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165" yWindow="60" windowWidth="9255" windowHeight="10260"/>
  </bookViews>
  <sheets>
    <sheet name="EST-DIC" sheetId="1" r:id="rId1"/>
  </sheets>
  <definedNames>
    <definedName name="_xlnm._FilterDatabase" localSheetId="0" hidden="1">'EST-DIC'!$B$8:$AD$229</definedName>
    <definedName name="_xlnm.Print_Area" localSheetId="0">'EST-DIC'!$B$3:$CK$229</definedName>
    <definedName name="_xlnm.Print_Titles" localSheetId="0">'EST-DIC'!$3:$11</definedName>
  </definedNames>
  <calcPr calcId="144525"/>
</workbook>
</file>

<file path=xl/calcChain.xml><?xml version="1.0" encoding="utf-8"?>
<calcChain xmlns="http://schemas.openxmlformats.org/spreadsheetml/2006/main">
  <c r="CI125" i="1" l="1"/>
  <c r="CI124" i="1"/>
  <c r="CI123" i="1"/>
  <c r="CI122" i="1"/>
  <c r="CI121" i="1"/>
  <c r="CI120" i="1"/>
  <c r="CJ120" i="1"/>
  <c r="CI126" i="1"/>
  <c r="CI16" i="1"/>
  <c r="CG243" i="1" l="1"/>
  <c r="CG220" i="1" l="1"/>
  <c r="CG213" i="1" l="1"/>
  <c r="CG211" i="1"/>
  <c r="CH174" i="1" l="1"/>
  <c r="CI174" i="1"/>
  <c r="CG156" i="1" l="1"/>
  <c r="CJ147" i="1"/>
  <c r="CI147" i="1"/>
  <c r="CH147" i="1"/>
  <c r="CJ116" i="1"/>
  <c r="CI116" i="1"/>
  <c r="CH116" i="1"/>
  <c r="CG119" i="1"/>
  <c r="CG49" i="1" l="1"/>
  <c r="CI87" i="1" l="1"/>
  <c r="CI33" i="1"/>
  <c r="CJ77" i="1"/>
  <c r="CI77" i="1"/>
  <c r="CH77" i="1"/>
  <c r="CJ45" i="1"/>
  <c r="CI45" i="1"/>
  <c r="CH45" i="1"/>
  <c r="CG225" i="1"/>
  <c r="CI222" i="1"/>
  <c r="CI220" i="1"/>
  <c r="CI216" i="1"/>
  <c r="CI215" i="1"/>
  <c r="CI213" i="1"/>
  <c r="CI211" i="1"/>
  <c r="CI207" i="1"/>
  <c r="CI206" i="1"/>
  <c r="CI204" i="1"/>
  <c r="CI202" i="1"/>
  <c r="CI198" i="1"/>
  <c r="CI197" i="1"/>
  <c r="CI196" i="1"/>
  <c r="CI194" i="1"/>
  <c r="CI193" i="1"/>
  <c r="CI192" i="1"/>
  <c r="CI189" i="1"/>
  <c r="CI188" i="1"/>
  <c r="CI187" i="1"/>
  <c r="CI184" i="1"/>
  <c r="CI183" i="1"/>
  <c r="CI182" i="1"/>
  <c r="CI177" i="1"/>
  <c r="CI176" i="1"/>
  <c r="CI175" i="1"/>
  <c r="CI172" i="1"/>
  <c r="CI170" i="1"/>
  <c r="CI168" i="1"/>
  <c r="CI166" i="1"/>
  <c r="CH222" i="1"/>
  <c r="CH220" i="1"/>
  <c r="CH216" i="1"/>
  <c r="CH215" i="1"/>
  <c r="CH213" i="1"/>
  <c r="CH211" i="1"/>
  <c r="CH207" i="1"/>
  <c r="CH206" i="1"/>
  <c r="CH204" i="1"/>
  <c r="CH202" i="1"/>
  <c r="CH198" i="1"/>
  <c r="CH197" i="1"/>
  <c r="CH196" i="1"/>
  <c r="CH194" i="1"/>
  <c r="CH193" i="1"/>
  <c r="CH192" i="1"/>
  <c r="CH189" i="1"/>
  <c r="CH188" i="1"/>
  <c r="CH187" i="1"/>
  <c r="CH184" i="1"/>
  <c r="CH183" i="1"/>
  <c r="CH182" i="1"/>
  <c r="CH177" i="1"/>
  <c r="CH176" i="1"/>
  <c r="CH175" i="1"/>
  <c r="CH172" i="1"/>
  <c r="CH170" i="1"/>
  <c r="CH168" i="1"/>
  <c r="CH166" i="1"/>
  <c r="CI152" i="1"/>
  <c r="CH152" i="1"/>
  <c r="CI151" i="1"/>
  <c r="CH151" i="1"/>
  <c r="CI150" i="1"/>
  <c r="CH150" i="1"/>
  <c r="CI149" i="1"/>
  <c r="CH149" i="1"/>
  <c r="CI148" i="1"/>
  <c r="CH148" i="1"/>
  <c r="CH146" i="1"/>
  <c r="CI146" i="1"/>
  <c r="CI145" i="1"/>
  <c r="CH145" i="1"/>
  <c r="CI144" i="1"/>
  <c r="CH144" i="1"/>
  <c r="CI143" i="1"/>
  <c r="CH143" i="1"/>
  <c r="CI142" i="1"/>
  <c r="CH142" i="1"/>
  <c r="CI141" i="1"/>
  <c r="CH141" i="1"/>
  <c r="CI140" i="1"/>
  <c r="CH140" i="1"/>
  <c r="CI139" i="1"/>
  <c r="CH139" i="1"/>
  <c r="CI138" i="1"/>
  <c r="CH138" i="1"/>
  <c r="CI137" i="1"/>
  <c r="CH137" i="1"/>
  <c r="CI136" i="1"/>
  <c r="CH136" i="1"/>
  <c r="CI135" i="1"/>
  <c r="CH135" i="1"/>
  <c r="CI134" i="1"/>
  <c r="CH134" i="1"/>
  <c r="CI133" i="1"/>
  <c r="CH133" i="1"/>
  <c r="CI132" i="1"/>
  <c r="CH132" i="1"/>
  <c r="CI131" i="1"/>
  <c r="CH131" i="1"/>
  <c r="CI130" i="1"/>
  <c r="CH130" i="1"/>
  <c r="CI129" i="1"/>
  <c r="CH129" i="1"/>
  <c r="CI128" i="1"/>
  <c r="CH128" i="1"/>
  <c r="CI127" i="1"/>
  <c r="CH127" i="1"/>
  <c r="CH126" i="1"/>
  <c r="CH125" i="1"/>
  <c r="CH124" i="1"/>
  <c r="CH123" i="1"/>
  <c r="CH122" i="1"/>
  <c r="CH121" i="1"/>
  <c r="CH120" i="1"/>
  <c r="CI118" i="1"/>
  <c r="CH118" i="1"/>
  <c r="CI117" i="1"/>
  <c r="CH117" i="1"/>
  <c r="CI115" i="1"/>
  <c r="CH115" i="1"/>
  <c r="CI114" i="1"/>
  <c r="CH114" i="1"/>
  <c r="CI113" i="1"/>
  <c r="CH113" i="1"/>
  <c r="CI112" i="1"/>
  <c r="CH112" i="1"/>
  <c r="CI111" i="1"/>
  <c r="CH111" i="1"/>
  <c r="CI110" i="1"/>
  <c r="CH110" i="1"/>
  <c r="CI109" i="1"/>
  <c r="CH109" i="1"/>
  <c r="CI108" i="1"/>
  <c r="CH108" i="1"/>
  <c r="CI107" i="1"/>
  <c r="CH107" i="1"/>
  <c r="CI106" i="1"/>
  <c r="CH106" i="1"/>
  <c r="CI105" i="1"/>
  <c r="CH105" i="1"/>
  <c r="CI104" i="1"/>
  <c r="CH104" i="1"/>
  <c r="CI103" i="1"/>
  <c r="CH103" i="1"/>
  <c r="CI102" i="1"/>
  <c r="CH102" i="1"/>
  <c r="CI101" i="1"/>
  <c r="CH101" i="1"/>
  <c r="CI100" i="1"/>
  <c r="CH100" i="1"/>
  <c r="CI99" i="1"/>
  <c r="CH99" i="1"/>
  <c r="CI98" i="1"/>
  <c r="CH98" i="1"/>
  <c r="CI97" i="1"/>
  <c r="CH97" i="1"/>
  <c r="CI96" i="1"/>
  <c r="CH96" i="1"/>
  <c r="CI95" i="1"/>
  <c r="CH95" i="1"/>
  <c r="CI94" i="1"/>
  <c r="CH94" i="1"/>
  <c r="CI93" i="1"/>
  <c r="CH93" i="1"/>
  <c r="CI92" i="1"/>
  <c r="CH92" i="1"/>
  <c r="CI91" i="1"/>
  <c r="CH91" i="1"/>
  <c r="CI90" i="1"/>
  <c r="CH90" i="1"/>
  <c r="CI89" i="1"/>
  <c r="CH89" i="1"/>
  <c r="CI88" i="1"/>
  <c r="CH88" i="1"/>
  <c r="CH87" i="1"/>
  <c r="CI84" i="1"/>
  <c r="CH84" i="1"/>
  <c r="CI83" i="1"/>
  <c r="CH83" i="1"/>
  <c r="CI81" i="1"/>
  <c r="CH81" i="1"/>
  <c r="CI80" i="1"/>
  <c r="CH80" i="1"/>
  <c r="CI78" i="1"/>
  <c r="CH78" i="1"/>
  <c r="CI76" i="1"/>
  <c r="CH76" i="1"/>
  <c r="CI75" i="1"/>
  <c r="CH75" i="1"/>
  <c r="CI74" i="1"/>
  <c r="CH74" i="1"/>
  <c r="CI73" i="1"/>
  <c r="CH73" i="1"/>
  <c r="CI72" i="1"/>
  <c r="CH72" i="1"/>
  <c r="CI71" i="1"/>
  <c r="CH71" i="1"/>
  <c r="CI70" i="1"/>
  <c r="CH70" i="1"/>
  <c r="CI69" i="1"/>
  <c r="CH69" i="1"/>
  <c r="CI68" i="1"/>
  <c r="CH68" i="1"/>
  <c r="CI67" i="1"/>
  <c r="CH67" i="1"/>
  <c r="CI66" i="1"/>
  <c r="CH66" i="1"/>
  <c r="CI65" i="1"/>
  <c r="CH65" i="1"/>
  <c r="CI64" i="1"/>
  <c r="CH64" i="1"/>
  <c r="CI63" i="1"/>
  <c r="CH63" i="1"/>
  <c r="CI62" i="1"/>
  <c r="CH62" i="1"/>
  <c r="CI61" i="1"/>
  <c r="CH61" i="1"/>
  <c r="CI60" i="1"/>
  <c r="CH60" i="1"/>
  <c r="CI59" i="1"/>
  <c r="CH59" i="1"/>
  <c r="CI58" i="1"/>
  <c r="CH58" i="1"/>
  <c r="CI57" i="1"/>
  <c r="CH57" i="1"/>
  <c r="CI56" i="1"/>
  <c r="CH56" i="1"/>
  <c r="CI55" i="1"/>
  <c r="CH55" i="1"/>
  <c r="CI54" i="1"/>
  <c r="CH54" i="1"/>
  <c r="CI53" i="1"/>
  <c r="CH53" i="1"/>
  <c r="CI52" i="1"/>
  <c r="CH52" i="1"/>
  <c r="CH50" i="1"/>
  <c r="CH51" i="1"/>
  <c r="CI51" i="1"/>
  <c r="CI50" i="1"/>
  <c r="CH47" i="1"/>
  <c r="CI47" i="1"/>
  <c r="CI46" i="1"/>
  <c r="CH46" i="1"/>
  <c r="CI44" i="1"/>
  <c r="CH44" i="1"/>
  <c r="CI43" i="1"/>
  <c r="CH43" i="1"/>
  <c r="CI42" i="1"/>
  <c r="CH42" i="1"/>
  <c r="CI41" i="1"/>
  <c r="CH41" i="1"/>
  <c r="CI40" i="1"/>
  <c r="CH40" i="1"/>
  <c r="CI39" i="1"/>
  <c r="CH39" i="1"/>
  <c r="CI38" i="1"/>
  <c r="CH38" i="1"/>
  <c r="CI37" i="1"/>
  <c r="CH37" i="1"/>
  <c r="CI36" i="1"/>
  <c r="CH36" i="1"/>
  <c r="CI35" i="1"/>
  <c r="CH35" i="1"/>
  <c r="CI34" i="1"/>
  <c r="CH34" i="1"/>
  <c r="CH33" i="1"/>
  <c r="CI32" i="1"/>
  <c r="CH32" i="1"/>
  <c r="CI31" i="1"/>
  <c r="CH31" i="1"/>
  <c r="CI30" i="1"/>
  <c r="CH30" i="1"/>
  <c r="CI29" i="1"/>
  <c r="CH29" i="1"/>
  <c r="CI28" i="1"/>
  <c r="CH28" i="1"/>
  <c r="CI27" i="1"/>
  <c r="CH27" i="1"/>
  <c r="CI26" i="1"/>
  <c r="CH26" i="1"/>
  <c r="CI25" i="1"/>
  <c r="CH25" i="1"/>
  <c r="CI24" i="1"/>
  <c r="CH24" i="1"/>
  <c r="CI23" i="1"/>
  <c r="CH23" i="1"/>
  <c r="CI22" i="1"/>
  <c r="CH22" i="1"/>
  <c r="CI21" i="1"/>
  <c r="CH21" i="1"/>
  <c r="CI20" i="1"/>
  <c r="CH20" i="1"/>
  <c r="CI19" i="1"/>
  <c r="CH19" i="1"/>
  <c r="CI18" i="1"/>
  <c r="CH18" i="1"/>
  <c r="CI17" i="1"/>
  <c r="CH17" i="1"/>
  <c r="CH16" i="1"/>
  <c r="CG86" i="1"/>
  <c r="CF243" i="1"/>
  <c r="CF242" i="1"/>
  <c r="CF241" i="1"/>
  <c r="CF240" i="1"/>
  <c r="CF239" i="1"/>
  <c r="CF238" i="1"/>
  <c r="CF237" i="1"/>
  <c r="CF236" i="1"/>
  <c r="CF235" i="1"/>
  <c r="CF234" i="1"/>
  <c r="CF233" i="1"/>
  <c r="CF221" i="1"/>
  <c r="CF220" i="1"/>
  <c r="CF218" i="1"/>
  <c r="CF214" i="1"/>
  <c r="CF213" i="1"/>
  <c r="CF211" i="1"/>
  <c r="CF209" i="1"/>
  <c r="CF205" i="1"/>
  <c r="CF200" i="1"/>
  <c r="CF195" i="1"/>
  <c r="CF191" i="1"/>
  <c r="CF190" i="1" s="1"/>
  <c r="CF186" i="1"/>
  <c r="CF181" i="1"/>
  <c r="CF179" i="1" s="1"/>
  <c r="CF173" i="1"/>
  <c r="CF164" i="1"/>
  <c r="CF119" i="1"/>
  <c r="CF86" i="1"/>
  <c r="CF49" i="1"/>
  <c r="CF160" i="1" s="1"/>
  <c r="CF15" i="1"/>
  <c r="CF13" i="1" s="1"/>
  <c r="CF229" i="1" l="1"/>
  <c r="CF244" i="1"/>
  <c r="CF85" i="1"/>
  <c r="CF227" i="1"/>
  <c r="CF158" i="1"/>
  <c r="BO23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CG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CG241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CG240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CG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CG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CG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CG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CG235" i="1"/>
  <c r="CE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CG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CG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40" i="1"/>
  <c r="BO238" i="1"/>
  <c r="CG244" i="1" l="1"/>
  <c r="CC244" i="1"/>
  <c r="BY244" i="1"/>
  <c r="BU244" i="1"/>
  <c r="BQ244" i="1"/>
  <c r="CE244" i="1"/>
  <c r="CB244" i="1"/>
  <c r="CA244" i="1"/>
  <c r="BZ244" i="1"/>
  <c r="BX244" i="1"/>
  <c r="BW244" i="1"/>
  <c r="BV244" i="1"/>
  <c r="BT244" i="1"/>
  <c r="BS244" i="1"/>
  <c r="BR244" i="1"/>
  <c r="BP244" i="1"/>
  <c r="BO243" i="1"/>
  <c r="BO242" i="1"/>
  <c r="BO239" i="1"/>
  <c r="BO237" i="1"/>
  <c r="BO236" i="1"/>
  <c r="BO235" i="1"/>
  <c r="BO234" i="1"/>
  <c r="BO241" i="1"/>
  <c r="BO244" i="1" l="1"/>
  <c r="CJ145" i="1" l="1"/>
  <c r="CJ144" i="1"/>
  <c r="CJ143" i="1"/>
  <c r="BN145" i="1"/>
  <c r="BN144" i="1"/>
  <c r="BN143" i="1"/>
  <c r="CJ110" i="1"/>
  <c r="CJ109" i="1"/>
  <c r="BN110" i="1"/>
  <c r="BN109" i="1"/>
  <c r="CJ75" i="1"/>
  <c r="CJ74" i="1"/>
  <c r="CJ73" i="1"/>
  <c r="BN75" i="1" l="1"/>
  <c r="BN74" i="1"/>
  <c r="BN73" i="1"/>
  <c r="CJ39" i="1"/>
  <c r="CJ38" i="1"/>
  <c r="BN39" i="1"/>
  <c r="BN38" i="1"/>
  <c r="CJ222" i="1" l="1"/>
  <c r="CJ216" i="1"/>
  <c r="CJ215" i="1"/>
  <c r="CJ207" i="1"/>
  <c r="CJ206" i="1"/>
  <c r="CJ204" i="1"/>
  <c r="CJ202" i="1"/>
  <c r="CJ198" i="1"/>
  <c r="CJ197" i="1"/>
  <c r="CJ196" i="1"/>
  <c r="CJ194" i="1"/>
  <c r="CJ193" i="1"/>
  <c r="CJ192" i="1"/>
  <c r="CJ189" i="1"/>
  <c r="CJ188" i="1"/>
  <c r="CJ187" i="1"/>
  <c r="CJ184" i="1"/>
  <c r="CJ183" i="1"/>
  <c r="CJ182" i="1"/>
  <c r="CJ177" i="1"/>
  <c r="CJ176" i="1"/>
  <c r="CJ175" i="1"/>
  <c r="CJ174" i="1"/>
  <c r="CJ172" i="1"/>
  <c r="CJ170" i="1"/>
  <c r="CJ168" i="1"/>
  <c r="CJ166" i="1"/>
  <c r="CJ152" i="1"/>
  <c r="CJ151" i="1"/>
  <c r="CJ150" i="1"/>
  <c r="CJ149" i="1"/>
  <c r="CJ148" i="1"/>
  <c r="CJ146" i="1"/>
  <c r="CJ142" i="1"/>
  <c r="CJ141" i="1"/>
  <c r="CJ140" i="1"/>
  <c r="CJ139" i="1"/>
  <c r="CJ138" i="1"/>
  <c r="CJ137" i="1"/>
  <c r="CJ136" i="1"/>
  <c r="CJ135" i="1"/>
  <c r="CJ134" i="1"/>
  <c r="CJ133" i="1"/>
  <c r="CJ132" i="1"/>
  <c r="CJ131" i="1"/>
  <c r="CJ130" i="1"/>
  <c r="CJ129" i="1"/>
  <c r="CJ128" i="1"/>
  <c r="CJ127" i="1"/>
  <c r="CJ126" i="1"/>
  <c r="CJ125" i="1"/>
  <c r="CJ124" i="1"/>
  <c r="CJ123" i="1"/>
  <c r="CJ122" i="1"/>
  <c r="CJ121" i="1"/>
  <c r="CJ118" i="1"/>
  <c r="CJ117" i="1"/>
  <c r="CJ115" i="1"/>
  <c r="CJ114" i="1"/>
  <c r="CJ113" i="1"/>
  <c r="CJ112" i="1"/>
  <c r="CJ111" i="1"/>
  <c r="CJ108" i="1"/>
  <c r="CJ107" i="1"/>
  <c r="CJ106" i="1"/>
  <c r="CJ105" i="1"/>
  <c r="CJ104" i="1"/>
  <c r="CJ103" i="1"/>
  <c r="CJ102" i="1"/>
  <c r="CJ101" i="1"/>
  <c r="CJ100" i="1"/>
  <c r="CJ99" i="1"/>
  <c r="CJ98" i="1"/>
  <c r="CJ97" i="1"/>
  <c r="CJ96" i="1"/>
  <c r="CJ95" i="1"/>
  <c r="CJ94" i="1"/>
  <c r="CJ93" i="1"/>
  <c r="CJ92" i="1"/>
  <c r="CJ91" i="1"/>
  <c r="CJ90" i="1"/>
  <c r="CJ89" i="1"/>
  <c r="CJ88" i="1"/>
  <c r="CJ87" i="1"/>
  <c r="CJ81" i="1"/>
  <c r="CJ80" i="1"/>
  <c r="CJ78" i="1"/>
  <c r="CJ76" i="1"/>
  <c r="CJ72" i="1"/>
  <c r="CJ71" i="1"/>
  <c r="CJ70" i="1"/>
  <c r="CJ69" i="1"/>
  <c r="CK69" i="1" s="1"/>
  <c r="CJ68" i="1"/>
  <c r="CJ67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7" i="1"/>
  <c r="CJ46" i="1"/>
  <c r="CJ44" i="1"/>
  <c r="CJ43" i="1"/>
  <c r="CJ42" i="1"/>
  <c r="CJ41" i="1"/>
  <c r="CJ40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G221" i="1"/>
  <c r="CG218" i="1"/>
  <c r="CG214" i="1"/>
  <c r="CG209" i="1"/>
  <c r="CG205" i="1"/>
  <c r="CG200" i="1"/>
  <c r="CG195" i="1"/>
  <c r="CG191" i="1"/>
  <c r="CG186" i="1"/>
  <c r="CG181" i="1"/>
  <c r="CG164" i="1"/>
  <c r="CG173" i="1"/>
  <c r="CG85" i="1"/>
  <c r="CG15" i="1"/>
  <c r="CG227" i="1" l="1"/>
  <c r="CG13" i="1"/>
  <c r="CK41" i="1"/>
  <c r="CK46" i="1"/>
  <c r="CK56" i="1"/>
  <c r="CK68" i="1"/>
  <c r="CK112" i="1"/>
  <c r="CK117" i="1"/>
  <c r="CK138" i="1"/>
  <c r="CG190" i="1"/>
  <c r="CK103" i="1"/>
  <c r="CK113" i="1"/>
  <c r="CK123" i="1"/>
  <c r="CK135" i="1"/>
  <c r="CK139" i="1"/>
  <c r="CK151" i="1"/>
  <c r="CK137" i="1"/>
  <c r="CK42" i="1"/>
  <c r="CG229" i="1"/>
  <c r="CK43" i="1"/>
  <c r="CK114" i="1"/>
  <c r="CK22" i="1"/>
  <c r="CK93" i="1"/>
  <c r="CG160" i="1"/>
  <c r="CG158" i="1"/>
  <c r="CG179" i="1"/>
  <c r="CE119" i="1" l="1"/>
  <c r="CK30" i="1" l="1"/>
  <c r="CK92" i="1"/>
  <c r="CK101" i="1"/>
  <c r="CK152" i="1"/>
  <c r="CE220" i="1"/>
  <c r="CE186" i="1" l="1"/>
  <c r="CE221" i="1" l="1"/>
  <c r="CE218" i="1"/>
  <c r="CE214" i="1"/>
  <c r="CE209" i="1"/>
  <c r="CE205" i="1"/>
  <c r="CE200" i="1"/>
  <c r="CE195" i="1"/>
  <c r="CE229" i="1" s="1"/>
  <c r="CE191" i="1"/>
  <c r="CE181" i="1"/>
  <c r="CE179" i="1" s="1"/>
  <c r="CE173" i="1"/>
  <c r="CE164" i="1"/>
  <c r="CE86" i="1"/>
  <c r="CE49" i="1"/>
  <c r="CE15" i="1"/>
  <c r="CE227" i="1" l="1"/>
  <c r="CE160" i="1"/>
  <c r="CE158" i="1"/>
  <c r="CE190" i="1"/>
  <c r="CE85" i="1"/>
  <c r="CE13" i="1"/>
  <c r="BN132" i="1"/>
  <c r="BN62" i="1"/>
  <c r="CD220" i="1" l="1"/>
  <c r="CD83" i="1" l="1"/>
  <c r="CJ83" i="1" s="1"/>
  <c r="CK83" i="1" s="1"/>
  <c r="CD84" i="1"/>
  <c r="CD235" i="1" l="1"/>
  <c r="CD244" i="1" s="1"/>
  <c r="CJ84" i="1"/>
  <c r="CK84" i="1" s="1"/>
  <c r="CD221" i="1"/>
  <c r="CD218" i="1"/>
  <c r="CD214" i="1"/>
  <c r="CD209" i="1"/>
  <c r="CD205" i="1"/>
  <c r="CD200" i="1"/>
  <c r="CD195" i="1"/>
  <c r="CD191" i="1"/>
  <c r="CD186" i="1"/>
  <c r="CD181" i="1"/>
  <c r="CD173" i="1"/>
  <c r="CD164" i="1"/>
  <c r="CD119" i="1"/>
  <c r="CD86" i="1"/>
  <c r="CD49" i="1"/>
  <c r="CD15" i="1"/>
  <c r="CD190" i="1" l="1"/>
  <c r="CD158" i="1"/>
  <c r="CD229" i="1"/>
  <c r="CD227" i="1"/>
  <c r="CD179" i="1"/>
  <c r="CD85" i="1"/>
  <c r="CD160" i="1"/>
  <c r="CD13" i="1"/>
  <c r="CC220" i="1" l="1"/>
  <c r="CC221" i="1" l="1"/>
  <c r="CC218" i="1"/>
  <c r="CC214" i="1"/>
  <c r="CC209" i="1"/>
  <c r="CC205" i="1"/>
  <c r="CC200" i="1"/>
  <c r="CC195" i="1"/>
  <c r="CC191" i="1"/>
  <c r="CC186" i="1"/>
  <c r="CC181" i="1"/>
  <c r="CC173" i="1"/>
  <c r="CC164" i="1"/>
  <c r="CC119" i="1"/>
  <c r="CC86" i="1"/>
  <c r="CC49" i="1"/>
  <c r="CC15" i="1"/>
  <c r="CC179" i="1" l="1"/>
  <c r="CC158" i="1"/>
  <c r="CC227" i="1"/>
  <c r="CC160" i="1"/>
  <c r="CC85" i="1"/>
  <c r="CC190" i="1"/>
  <c r="CC229" i="1"/>
  <c r="CC13" i="1"/>
  <c r="BN222" i="1"/>
  <c r="BN220" i="1"/>
  <c r="BN216" i="1"/>
  <c r="BN215" i="1"/>
  <c r="BN213" i="1"/>
  <c r="BN211" i="1"/>
  <c r="BN207" i="1"/>
  <c r="BN206" i="1"/>
  <c r="BN204" i="1"/>
  <c r="BN202" i="1"/>
  <c r="BN198" i="1"/>
  <c r="BN197" i="1"/>
  <c r="BN196" i="1"/>
  <c r="BN194" i="1"/>
  <c r="BN193" i="1"/>
  <c r="BN192" i="1"/>
  <c r="BN189" i="1"/>
  <c r="BN188" i="1"/>
  <c r="BN187" i="1"/>
  <c r="BN184" i="1"/>
  <c r="BN183" i="1"/>
  <c r="BN182" i="1"/>
  <c r="BN177" i="1"/>
  <c r="BN176" i="1"/>
  <c r="BN175" i="1"/>
  <c r="BN174" i="1"/>
  <c r="BN172" i="1"/>
  <c r="BN170" i="1"/>
  <c r="BN168" i="1"/>
  <c r="BN166" i="1"/>
  <c r="BN152" i="1"/>
  <c r="BN151" i="1"/>
  <c r="BN150" i="1"/>
  <c r="BN149" i="1"/>
  <c r="BN148" i="1"/>
  <c r="BN130" i="1"/>
  <c r="BN128" i="1"/>
  <c r="BN146" i="1"/>
  <c r="BN129" i="1"/>
  <c r="BN142" i="1"/>
  <c r="BN141" i="1"/>
  <c r="BN140" i="1"/>
  <c r="BN139" i="1"/>
  <c r="BN138" i="1"/>
  <c r="BN136" i="1"/>
  <c r="BN137" i="1"/>
  <c r="BN135" i="1"/>
  <c r="BN126" i="1"/>
  <c r="BN133" i="1"/>
  <c r="BN131" i="1"/>
  <c r="BN127" i="1"/>
  <c r="BN125" i="1"/>
  <c r="BN124" i="1"/>
  <c r="BN123" i="1"/>
  <c r="BN122" i="1"/>
  <c r="BN121" i="1"/>
  <c r="BN120" i="1"/>
  <c r="BN100" i="1"/>
  <c r="BN118" i="1"/>
  <c r="BN97" i="1"/>
  <c r="BN95" i="1"/>
  <c r="BN115" i="1"/>
  <c r="BN96" i="1"/>
  <c r="BN117" i="1"/>
  <c r="BN108" i="1"/>
  <c r="BN107" i="1"/>
  <c r="BN106" i="1"/>
  <c r="BN105" i="1"/>
  <c r="BN104" i="1"/>
  <c r="BN102" i="1"/>
  <c r="BN103" i="1"/>
  <c r="BN101" i="1"/>
  <c r="BN114" i="1"/>
  <c r="BN113" i="1"/>
  <c r="BN112" i="1"/>
  <c r="BN111" i="1"/>
  <c r="BN93" i="1"/>
  <c r="BN99" i="1"/>
  <c r="BN98" i="1"/>
  <c r="BN94" i="1"/>
  <c r="BN92" i="1"/>
  <c r="BN91" i="1"/>
  <c r="BN90" i="1"/>
  <c r="BN89" i="1"/>
  <c r="BN88" i="1"/>
  <c r="BN87" i="1"/>
  <c r="BN84" i="1"/>
  <c r="BN83" i="1"/>
  <c r="BN81" i="1"/>
  <c r="BN80" i="1"/>
  <c r="BN78" i="1"/>
  <c r="BN64" i="1"/>
  <c r="BN60" i="1"/>
  <c r="BN58" i="1"/>
  <c r="BN76" i="1"/>
  <c r="BN59" i="1"/>
  <c r="BN72" i="1"/>
  <c r="BN71" i="1"/>
  <c r="BN70" i="1"/>
  <c r="BN69" i="1"/>
  <c r="BN68" i="1"/>
  <c r="BN66" i="1"/>
  <c r="BN67" i="1"/>
  <c r="BN65" i="1"/>
  <c r="BN56" i="1"/>
  <c r="BN63" i="1"/>
  <c r="BN61" i="1"/>
  <c r="BN57" i="1"/>
  <c r="BN55" i="1"/>
  <c r="BN54" i="1"/>
  <c r="BN53" i="1"/>
  <c r="BN52" i="1"/>
  <c r="BN51" i="1"/>
  <c r="BN50" i="1"/>
  <c r="BN29" i="1"/>
  <c r="BN47" i="1"/>
  <c r="BN26" i="1"/>
  <c r="BN24" i="1"/>
  <c r="BN44" i="1"/>
  <c r="BN25" i="1"/>
  <c r="BN46" i="1"/>
  <c r="BN37" i="1"/>
  <c r="BN36" i="1"/>
  <c r="BN35" i="1"/>
  <c r="BN34" i="1"/>
  <c r="BN33" i="1"/>
  <c r="BN31" i="1"/>
  <c r="BN32" i="1"/>
  <c r="BN30" i="1"/>
  <c r="BN43" i="1"/>
  <c r="BN42" i="1"/>
  <c r="BN41" i="1"/>
  <c r="BN40" i="1"/>
  <c r="BN22" i="1"/>
  <c r="BN28" i="1"/>
  <c r="BN27" i="1"/>
  <c r="BN23" i="1"/>
  <c r="BN21" i="1"/>
  <c r="BN20" i="1"/>
  <c r="BN19" i="1"/>
  <c r="BN18" i="1"/>
  <c r="BN17" i="1"/>
  <c r="BN16" i="1"/>
  <c r="BN15" i="1" l="1"/>
  <c r="CB220" i="1"/>
  <c r="CB213" i="1" l="1"/>
  <c r="CB211" i="1"/>
  <c r="CB15" i="1" l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B86" i="1"/>
  <c r="AA86" i="1"/>
  <c r="Z86" i="1"/>
  <c r="Y86" i="1"/>
  <c r="X86" i="1"/>
  <c r="W86" i="1"/>
  <c r="V86" i="1"/>
  <c r="U86" i="1"/>
  <c r="T86" i="1"/>
  <c r="S86" i="1"/>
  <c r="R86" i="1"/>
  <c r="Q86" i="1"/>
  <c r="O86" i="1"/>
  <c r="N86" i="1"/>
  <c r="M86" i="1"/>
  <c r="L86" i="1"/>
  <c r="K86" i="1"/>
  <c r="J86" i="1"/>
  <c r="I86" i="1"/>
  <c r="H86" i="1"/>
  <c r="G86" i="1"/>
  <c r="F86" i="1"/>
  <c r="E86" i="1"/>
  <c r="D86" i="1"/>
  <c r="CB119" i="1"/>
  <c r="CB49" i="1"/>
  <c r="CB221" i="1"/>
  <c r="CB218" i="1"/>
  <c r="CB214" i="1"/>
  <c r="CB209" i="1"/>
  <c r="CB205" i="1"/>
  <c r="CB200" i="1"/>
  <c r="CB195" i="1"/>
  <c r="CB191" i="1"/>
  <c r="CB186" i="1"/>
  <c r="CB181" i="1"/>
  <c r="CB173" i="1"/>
  <c r="CB164" i="1"/>
  <c r="CH15" i="1" l="1"/>
  <c r="CI15" i="1"/>
  <c r="CH86" i="1"/>
  <c r="CI86" i="1"/>
  <c r="CJ86" i="1"/>
  <c r="CJ15" i="1"/>
  <c r="CB160" i="1"/>
  <c r="BN86" i="1"/>
  <c r="CB227" i="1"/>
  <c r="CB229" i="1"/>
  <c r="CB158" i="1"/>
  <c r="CB190" i="1"/>
  <c r="CB179" i="1"/>
  <c r="CB85" i="1"/>
  <c r="CB13" i="1"/>
  <c r="CA213" i="1"/>
  <c r="CJ213" i="1" s="1"/>
  <c r="CA211" i="1"/>
  <c r="CJ211" i="1" s="1"/>
  <c r="BN158" i="1" l="1"/>
  <c r="CA220" i="1" l="1"/>
  <c r="CJ220" i="1" s="1"/>
  <c r="CA221" i="1" l="1"/>
  <c r="CJ221" i="1" s="1"/>
  <c r="CA218" i="1"/>
  <c r="CJ218" i="1" s="1"/>
  <c r="CA214" i="1"/>
  <c r="CJ214" i="1" s="1"/>
  <c r="CA209" i="1"/>
  <c r="CJ209" i="1" s="1"/>
  <c r="CA205" i="1"/>
  <c r="CJ205" i="1" s="1"/>
  <c r="CA200" i="1"/>
  <c r="CJ200" i="1" s="1"/>
  <c r="CA195" i="1"/>
  <c r="CJ195" i="1" s="1"/>
  <c r="CA191" i="1"/>
  <c r="CJ191" i="1" s="1"/>
  <c r="CA181" i="1"/>
  <c r="CJ181" i="1" s="1"/>
  <c r="CA186" i="1"/>
  <c r="CJ186" i="1" s="1"/>
  <c r="CA173" i="1"/>
  <c r="CJ173" i="1" s="1"/>
  <c r="CA164" i="1"/>
  <c r="CJ164" i="1" s="1"/>
  <c r="CA119" i="1"/>
  <c r="CJ119" i="1" s="1"/>
  <c r="CA49" i="1"/>
  <c r="CJ49" i="1" s="1"/>
  <c r="CA160" i="1" l="1"/>
  <c r="CA158" i="1"/>
  <c r="CA85" i="1"/>
  <c r="CJ85" i="1" s="1"/>
  <c r="CA13" i="1"/>
  <c r="CJ13" i="1" s="1"/>
  <c r="CA227" i="1"/>
  <c r="CA190" i="1"/>
  <c r="CJ190" i="1" s="1"/>
  <c r="CA179" i="1"/>
  <c r="CJ179" i="1" s="1"/>
  <c r="CA229" i="1"/>
  <c r="BY221" i="1"/>
  <c r="BX221" i="1"/>
  <c r="BW221" i="1"/>
  <c r="BV221" i="1"/>
  <c r="BU221" i="1"/>
  <c r="BT221" i="1"/>
  <c r="BS221" i="1"/>
  <c r="BR221" i="1"/>
  <c r="BQ221" i="1"/>
  <c r="BP221" i="1"/>
  <c r="BO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Y218" i="1"/>
  <c r="BX218" i="1"/>
  <c r="BW218" i="1"/>
  <c r="BV218" i="1"/>
  <c r="BU218" i="1"/>
  <c r="BT218" i="1"/>
  <c r="BS218" i="1"/>
  <c r="BR218" i="1"/>
  <c r="BQ218" i="1"/>
  <c r="BP218" i="1"/>
  <c r="BO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Y214" i="1"/>
  <c r="BX214" i="1"/>
  <c r="BW214" i="1"/>
  <c r="BV214" i="1"/>
  <c r="BU214" i="1"/>
  <c r="BT214" i="1"/>
  <c r="BS214" i="1"/>
  <c r="BR214" i="1"/>
  <c r="BQ214" i="1"/>
  <c r="BP214" i="1"/>
  <c r="BO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Y209" i="1"/>
  <c r="BX209" i="1"/>
  <c r="BW209" i="1"/>
  <c r="BV209" i="1"/>
  <c r="BU209" i="1"/>
  <c r="BT209" i="1"/>
  <c r="BS209" i="1"/>
  <c r="BR209" i="1"/>
  <c r="BQ209" i="1"/>
  <c r="BP209" i="1"/>
  <c r="BO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Y205" i="1"/>
  <c r="BX205" i="1"/>
  <c r="BW205" i="1"/>
  <c r="BV205" i="1"/>
  <c r="BU205" i="1"/>
  <c r="BT205" i="1"/>
  <c r="BS205" i="1"/>
  <c r="BR205" i="1"/>
  <c r="BQ205" i="1"/>
  <c r="BP205" i="1"/>
  <c r="BO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200" i="1"/>
  <c r="BX200" i="1"/>
  <c r="BW200" i="1"/>
  <c r="BV200" i="1"/>
  <c r="BU200" i="1"/>
  <c r="BT200" i="1"/>
  <c r="BS200" i="1"/>
  <c r="BR200" i="1"/>
  <c r="BQ200" i="1"/>
  <c r="BP200" i="1"/>
  <c r="BO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Y195" i="1"/>
  <c r="BX195" i="1"/>
  <c r="BW195" i="1"/>
  <c r="BV195" i="1"/>
  <c r="BU195" i="1"/>
  <c r="BT195" i="1"/>
  <c r="BS195" i="1"/>
  <c r="BR195" i="1"/>
  <c r="BQ195" i="1"/>
  <c r="BP195" i="1"/>
  <c r="BO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Y191" i="1"/>
  <c r="BX191" i="1"/>
  <c r="BW191" i="1"/>
  <c r="BV191" i="1"/>
  <c r="BU191" i="1"/>
  <c r="BT191" i="1"/>
  <c r="BS191" i="1"/>
  <c r="BR191" i="1"/>
  <c r="BQ191" i="1"/>
  <c r="BP191" i="1"/>
  <c r="BO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L190" i="1" s="1"/>
  <c r="AK191" i="1"/>
  <c r="AJ191" i="1"/>
  <c r="AI191" i="1"/>
  <c r="AH191" i="1"/>
  <c r="AH190" i="1" s="1"/>
  <c r="AG191" i="1"/>
  <c r="AF191" i="1"/>
  <c r="AE191" i="1"/>
  <c r="AD191" i="1"/>
  <c r="AD190" i="1" s="1"/>
  <c r="AC191" i="1"/>
  <c r="AB191" i="1"/>
  <c r="AA191" i="1"/>
  <c r="Z191" i="1"/>
  <c r="Z190" i="1" s="1"/>
  <c r="Y191" i="1"/>
  <c r="X191" i="1"/>
  <c r="W191" i="1"/>
  <c r="V191" i="1"/>
  <c r="V190" i="1" s="1"/>
  <c r="U191" i="1"/>
  <c r="T191" i="1"/>
  <c r="S191" i="1"/>
  <c r="R191" i="1"/>
  <c r="R190" i="1" s="1"/>
  <c r="Q191" i="1"/>
  <c r="P191" i="1"/>
  <c r="O191" i="1"/>
  <c r="N191" i="1"/>
  <c r="N190" i="1" s="1"/>
  <c r="M191" i="1"/>
  <c r="L191" i="1"/>
  <c r="K191" i="1"/>
  <c r="J191" i="1"/>
  <c r="J190" i="1" s="1"/>
  <c r="I191" i="1"/>
  <c r="H191" i="1"/>
  <c r="G191" i="1"/>
  <c r="F191" i="1"/>
  <c r="F190" i="1" s="1"/>
  <c r="E191" i="1"/>
  <c r="D191" i="1"/>
  <c r="BY186" i="1"/>
  <c r="BX186" i="1"/>
  <c r="BW186" i="1"/>
  <c r="BV186" i="1"/>
  <c r="BU186" i="1"/>
  <c r="BT186" i="1"/>
  <c r="BS186" i="1"/>
  <c r="BR186" i="1"/>
  <c r="BQ186" i="1"/>
  <c r="BP186" i="1"/>
  <c r="BO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Y181" i="1"/>
  <c r="BX181" i="1"/>
  <c r="BW181" i="1"/>
  <c r="BV181" i="1"/>
  <c r="BU181" i="1"/>
  <c r="BT181" i="1"/>
  <c r="BS181" i="1"/>
  <c r="BR181" i="1"/>
  <c r="BQ181" i="1"/>
  <c r="BP181" i="1"/>
  <c r="BO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Y173" i="1"/>
  <c r="BX173" i="1"/>
  <c r="BW173" i="1"/>
  <c r="BV173" i="1"/>
  <c r="BU173" i="1"/>
  <c r="BT173" i="1"/>
  <c r="BS173" i="1"/>
  <c r="BR173" i="1"/>
  <c r="BQ173" i="1"/>
  <c r="BP173" i="1"/>
  <c r="BO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Y164" i="1"/>
  <c r="BX164" i="1"/>
  <c r="BW164" i="1"/>
  <c r="BV164" i="1"/>
  <c r="BU164" i="1"/>
  <c r="BT164" i="1"/>
  <c r="BS164" i="1"/>
  <c r="BR164" i="1"/>
  <c r="BQ164" i="1"/>
  <c r="BP164" i="1"/>
  <c r="BO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Y119" i="1"/>
  <c r="BX119" i="1"/>
  <c r="BW119" i="1"/>
  <c r="BV119" i="1"/>
  <c r="BU119" i="1"/>
  <c r="BT119" i="1"/>
  <c r="BS119" i="1"/>
  <c r="BS85" i="1" s="1"/>
  <c r="BR119" i="1"/>
  <c r="BQ119" i="1"/>
  <c r="BP119" i="1"/>
  <c r="BO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X85" i="1" s="1"/>
  <c r="AW119" i="1"/>
  <c r="AV119" i="1"/>
  <c r="AU119" i="1"/>
  <c r="AT119" i="1"/>
  <c r="AS119" i="1"/>
  <c r="AR119" i="1"/>
  <c r="AQ119" i="1"/>
  <c r="AP119" i="1"/>
  <c r="AO119" i="1"/>
  <c r="AN119" i="1"/>
  <c r="AM119" i="1"/>
  <c r="AM85" i="1" s="1"/>
  <c r="AL119" i="1"/>
  <c r="AL85" i="1" s="1"/>
  <c r="AK119" i="1"/>
  <c r="AJ119" i="1"/>
  <c r="AI119" i="1"/>
  <c r="AI85" i="1" s="1"/>
  <c r="AH119" i="1"/>
  <c r="AH85" i="1" s="1"/>
  <c r="AG119" i="1"/>
  <c r="AF119" i="1"/>
  <c r="AE119" i="1"/>
  <c r="AD119" i="1"/>
  <c r="AC119" i="1"/>
  <c r="AB119" i="1"/>
  <c r="AA119" i="1"/>
  <c r="AA85" i="1" s="1"/>
  <c r="Z119" i="1"/>
  <c r="Y119" i="1"/>
  <c r="X119" i="1"/>
  <c r="W119" i="1"/>
  <c r="V119" i="1"/>
  <c r="V85" i="1" s="1"/>
  <c r="U119" i="1"/>
  <c r="T119" i="1"/>
  <c r="S119" i="1"/>
  <c r="R119" i="1"/>
  <c r="R85" i="1" s="1"/>
  <c r="Q119" i="1"/>
  <c r="P119" i="1"/>
  <c r="O119" i="1"/>
  <c r="O85" i="1" s="1"/>
  <c r="N119" i="1"/>
  <c r="M119" i="1"/>
  <c r="L119" i="1"/>
  <c r="L85" i="1" s="1"/>
  <c r="K119" i="1"/>
  <c r="K85" i="1" s="1"/>
  <c r="J119" i="1"/>
  <c r="I119" i="1"/>
  <c r="H119" i="1"/>
  <c r="G119" i="1"/>
  <c r="G85" i="1" s="1"/>
  <c r="F119" i="1"/>
  <c r="F85" i="1" s="1"/>
  <c r="E119" i="1"/>
  <c r="D119" i="1"/>
  <c r="D85" i="1" s="1"/>
  <c r="BZ173" i="1"/>
  <c r="BZ164" i="1"/>
  <c r="CH181" i="1" l="1"/>
  <c r="CI181" i="1"/>
  <c r="CH200" i="1"/>
  <c r="CI200" i="1"/>
  <c r="CH218" i="1"/>
  <c r="CI218" i="1"/>
  <c r="CI119" i="1"/>
  <c r="CI186" i="1"/>
  <c r="CH221" i="1"/>
  <c r="CH164" i="1"/>
  <c r="CI164" i="1"/>
  <c r="CH191" i="1"/>
  <c r="CI191" i="1"/>
  <c r="CH209" i="1"/>
  <c r="CI209" i="1"/>
  <c r="CH119" i="1"/>
  <c r="CH186" i="1"/>
  <c r="CH205" i="1"/>
  <c r="CI205" i="1"/>
  <c r="CI221" i="1"/>
  <c r="CH173" i="1"/>
  <c r="CI173" i="1"/>
  <c r="CH195" i="1"/>
  <c r="CI195" i="1"/>
  <c r="CH214" i="1"/>
  <c r="CI214" i="1"/>
  <c r="AP190" i="1"/>
  <c r="AT190" i="1"/>
  <c r="AX190" i="1"/>
  <c r="BF190" i="1"/>
  <c r="BJ190" i="1"/>
  <c r="BS190" i="1"/>
  <c r="BW190" i="1"/>
  <c r="AE190" i="1"/>
  <c r="W179" i="1"/>
  <c r="AY179" i="1"/>
  <c r="F179" i="1"/>
  <c r="J179" i="1"/>
  <c r="N179" i="1"/>
  <c r="R179" i="1"/>
  <c r="V179" i="1"/>
  <c r="Z179" i="1"/>
  <c r="AD179" i="1"/>
  <c r="AH179" i="1"/>
  <c r="AL179" i="1"/>
  <c r="AP179" i="1"/>
  <c r="AT179" i="1"/>
  <c r="AX179" i="1"/>
  <c r="BF179" i="1"/>
  <c r="BJ179" i="1"/>
  <c r="BS179" i="1"/>
  <c r="BW179" i="1"/>
  <c r="BN205" i="1"/>
  <c r="BN221" i="1"/>
  <c r="BN173" i="1"/>
  <c r="BN119" i="1"/>
  <c r="D229" i="1"/>
  <c r="P229" i="1"/>
  <c r="X229" i="1"/>
  <c r="AF229" i="1"/>
  <c r="AN229" i="1"/>
  <c r="BH229" i="1"/>
  <c r="BQ229" i="1"/>
  <c r="BY229" i="1"/>
  <c r="BN191" i="1"/>
  <c r="BN164" i="1"/>
  <c r="BN181" i="1"/>
  <c r="BN195" i="1"/>
  <c r="BN214" i="1"/>
  <c r="L229" i="1"/>
  <c r="T229" i="1"/>
  <c r="AB229" i="1"/>
  <c r="AV229" i="1"/>
  <c r="BL229" i="1"/>
  <c r="BN209" i="1"/>
  <c r="BN186" i="1"/>
  <c r="BN229" i="1" s="1"/>
  <c r="D190" i="1"/>
  <c r="H190" i="1"/>
  <c r="L190" i="1"/>
  <c r="P190" i="1"/>
  <c r="T190" i="1"/>
  <c r="X190" i="1"/>
  <c r="AB190" i="1"/>
  <c r="AF190" i="1"/>
  <c r="AJ190" i="1"/>
  <c r="AN190" i="1"/>
  <c r="AR190" i="1"/>
  <c r="AV190" i="1"/>
  <c r="AZ190" i="1"/>
  <c r="BD190" i="1"/>
  <c r="BH190" i="1"/>
  <c r="BL190" i="1"/>
  <c r="BQ190" i="1"/>
  <c r="BU190" i="1"/>
  <c r="BY190" i="1"/>
  <c r="BN200" i="1"/>
  <c r="BN218" i="1"/>
  <c r="BG190" i="1"/>
  <c r="AB179" i="1"/>
  <c r="G179" i="1"/>
  <c r="K179" i="1"/>
  <c r="O179" i="1"/>
  <c r="S179" i="1"/>
  <c r="AA179" i="1"/>
  <c r="AE179" i="1"/>
  <c r="AI179" i="1"/>
  <c r="AM179" i="1"/>
  <c r="AQ179" i="1"/>
  <c r="AU179" i="1"/>
  <c r="BC179" i="1"/>
  <c r="BG179" i="1"/>
  <c r="BK179" i="1"/>
  <c r="AE85" i="1"/>
  <c r="AQ85" i="1"/>
  <c r="AU85" i="1"/>
  <c r="Y227" i="1"/>
  <c r="AO227" i="1"/>
  <c r="G190" i="1"/>
  <c r="AY190" i="1"/>
  <c r="AY229" i="1"/>
  <c r="BP179" i="1"/>
  <c r="BT179" i="1"/>
  <c r="BX179" i="1"/>
  <c r="U190" i="1"/>
  <c r="AK190" i="1"/>
  <c r="BO190" i="1"/>
  <c r="M227" i="1"/>
  <c r="AC227" i="1"/>
  <c r="AW227" i="1"/>
  <c r="BI227" i="1"/>
  <c r="BV227" i="1"/>
  <c r="P179" i="1"/>
  <c r="BP229" i="1"/>
  <c r="T85" i="1"/>
  <c r="AB85" i="1"/>
  <c r="AJ85" i="1"/>
  <c r="AV85" i="1"/>
  <c r="AZ85" i="1"/>
  <c r="BH85" i="1"/>
  <c r="F229" i="1"/>
  <c r="J229" i="1"/>
  <c r="N229" i="1"/>
  <c r="R229" i="1"/>
  <c r="V229" i="1"/>
  <c r="Z229" i="1"/>
  <c r="AD229" i="1"/>
  <c r="AH229" i="1"/>
  <c r="AL229" i="1"/>
  <c r="AP229" i="1"/>
  <c r="AT229" i="1"/>
  <c r="AX229" i="1"/>
  <c r="BB229" i="1"/>
  <c r="BF229" i="1"/>
  <c r="BJ229" i="1"/>
  <c r="BO229" i="1"/>
  <c r="BS229" i="1"/>
  <c r="BW229" i="1"/>
  <c r="E190" i="1"/>
  <c r="BA190" i="1"/>
  <c r="BR190" i="1"/>
  <c r="BB190" i="1"/>
  <c r="I227" i="1"/>
  <c r="Q227" i="1"/>
  <c r="AG227" i="1"/>
  <c r="AS227" i="1"/>
  <c r="BE227" i="1"/>
  <c r="BM227" i="1"/>
  <c r="BL179" i="1"/>
  <c r="S85" i="1"/>
  <c r="W85" i="1"/>
  <c r="AY85" i="1"/>
  <c r="BC85" i="1"/>
  <c r="BT85" i="1"/>
  <c r="BX85" i="1"/>
  <c r="BB179" i="1"/>
  <c r="BO179" i="1"/>
  <c r="E229" i="1"/>
  <c r="U229" i="1"/>
  <c r="AK229" i="1"/>
  <c r="BA229" i="1"/>
  <c r="BR229" i="1"/>
  <c r="K190" i="1"/>
  <c r="O190" i="1"/>
  <c r="S190" i="1"/>
  <c r="W190" i="1"/>
  <c r="AA190" i="1"/>
  <c r="AI190" i="1"/>
  <c r="AM190" i="1"/>
  <c r="AQ190" i="1"/>
  <c r="AU190" i="1"/>
  <c r="BC190" i="1"/>
  <c r="BG229" i="1"/>
  <c r="BK190" i="1"/>
  <c r="BP190" i="1"/>
  <c r="BT190" i="1"/>
  <c r="BX190" i="1"/>
  <c r="T227" i="1"/>
  <c r="AJ227" i="1"/>
  <c r="AZ227" i="1"/>
  <c r="BQ227" i="1"/>
  <c r="AI229" i="1"/>
  <c r="BU85" i="1"/>
  <c r="BQ85" i="1"/>
  <c r="BP85" i="1"/>
  <c r="BO85" i="1"/>
  <c r="BK85" i="1"/>
  <c r="BG85" i="1"/>
  <c r="BB85" i="1"/>
  <c r="H85" i="1"/>
  <c r="X85" i="1"/>
  <c r="AF85" i="1"/>
  <c r="AN85" i="1"/>
  <c r="AR85" i="1"/>
  <c r="BD85" i="1"/>
  <c r="BL85" i="1"/>
  <c r="BY85" i="1"/>
  <c r="D227" i="1"/>
  <c r="E179" i="1"/>
  <c r="E227" i="1"/>
  <c r="U227" i="1"/>
  <c r="U179" i="1"/>
  <c r="AK227" i="1"/>
  <c r="AK179" i="1"/>
  <c r="BA179" i="1"/>
  <c r="BA227" i="1"/>
  <c r="BR179" i="1"/>
  <c r="BR227" i="1"/>
  <c r="H229" i="1"/>
  <c r="H179" i="1"/>
  <c r="AJ229" i="1"/>
  <c r="AJ179" i="1"/>
  <c r="AR229" i="1"/>
  <c r="AR179" i="1"/>
  <c r="AZ229" i="1"/>
  <c r="AZ179" i="1"/>
  <c r="BD229" i="1"/>
  <c r="BD179" i="1"/>
  <c r="BU179" i="1"/>
  <c r="BU229" i="1"/>
  <c r="L227" i="1"/>
  <c r="AB227" i="1"/>
  <c r="AR227" i="1"/>
  <c r="BH227" i="1"/>
  <c r="BY227" i="1"/>
  <c r="S229" i="1"/>
  <c r="H227" i="1"/>
  <c r="P227" i="1"/>
  <c r="BD227" i="1"/>
  <c r="BL227" i="1"/>
  <c r="BU227" i="1"/>
  <c r="G229" i="1"/>
  <c r="O229" i="1"/>
  <c r="W229" i="1"/>
  <c r="AE229" i="1"/>
  <c r="BT229" i="1"/>
  <c r="K229" i="1"/>
  <c r="AA229" i="1"/>
  <c r="AQ229" i="1"/>
  <c r="BX229" i="1"/>
  <c r="J85" i="1"/>
  <c r="N85" i="1"/>
  <c r="Z85" i="1"/>
  <c r="AD85" i="1"/>
  <c r="AP85" i="1"/>
  <c r="AT85" i="1"/>
  <c r="BF85" i="1"/>
  <c r="BJ85" i="1"/>
  <c r="BW85" i="1"/>
  <c r="D179" i="1"/>
  <c r="L179" i="1"/>
  <c r="T179" i="1"/>
  <c r="X179" i="1"/>
  <c r="AF179" i="1"/>
  <c r="AN179" i="1"/>
  <c r="AV179" i="1"/>
  <c r="BH179" i="1"/>
  <c r="BQ179" i="1"/>
  <c r="BY179" i="1"/>
  <c r="X227" i="1"/>
  <c r="AF227" i="1"/>
  <c r="AN227" i="1"/>
  <c r="AV227" i="1"/>
  <c r="AM229" i="1"/>
  <c r="AU229" i="1"/>
  <c r="BC229" i="1"/>
  <c r="BK229" i="1"/>
  <c r="G227" i="1"/>
  <c r="K227" i="1"/>
  <c r="O227" i="1"/>
  <c r="S227" i="1"/>
  <c r="W227" i="1"/>
  <c r="AA227" i="1"/>
  <c r="AE227" i="1"/>
  <c r="AI227" i="1"/>
  <c r="AM227" i="1"/>
  <c r="AQ227" i="1"/>
  <c r="AU227" i="1"/>
  <c r="AY227" i="1"/>
  <c r="BC227" i="1"/>
  <c r="BG227" i="1"/>
  <c r="BK227" i="1"/>
  <c r="BP227" i="1"/>
  <c r="BT227" i="1"/>
  <c r="BX227" i="1"/>
  <c r="I179" i="1"/>
  <c r="M179" i="1"/>
  <c r="Q179" i="1"/>
  <c r="Y179" i="1"/>
  <c r="AC179" i="1"/>
  <c r="AG179" i="1"/>
  <c r="AO179" i="1"/>
  <c r="AS179" i="1"/>
  <c r="AW179" i="1"/>
  <c r="BE179" i="1"/>
  <c r="BI179" i="1"/>
  <c r="BM179" i="1"/>
  <c r="BV179" i="1"/>
  <c r="I190" i="1"/>
  <c r="M190" i="1"/>
  <c r="Q190" i="1"/>
  <c r="Y190" i="1"/>
  <c r="AC190" i="1"/>
  <c r="AG190" i="1"/>
  <c r="AO190" i="1"/>
  <c r="AS190" i="1"/>
  <c r="AW190" i="1"/>
  <c r="BE190" i="1"/>
  <c r="BI190" i="1"/>
  <c r="BM190" i="1"/>
  <c r="BV190" i="1"/>
  <c r="F227" i="1"/>
  <c r="J227" i="1"/>
  <c r="N227" i="1"/>
  <c r="R227" i="1"/>
  <c r="V227" i="1"/>
  <c r="Z227" i="1"/>
  <c r="AD227" i="1"/>
  <c r="AH227" i="1"/>
  <c r="AL227" i="1"/>
  <c r="AP227" i="1"/>
  <c r="AT227" i="1"/>
  <c r="AX227" i="1"/>
  <c r="BB227" i="1"/>
  <c r="BF227" i="1"/>
  <c r="BJ227" i="1"/>
  <c r="BO227" i="1"/>
  <c r="BS227" i="1"/>
  <c r="BW227" i="1"/>
  <c r="I229" i="1"/>
  <c r="M229" i="1"/>
  <c r="Q229" i="1"/>
  <c r="Y229" i="1"/>
  <c r="AC229" i="1"/>
  <c r="AG229" i="1"/>
  <c r="AO229" i="1"/>
  <c r="AS229" i="1"/>
  <c r="AW229" i="1"/>
  <c r="BE229" i="1"/>
  <c r="BI229" i="1"/>
  <c r="BM229" i="1"/>
  <c r="BV229" i="1"/>
  <c r="E85" i="1"/>
  <c r="I85" i="1"/>
  <c r="M85" i="1"/>
  <c r="Q85" i="1"/>
  <c r="U85" i="1"/>
  <c r="Y85" i="1"/>
  <c r="AG85" i="1"/>
  <c r="AK85" i="1"/>
  <c r="AO85" i="1"/>
  <c r="AS85" i="1"/>
  <c r="AW85" i="1"/>
  <c r="BA85" i="1"/>
  <c r="BE85" i="1"/>
  <c r="BI85" i="1"/>
  <c r="BM85" i="1"/>
  <c r="BR85" i="1"/>
  <c r="BV85" i="1"/>
  <c r="BZ209" i="1"/>
  <c r="BZ214" i="1"/>
  <c r="CK215" i="1"/>
  <c r="CH190" i="1" l="1"/>
  <c r="CH85" i="1"/>
  <c r="CI179" i="1"/>
  <c r="CI190" i="1"/>
  <c r="CH179" i="1"/>
  <c r="CI85" i="1"/>
  <c r="BN190" i="1"/>
  <c r="BN179" i="1"/>
  <c r="BN227" i="1"/>
  <c r="BN85" i="1"/>
  <c r="BZ220" i="1"/>
  <c r="BZ221" i="1" l="1"/>
  <c r="BZ218" i="1"/>
  <c r="CK222" i="1" l="1"/>
  <c r="CK216" i="1"/>
  <c r="CK213" i="1"/>
  <c r="CK211" i="1"/>
  <c r="CK220" i="1"/>
  <c r="BZ195" i="1" l="1"/>
  <c r="BZ191" i="1"/>
  <c r="BZ186" i="1"/>
  <c r="BZ181" i="1"/>
  <c r="BZ229" i="1" l="1"/>
  <c r="BZ227" i="1"/>
  <c r="BZ205" i="1"/>
  <c r="BZ200" i="1"/>
  <c r="BZ190" i="1"/>
  <c r="BZ179" i="1"/>
  <c r="BZ158" i="1"/>
  <c r="BY49" i="1"/>
  <c r="BY160" i="1" s="1"/>
  <c r="BX49" i="1"/>
  <c r="BX160" i="1" s="1"/>
  <c r="BW49" i="1"/>
  <c r="BW160" i="1" s="1"/>
  <c r="BV49" i="1"/>
  <c r="BV160" i="1" s="1"/>
  <c r="BU49" i="1"/>
  <c r="BU160" i="1" s="1"/>
  <c r="BT49" i="1"/>
  <c r="BT160" i="1" s="1"/>
  <c r="BS49" i="1"/>
  <c r="BS160" i="1" s="1"/>
  <c r="BR49" i="1"/>
  <c r="BR160" i="1" s="1"/>
  <c r="BQ49" i="1"/>
  <c r="BQ160" i="1" s="1"/>
  <c r="BP49" i="1"/>
  <c r="BP160" i="1" s="1"/>
  <c r="BO49" i="1"/>
  <c r="BM49" i="1"/>
  <c r="BM160" i="1" s="1"/>
  <c r="BL49" i="1"/>
  <c r="BL160" i="1" s="1"/>
  <c r="BK49" i="1"/>
  <c r="BK160" i="1" s="1"/>
  <c r="BJ49" i="1"/>
  <c r="BJ160" i="1" s="1"/>
  <c r="BI49" i="1"/>
  <c r="BI160" i="1" s="1"/>
  <c r="BH49" i="1"/>
  <c r="BH160" i="1" s="1"/>
  <c r="BG49" i="1"/>
  <c r="BG160" i="1" s="1"/>
  <c r="BF49" i="1"/>
  <c r="BF160" i="1" s="1"/>
  <c r="BE49" i="1"/>
  <c r="BE160" i="1" s="1"/>
  <c r="BD49" i="1"/>
  <c r="BD160" i="1" s="1"/>
  <c r="BC49" i="1"/>
  <c r="BC160" i="1" s="1"/>
  <c r="BB49" i="1"/>
  <c r="BA49" i="1"/>
  <c r="BA160" i="1" s="1"/>
  <c r="AZ49" i="1"/>
  <c r="AZ160" i="1" s="1"/>
  <c r="AY49" i="1"/>
  <c r="AY160" i="1" s="1"/>
  <c r="AX49" i="1"/>
  <c r="AX160" i="1" s="1"/>
  <c r="AW49" i="1"/>
  <c r="AW160" i="1" s="1"/>
  <c r="AV49" i="1"/>
  <c r="AV160" i="1" s="1"/>
  <c r="AU49" i="1"/>
  <c r="AU160" i="1" s="1"/>
  <c r="AT49" i="1"/>
  <c r="AT160" i="1" s="1"/>
  <c r="AS49" i="1"/>
  <c r="AS160" i="1" s="1"/>
  <c r="AR49" i="1"/>
  <c r="AR160" i="1" s="1"/>
  <c r="AQ49" i="1"/>
  <c r="AQ160" i="1" s="1"/>
  <c r="AP49" i="1"/>
  <c r="AP160" i="1" s="1"/>
  <c r="AO49" i="1"/>
  <c r="AO160" i="1" s="1"/>
  <c r="AN49" i="1"/>
  <c r="AN160" i="1" s="1"/>
  <c r="AM49" i="1"/>
  <c r="AM160" i="1" s="1"/>
  <c r="AL49" i="1"/>
  <c r="AL160" i="1" s="1"/>
  <c r="AK49" i="1"/>
  <c r="AK160" i="1" s="1"/>
  <c r="AJ49" i="1"/>
  <c r="AJ160" i="1" s="1"/>
  <c r="AI49" i="1"/>
  <c r="AI160" i="1" s="1"/>
  <c r="AH49" i="1"/>
  <c r="AH160" i="1" s="1"/>
  <c r="AG49" i="1"/>
  <c r="AG160" i="1" s="1"/>
  <c r="AF49" i="1"/>
  <c r="AF160" i="1" s="1"/>
  <c r="AE49" i="1"/>
  <c r="AE160" i="1" s="1"/>
  <c r="AD49" i="1"/>
  <c r="AD160" i="1" s="1"/>
  <c r="AC49" i="1"/>
  <c r="AC160" i="1" s="1"/>
  <c r="AB49" i="1"/>
  <c r="AB160" i="1" s="1"/>
  <c r="AA49" i="1"/>
  <c r="AA160" i="1" s="1"/>
  <c r="Z49" i="1"/>
  <c r="Z160" i="1" s="1"/>
  <c r="Y49" i="1"/>
  <c r="Y160" i="1" s="1"/>
  <c r="X49" i="1"/>
  <c r="X160" i="1" s="1"/>
  <c r="W49" i="1"/>
  <c r="W160" i="1" s="1"/>
  <c r="V49" i="1"/>
  <c r="V160" i="1" s="1"/>
  <c r="U49" i="1"/>
  <c r="U160" i="1" s="1"/>
  <c r="T49" i="1"/>
  <c r="T160" i="1" s="1"/>
  <c r="S49" i="1"/>
  <c r="S160" i="1" s="1"/>
  <c r="R49" i="1"/>
  <c r="R160" i="1" s="1"/>
  <c r="Q49" i="1"/>
  <c r="Q160" i="1" s="1"/>
  <c r="P49" i="1"/>
  <c r="P160" i="1" s="1"/>
  <c r="O49" i="1"/>
  <c r="O160" i="1" s="1"/>
  <c r="N49" i="1"/>
  <c r="N160" i="1" s="1"/>
  <c r="M49" i="1"/>
  <c r="M160" i="1" s="1"/>
  <c r="L49" i="1"/>
  <c r="L160" i="1" s="1"/>
  <c r="K49" i="1"/>
  <c r="K160" i="1" s="1"/>
  <c r="J49" i="1"/>
  <c r="J160" i="1" s="1"/>
  <c r="I49" i="1"/>
  <c r="I160" i="1" s="1"/>
  <c r="H49" i="1"/>
  <c r="H160" i="1" s="1"/>
  <c r="G49" i="1"/>
  <c r="G160" i="1" s="1"/>
  <c r="F49" i="1"/>
  <c r="F160" i="1" s="1"/>
  <c r="E49" i="1"/>
  <c r="E160" i="1" s="1"/>
  <c r="D49" i="1"/>
  <c r="D160" i="1" s="1"/>
  <c r="BZ49" i="1"/>
  <c r="BZ119" i="1"/>
  <c r="CH49" i="1" l="1"/>
  <c r="CI49" i="1"/>
  <c r="BN49" i="1"/>
  <c r="BN160" i="1" s="1"/>
  <c r="BO160" i="1"/>
  <c r="BB160" i="1"/>
  <c r="E158" i="1"/>
  <c r="E13" i="1"/>
  <c r="I158" i="1"/>
  <c r="I13" i="1"/>
  <c r="M158" i="1"/>
  <c r="M13" i="1"/>
  <c r="R13" i="1"/>
  <c r="R158" i="1"/>
  <c r="V158" i="1"/>
  <c r="V13" i="1"/>
  <c r="Z13" i="1"/>
  <c r="Z158" i="1"/>
  <c r="AE13" i="1"/>
  <c r="AE158" i="1"/>
  <c r="AI158" i="1"/>
  <c r="AI13" i="1"/>
  <c r="AM158" i="1"/>
  <c r="AM13" i="1"/>
  <c r="AQ158" i="1"/>
  <c r="AQ13" i="1"/>
  <c r="AU13" i="1"/>
  <c r="AU158" i="1"/>
  <c r="BP158" i="1"/>
  <c r="BP13" i="1"/>
  <c r="BX13" i="1"/>
  <c r="BX158" i="1"/>
  <c r="F158" i="1"/>
  <c r="F13" i="1"/>
  <c r="N158" i="1"/>
  <c r="N13" i="1"/>
  <c r="W158" i="1"/>
  <c r="W13" i="1"/>
  <c r="AF158" i="1"/>
  <c r="AF13" i="1"/>
  <c r="AN13" i="1"/>
  <c r="AN158" i="1"/>
  <c r="AV13" i="1"/>
  <c r="AV158" i="1"/>
  <c r="BD158" i="1"/>
  <c r="BD13" i="1"/>
  <c r="BL158" i="1"/>
  <c r="BL13" i="1"/>
  <c r="BY13" i="1"/>
  <c r="BY158" i="1"/>
  <c r="G158" i="1"/>
  <c r="G13" i="1"/>
  <c r="K158" i="1"/>
  <c r="K13" i="1"/>
  <c r="O13" i="1"/>
  <c r="O158" i="1"/>
  <c r="T13" i="1"/>
  <c r="T158" i="1"/>
  <c r="X13" i="1"/>
  <c r="X158" i="1"/>
  <c r="AB13" i="1"/>
  <c r="AB158" i="1"/>
  <c r="AG158" i="1"/>
  <c r="AG13" i="1"/>
  <c r="AK158" i="1"/>
  <c r="AK13" i="1"/>
  <c r="AO158" i="1"/>
  <c r="AO13" i="1"/>
  <c r="AS158" i="1"/>
  <c r="AS13" i="1"/>
  <c r="AW158" i="1"/>
  <c r="AW13" i="1"/>
  <c r="BA158" i="1"/>
  <c r="BA13" i="1"/>
  <c r="BE158" i="1"/>
  <c r="BE13" i="1"/>
  <c r="BI158" i="1"/>
  <c r="BI13" i="1"/>
  <c r="BM158" i="1"/>
  <c r="BM13" i="1"/>
  <c r="BR158" i="1"/>
  <c r="BR13" i="1"/>
  <c r="BV158" i="1"/>
  <c r="BV13" i="1"/>
  <c r="AY158" i="1"/>
  <c r="AY13" i="1"/>
  <c r="BC13" i="1"/>
  <c r="BC158" i="1"/>
  <c r="BG158" i="1"/>
  <c r="BG13" i="1"/>
  <c r="BK13" i="1"/>
  <c r="BK158" i="1"/>
  <c r="BT158" i="1"/>
  <c r="BT13" i="1"/>
  <c r="J13" i="1"/>
  <c r="J158" i="1"/>
  <c r="S158" i="1"/>
  <c r="S13" i="1"/>
  <c r="AA158" i="1"/>
  <c r="AA13" i="1"/>
  <c r="AJ13" i="1"/>
  <c r="AJ158" i="1"/>
  <c r="AR13" i="1"/>
  <c r="AR158" i="1"/>
  <c r="AZ13" i="1"/>
  <c r="AZ158" i="1"/>
  <c r="BH13" i="1"/>
  <c r="BH158" i="1"/>
  <c r="BQ13" i="1"/>
  <c r="BQ158" i="1"/>
  <c r="BU158" i="1"/>
  <c r="BU13" i="1"/>
  <c r="D13" i="1"/>
  <c r="D158" i="1"/>
  <c r="H13" i="1"/>
  <c r="H158" i="1"/>
  <c r="L13" i="1"/>
  <c r="L158" i="1"/>
  <c r="Q158" i="1"/>
  <c r="Q13" i="1"/>
  <c r="U158" i="1"/>
  <c r="U13" i="1"/>
  <c r="Y158" i="1"/>
  <c r="Y13" i="1"/>
  <c r="AD158" i="1"/>
  <c r="AD13" i="1"/>
  <c r="AH158" i="1"/>
  <c r="AH13" i="1"/>
  <c r="AL158" i="1"/>
  <c r="AL13" i="1"/>
  <c r="AP158" i="1"/>
  <c r="AP13" i="1"/>
  <c r="AT158" i="1"/>
  <c r="AT13" i="1"/>
  <c r="AX158" i="1"/>
  <c r="AX13" i="1"/>
  <c r="BB158" i="1"/>
  <c r="BB13" i="1"/>
  <c r="BF158" i="1"/>
  <c r="BF13" i="1"/>
  <c r="BJ158" i="1"/>
  <c r="BJ13" i="1"/>
  <c r="BO13" i="1"/>
  <c r="BO158" i="1"/>
  <c r="BS158" i="1"/>
  <c r="BS13" i="1"/>
  <c r="BW13" i="1"/>
  <c r="BW158" i="1"/>
  <c r="BZ160" i="1"/>
  <c r="BZ85" i="1"/>
  <c r="BZ13" i="1"/>
  <c r="CH13" i="1" l="1"/>
  <c r="CI13" i="1"/>
  <c r="BN13" i="1"/>
  <c r="AC87" i="1"/>
  <c r="AC88" i="1"/>
  <c r="AC89" i="1"/>
  <c r="AC90" i="1"/>
  <c r="AC91" i="1"/>
  <c r="AC92" i="1"/>
  <c r="AC94" i="1"/>
  <c r="AC98" i="1"/>
  <c r="AC99" i="1"/>
  <c r="AC93" i="1"/>
  <c r="AC111" i="1"/>
  <c r="AC112" i="1"/>
  <c r="AC113" i="1"/>
  <c r="AC114" i="1"/>
  <c r="AC101" i="1"/>
  <c r="AC103" i="1"/>
  <c r="AC102" i="1"/>
  <c r="AC104" i="1"/>
  <c r="P88" i="1"/>
  <c r="P89" i="1"/>
  <c r="P90" i="1"/>
  <c r="P91" i="1"/>
  <c r="P92" i="1"/>
  <c r="P94" i="1"/>
  <c r="P98" i="1"/>
  <c r="P99" i="1"/>
  <c r="P93" i="1"/>
  <c r="P111" i="1"/>
  <c r="P112" i="1"/>
  <c r="P113" i="1"/>
  <c r="P114" i="1"/>
  <c r="P101" i="1"/>
  <c r="P103" i="1"/>
  <c r="P102" i="1"/>
  <c r="P104" i="1"/>
  <c r="P87" i="1"/>
  <c r="AC33" i="1"/>
  <c r="AC31" i="1"/>
  <c r="AC32" i="1"/>
  <c r="AC30" i="1"/>
  <c r="AC43" i="1"/>
  <c r="AC42" i="1"/>
  <c r="AC41" i="1"/>
  <c r="AC40" i="1"/>
  <c r="AC22" i="1"/>
  <c r="AC28" i="1"/>
  <c r="AC21" i="1"/>
  <c r="AC20" i="1"/>
  <c r="AC19" i="1"/>
  <c r="AC18" i="1"/>
  <c r="AC17" i="1"/>
  <c r="AC16" i="1"/>
  <c r="P17" i="1"/>
  <c r="P18" i="1"/>
  <c r="P19" i="1"/>
  <c r="P20" i="1"/>
  <c r="P21" i="1"/>
  <c r="P27" i="1"/>
  <c r="P28" i="1"/>
  <c r="P22" i="1"/>
  <c r="P40" i="1"/>
  <c r="P41" i="1"/>
  <c r="P42" i="1"/>
  <c r="P43" i="1"/>
  <c r="P30" i="1"/>
  <c r="P32" i="1"/>
  <c r="P31" i="1"/>
  <c r="P33" i="1"/>
  <c r="P16" i="1"/>
  <c r="AC15" i="1" l="1"/>
  <c r="AC86" i="1"/>
  <c r="AC85" i="1" s="1"/>
  <c r="P86" i="1"/>
  <c r="P85" i="1" s="1"/>
  <c r="P15" i="1"/>
  <c r="AC158" i="1" l="1"/>
  <c r="AC13" i="1"/>
  <c r="P158" i="1"/>
  <c r="P13" i="1"/>
  <c r="CK207" i="1" l="1"/>
  <c r="CK206" i="1"/>
  <c r="CK204" i="1"/>
  <c r="CK202" i="1"/>
  <c r="CK198" i="1"/>
  <c r="CK197" i="1"/>
  <c r="CK196" i="1"/>
  <c r="CK195" i="1"/>
  <c r="CK194" i="1"/>
  <c r="CK193" i="1"/>
  <c r="CK192" i="1"/>
  <c r="CK191" i="1"/>
  <c r="CK189" i="1"/>
  <c r="CK188" i="1"/>
  <c r="CK187" i="1"/>
  <c r="CK186" i="1"/>
  <c r="CK184" i="1"/>
  <c r="CK183" i="1"/>
  <c r="CK182" i="1"/>
  <c r="CK181" i="1"/>
  <c r="CK166" i="1" l="1"/>
  <c r="CK170" i="1"/>
  <c r="CK175" i="1"/>
  <c r="CK168" i="1"/>
  <c r="CK174" i="1"/>
  <c r="CK176" i="1"/>
  <c r="CK87" i="1" l="1"/>
  <c r="CK88" i="1"/>
  <c r="CK89" i="1"/>
  <c r="CK90" i="1"/>
  <c r="CK91" i="1"/>
  <c r="CK99" i="1"/>
  <c r="CK104" i="1"/>
  <c r="CK105" i="1"/>
  <c r="CK111" i="1"/>
  <c r="CK120" i="1"/>
  <c r="CK121" i="1"/>
  <c r="CK122" i="1"/>
  <c r="CK126" i="1"/>
  <c r="CK133" i="1"/>
  <c r="CK53" i="1"/>
  <c r="CK52" i="1"/>
  <c r="CK51" i="1"/>
  <c r="CK50" i="1"/>
  <c r="CK86" i="1" l="1"/>
  <c r="CK49" i="1"/>
  <c r="CK119" i="1"/>
  <c r="CK63" i="1"/>
  <c r="CK15" i="1"/>
  <c r="CK33" i="1"/>
  <c r="CK19" i="1"/>
  <c r="CK17" i="1"/>
  <c r="CK40" i="1"/>
  <c r="CK34" i="1"/>
  <c r="CK28" i="1"/>
  <c r="CK20" i="1"/>
  <c r="CK18" i="1"/>
  <c r="CK16" i="1"/>
</calcChain>
</file>

<file path=xl/comments1.xml><?xml version="1.0" encoding="utf-8"?>
<comments xmlns="http://schemas.openxmlformats.org/spreadsheetml/2006/main">
  <authors>
    <author>Llanos Marcos</author>
  </authors>
  <commentList>
    <comment ref="BE15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5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5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5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5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5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180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180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<sst xmlns="http://schemas.openxmlformats.org/spreadsheetml/2006/main" count="649" uniqueCount="200">
  <si>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</si>
  <si>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</si>
  <si>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</si>
  <si>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</si>
  <si>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</si>
  <si>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</si>
  <si>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</si>
  <si>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</si>
  <si>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</si>
  <si>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</si>
  <si>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</si>
  <si>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</si>
  <si>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</si>
  <si>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</si>
  <si>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</si>
  <si>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</si>
  <si>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</si>
  <si>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</si>
  <si>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</si>
  <si>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</si>
  <si>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</si>
  <si>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</si>
  <si>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</si>
  <si>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</si>
  <si>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</si>
  <si>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</si>
  <si>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</si>
  <si>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</si>
  <si>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</si>
  <si>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</si>
  <si>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</si>
  <si>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</si>
  <si>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</si>
  <si>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</si>
  <si>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</si>
  <si>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</si>
  <si>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</si>
  <si>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</si>
  <si>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</si>
  <si>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</si>
  <si>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</si>
  <si>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</si>
  <si>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</si>
  <si>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</si>
  <si>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</si>
  <si>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</si>
  <si>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</si>
  <si>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</si>
  <si>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</si>
  <si>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</si>
  <si>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</si>
  <si>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</si>
  <si>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</si>
  <si>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</si>
  <si>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</si>
  <si>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</si>
  <si>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</si>
  <si>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</si>
  <si>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</si>
  <si>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</si>
  <si>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</si>
  <si>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</si>
  <si>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</si>
  <si>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</si>
  <si>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</si>
  <si>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</si>
  <si>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</si>
  <si>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</si>
  <si>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</si>
  <si>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</si>
  <si>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</si>
  <si>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</si>
  <si>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</si>
  <si>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</si>
  <si>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</si>
  <si>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</si>
  <si>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</si>
  <si>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</si>
  <si>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</si>
  <si>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INFORME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</si>
  <si>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</si>
  <si>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</si>
  <si>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</si>
  <si>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</si>
  <si>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</si>
  <si>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</si>
  <si>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</si>
  <si>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</si>
  <si>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</si>
  <si>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</si>
  <si>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</si>
  <si>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</si>
  <si>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</si>
  <si>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</si>
  <si>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</si>
  <si>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</si>
  <si>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</si>
  <si>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</si>
  <si>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</si>
  <si>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</si>
  <si>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</si>
  <si>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</si>
  <si>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</si>
  <si>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</si>
  <si>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</si>
  <si>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</si>
  <si>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</si>
  <si>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</si>
  <si>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</si>
  <si>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</si>
  <si>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</si>
  <si>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</si>
  <si>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</si>
  <si>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</si>
  <si>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</si>
  <si>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</si>
  <si>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</si>
  <si>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</si>
  <si>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</si>
  <si>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</si>
  <si>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</si>
  <si>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</si>
  <si>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</si>
  <si>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</si>
  <si>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</si>
  <si>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</si>
  <si>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</si>
  <si>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</si>
  <si>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</si>
  <si>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</si>
  <si>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</si>
  <si>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</si>
  <si>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</si>
  <si>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</si>
  <si>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1. Sistema de Pagos de Alto Valor (SIPAV-LIP)*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</si>
  <si>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</si>
  <si>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</si>
  <si>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</si>
  <si>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</si>
  <si>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</si>
  <si>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</si>
  <si>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</si>
  <si>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</si>
  <si>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</si>
  <si>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</si>
  <si>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</si>
  <si>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</si>
  <si>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</si>
  <si>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</si>
  <si>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</si>
  <si>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</si>
  <si>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</si>
  <si>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</si>
  <si>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</si>
  <si>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</si>
  <si>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</si>
  <si>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</si>
  <si>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</si>
  <si>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</si>
  <si>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</si>
  <si>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6. Billetera Movil</t>
  </si>
  <si>
    <t>5. Tarjetas</t>
  </si>
  <si>
    <t xml:space="preserve">Valor Promedio de Transacciones Bajo Valor (CCC + ACH + Tarjetas + Billetera Móvil) 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</si>
  <si>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</si>
  <si>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</si>
  <si>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</si>
  <si>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</si>
  <si>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</si>
  <si>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</si>
  <si>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15/14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</si>
  <si>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</si>
  <si>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</si>
  <si>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</si>
  <si>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</si>
  <si>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</si>
  <si>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</si>
  <si>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</si>
  <si>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</si>
  <si>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</si>
  <si>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</si>
  <si>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</si>
  <si>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</si>
  <si>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</si>
  <si>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</si>
  <si>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</si>
  <si>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</si>
  <si>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Recuperqación activos recibidos bancos en liquidqación</t>
  </si>
  <si>
    <t>* A partir de 08.09.14, con la implementación del LIP se cambia la clasificación de las operaciones: diferente denominación para E01 y E30 y se incorporan nuevas operaciones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</si>
  <si>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</si>
  <si>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</si>
  <si>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</si>
  <si>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</si>
  <si>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</si>
  <si>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</si>
  <si>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</si>
  <si>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Ene-Jul</t>
  </si>
  <si>
    <t>M05T</t>
  </si>
  <si>
    <t>Pago de PMND no cubierta por LINKSER</t>
  </si>
  <si>
    <t>FECHA: 21/08/2015</t>
  </si>
  <si>
    <t>BCB-GEF-SSPSF-DVSP-INF-2015-61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</si>
</sst>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4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03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2" borderId="13" xfId="0" applyNumberFormat="1" applyFont="1" applyFill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2" borderId="8" xfId="0" applyFont="1" applyFill="1" applyBorder="1" applyAlignment="1">
      <alignment horizontal="lef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9" fillId="2" borderId="0" xfId="0" applyNumberFormat="1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9" fillId="2" borderId="0" xfId="41" applyNumberFormat="1" applyFont="1" applyFill="1" applyBorder="1"/>
    <xf numFmtId="3" fontId="25" fillId="2" borderId="8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/>
    <xf numFmtId="3" fontId="29" fillId="2" borderId="2" xfId="0" applyNumberFormat="1" applyFont="1" applyFill="1" applyBorder="1" applyAlignment="1"/>
    <xf numFmtId="3" fontId="29" fillId="2" borderId="0" xfId="42" applyNumberFormat="1" applyFont="1" applyFill="1" applyBorder="1"/>
    <xf numFmtId="0" fontId="37" fillId="2" borderId="8" xfId="478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164" fontId="25" fillId="2" borderId="14" xfId="0" applyNumberFormat="1" applyFont="1" applyFill="1" applyBorder="1" applyAlignment="1">
      <alignment horizontal="right"/>
    </xf>
    <xf numFmtId="0" fontId="24" fillId="2" borderId="4" xfId="478" applyFont="1" applyFill="1" applyBorder="1" applyAlignment="1">
      <alignment horizontal="left"/>
    </xf>
    <xf numFmtId="0" fontId="35" fillId="2" borderId="12" xfId="478" applyFont="1" applyFill="1" applyBorder="1" applyAlignment="1"/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36" fillId="2" borderId="11" xfId="0" applyFont="1" applyFill="1" applyBorder="1" applyAlignment="1"/>
    <xf numFmtId="0" fontId="35" fillId="2" borderId="11" xfId="0" applyFont="1" applyFill="1" applyBorder="1" applyAlignment="1">
      <alignment wrapText="1"/>
    </xf>
    <xf numFmtId="0" fontId="29" fillId="2" borderId="0" xfId="0" applyFont="1" applyFill="1" applyBorder="1" applyAlignment="1">
      <alignment horizontal="right"/>
    </xf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4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right" vertical="top"/>
    </xf>
    <xf numFmtId="0" fontId="54" fillId="35" borderId="0" xfId="0" applyFont="1" applyFill="1" applyBorder="1" applyAlignment="1">
      <alignment horizontal="center"/>
    </xf>
    <xf numFmtId="0" fontId="56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7" fillId="35" borderId="0" xfId="0" applyFont="1" applyFill="1" applyBorder="1" applyAlignment="1"/>
    <xf numFmtId="0" fontId="57" fillId="35" borderId="0" xfId="0" applyFont="1" applyFill="1" applyBorder="1" applyAlignment="1">
      <alignment horizontal="right"/>
    </xf>
    <xf numFmtId="0" fontId="58" fillId="35" borderId="0" xfId="0" applyFont="1" applyFill="1" applyBorder="1" applyAlignment="1"/>
    <xf numFmtId="0" fontId="59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60" fillId="35" borderId="0" xfId="0" applyFont="1" applyFill="1" applyBorder="1" applyAlignment="1">
      <alignment horizontal="right" vertical="top"/>
    </xf>
    <xf numFmtId="0" fontId="59" fillId="35" borderId="0" xfId="0" applyFont="1" applyFill="1" applyBorder="1" applyAlignment="1">
      <alignment horizontal="center"/>
    </xf>
    <xf numFmtId="0" fontId="60" fillId="35" borderId="0" xfId="0" applyFont="1" applyFill="1" applyBorder="1" applyAlignment="1">
      <alignment horizontal="right"/>
    </xf>
    <xf numFmtId="0" fontId="60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1" fillId="35" borderId="0" xfId="0" applyFont="1" applyFill="1" applyBorder="1" applyAlignment="1"/>
    <xf numFmtId="0" fontId="44" fillId="35" borderId="0" xfId="0" applyFont="1" applyFill="1" applyBorder="1" applyAlignment="1"/>
    <xf numFmtId="0" fontId="44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right" vertical="top"/>
    </xf>
    <xf numFmtId="0" fontId="44" fillId="35" borderId="0" xfId="0" applyFont="1" applyFill="1" applyBorder="1" applyAlignment="1">
      <alignment horizontal="center"/>
    </xf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>
      <alignment horizontal="right"/>
    </xf>
    <xf numFmtId="3" fontId="41" fillId="35" borderId="0" xfId="0" applyNumberFormat="1" applyFont="1" applyFill="1" applyBorder="1" applyAlignment="1"/>
    <xf numFmtId="2" fontId="44" fillId="35" borderId="0" xfId="0" applyNumberFormat="1" applyFont="1" applyFill="1" applyBorder="1" applyAlignment="1">
      <alignment horizontal="center"/>
    </xf>
    <xf numFmtId="1" fontId="41" fillId="35" borderId="0" xfId="0" applyNumberFormat="1" applyFont="1" applyFill="1" applyBorder="1" applyAlignment="1"/>
    <xf numFmtId="1" fontId="44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0" fontId="62" fillId="35" borderId="0" xfId="0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0" fontId="35" fillId="2" borderId="6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2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5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8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8" fillId="0" borderId="0" xfId="0" applyFont="1" applyFill="1" applyAlignment="1"/>
    <xf numFmtId="0" fontId="46" fillId="0" borderId="0" xfId="0" applyFont="1" applyFill="1" applyBorder="1" applyAlignment="1"/>
    <xf numFmtId="0" fontId="65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5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8" fillId="2" borderId="10" xfId="0" applyFont="1" applyFill="1" applyBorder="1" applyAlignment="1">
      <alignment horizontal="right"/>
    </xf>
    <xf numFmtId="0" fontId="26" fillId="0" borderId="10" xfId="0" applyFont="1" applyBorder="1" applyAlignment="1"/>
    <xf numFmtId="9" fontId="62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4" fillId="2" borderId="0" xfId="0" applyNumberFormat="1" applyFont="1" applyFill="1" applyBorder="1" applyAlignment="1">
      <alignment horizontal="right"/>
    </xf>
    <xf numFmtId="14" fontId="64" fillId="0" borderId="0" xfId="0" applyNumberFormat="1" applyFont="1" applyFill="1" applyBorder="1" applyAlignment="1">
      <alignment horizontal="right"/>
    </xf>
    <xf numFmtId="14" fontId="64" fillId="0" borderId="10" xfId="0" applyNumberFormat="1" applyFont="1" applyFill="1" applyBorder="1" applyAlignment="1">
      <alignment horizontal="right"/>
    </xf>
    <xf numFmtId="3" fontId="63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9" fillId="36" borderId="3" xfId="0" applyFont="1" applyFill="1" applyBorder="1" applyAlignment="1"/>
    <xf numFmtId="3" fontId="69" fillId="36" borderId="1" xfId="0" applyNumberFormat="1" applyFont="1" applyFill="1" applyBorder="1" applyAlignment="1">
      <alignment horizontal="right"/>
    </xf>
    <xf numFmtId="3" fontId="69" fillId="36" borderId="3" xfId="0" applyNumberFormat="1" applyFont="1" applyFill="1" applyBorder="1" applyAlignment="1">
      <alignment horizontal="right"/>
    </xf>
    <xf numFmtId="3" fontId="69" fillId="36" borderId="6" xfId="0" applyNumberFormat="1" applyFont="1" applyFill="1" applyBorder="1" applyAlignment="1">
      <alignment horizontal="right"/>
    </xf>
    <xf numFmtId="0" fontId="69" fillId="36" borderId="6" xfId="0" applyFont="1" applyFill="1" applyBorder="1" applyAlignment="1"/>
    <xf numFmtId="0" fontId="65" fillId="2" borderId="0" xfId="0" applyFont="1" applyFill="1" applyBorder="1" applyAlignment="1">
      <alignment horizontal="center" vertical="center"/>
    </xf>
    <xf numFmtId="0" fontId="70" fillId="36" borderId="1" xfId="0" applyFont="1" applyFill="1" applyBorder="1" applyAlignment="1"/>
    <xf numFmtId="0" fontId="69" fillId="36" borderId="1" xfId="0" applyFont="1" applyFill="1" applyBorder="1" applyAlignment="1">
      <alignment horizontal="left"/>
    </xf>
    <xf numFmtId="0" fontId="69" fillId="36" borderId="1" xfId="0" applyFont="1" applyFill="1" applyBorder="1" applyAlignment="1"/>
    <xf numFmtId="3" fontId="71" fillId="36" borderId="3" xfId="0" applyNumberFormat="1" applyFont="1" applyFill="1" applyBorder="1" applyAlignment="1">
      <alignment horizontal="right"/>
    </xf>
    <xf numFmtId="3" fontId="71" fillId="36" borderId="1" xfId="0" applyNumberFormat="1" applyFont="1" applyFill="1" applyBorder="1" applyAlignment="1">
      <alignment horizontal="right"/>
    </xf>
    <xf numFmtId="3" fontId="71" fillId="36" borderId="6" xfId="0" applyNumberFormat="1" applyFont="1" applyFill="1" applyBorder="1" applyAlignment="1">
      <alignment horizontal="right"/>
    </xf>
    <xf numFmtId="3" fontId="71" fillId="36" borderId="1" xfId="11050" applyNumberFormat="1" applyFont="1" applyFill="1" applyBorder="1" applyAlignment="1">
      <alignment horizontal="right"/>
    </xf>
    <xf numFmtId="3" fontId="71" fillId="36" borderId="3" xfId="11050" applyNumberFormat="1" applyFont="1" applyFill="1" applyBorder="1" applyAlignment="1">
      <alignment horizontal="right"/>
    </xf>
    <xf numFmtId="3" fontId="71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3" fillId="2" borderId="7" xfId="0" applyFont="1" applyFill="1" applyBorder="1" applyAlignment="1"/>
    <xf numFmtId="0" fontId="37" fillId="2" borderId="13" xfId="478" applyFont="1" applyFill="1" applyBorder="1" applyAlignment="1"/>
    <xf numFmtId="0" fontId="37" fillId="2" borderId="13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2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13" xfId="0" applyNumberFormat="1" applyFont="1" applyFill="1" applyBorder="1" applyAlignment="1">
      <alignment horizontal="right"/>
    </xf>
    <xf numFmtId="3" fontId="29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/>
    <xf numFmtId="3" fontId="48" fillId="2" borderId="13" xfId="0" applyNumberFormat="1" applyFont="1" applyFill="1" applyBorder="1" applyAlignment="1"/>
    <xf numFmtId="3" fontId="48" fillId="2" borderId="0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5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5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3" fontId="25" fillId="2" borderId="8" xfId="0" applyNumberFormat="1" applyFont="1" applyFill="1" applyBorder="1" applyAlignment="1"/>
    <xf numFmtId="3" fontId="25" fillId="2" borderId="2" xfId="0" applyNumberFormat="1" applyFont="1" applyFill="1" applyBorder="1" applyAlignment="1"/>
    <xf numFmtId="3" fontId="45" fillId="0" borderId="10" xfId="0" applyNumberFormat="1" applyFont="1" applyBorder="1"/>
    <xf numFmtId="164" fontId="25" fillId="2" borderId="5" xfId="0" applyNumberFormat="1" applyFont="1" applyFill="1" applyBorder="1" applyAlignment="1">
      <alignment horizontal="right"/>
    </xf>
    <xf numFmtId="164" fontId="29" fillId="2" borderId="3" xfId="0" applyNumberFormat="1" applyFont="1" applyFill="1" applyBorder="1" applyAlignment="1">
      <alignment horizontal="right"/>
    </xf>
    <xf numFmtId="164" fontId="25" fillId="2" borderId="7" xfId="0" applyNumberFormat="1" applyFont="1" applyFill="1" applyBorder="1" applyAlignment="1">
      <alignment horizontal="right"/>
    </xf>
    <xf numFmtId="0" fontId="1" fillId="2" borderId="2" xfId="186" applyFont="1" applyFill="1" applyBorder="1"/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0" fontId="29" fillId="2" borderId="4" xfId="0" applyFont="1" applyFill="1" applyBorder="1" applyAlignment="1"/>
    <xf numFmtId="1" fontId="48" fillId="2" borderId="4" xfId="44" applyNumberFormat="1" applyFont="1" applyFill="1" applyBorder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0" fontId="1" fillId="2" borderId="9" xfId="186" applyFont="1" applyFill="1" applyBorder="1"/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3" fillId="2" borderId="2" xfId="0" applyNumberFormat="1" applyFont="1" applyFill="1" applyBorder="1" applyAlignment="1">
      <alignment horizontal="right"/>
    </xf>
    <xf numFmtId="3" fontId="63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4" fillId="0" borderId="11" xfId="0" applyNumberFormat="1" applyFont="1" applyFill="1" applyBorder="1" applyAlignment="1">
      <alignment horizontal="right"/>
    </xf>
    <xf numFmtId="164" fontId="29" fillId="2" borderId="10" xfId="0" applyNumberFormat="1" applyFont="1" applyFill="1" applyBorder="1" applyAlignment="1">
      <alignment horizontal="right"/>
    </xf>
    <xf numFmtId="14" fontId="64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164" fontId="29" fillId="2" borderId="11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4" fillId="2" borderId="11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/>
    <xf numFmtId="3" fontId="69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5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1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1" fillId="36" borderId="7" xfId="11050" applyNumberFormat="1" applyFont="1" applyFill="1" applyBorder="1" applyAlignment="1">
      <alignment horizontal="right"/>
    </xf>
    <xf numFmtId="14" fontId="64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right"/>
    </xf>
    <xf numFmtId="0" fontId="72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3" fontId="48" fillId="2" borderId="5" xfId="0" applyNumberFormat="1" applyFont="1" applyFill="1" applyBorder="1" applyAlignment="1"/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41" fillId="35" borderId="0" xfId="0" applyNumberFormat="1" applyFont="1" applyFill="1" applyBorder="1" applyAlignment="1">
      <alignment horizontal="left"/>
    </xf>
    <xf numFmtId="3" fontId="44" fillId="35" borderId="0" xfId="0" applyNumberFormat="1" applyFont="1" applyFill="1" applyBorder="1" applyAlignment="1">
      <alignment horizontal="left"/>
    </xf>
    <xf numFmtId="3" fontId="26" fillId="35" borderId="7" xfId="0" applyNumberFormat="1" applyFont="1" applyFill="1" applyBorder="1" applyAlignment="1"/>
    <xf numFmtId="3" fontId="69" fillId="2" borderId="8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2" borderId="4" xfId="0" applyFont="1" applyFill="1" applyBorder="1" applyAlignment="1">
      <alignment horizontal="left" wrapText="1"/>
    </xf>
    <xf numFmtId="0" fontId="37" fillId="2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2" borderId="4" xfId="478" applyFont="1" applyFill="1" applyBorder="1" applyAlignment="1">
      <alignment horizontal="left" vertical="center" wrapText="1"/>
    </xf>
    <xf numFmtId="0" fontId="37" fillId="2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3" fontId="26" fillId="2" borderId="0" xfId="0" applyNumberFormat="1" applyFont="1" applyFill="1" applyBorder="1" applyAlignment="1"/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57150</xdr:rowOff>
        </xdr:from>
        <xdr:to>
          <xdr:col>2</xdr:col>
          <xdr:colOff>571500</xdr:colOff>
          <xdr:row>6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H391"/>
  <sheetViews>
    <sheetView showGridLines="0" tabSelected="1" topLeftCell="BN1" zoomScale="80" zoomScaleNormal="80" zoomScaleSheetLayoutView="80" zoomScalePageLayoutView="50" workbookViewId="0">
      <selection activeCell="CI8" sqref="CI8"/>
    </sheetView>
  </sheetViews>
  <sheetFormatPr baseColWidth="10" defaultRowHeight="20.100000000000001" customHeight="1" x14ac:dyDescent="0.25"/>
  <cols>
    <col min="1" max="1" width="11.42578125" style="10"/>
    <col min="2" max="2" width="6.140625" style="80" customWidth="1"/>
    <col min="3" max="3" width="52.5703125" style="81" customWidth="1"/>
    <col min="4" max="15" width="8.42578125" style="10" hidden="1" customWidth="1"/>
    <col min="16" max="16" width="8.42578125" style="45" hidden="1" customWidth="1"/>
    <col min="17" max="28" width="8.42578125" style="17" hidden="1" customWidth="1"/>
    <col min="29" max="30" width="8.42578125" style="37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81" width="10.5703125" style="10" customWidth="1"/>
    <col min="82" max="82" width="11.7109375" style="10" bestFit="1" customWidth="1"/>
    <col min="83" max="86" width="11.7109375" style="10" customWidth="1"/>
    <col min="87" max="87" width="13.28515625" style="10" customWidth="1"/>
    <col min="88" max="88" width="12.7109375" style="10" bestFit="1" customWidth="1"/>
    <col min="89" max="89" width="9.42578125" style="10" customWidth="1"/>
    <col min="90" max="90" width="11.42578125" style="257"/>
    <col min="91" max="92" width="11.5703125" style="257" bestFit="1" customWidth="1"/>
    <col min="93" max="93" width="12.5703125" style="257" bestFit="1" customWidth="1"/>
    <col min="94" max="94" width="11.42578125" style="257"/>
    <col min="95" max="95" width="11.42578125" style="225"/>
    <col min="96" max="97" width="11.42578125" style="239"/>
    <col min="98" max="112" width="11.42578125" style="225"/>
    <col min="113" max="16384" width="11.42578125" style="10"/>
  </cols>
  <sheetData>
    <row r="2" spans="1:112" ht="20.100000000000001" customHeight="1" x14ac:dyDescent="0.25">
      <c r="AP2" s="10">
        <v>23</v>
      </c>
      <c r="AQ2" s="10">
        <v>24</v>
      </c>
      <c r="AR2" s="10">
        <v>25</v>
      </c>
      <c r="AS2" s="10">
        <v>26</v>
      </c>
      <c r="AT2" s="10">
        <v>27</v>
      </c>
      <c r="AU2" s="10">
        <v>28</v>
      </c>
      <c r="AV2" s="10">
        <v>29</v>
      </c>
      <c r="AW2" s="10">
        <v>30</v>
      </c>
      <c r="AX2" s="10">
        <v>31</v>
      </c>
      <c r="AY2" s="10">
        <v>32</v>
      </c>
      <c r="AZ2" s="10">
        <v>33</v>
      </c>
      <c r="BA2" s="10">
        <v>34</v>
      </c>
      <c r="BB2" s="10">
        <v>36</v>
      </c>
      <c r="BC2" s="10">
        <v>37</v>
      </c>
      <c r="BD2" s="10">
        <v>38</v>
      </c>
      <c r="BE2" s="10">
        <v>39</v>
      </c>
      <c r="BF2" s="10">
        <v>40</v>
      </c>
      <c r="BG2" s="10">
        <v>41</v>
      </c>
      <c r="BH2" s="10">
        <v>42</v>
      </c>
      <c r="BI2" s="10">
        <v>43</v>
      </c>
      <c r="BJ2" s="10">
        <v>44</v>
      </c>
      <c r="BK2" s="10">
        <v>45</v>
      </c>
      <c r="BL2" s="10">
        <v>46</v>
      </c>
      <c r="BM2" s="10">
        <v>47</v>
      </c>
      <c r="BO2" s="10">
        <v>49</v>
      </c>
      <c r="BP2" s="10">
        <v>50</v>
      </c>
      <c r="BQ2" s="10">
        <v>51</v>
      </c>
      <c r="BR2" s="10">
        <v>52</v>
      </c>
      <c r="BS2" s="10">
        <v>53</v>
      </c>
      <c r="BT2" s="10">
        <v>54</v>
      </c>
      <c r="BU2" s="10">
        <v>55</v>
      </c>
      <c r="BV2" s="10">
        <v>56</v>
      </c>
    </row>
    <row r="3" spans="1:112" ht="15.75" customHeight="1" x14ac:dyDescent="0.25"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</row>
    <row r="4" spans="1:112" ht="18.75" x14ac:dyDescent="0.3">
      <c r="B4" s="11"/>
      <c r="C4" s="12" t="s">
        <v>108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4"/>
      <c r="AF4" s="326"/>
      <c r="AG4" s="327"/>
      <c r="AH4" s="328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 t="s">
        <v>79</v>
      </c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84"/>
    </row>
    <row r="5" spans="1:112" ht="18.75" x14ac:dyDescent="0.3">
      <c r="B5" s="11"/>
      <c r="C5" s="12" t="s">
        <v>109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4"/>
      <c r="AF5" s="326"/>
      <c r="AG5" s="327"/>
      <c r="AH5" s="328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 t="s">
        <v>199</v>
      </c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84"/>
    </row>
    <row r="6" spans="1:112" ht="18.75" x14ac:dyDescent="0.3"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4"/>
      <c r="AF6" s="326"/>
      <c r="AG6" s="327"/>
      <c r="AH6" s="328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 t="s">
        <v>198</v>
      </c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84"/>
    </row>
    <row r="7" spans="1:112" ht="20.100000000000001" customHeight="1" x14ac:dyDescent="0.25"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4"/>
      <c r="AF7" s="326"/>
      <c r="AG7" s="329"/>
      <c r="AH7" s="329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84"/>
    </row>
    <row r="8" spans="1:112" ht="30.75" customHeight="1" thickBot="1" x14ac:dyDescent="0.4">
      <c r="B8" s="289" t="s">
        <v>0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89"/>
      <c r="AD8" s="289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602"/>
      <c r="CJ8" s="84"/>
      <c r="CK8" s="84"/>
    </row>
    <row r="9" spans="1:112" ht="29.25" customHeight="1" x14ac:dyDescent="0.2">
      <c r="B9" s="569" t="s">
        <v>1</v>
      </c>
      <c r="C9" s="570"/>
      <c r="D9" s="569">
        <v>2009</v>
      </c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70"/>
      <c r="P9" s="583" t="s">
        <v>69</v>
      </c>
      <c r="Q9" s="577">
        <v>2010</v>
      </c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9"/>
      <c r="AC9" s="547" t="s">
        <v>70</v>
      </c>
      <c r="AD9" s="577">
        <v>2011</v>
      </c>
      <c r="AE9" s="578"/>
      <c r="AF9" s="578"/>
      <c r="AG9" s="578"/>
      <c r="AH9" s="578"/>
      <c r="AI9" s="578"/>
      <c r="AJ9" s="578"/>
      <c r="AK9" s="578"/>
      <c r="AL9" s="578"/>
      <c r="AM9" s="578"/>
      <c r="AN9" s="578"/>
      <c r="AO9" s="579"/>
      <c r="AP9" s="577">
        <v>2012</v>
      </c>
      <c r="AQ9" s="578"/>
      <c r="AR9" s="578"/>
      <c r="AS9" s="578"/>
      <c r="AT9" s="578"/>
      <c r="AU9" s="578"/>
      <c r="AV9" s="578"/>
      <c r="AW9" s="578"/>
      <c r="AX9" s="578"/>
      <c r="AY9" s="578"/>
      <c r="AZ9" s="578"/>
      <c r="BA9" s="579"/>
      <c r="BB9" s="577">
        <v>2013</v>
      </c>
      <c r="BC9" s="578"/>
      <c r="BD9" s="578"/>
      <c r="BE9" s="578"/>
      <c r="BF9" s="578"/>
      <c r="BG9" s="578"/>
      <c r="BH9" s="578"/>
      <c r="BI9" s="578"/>
      <c r="BJ9" s="578"/>
      <c r="BK9" s="578"/>
      <c r="BL9" s="578"/>
      <c r="BM9" s="578"/>
      <c r="BN9" s="599" t="s">
        <v>174</v>
      </c>
      <c r="BO9" s="577">
        <v>2014</v>
      </c>
      <c r="BP9" s="578"/>
      <c r="BQ9" s="578"/>
      <c r="BR9" s="578"/>
      <c r="BS9" s="578"/>
      <c r="BT9" s="578"/>
      <c r="BU9" s="578"/>
      <c r="BV9" s="578"/>
      <c r="BW9" s="578"/>
      <c r="BX9" s="578"/>
      <c r="BY9" s="578"/>
      <c r="BZ9" s="579"/>
      <c r="CA9" s="577">
        <v>2015</v>
      </c>
      <c r="CB9" s="578"/>
      <c r="CC9" s="578"/>
      <c r="CD9" s="578"/>
      <c r="CE9" s="578"/>
      <c r="CF9" s="578"/>
      <c r="CG9" s="578"/>
      <c r="CH9" s="593" t="s">
        <v>81</v>
      </c>
      <c r="CI9" s="594"/>
      <c r="CJ9" s="595"/>
      <c r="CK9" s="175" t="s">
        <v>82</v>
      </c>
    </row>
    <row r="10" spans="1:112" ht="18.75" customHeight="1" thickBot="1" x14ac:dyDescent="0.25">
      <c r="B10" s="571"/>
      <c r="C10" s="572"/>
      <c r="D10" s="571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72"/>
      <c r="P10" s="584"/>
      <c r="Q10" s="580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2"/>
      <c r="AC10" s="548"/>
      <c r="AD10" s="580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2"/>
      <c r="AP10" s="580"/>
      <c r="AQ10" s="581"/>
      <c r="AR10" s="581"/>
      <c r="AS10" s="581"/>
      <c r="AT10" s="581"/>
      <c r="AU10" s="581"/>
      <c r="AV10" s="581"/>
      <c r="AW10" s="581"/>
      <c r="AX10" s="581"/>
      <c r="AY10" s="581"/>
      <c r="AZ10" s="581"/>
      <c r="BA10" s="582"/>
      <c r="BB10" s="580"/>
      <c r="BC10" s="581"/>
      <c r="BD10" s="581"/>
      <c r="BE10" s="581"/>
      <c r="BF10" s="581"/>
      <c r="BG10" s="581"/>
      <c r="BH10" s="581"/>
      <c r="BI10" s="581"/>
      <c r="BJ10" s="581"/>
      <c r="BK10" s="581"/>
      <c r="BL10" s="581"/>
      <c r="BM10" s="581"/>
      <c r="BN10" s="600"/>
      <c r="BO10" s="580"/>
      <c r="BP10" s="581"/>
      <c r="BQ10" s="581"/>
      <c r="BR10" s="581"/>
      <c r="BS10" s="581"/>
      <c r="BT10" s="581"/>
      <c r="BU10" s="581"/>
      <c r="BV10" s="581"/>
      <c r="BW10" s="581"/>
      <c r="BX10" s="581"/>
      <c r="BY10" s="581"/>
      <c r="BZ10" s="582"/>
      <c r="CA10" s="580"/>
      <c r="CB10" s="581"/>
      <c r="CC10" s="581"/>
      <c r="CD10" s="581"/>
      <c r="CE10" s="581"/>
      <c r="CF10" s="581"/>
      <c r="CG10" s="581"/>
      <c r="CH10" s="596" t="s">
        <v>195</v>
      </c>
      <c r="CI10" s="597"/>
      <c r="CJ10" s="598"/>
      <c r="CK10" s="564" t="s">
        <v>169</v>
      </c>
    </row>
    <row r="11" spans="1:112" s="17" customFormat="1" ht="21" customHeight="1" thickBot="1" x14ac:dyDescent="0.3">
      <c r="B11" s="573"/>
      <c r="C11" s="574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585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549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01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</v>
      </c>
      <c r="CB11" s="15" t="s">
        <v>3</v>
      </c>
      <c r="CC11" s="15" t="s">
        <v>4</v>
      </c>
      <c r="CD11" s="15" t="s">
        <v>5</v>
      </c>
      <c r="CE11" s="15" t="s">
        <v>6</v>
      </c>
      <c r="CF11" s="15" t="s">
        <v>7</v>
      </c>
      <c r="CG11" s="16" t="s">
        <v>43</v>
      </c>
      <c r="CH11" s="522">
        <v>2013</v>
      </c>
      <c r="CI11" s="386">
        <v>2014</v>
      </c>
      <c r="CJ11" s="386">
        <v>2015</v>
      </c>
      <c r="CK11" s="565"/>
      <c r="CL11" s="258"/>
      <c r="CM11" s="258"/>
      <c r="CN11" s="258"/>
      <c r="CO11" s="258"/>
      <c r="CP11" s="258"/>
      <c r="CQ11" s="226"/>
      <c r="CR11" s="240"/>
      <c r="CS11" s="240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</row>
    <row r="12" spans="1:112" s="18" customFormat="1" ht="20.100000000000001" customHeight="1" thickBot="1" x14ac:dyDescent="0.3">
      <c r="B12" s="369" t="s">
        <v>134</v>
      </c>
      <c r="C12" s="369"/>
      <c r="D12" s="369"/>
      <c r="E12" s="369"/>
      <c r="F12" s="369"/>
      <c r="G12" s="370"/>
      <c r="H12" s="370"/>
      <c r="I12" s="370"/>
      <c r="J12" s="370"/>
      <c r="K12" s="370"/>
      <c r="L12" s="370"/>
      <c r="M12" s="370"/>
      <c r="N12" s="370"/>
      <c r="O12" s="370"/>
      <c r="P12" s="371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427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60"/>
      <c r="CL12" s="259"/>
      <c r="CM12" s="259"/>
      <c r="CN12" s="259"/>
      <c r="CO12" s="259"/>
      <c r="CP12" s="259"/>
      <c r="CQ12" s="227"/>
      <c r="CR12" s="241"/>
      <c r="CS12" s="241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</row>
    <row r="13" spans="1:112" s="18" customFormat="1" ht="20.100000000000001" customHeight="1" thickBot="1" x14ac:dyDescent="0.3">
      <c r="B13" s="353"/>
      <c r="C13" s="354" t="s">
        <v>112</v>
      </c>
      <c r="D13" s="355">
        <f t="shared" ref="D13:AI13" si="0">+D15+D49+D80+D83</f>
        <v>15864.74581247875</v>
      </c>
      <c r="E13" s="356">
        <f t="shared" si="0"/>
        <v>14740.9462237226</v>
      </c>
      <c r="F13" s="356">
        <f t="shared" si="0"/>
        <v>14671.853613287392</v>
      </c>
      <c r="G13" s="356">
        <f t="shared" si="0"/>
        <v>15163.046998066322</v>
      </c>
      <c r="H13" s="356">
        <f t="shared" si="0"/>
        <v>16005.245932739139</v>
      </c>
      <c r="I13" s="356">
        <f t="shared" si="0"/>
        <v>14368.646591289304</v>
      </c>
      <c r="J13" s="356">
        <f t="shared" si="0"/>
        <v>14840.306017214401</v>
      </c>
      <c r="K13" s="356">
        <f t="shared" si="0"/>
        <v>13295.259415153674</v>
      </c>
      <c r="L13" s="356">
        <f t="shared" si="0"/>
        <v>15220.509494555294</v>
      </c>
      <c r="M13" s="356">
        <f t="shared" si="0"/>
        <v>17083.344943305699</v>
      </c>
      <c r="N13" s="356">
        <f t="shared" si="0"/>
        <v>17023.068159368395</v>
      </c>
      <c r="O13" s="357">
        <f t="shared" si="0"/>
        <v>19079.835996027501</v>
      </c>
      <c r="P13" s="356">
        <f t="shared" si="0"/>
        <v>187356.80918720842</v>
      </c>
      <c r="Q13" s="355">
        <f t="shared" si="0"/>
        <v>14707.962302311997</v>
      </c>
      <c r="R13" s="356">
        <f t="shared" si="0"/>
        <v>14142.311570270427</v>
      </c>
      <c r="S13" s="356">
        <f t="shared" si="0"/>
        <v>16193.460904172993</v>
      </c>
      <c r="T13" s="356">
        <f t="shared" si="0"/>
        <v>20088.618442206316</v>
      </c>
      <c r="U13" s="356">
        <f t="shared" si="0"/>
        <v>17138.278299739384</v>
      </c>
      <c r="V13" s="356">
        <f t="shared" si="0"/>
        <v>17906.742261258332</v>
      </c>
      <c r="W13" s="356">
        <f t="shared" si="0"/>
        <v>17816.578630998629</v>
      </c>
      <c r="X13" s="356">
        <f t="shared" si="0"/>
        <v>17424.151441783702</v>
      </c>
      <c r="Y13" s="356">
        <f t="shared" si="0"/>
        <v>16881.937903184698</v>
      </c>
      <c r="Z13" s="356">
        <f t="shared" si="0"/>
        <v>18263.103666037299</v>
      </c>
      <c r="AA13" s="356">
        <f t="shared" si="0"/>
        <v>17016.311198288826</v>
      </c>
      <c r="AB13" s="357">
        <f t="shared" si="0"/>
        <v>23096.912846880234</v>
      </c>
      <c r="AC13" s="356">
        <f t="shared" si="0"/>
        <v>210676.36945713282</v>
      </c>
      <c r="AD13" s="355">
        <f t="shared" si="0"/>
        <v>16481.669306069482</v>
      </c>
      <c r="AE13" s="356">
        <f t="shared" si="0"/>
        <v>16311.276628068785</v>
      </c>
      <c r="AF13" s="356">
        <f t="shared" si="0"/>
        <v>18140.94589547428</v>
      </c>
      <c r="AG13" s="356">
        <f t="shared" si="0"/>
        <v>23926.030260206506</v>
      </c>
      <c r="AH13" s="356">
        <f t="shared" si="0"/>
        <v>27669.094505295816</v>
      </c>
      <c r="AI13" s="356">
        <f t="shared" si="0"/>
        <v>21735.0005713012</v>
      </c>
      <c r="AJ13" s="356">
        <f t="shared" ref="AJ13:BM13" si="1">+AJ15+AJ49+AJ80+AJ83</f>
        <v>27301.821160100291</v>
      </c>
      <c r="AK13" s="356">
        <f t="shared" si="1"/>
        <v>23114.322819855308</v>
      </c>
      <c r="AL13" s="356">
        <f t="shared" si="1"/>
        <v>25196.624163185603</v>
      </c>
      <c r="AM13" s="356">
        <f t="shared" si="1"/>
        <v>22756.122049327198</v>
      </c>
      <c r="AN13" s="356">
        <f t="shared" si="1"/>
        <v>24540.173137069101</v>
      </c>
      <c r="AO13" s="357">
        <f t="shared" si="1"/>
        <v>29291.853973067002</v>
      </c>
      <c r="AP13" s="356">
        <f t="shared" si="1"/>
        <v>24131.414139582601</v>
      </c>
      <c r="AQ13" s="356">
        <f t="shared" si="1"/>
        <v>21919.170035338801</v>
      </c>
      <c r="AR13" s="356">
        <f t="shared" si="1"/>
        <v>26860.534272804805</v>
      </c>
      <c r="AS13" s="356">
        <f t="shared" si="1"/>
        <v>24440.679022060802</v>
      </c>
      <c r="AT13" s="356">
        <f t="shared" si="1"/>
        <v>33304.949784652403</v>
      </c>
      <c r="AU13" s="356">
        <f t="shared" si="1"/>
        <v>25942.282149408795</v>
      </c>
      <c r="AV13" s="356">
        <f t="shared" si="1"/>
        <v>31211.9406365592</v>
      </c>
      <c r="AW13" s="356">
        <f t="shared" si="1"/>
        <v>28449.051395734201</v>
      </c>
      <c r="AX13" s="356">
        <f t="shared" si="1"/>
        <v>24420.689261416544</v>
      </c>
      <c r="AY13" s="356">
        <f t="shared" si="1"/>
        <v>34172.736796450998</v>
      </c>
      <c r="AZ13" s="356">
        <f t="shared" si="1"/>
        <v>26407.678183424596</v>
      </c>
      <c r="BA13" s="356">
        <f t="shared" si="1"/>
        <v>27644.346034338803</v>
      </c>
      <c r="BB13" s="355">
        <f t="shared" si="1"/>
        <v>29873.431083504602</v>
      </c>
      <c r="BC13" s="356">
        <f t="shared" si="1"/>
        <v>23437.932691301205</v>
      </c>
      <c r="BD13" s="356">
        <f t="shared" si="1"/>
        <v>26864.394642345196</v>
      </c>
      <c r="BE13" s="356">
        <f t="shared" si="1"/>
        <v>33828.627824592251</v>
      </c>
      <c r="BF13" s="356">
        <f t="shared" si="1"/>
        <v>33689.855701764791</v>
      </c>
      <c r="BG13" s="356">
        <f t="shared" si="1"/>
        <v>33138.307871235993</v>
      </c>
      <c r="BH13" s="356">
        <f t="shared" si="1"/>
        <v>37192.178983102567</v>
      </c>
      <c r="BI13" s="356">
        <f t="shared" si="1"/>
        <v>33876.868986737798</v>
      </c>
      <c r="BJ13" s="356">
        <f t="shared" si="1"/>
        <v>30351.9239415952</v>
      </c>
      <c r="BK13" s="356">
        <f t="shared" si="1"/>
        <v>33964.238761865599</v>
      </c>
      <c r="BL13" s="356">
        <f t="shared" si="1"/>
        <v>33329.385849707993</v>
      </c>
      <c r="BM13" s="356">
        <f t="shared" si="1"/>
        <v>39360.418959994706</v>
      </c>
      <c r="BN13" s="492">
        <f>SUM(BB13:BM13)</f>
        <v>388907.56529774785</v>
      </c>
      <c r="BO13" s="356">
        <f t="shared" ref="BO13:CG13" si="2">+BO15+BO49+BO80+BO83</f>
        <v>38449.323481954794</v>
      </c>
      <c r="BP13" s="356">
        <f t="shared" si="2"/>
        <v>30850.744574973203</v>
      </c>
      <c r="BQ13" s="356">
        <f t="shared" si="2"/>
        <v>34307.482558024793</v>
      </c>
      <c r="BR13" s="356">
        <f t="shared" si="2"/>
        <v>39453.26258927639</v>
      </c>
      <c r="BS13" s="356">
        <f t="shared" si="2"/>
        <v>39711.23500824879</v>
      </c>
      <c r="BT13" s="356">
        <f t="shared" si="2"/>
        <v>34724.050935342602</v>
      </c>
      <c r="BU13" s="356">
        <f t="shared" si="2"/>
        <v>44447.977237269602</v>
      </c>
      <c r="BV13" s="356">
        <f t="shared" si="2"/>
        <v>34744.720174825794</v>
      </c>
      <c r="BW13" s="356">
        <f t="shared" si="2"/>
        <v>34969.441655805596</v>
      </c>
      <c r="BX13" s="356">
        <f t="shared" si="2"/>
        <v>39922.164396643006</v>
      </c>
      <c r="BY13" s="356">
        <f t="shared" si="2"/>
        <v>31544.272569643603</v>
      </c>
      <c r="BZ13" s="356">
        <f t="shared" si="2"/>
        <v>45996.881500293406</v>
      </c>
      <c r="CA13" s="355">
        <f t="shared" si="2"/>
        <v>37185.348018074808</v>
      </c>
      <c r="CB13" s="356">
        <f t="shared" si="2"/>
        <v>31938.432963621795</v>
      </c>
      <c r="CC13" s="356">
        <f t="shared" si="2"/>
        <v>35896.376307559207</v>
      </c>
      <c r="CD13" s="356">
        <f t="shared" si="2"/>
        <v>44613.640188923397</v>
      </c>
      <c r="CE13" s="356">
        <f t="shared" si="2"/>
        <v>37478.276447491189</v>
      </c>
      <c r="CF13" s="356">
        <f t="shared" si="2"/>
        <v>39223.599288372578</v>
      </c>
      <c r="CG13" s="357">
        <f t="shared" si="2"/>
        <v>46448.703443585422</v>
      </c>
      <c r="CH13" s="436">
        <f>SUM($BB13:$BH13)</f>
        <v>218024.72879784659</v>
      </c>
      <c r="CI13" s="436">
        <f>SUM($BO13:$BU13)</f>
        <v>261944.07638509016</v>
      </c>
      <c r="CJ13" s="437">
        <f>SUM($CA13:$CG13)</f>
        <v>272784.3766576284</v>
      </c>
      <c r="CK13" s="341"/>
      <c r="CL13" s="259"/>
      <c r="CM13" s="259"/>
      <c r="CN13" s="259"/>
      <c r="CO13" s="259"/>
      <c r="CP13" s="259"/>
      <c r="CQ13" s="227"/>
      <c r="CR13" s="241"/>
      <c r="CS13" s="241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  <c r="DG13" s="227"/>
      <c r="DH13" s="227"/>
    </row>
    <row r="14" spans="1:112" s="18" customFormat="1" ht="20.100000000000001" customHeight="1" x14ac:dyDescent="0.3">
      <c r="B14" s="128" t="s">
        <v>64</v>
      </c>
      <c r="C14" s="29"/>
      <c r="D14" s="19"/>
      <c r="E14" s="20"/>
      <c r="F14" s="20"/>
      <c r="G14" s="112"/>
      <c r="H14" s="112"/>
      <c r="I14" s="112"/>
      <c r="J14" s="112"/>
      <c r="K14" s="112"/>
      <c r="L14" s="112"/>
      <c r="M14" s="112"/>
      <c r="N14" s="112"/>
      <c r="O14" s="112"/>
      <c r="P14" s="21"/>
      <c r="Q14" s="435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10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3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9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103"/>
      <c r="CA14" s="22"/>
      <c r="CB14" s="160"/>
      <c r="CC14" s="160"/>
      <c r="CD14" s="160"/>
      <c r="CE14" s="160"/>
      <c r="CF14" s="22"/>
      <c r="CG14" s="103"/>
      <c r="CH14" s="22"/>
      <c r="CI14" s="22"/>
      <c r="CJ14" s="103"/>
      <c r="CK14" s="392"/>
      <c r="CL14" s="259"/>
      <c r="CM14" s="259"/>
      <c r="CN14" s="259"/>
      <c r="CO14" s="259"/>
      <c r="CP14" s="259"/>
      <c r="CQ14" s="227"/>
      <c r="CR14" s="241"/>
      <c r="CS14" s="241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227"/>
      <c r="DH14" s="227"/>
    </row>
    <row r="15" spans="1:112" ht="20.100000000000001" customHeight="1" thickBot="1" x14ac:dyDescent="0.3">
      <c r="B15" s="539" t="s">
        <v>49</v>
      </c>
      <c r="C15" s="566"/>
      <c r="D15" s="24">
        <f t="shared" ref="D15:AI15" si="3">SUM(D16:D47)</f>
        <v>10537.58750037</v>
      </c>
      <c r="E15" s="24">
        <f t="shared" si="3"/>
        <v>10256.697276130004</v>
      </c>
      <c r="F15" s="24">
        <f t="shared" si="3"/>
        <v>9417.4097011500016</v>
      </c>
      <c r="G15" s="24">
        <f t="shared" si="3"/>
        <v>10640.481769879998</v>
      </c>
      <c r="H15" s="24">
        <f t="shared" si="3"/>
        <v>11128.434762000006</v>
      </c>
      <c r="I15" s="24">
        <f t="shared" si="3"/>
        <v>9618.956129619999</v>
      </c>
      <c r="J15" s="24">
        <f t="shared" si="3"/>
        <v>10522.13518497</v>
      </c>
      <c r="K15" s="24">
        <f t="shared" si="3"/>
        <v>8591.8337778700006</v>
      </c>
      <c r="L15" s="24">
        <f t="shared" si="3"/>
        <v>10513.5065608</v>
      </c>
      <c r="M15" s="24">
        <f t="shared" si="3"/>
        <v>11950.769073199999</v>
      </c>
      <c r="N15" s="24">
        <f t="shared" si="3"/>
        <v>11522.740315580002</v>
      </c>
      <c r="O15" s="24">
        <f t="shared" si="3"/>
        <v>13719.422938149997</v>
      </c>
      <c r="P15" s="23">
        <f t="shared" si="3"/>
        <v>128419.97497971996</v>
      </c>
      <c r="Q15" s="24">
        <f t="shared" si="3"/>
        <v>10721.630982730001</v>
      </c>
      <c r="R15" s="24">
        <f t="shared" si="3"/>
        <v>10214.484355260001</v>
      </c>
      <c r="S15" s="24">
        <f t="shared" si="3"/>
        <v>11562.90316552</v>
      </c>
      <c r="T15" s="24">
        <f t="shared" si="3"/>
        <v>14321.4275244</v>
      </c>
      <c r="U15" s="24">
        <f t="shared" si="3"/>
        <v>11230.714507130002</v>
      </c>
      <c r="V15" s="24">
        <f t="shared" si="3"/>
        <v>12331.049738069998</v>
      </c>
      <c r="W15" s="24">
        <f t="shared" si="3"/>
        <v>12707.30990493</v>
      </c>
      <c r="X15" s="24">
        <f t="shared" si="3"/>
        <v>12929.124021630003</v>
      </c>
      <c r="Y15" s="24">
        <f t="shared" si="3"/>
        <v>12420.606242770002</v>
      </c>
      <c r="Z15" s="24">
        <f t="shared" si="3"/>
        <v>12978.84814034</v>
      </c>
      <c r="AA15" s="24">
        <f t="shared" si="3"/>
        <v>12235.649977460002</v>
      </c>
      <c r="AB15" s="24">
        <f t="shared" si="3"/>
        <v>14437.42507542</v>
      </c>
      <c r="AC15" s="23">
        <f t="shared" si="3"/>
        <v>148091.17362566001</v>
      </c>
      <c r="AD15" s="24">
        <f t="shared" si="3"/>
        <v>12464.02314182</v>
      </c>
      <c r="AE15" s="24">
        <f t="shared" si="3"/>
        <v>12545.745553269999</v>
      </c>
      <c r="AF15" s="24">
        <f t="shared" si="3"/>
        <v>13519.089911270001</v>
      </c>
      <c r="AG15" s="24">
        <f t="shared" si="3"/>
        <v>18838.026078480005</v>
      </c>
      <c r="AH15" s="24">
        <f t="shared" si="3"/>
        <v>20679.88169618999</v>
      </c>
      <c r="AI15" s="24">
        <f t="shared" si="3"/>
        <v>16418.511232060002</v>
      </c>
      <c r="AJ15" s="24">
        <f t="shared" ref="AJ15:BM15" si="4">SUM(AJ16:AJ47)</f>
        <v>20964.981831190002</v>
      </c>
      <c r="AK15" s="24">
        <f t="shared" si="4"/>
        <v>17557.482640440001</v>
      </c>
      <c r="AL15" s="24">
        <f t="shared" si="4"/>
        <v>19411.65096929</v>
      </c>
      <c r="AM15" s="24">
        <f t="shared" si="4"/>
        <v>17592.756845069998</v>
      </c>
      <c r="AN15" s="24">
        <f t="shared" si="4"/>
        <v>19679.343208549999</v>
      </c>
      <c r="AO15" s="24">
        <f t="shared" si="4"/>
        <v>22684.093523670002</v>
      </c>
      <c r="AP15" s="104">
        <f t="shared" si="4"/>
        <v>19513.141826089999</v>
      </c>
      <c r="AQ15" s="24">
        <f t="shared" si="4"/>
        <v>17283.193144560002</v>
      </c>
      <c r="AR15" s="24">
        <f t="shared" si="4"/>
        <v>21405.775042980007</v>
      </c>
      <c r="AS15" s="24">
        <f t="shared" si="4"/>
        <v>19383.006051820001</v>
      </c>
      <c r="AT15" s="24">
        <f t="shared" si="4"/>
        <v>24751.593504210003</v>
      </c>
      <c r="AU15" s="24">
        <f t="shared" si="4"/>
        <v>19970.450603089997</v>
      </c>
      <c r="AV15" s="24">
        <f t="shared" si="4"/>
        <v>26028.218060160001</v>
      </c>
      <c r="AW15" s="24">
        <f t="shared" si="4"/>
        <v>22862.707646729999</v>
      </c>
      <c r="AX15" s="24">
        <f t="shared" si="4"/>
        <v>20647.489311839996</v>
      </c>
      <c r="AY15" s="24">
        <f t="shared" si="4"/>
        <v>26934.585144390003</v>
      </c>
      <c r="AZ15" s="24">
        <f t="shared" si="4"/>
        <v>21147.502286019997</v>
      </c>
      <c r="BA15" s="105">
        <f t="shared" si="4"/>
        <v>22208.713517630003</v>
      </c>
      <c r="BB15" s="24">
        <f t="shared" si="4"/>
        <v>23498.26455313</v>
      </c>
      <c r="BC15" s="24">
        <f t="shared" si="4"/>
        <v>17422.453564990003</v>
      </c>
      <c r="BD15" s="24">
        <f t="shared" si="4"/>
        <v>20144.842177869996</v>
      </c>
      <c r="BE15" s="24">
        <f t="shared" si="4"/>
        <v>27090.989100920004</v>
      </c>
      <c r="BF15" s="24">
        <f t="shared" si="4"/>
        <v>26562.85318152999</v>
      </c>
      <c r="BG15" s="24">
        <f t="shared" si="4"/>
        <v>23848.600444389995</v>
      </c>
      <c r="BH15" s="24">
        <f t="shared" si="4"/>
        <v>29863.777107459999</v>
      </c>
      <c r="BI15" s="24">
        <f t="shared" si="4"/>
        <v>24571.552874089997</v>
      </c>
      <c r="BJ15" s="24">
        <f t="shared" si="4"/>
        <v>22183.41869653</v>
      </c>
      <c r="BK15" s="24">
        <f t="shared" si="4"/>
        <v>26037.626990809997</v>
      </c>
      <c r="BL15" s="24">
        <f t="shared" si="4"/>
        <v>26213.934488199993</v>
      </c>
      <c r="BM15" s="24">
        <f t="shared" si="4"/>
        <v>31599.81306194999</v>
      </c>
      <c r="BN15" s="23">
        <f>SUM(BN16:BN47)</f>
        <v>299038.12624186999</v>
      </c>
      <c r="BO15" s="24">
        <f t="shared" ref="BO15:CG15" si="5">SUM(BO16:BO47)</f>
        <v>30863.906469519992</v>
      </c>
      <c r="BP15" s="24">
        <f t="shared" si="5"/>
        <v>23478.590910240004</v>
      </c>
      <c r="BQ15" s="24">
        <f t="shared" si="5"/>
        <v>26250.854759249989</v>
      </c>
      <c r="BR15" s="24">
        <f t="shared" si="5"/>
        <v>30683.42203677999</v>
      </c>
      <c r="BS15" s="24">
        <f t="shared" si="5"/>
        <v>29439.360260979993</v>
      </c>
      <c r="BT15" s="24">
        <f t="shared" si="5"/>
        <v>26491.569079270004</v>
      </c>
      <c r="BU15" s="24">
        <f t="shared" si="5"/>
        <v>36803.355120510001</v>
      </c>
      <c r="BV15" s="24">
        <f t="shared" si="5"/>
        <v>26305.069984979993</v>
      </c>
      <c r="BW15" s="24">
        <f t="shared" si="5"/>
        <v>28106.988204519999</v>
      </c>
      <c r="BX15" s="24">
        <f t="shared" si="5"/>
        <v>32846.334530930006</v>
      </c>
      <c r="BY15" s="24">
        <f t="shared" si="5"/>
        <v>26714.908814740003</v>
      </c>
      <c r="BZ15" s="105">
        <f t="shared" si="5"/>
        <v>39489.533714500009</v>
      </c>
      <c r="CA15" s="24">
        <f t="shared" si="5"/>
        <v>31613.714330270006</v>
      </c>
      <c r="CB15" s="24">
        <f t="shared" si="5"/>
        <v>27459.627244069994</v>
      </c>
      <c r="CC15" s="24">
        <f t="shared" si="5"/>
        <v>31160.034542540008</v>
      </c>
      <c r="CD15" s="24">
        <f t="shared" si="5"/>
        <v>38704.784921559993</v>
      </c>
      <c r="CE15" s="24">
        <f t="shared" si="5"/>
        <v>32981.976631779988</v>
      </c>
      <c r="CF15" s="24">
        <f t="shared" ref="CF15" si="6">SUM(CF16:CF47)</f>
        <v>34169.475945349979</v>
      </c>
      <c r="CG15" s="105">
        <f t="shared" si="5"/>
        <v>42488.098574510019</v>
      </c>
      <c r="CH15" s="24">
        <f>SUM($BB15:$BH15)</f>
        <v>168431.78013028999</v>
      </c>
      <c r="CI15" s="24">
        <f>SUM($BO15:$BU15)</f>
        <v>204011.05863654998</v>
      </c>
      <c r="CJ15" s="105">
        <f t="shared" ref="CJ15:CJ47" si="7">SUM($CA15:$CG15)</f>
        <v>238577.71219008</v>
      </c>
      <c r="CK15" s="23">
        <f>((CJ15/CI15)-1)*100</f>
        <v>16.943519525140658</v>
      </c>
      <c r="CM15" s="260"/>
      <c r="CN15" s="300"/>
    </row>
    <row r="16" spans="1:112" ht="20.100000000000001" customHeight="1" x14ac:dyDescent="0.25">
      <c r="A16" s="10">
        <v>69</v>
      </c>
      <c r="B16" s="79" t="s">
        <v>8</v>
      </c>
      <c r="C16" s="142" t="s">
        <v>133</v>
      </c>
      <c r="D16" s="82">
        <v>2380.1684893800007</v>
      </c>
      <c r="E16" s="82">
        <v>3181.8660317399999</v>
      </c>
      <c r="F16" s="82">
        <v>2100.96343914</v>
      </c>
      <c r="G16" s="82">
        <v>2621.2492120799998</v>
      </c>
      <c r="H16" s="82">
        <v>3462.3281415300007</v>
      </c>
      <c r="I16" s="82">
        <v>1910.8375127000002</v>
      </c>
      <c r="J16" s="82">
        <v>2126.5855789000002</v>
      </c>
      <c r="K16" s="82">
        <v>1850.5776609700004</v>
      </c>
      <c r="L16" s="82">
        <v>2214.1206525000007</v>
      </c>
      <c r="M16" s="114">
        <v>2468.6271339000004</v>
      </c>
      <c r="N16" s="114">
        <v>2610.3516561600004</v>
      </c>
      <c r="O16" s="114">
        <v>3418.28158773</v>
      </c>
      <c r="P16" s="25">
        <f t="shared" ref="P16:P22" si="8">SUM(D16:O16)</f>
        <v>30345.957096730002</v>
      </c>
      <c r="Q16" s="101">
        <v>2193.71287411</v>
      </c>
      <c r="R16" s="101">
        <v>2325.68796664</v>
      </c>
      <c r="S16" s="101">
        <v>2150.1200799500002</v>
      </c>
      <c r="T16" s="101">
        <v>2900.0601048700005</v>
      </c>
      <c r="U16" s="101">
        <v>2371.7152247800004</v>
      </c>
      <c r="V16" s="101">
        <v>2410.4523434499993</v>
      </c>
      <c r="W16" s="101">
        <v>2532.3939104600004</v>
      </c>
      <c r="X16" s="101">
        <v>3087.3435480300009</v>
      </c>
      <c r="Y16" s="101">
        <v>3121.5601421400002</v>
      </c>
      <c r="Z16" s="101">
        <v>2782.9435088099999</v>
      </c>
      <c r="AA16" s="101">
        <v>2715.9189682300007</v>
      </c>
      <c r="AB16" s="101">
        <v>2844.7305496000004</v>
      </c>
      <c r="AC16" s="25">
        <f t="shared" ref="AC16:AC22" si="9">SUM(Q16:AB16)</f>
        <v>31436.639221070003</v>
      </c>
      <c r="AD16" s="35">
        <v>2400.0458035799998</v>
      </c>
      <c r="AE16" s="35">
        <v>2647.5886310600004</v>
      </c>
      <c r="AF16" s="35">
        <v>3012.8826035000002</v>
      </c>
      <c r="AG16" s="35">
        <v>4338.4898194800007</v>
      </c>
      <c r="AH16" s="35">
        <v>6004.1112577700005</v>
      </c>
      <c r="AI16" s="35">
        <v>3648.2941165500001</v>
      </c>
      <c r="AJ16" s="35">
        <v>4229.8702913099996</v>
      </c>
      <c r="AK16" s="35">
        <v>3266.8028879000003</v>
      </c>
      <c r="AL16" s="35">
        <v>4044.0782769900002</v>
      </c>
      <c r="AM16" s="35">
        <v>3268.7642204899998</v>
      </c>
      <c r="AN16" s="35">
        <v>3835.5995664899997</v>
      </c>
      <c r="AO16" s="35">
        <v>5015.3134582199991</v>
      </c>
      <c r="AP16" s="121">
        <v>3817.2870306000009</v>
      </c>
      <c r="AQ16" s="35">
        <v>2776.9569599400024</v>
      </c>
      <c r="AR16" s="35">
        <v>3074.8021771900012</v>
      </c>
      <c r="AS16" s="35">
        <v>2362.7769751700012</v>
      </c>
      <c r="AT16" s="35">
        <v>3173.1624195899985</v>
      </c>
      <c r="AU16" s="35">
        <v>2879.9595021299992</v>
      </c>
      <c r="AV16" s="35">
        <v>3584.4026658499988</v>
      </c>
      <c r="AW16" s="35">
        <v>3521.8837025999969</v>
      </c>
      <c r="AX16" s="35">
        <v>2968.653838440001</v>
      </c>
      <c r="AY16" s="35">
        <v>3402.1552321300014</v>
      </c>
      <c r="AZ16" s="35">
        <v>2353.1175139099978</v>
      </c>
      <c r="BA16" s="35">
        <v>2027.984797849999</v>
      </c>
      <c r="BB16" s="154">
        <v>2390.0933685799992</v>
      </c>
      <c r="BC16" s="101">
        <v>1574.72235806</v>
      </c>
      <c r="BD16" s="101">
        <v>1564.9986953899993</v>
      </c>
      <c r="BE16" s="101">
        <v>2960.8170429200018</v>
      </c>
      <c r="BF16" s="101">
        <v>3805.8351472499985</v>
      </c>
      <c r="BG16" s="101">
        <v>2649.9181303099986</v>
      </c>
      <c r="BH16" s="101">
        <v>3416.4257248100021</v>
      </c>
      <c r="BI16" s="101">
        <v>3072.6886423299975</v>
      </c>
      <c r="BJ16" s="101">
        <v>2576.4155046700012</v>
      </c>
      <c r="BK16" s="101">
        <v>1820.4440218999994</v>
      </c>
      <c r="BL16" s="101">
        <v>2425.0594349999992</v>
      </c>
      <c r="BM16" s="101">
        <v>2583.4345341599974</v>
      </c>
      <c r="BN16" s="493">
        <f t="shared" ref="BN16:BN47" si="10">SUM(BB16:BM16)</f>
        <v>30840.852605379994</v>
      </c>
      <c r="BO16" s="35">
        <v>2558.8496042100001</v>
      </c>
      <c r="BP16" s="35">
        <v>2120.6817589300003</v>
      </c>
      <c r="BQ16" s="35">
        <v>3317.7348213299974</v>
      </c>
      <c r="BR16" s="35">
        <v>4245.3230028400021</v>
      </c>
      <c r="BS16" s="35">
        <v>5244.4901577899973</v>
      </c>
      <c r="BT16" s="35">
        <v>4010.0552055500025</v>
      </c>
      <c r="BU16" s="35">
        <v>7329.5021927900007</v>
      </c>
      <c r="BV16" s="35">
        <v>3608.4409972899975</v>
      </c>
      <c r="BW16" s="35">
        <v>794.64016796999999</v>
      </c>
      <c r="BX16" s="101">
        <v>848.5</v>
      </c>
      <c r="BY16" s="101">
        <v>292</v>
      </c>
      <c r="BZ16" s="101">
        <v>542</v>
      </c>
      <c r="CA16" s="154">
        <v>680</v>
      </c>
      <c r="CB16" s="101">
        <v>820</v>
      </c>
      <c r="CC16" s="101">
        <v>832</v>
      </c>
      <c r="CD16" s="101">
        <v>945</v>
      </c>
      <c r="CE16" s="101">
        <v>790</v>
      </c>
      <c r="CF16" s="101">
        <v>505</v>
      </c>
      <c r="CG16" s="270">
        <v>505</v>
      </c>
      <c r="CH16" s="83">
        <f>SUM($BB16:$BH16)</f>
        <v>18362.81046732</v>
      </c>
      <c r="CI16" s="83">
        <f>SUM($BO16:$BU16)</f>
        <v>28826.636743440002</v>
      </c>
      <c r="CJ16" s="27">
        <f t="shared" si="7"/>
        <v>5077</v>
      </c>
      <c r="CK16" s="25">
        <f t="shared" ref="CK16:CK99" si="11">((CJ16/CI16)-1)*100</f>
        <v>-82.387817055503859</v>
      </c>
      <c r="CM16" s="295"/>
      <c r="CN16" s="300"/>
    </row>
    <row r="17" spans="1:92" ht="20.100000000000001" customHeight="1" x14ac:dyDescent="0.25">
      <c r="A17" s="10">
        <v>69</v>
      </c>
      <c r="B17" s="113" t="s">
        <v>9</v>
      </c>
      <c r="C17" s="143" t="s">
        <v>10</v>
      </c>
      <c r="D17" s="82">
        <v>582.23511585000017</v>
      </c>
      <c r="E17" s="82">
        <v>431.03656459000001</v>
      </c>
      <c r="F17" s="82">
        <v>560.36980138000013</v>
      </c>
      <c r="G17" s="82">
        <v>495.39022864999998</v>
      </c>
      <c r="H17" s="82">
        <v>336.39102544000002</v>
      </c>
      <c r="I17" s="82">
        <v>351.49585784999994</v>
      </c>
      <c r="J17" s="82">
        <v>360.4114813999999</v>
      </c>
      <c r="K17" s="82">
        <v>90.015596740000007</v>
      </c>
      <c r="L17" s="82">
        <v>157.56513885999999</v>
      </c>
      <c r="M17" s="114">
        <v>251.12258782000001</v>
      </c>
      <c r="N17" s="114">
        <v>616.91772832000004</v>
      </c>
      <c r="O17" s="114">
        <v>307.92833987</v>
      </c>
      <c r="P17" s="25">
        <f t="shared" si="8"/>
        <v>4540.8794667700004</v>
      </c>
      <c r="Q17" s="101">
        <v>417.99153801000011</v>
      </c>
      <c r="R17" s="101">
        <v>473.52899494000002</v>
      </c>
      <c r="S17" s="101">
        <v>307.02804146000005</v>
      </c>
      <c r="T17" s="101">
        <v>675.78129194000019</v>
      </c>
      <c r="U17" s="101">
        <v>427.70193931</v>
      </c>
      <c r="V17" s="101">
        <v>710.90345190000005</v>
      </c>
      <c r="W17" s="101">
        <v>357.56539774999987</v>
      </c>
      <c r="X17" s="101">
        <v>541.23901823000006</v>
      </c>
      <c r="Y17" s="101">
        <v>582.91405834000011</v>
      </c>
      <c r="Z17" s="101">
        <v>455.96555737000006</v>
      </c>
      <c r="AA17" s="101">
        <v>485.83626446999989</v>
      </c>
      <c r="AB17" s="101">
        <v>512.65375650999999</v>
      </c>
      <c r="AC17" s="25">
        <f t="shared" si="9"/>
        <v>5949.1093102300001</v>
      </c>
      <c r="AD17" s="101">
        <v>409.87457633999981</v>
      </c>
      <c r="AE17" s="101">
        <v>434.06031881000007</v>
      </c>
      <c r="AF17" s="101">
        <v>657.54730010999992</v>
      </c>
      <c r="AG17" s="101">
        <v>1000.7535816599999</v>
      </c>
      <c r="AH17" s="101">
        <v>1259.2341257499995</v>
      </c>
      <c r="AI17" s="101">
        <v>811.69372141999986</v>
      </c>
      <c r="AJ17" s="101">
        <v>1032.19895447</v>
      </c>
      <c r="AK17" s="101">
        <v>889.13319217000037</v>
      </c>
      <c r="AL17" s="101">
        <v>1208.1077623899996</v>
      </c>
      <c r="AM17" s="269">
        <v>921.10603039000011</v>
      </c>
      <c r="AN17" s="269">
        <v>1226.68796178</v>
      </c>
      <c r="AO17" s="269">
        <v>893.03676619000009</v>
      </c>
      <c r="AP17" s="154">
        <v>771.54163466999989</v>
      </c>
      <c r="AQ17" s="101">
        <v>1227.0943580599999</v>
      </c>
      <c r="AR17" s="101">
        <v>1535.2203630499996</v>
      </c>
      <c r="AS17" s="101">
        <v>847.94627121000019</v>
      </c>
      <c r="AT17" s="101">
        <v>2132.1039597500003</v>
      </c>
      <c r="AU17" s="101">
        <v>1140.9090417799998</v>
      </c>
      <c r="AV17" s="101">
        <v>1288.2126450100002</v>
      </c>
      <c r="AW17" s="101">
        <v>1468.4782991099999</v>
      </c>
      <c r="AX17" s="101">
        <v>1185.7675061600003</v>
      </c>
      <c r="AY17" s="101">
        <v>2152.5228289699999</v>
      </c>
      <c r="AZ17" s="101">
        <v>1321.5611038899999</v>
      </c>
      <c r="BA17" s="101">
        <v>834.06441169999994</v>
      </c>
      <c r="BB17" s="154">
        <v>1153.4433750699995</v>
      </c>
      <c r="BC17" s="101">
        <v>767.69580646999964</v>
      </c>
      <c r="BD17" s="101">
        <v>1144.0122175199995</v>
      </c>
      <c r="BE17" s="101">
        <v>1253.3366524200001</v>
      </c>
      <c r="BF17" s="101">
        <v>1618.0706025500003</v>
      </c>
      <c r="BG17" s="101">
        <v>2131.9263372600003</v>
      </c>
      <c r="BH17" s="101">
        <v>1630.2650734300003</v>
      </c>
      <c r="BI17" s="101">
        <v>1619.7664336900002</v>
      </c>
      <c r="BJ17" s="101">
        <v>1610.6775149999999</v>
      </c>
      <c r="BK17" s="101">
        <v>1752.6647751900002</v>
      </c>
      <c r="BL17" s="101">
        <v>1833.7046353000001</v>
      </c>
      <c r="BM17" s="101">
        <v>2091.8475851600001</v>
      </c>
      <c r="BN17" s="493">
        <f t="shared" si="10"/>
        <v>18607.411009060001</v>
      </c>
      <c r="BO17" s="101">
        <v>3183.5735988499987</v>
      </c>
      <c r="BP17" s="101">
        <v>2165.9196214900003</v>
      </c>
      <c r="BQ17" s="101">
        <v>2240.6762545799993</v>
      </c>
      <c r="BR17" s="101">
        <v>1813.0186478500009</v>
      </c>
      <c r="BS17" s="101">
        <v>1513.0468404099993</v>
      </c>
      <c r="BT17" s="101">
        <v>1150.96577181</v>
      </c>
      <c r="BU17" s="101">
        <v>1149.8848885700002</v>
      </c>
      <c r="BV17" s="101">
        <v>1183.5218524500006</v>
      </c>
      <c r="BW17" s="101">
        <v>2011.6568247800005</v>
      </c>
      <c r="BX17" s="101">
        <v>2228.0656999399989</v>
      </c>
      <c r="BY17" s="101">
        <v>1566.3877258700006</v>
      </c>
      <c r="BZ17" s="101">
        <v>2419.1042052800003</v>
      </c>
      <c r="CA17" s="154">
        <v>2136.7287783199995</v>
      </c>
      <c r="CB17" s="101">
        <v>2018.8224122500001</v>
      </c>
      <c r="CC17" s="101">
        <v>2821.5855182199994</v>
      </c>
      <c r="CD17" s="101">
        <v>2314.9672946500004</v>
      </c>
      <c r="CE17" s="101">
        <v>2507.18365021</v>
      </c>
      <c r="CF17" s="101">
        <v>2935.2248570700003</v>
      </c>
      <c r="CG17" s="270">
        <v>2968.0405583299985</v>
      </c>
      <c r="CH17" s="83">
        <f>SUM($BB17:$BH17)</f>
        <v>9698.7500647199995</v>
      </c>
      <c r="CI17" s="83">
        <f>SUM($BO17:$BU17)</f>
        <v>13217.08562356</v>
      </c>
      <c r="CJ17" s="27">
        <f t="shared" si="7"/>
        <v>17702.553069049998</v>
      </c>
      <c r="CK17" s="25">
        <f t="shared" si="11"/>
        <v>33.936887247627936</v>
      </c>
      <c r="CM17" s="295"/>
      <c r="CN17" s="300"/>
    </row>
    <row r="18" spans="1:92" ht="20.100000000000001" customHeight="1" x14ac:dyDescent="0.25">
      <c r="A18" s="10">
        <v>69</v>
      </c>
      <c r="B18" s="113" t="s">
        <v>11</v>
      </c>
      <c r="C18" s="143" t="s">
        <v>12</v>
      </c>
      <c r="D18" s="82">
        <v>582.23511585000006</v>
      </c>
      <c r="E18" s="82">
        <v>431.46375647999997</v>
      </c>
      <c r="F18" s="82">
        <v>560.36980138000001</v>
      </c>
      <c r="G18" s="82">
        <v>495.39022865000004</v>
      </c>
      <c r="H18" s="82">
        <v>337.00830438999998</v>
      </c>
      <c r="I18" s="82">
        <v>351.49585785000005</v>
      </c>
      <c r="J18" s="82">
        <v>360.4114813999999</v>
      </c>
      <c r="K18" s="82">
        <v>90.015596740000007</v>
      </c>
      <c r="L18" s="82">
        <v>157.56513886000002</v>
      </c>
      <c r="M18" s="114">
        <v>248.77423379999999</v>
      </c>
      <c r="N18" s="114">
        <v>616.91772831999992</v>
      </c>
      <c r="O18" s="114">
        <v>307.92833986999995</v>
      </c>
      <c r="P18" s="25">
        <f t="shared" si="8"/>
        <v>4539.57558359</v>
      </c>
      <c r="Q18" s="101">
        <v>417.99153800999994</v>
      </c>
      <c r="R18" s="101">
        <v>473.52899494000002</v>
      </c>
      <c r="S18" s="101">
        <v>302.17382581999993</v>
      </c>
      <c r="T18" s="101">
        <v>675.78129193999996</v>
      </c>
      <c r="U18" s="101">
        <v>427.70193931</v>
      </c>
      <c r="V18" s="101">
        <v>710.90345190000005</v>
      </c>
      <c r="W18" s="101">
        <v>357.56539774999999</v>
      </c>
      <c r="X18" s="101">
        <v>541.23901823000006</v>
      </c>
      <c r="Y18" s="101">
        <v>582.91405834</v>
      </c>
      <c r="Z18" s="101">
        <v>455.96555737000006</v>
      </c>
      <c r="AA18" s="101">
        <v>493.54979125000006</v>
      </c>
      <c r="AB18" s="101">
        <v>512.65375650999999</v>
      </c>
      <c r="AC18" s="25">
        <f t="shared" si="9"/>
        <v>5951.9686213700006</v>
      </c>
      <c r="AD18" s="101">
        <v>413.06774462999988</v>
      </c>
      <c r="AE18" s="101">
        <v>434.06031881000018</v>
      </c>
      <c r="AF18" s="101">
        <v>657.54730010999992</v>
      </c>
      <c r="AG18" s="101">
        <v>961.01065613000003</v>
      </c>
      <c r="AH18" s="101">
        <v>1259.2341257499997</v>
      </c>
      <c r="AI18" s="101">
        <v>811.69372141999997</v>
      </c>
      <c r="AJ18" s="101">
        <v>1032.19895447</v>
      </c>
      <c r="AK18" s="101">
        <v>889.13319217000003</v>
      </c>
      <c r="AL18" s="101">
        <v>1208.1077623899998</v>
      </c>
      <c r="AM18" s="269">
        <v>921.10603039000034</v>
      </c>
      <c r="AN18" s="269">
        <v>1226.6879617800003</v>
      </c>
      <c r="AO18" s="269">
        <v>893.03676618999998</v>
      </c>
      <c r="AP18" s="154">
        <v>746.58212403999983</v>
      </c>
      <c r="AQ18" s="101">
        <v>1227.0943580599999</v>
      </c>
      <c r="AR18" s="101">
        <v>1535.2203630500001</v>
      </c>
      <c r="AS18" s="101">
        <v>847.94627121000019</v>
      </c>
      <c r="AT18" s="101">
        <v>2132.1039597500007</v>
      </c>
      <c r="AU18" s="101">
        <v>1140.9090417799998</v>
      </c>
      <c r="AV18" s="101">
        <v>1288.21264501</v>
      </c>
      <c r="AW18" s="101">
        <v>1468.4782991099999</v>
      </c>
      <c r="AX18" s="101">
        <v>1185.76750616</v>
      </c>
      <c r="AY18" s="101">
        <v>2152.5228289699999</v>
      </c>
      <c r="AZ18" s="101">
        <v>1321.5611038900004</v>
      </c>
      <c r="BA18" s="101">
        <v>834.06441170000005</v>
      </c>
      <c r="BB18" s="154">
        <v>1139.35492086</v>
      </c>
      <c r="BC18" s="101">
        <v>767.69580647000009</v>
      </c>
      <c r="BD18" s="101">
        <v>1144.0122175200004</v>
      </c>
      <c r="BE18" s="101">
        <v>1253.3366524200003</v>
      </c>
      <c r="BF18" s="101">
        <v>1618.0706025499999</v>
      </c>
      <c r="BG18" s="101">
        <v>1944.0632011299992</v>
      </c>
      <c r="BH18" s="101">
        <v>1630.2650734299998</v>
      </c>
      <c r="BI18" s="101">
        <v>1619.7664336899998</v>
      </c>
      <c r="BJ18" s="101">
        <v>1610.6775149999989</v>
      </c>
      <c r="BK18" s="101">
        <v>1752.6647751900002</v>
      </c>
      <c r="BL18" s="101">
        <v>1833.7046353000001</v>
      </c>
      <c r="BM18" s="101">
        <v>2091.8475851599997</v>
      </c>
      <c r="BN18" s="493">
        <f t="shared" si="10"/>
        <v>18405.459418719998</v>
      </c>
      <c r="BO18" s="101">
        <v>3183.5735988500014</v>
      </c>
      <c r="BP18" s="101">
        <v>2157.4959053000002</v>
      </c>
      <c r="BQ18" s="101">
        <v>2284.87069952</v>
      </c>
      <c r="BR18" s="101">
        <v>1813.01864785</v>
      </c>
      <c r="BS18" s="101">
        <v>1513.04684041</v>
      </c>
      <c r="BT18" s="101">
        <v>1150.9657718100004</v>
      </c>
      <c r="BU18" s="101">
        <v>1140.0372516800001</v>
      </c>
      <c r="BV18" s="101">
        <v>1183.5218524499999</v>
      </c>
      <c r="BW18" s="101">
        <v>2011.6568247800003</v>
      </c>
      <c r="BX18" s="101">
        <v>2228.0656999400007</v>
      </c>
      <c r="BY18" s="101">
        <v>1566.3877258699997</v>
      </c>
      <c r="BZ18" s="101">
        <v>2419.1042052800008</v>
      </c>
      <c r="CA18" s="154">
        <v>2136.728778319999</v>
      </c>
      <c r="CB18" s="101">
        <v>2018.8224122499996</v>
      </c>
      <c r="CC18" s="101">
        <v>2821.5855182199998</v>
      </c>
      <c r="CD18" s="101">
        <v>2314.96729465</v>
      </c>
      <c r="CE18" s="101">
        <v>2507.1836502099991</v>
      </c>
      <c r="CF18" s="101">
        <v>2935.2248570699999</v>
      </c>
      <c r="CG18" s="270">
        <v>2968.0405583300021</v>
      </c>
      <c r="CH18" s="83">
        <f t="shared" ref="CH18:CH46" si="12">SUM($BB18:$BH18)</f>
        <v>9496.7984743799989</v>
      </c>
      <c r="CI18" s="83">
        <f t="shared" ref="CI18:CI46" si="13">SUM($BO18:$BU18)</f>
        <v>13243.008715420001</v>
      </c>
      <c r="CJ18" s="27">
        <f t="shared" si="7"/>
        <v>17702.553069049998</v>
      </c>
      <c r="CK18" s="25">
        <f t="shared" si="11"/>
        <v>33.674706778961472</v>
      </c>
      <c r="CL18" s="259"/>
      <c r="CM18" s="295"/>
      <c r="CN18" s="300"/>
    </row>
    <row r="19" spans="1:92" ht="20.100000000000001" customHeight="1" x14ac:dyDescent="0.25">
      <c r="A19" s="10">
        <v>69</v>
      </c>
      <c r="B19" s="113" t="s">
        <v>13</v>
      </c>
      <c r="C19" s="143" t="s">
        <v>136</v>
      </c>
      <c r="D19" s="82">
        <v>802.74495742000011</v>
      </c>
      <c r="E19" s="82">
        <v>667.90325021000001</v>
      </c>
      <c r="F19" s="82">
        <v>772.6538473600001</v>
      </c>
      <c r="G19" s="82">
        <v>1135.2097827999999</v>
      </c>
      <c r="H19" s="82">
        <v>1333.7049396399998</v>
      </c>
      <c r="I19" s="82">
        <v>796.99444394000022</v>
      </c>
      <c r="J19" s="82">
        <v>1638.6487064100002</v>
      </c>
      <c r="K19" s="82">
        <v>712.21533691000013</v>
      </c>
      <c r="L19" s="82">
        <v>672.95749144999979</v>
      </c>
      <c r="M19" s="114">
        <v>1804.3283247300001</v>
      </c>
      <c r="N19" s="114">
        <v>780.8768667999999</v>
      </c>
      <c r="O19" s="114">
        <v>736.7662220599999</v>
      </c>
      <c r="P19" s="25">
        <f t="shared" si="8"/>
        <v>11855.004169729998</v>
      </c>
      <c r="Q19" s="101">
        <v>960.33972672999994</v>
      </c>
      <c r="R19" s="101">
        <v>794.00381931999982</v>
      </c>
      <c r="S19" s="101">
        <v>810.69617605999963</v>
      </c>
      <c r="T19" s="101">
        <v>2540.0419090800001</v>
      </c>
      <c r="U19" s="101">
        <v>1082.78812831</v>
      </c>
      <c r="V19" s="101">
        <v>912.52014850999979</v>
      </c>
      <c r="W19" s="101">
        <v>1643.5684246099997</v>
      </c>
      <c r="X19" s="101">
        <v>983.81673342000033</v>
      </c>
      <c r="Y19" s="101">
        <v>849.68952586000012</v>
      </c>
      <c r="Z19" s="101">
        <v>1013.4485442099997</v>
      </c>
      <c r="AA19" s="101">
        <v>927.07092798000019</v>
      </c>
      <c r="AB19" s="101">
        <v>1473.3359670999998</v>
      </c>
      <c r="AC19" s="25">
        <f t="shared" si="9"/>
        <v>13991.320031189998</v>
      </c>
      <c r="AD19" s="101">
        <v>1356.1688515499993</v>
      </c>
      <c r="AE19" s="101">
        <v>1238.6649000899999</v>
      </c>
      <c r="AF19" s="101">
        <v>1102.93297755</v>
      </c>
      <c r="AG19" s="101">
        <v>1800.6721978300004</v>
      </c>
      <c r="AH19" s="101">
        <v>2150.6563967999996</v>
      </c>
      <c r="AI19" s="101">
        <v>1101.0964449600001</v>
      </c>
      <c r="AJ19" s="101">
        <v>2100.2220438099998</v>
      </c>
      <c r="AK19" s="101">
        <v>2052.3506117500001</v>
      </c>
      <c r="AL19" s="101">
        <v>1305.7470259999998</v>
      </c>
      <c r="AM19" s="269">
        <v>1346.0190714499997</v>
      </c>
      <c r="AN19" s="269">
        <v>1162.1962290699998</v>
      </c>
      <c r="AO19" s="269">
        <v>1898.6344526199996</v>
      </c>
      <c r="AP19" s="154">
        <v>1983.7377522000004</v>
      </c>
      <c r="AQ19" s="101">
        <v>1279.5349200199998</v>
      </c>
      <c r="AR19" s="101">
        <v>1305.4332972200002</v>
      </c>
      <c r="AS19" s="101">
        <v>1964.39071096</v>
      </c>
      <c r="AT19" s="101">
        <v>2694.9338994200016</v>
      </c>
      <c r="AU19" s="101">
        <v>1477.5224784300001</v>
      </c>
      <c r="AV19" s="101">
        <v>3574.7563731999994</v>
      </c>
      <c r="AW19" s="101">
        <v>1331.84643779</v>
      </c>
      <c r="AX19" s="101">
        <v>1330.6733888200001</v>
      </c>
      <c r="AY19" s="101">
        <v>1334.3788860000002</v>
      </c>
      <c r="AZ19" s="101">
        <v>1298.1750284699999</v>
      </c>
      <c r="BA19" s="101">
        <v>1352.9116947300004</v>
      </c>
      <c r="BB19" s="154">
        <v>2118.8467529699997</v>
      </c>
      <c r="BC19" s="101">
        <v>1524.3370813499998</v>
      </c>
      <c r="BD19" s="101">
        <v>1496.17094331</v>
      </c>
      <c r="BE19" s="101">
        <v>3481.6143321000004</v>
      </c>
      <c r="BF19" s="101">
        <v>2672.8798147100001</v>
      </c>
      <c r="BG19" s="101">
        <v>1502.0280260200002</v>
      </c>
      <c r="BH19" s="101">
        <v>3469.9652398099993</v>
      </c>
      <c r="BI19" s="101">
        <v>1923.9485788499999</v>
      </c>
      <c r="BJ19" s="101">
        <v>1421.6989893499997</v>
      </c>
      <c r="BK19" s="101">
        <v>1822.8460509200002</v>
      </c>
      <c r="BL19" s="101">
        <v>1618.1721234000001</v>
      </c>
      <c r="BM19" s="101">
        <v>1787.7210574299995</v>
      </c>
      <c r="BN19" s="493">
        <f t="shared" si="10"/>
        <v>24840.228990219999</v>
      </c>
      <c r="BO19" s="101">
        <v>2047.3838223700002</v>
      </c>
      <c r="BP19" s="101">
        <v>1658.9920655400001</v>
      </c>
      <c r="BQ19" s="101">
        <v>1857.9600558099999</v>
      </c>
      <c r="BR19" s="101">
        <v>4002.8611083200003</v>
      </c>
      <c r="BS19" s="101">
        <v>2503.3640928899995</v>
      </c>
      <c r="BT19" s="101">
        <v>1937.0408088700001</v>
      </c>
      <c r="BU19" s="101">
        <v>5011.9449384899999</v>
      </c>
      <c r="BV19" s="101">
        <v>1938.35312772</v>
      </c>
      <c r="BW19" s="101">
        <v>1846.9684792600001</v>
      </c>
      <c r="BX19" s="101">
        <v>2213.7584241300001</v>
      </c>
      <c r="BY19" s="101">
        <v>1695.3808072300001</v>
      </c>
      <c r="BZ19" s="101">
        <v>2037.3528936900002</v>
      </c>
      <c r="CA19" s="154">
        <v>2464.2855941500006</v>
      </c>
      <c r="CB19" s="101">
        <v>1872.9894978</v>
      </c>
      <c r="CC19" s="101">
        <v>2119.3694668500002</v>
      </c>
      <c r="CD19" s="101">
        <v>5697.63090422</v>
      </c>
      <c r="CE19" s="101">
        <v>2727.829946840001</v>
      </c>
      <c r="CF19" s="101">
        <v>2038.8189527900001</v>
      </c>
      <c r="CG19" s="270">
        <v>5197.9674052500013</v>
      </c>
      <c r="CH19" s="83">
        <f t="shared" si="12"/>
        <v>16265.842190269999</v>
      </c>
      <c r="CI19" s="83">
        <f t="shared" si="13"/>
        <v>19019.546892290004</v>
      </c>
      <c r="CJ19" s="27">
        <f t="shared" si="7"/>
        <v>22118.891767900001</v>
      </c>
      <c r="CK19" s="25">
        <f t="shared" si="11"/>
        <v>16.295576825052471</v>
      </c>
      <c r="CL19" s="296"/>
      <c r="CM19" s="296"/>
      <c r="CN19" s="300"/>
    </row>
    <row r="20" spans="1:92" ht="20.100000000000001" customHeight="1" x14ac:dyDescent="0.25">
      <c r="A20" s="10">
        <v>69</v>
      </c>
      <c r="B20" s="113" t="s">
        <v>14</v>
      </c>
      <c r="C20" s="143" t="s">
        <v>137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32.811906999999998</v>
      </c>
      <c r="J20" s="82">
        <v>291.87654300000003</v>
      </c>
      <c r="K20" s="82">
        <v>382.334182</v>
      </c>
      <c r="L20" s="82">
        <v>475.529651</v>
      </c>
      <c r="M20" s="114">
        <v>556.84697800000004</v>
      </c>
      <c r="N20" s="114">
        <v>569.57104300000003</v>
      </c>
      <c r="O20" s="114">
        <v>585.75235199999997</v>
      </c>
      <c r="P20" s="25">
        <f t="shared" si="8"/>
        <v>2894.7226559999999</v>
      </c>
      <c r="Q20" s="101">
        <v>471.64956799999999</v>
      </c>
      <c r="R20" s="101">
        <v>401.31358373</v>
      </c>
      <c r="S20" s="101">
        <v>554.83961399999998</v>
      </c>
      <c r="T20" s="101">
        <v>515.38243799999998</v>
      </c>
      <c r="U20" s="101">
        <v>571.67654800000003</v>
      </c>
      <c r="V20" s="101">
        <v>561.54433600000004</v>
      </c>
      <c r="W20" s="101">
        <v>636.93452501000002</v>
      </c>
      <c r="X20" s="101">
        <v>620.25118399999997</v>
      </c>
      <c r="Y20" s="101">
        <v>661.01100599999995</v>
      </c>
      <c r="Z20" s="101">
        <v>656.15703618000009</v>
      </c>
      <c r="AA20" s="101">
        <v>713.68381499999998</v>
      </c>
      <c r="AB20" s="101">
        <v>746.16264799999999</v>
      </c>
      <c r="AC20" s="25">
        <f t="shared" si="9"/>
        <v>7110.606301920001</v>
      </c>
      <c r="AD20" s="101">
        <v>672.00133400000004</v>
      </c>
      <c r="AE20" s="101">
        <v>604.22243200000003</v>
      </c>
      <c r="AF20" s="101">
        <v>721.06624199999999</v>
      </c>
      <c r="AG20" s="101">
        <v>687.28441599999996</v>
      </c>
      <c r="AH20" s="101">
        <v>696.04997700000001</v>
      </c>
      <c r="AI20" s="101">
        <v>660.57286799999997</v>
      </c>
      <c r="AJ20" s="101">
        <v>817.53250598</v>
      </c>
      <c r="AK20" s="101">
        <v>1111.126129</v>
      </c>
      <c r="AL20" s="101">
        <v>1195.807511</v>
      </c>
      <c r="AM20" s="269">
        <v>1170.198836</v>
      </c>
      <c r="AN20" s="269">
        <v>1108.228965</v>
      </c>
      <c r="AO20" s="269">
        <v>925.18373399999996</v>
      </c>
      <c r="AP20" s="154">
        <v>827.92391099999998</v>
      </c>
      <c r="AQ20" s="101">
        <v>769.297192</v>
      </c>
      <c r="AR20" s="101">
        <v>887.28707899999995</v>
      </c>
      <c r="AS20" s="101">
        <v>716.36247100000003</v>
      </c>
      <c r="AT20" s="101">
        <v>906.78120100000001</v>
      </c>
      <c r="AU20" s="101">
        <v>806.59512900000004</v>
      </c>
      <c r="AV20" s="101">
        <v>880.582987</v>
      </c>
      <c r="AW20" s="101">
        <v>993.78529200000003</v>
      </c>
      <c r="AX20" s="101">
        <v>854.36770899999999</v>
      </c>
      <c r="AY20" s="101">
        <v>1067.88588</v>
      </c>
      <c r="AZ20" s="101">
        <v>1025.8348800000001</v>
      </c>
      <c r="BA20" s="101">
        <v>1077.312664</v>
      </c>
      <c r="BB20" s="154">
        <v>1072.55286</v>
      </c>
      <c r="BC20" s="101">
        <v>863.52601200000004</v>
      </c>
      <c r="BD20" s="101">
        <v>926.76466300000004</v>
      </c>
      <c r="BE20" s="101">
        <v>1016.078905</v>
      </c>
      <c r="BF20" s="101">
        <v>987.69473000000005</v>
      </c>
      <c r="BG20" s="101">
        <v>867.42438900000002</v>
      </c>
      <c r="BH20" s="101">
        <v>1034.3805870000001</v>
      </c>
      <c r="BI20" s="101">
        <v>1000.378659</v>
      </c>
      <c r="BJ20" s="101">
        <v>1029.7119419999999</v>
      </c>
      <c r="BK20" s="101">
        <v>1154.7352550000001</v>
      </c>
      <c r="BL20" s="101">
        <v>1065.221542</v>
      </c>
      <c r="BM20" s="101">
        <v>1270.6043360000001</v>
      </c>
      <c r="BN20" s="493">
        <f t="shared" si="10"/>
        <v>12289.073879999998</v>
      </c>
      <c r="BO20" s="101">
        <v>1052.994322</v>
      </c>
      <c r="BP20" s="101">
        <v>1052.8099070000001</v>
      </c>
      <c r="BQ20" s="101">
        <v>979.01097300000004</v>
      </c>
      <c r="BR20" s="101">
        <v>1027.0750869999999</v>
      </c>
      <c r="BS20" s="101">
        <v>1074.820293</v>
      </c>
      <c r="BT20" s="101">
        <v>1049.9542980000001</v>
      </c>
      <c r="BU20" s="101">
        <v>1195.027184</v>
      </c>
      <c r="BV20" s="101">
        <v>1033.5204659999999</v>
      </c>
      <c r="BW20" s="101">
        <v>1174.2384609999999</v>
      </c>
      <c r="BX20" s="101">
        <v>1262.657913</v>
      </c>
      <c r="BY20" s="101">
        <v>1194.6190590000001</v>
      </c>
      <c r="BZ20" s="101">
        <v>1374.775969</v>
      </c>
      <c r="CA20" s="154">
        <v>1108.948093</v>
      </c>
      <c r="CB20" s="101">
        <v>1044.9414079999999</v>
      </c>
      <c r="CC20" s="101">
        <v>1193.495273</v>
      </c>
      <c r="CD20" s="101">
        <v>1054.235197</v>
      </c>
      <c r="CE20" s="101">
        <v>1039.483502</v>
      </c>
      <c r="CF20" s="101">
        <v>1062.1962940000001</v>
      </c>
      <c r="CG20" s="270">
        <v>1141.535952</v>
      </c>
      <c r="CH20" s="83">
        <f t="shared" si="12"/>
        <v>6768.422145999999</v>
      </c>
      <c r="CI20" s="83">
        <f t="shared" si="13"/>
        <v>7431.6920640000008</v>
      </c>
      <c r="CJ20" s="27">
        <f t="shared" si="7"/>
        <v>7644.8357190000006</v>
      </c>
      <c r="CK20" s="25">
        <f t="shared" si="11"/>
        <v>2.8680366888786057</v>
      </c>
      <c r="CL20" s="296"/>
      <c r="CM20" s="296"/>
      <c r="CN20" s="300"/>
    </row>
    <row r="21" spans="1:92" ht="20.100000000000001" customHeight="1" x14ac:dyDescent="0.25">
      <c r="A21" s="10">
        <v>69</v>
      </c>
      <c r="B21" s="113" t="s">
        <v>15</v>
      </c>
      <c r="C21" s="143" t="s">
        <v>16</v>
      </c>
      <c r="D21" s="82">
        <v>326.13526100000001</v>
      </c>
      <c r="E21" s="82">
        <v>264.51441999999997</v>
      </c>
      <c r="F21" s="82">
        <v>210.84567500999998</v>
      </c>
      <c r="G21" s="82">
        <v>173.034469</v>
      </c>
      <c r="H21" s="82">
        <v>286.785394</v>
      </c>
      <c r="I21" s="82">
        <v>136.48206200000001</v>
      </c>
      <c r="J21" s="82">
        <v>36.808487190000001</v>
      </c>
      <c r="K21" s="82">
        <v>65.713093999999998</v>
      </c>
      <c r="L21" s="82">
        <v>58.828859999999999</v>
      </c>
      <c r="M21" s="114">
        <v>1.53589</v>
      </c>
      <c r="N21" s="114">
        <v>12.3</v>
      </c>
      <c r="O21" s="114">
        <v>171.3655</v>
      </c>
      <c r="P21" s="25">
        <f t="shared" si="8"/>
        <v>1744.3491122</v>
      </c>
      <c r="Q21" s="101">
        <v>18.530355</v>
      </c>
      <c r="R21" s="101">
        <v>7.5</v>
      </c>
      <c r="S21" s="101">
        <v>184.12155000000001</v>
      </c>
      <c r="T21" s="101">
        <v>358.61667499999999</v>
      </c>
      <c r="U21" s="101">
        <v>244.13698500000001</v>
      </c>
      <c r="V21" s="101">
        <v>4.5</v>
      </c>
      <c r="W21" s="101">
        <v>1.1543209999999999</v>
      </c>
      <c r="X21" s="101">
        <v>0</v>
      </c>
      <c r="Y21" s="101">
        <v>2.0000000000000001E-4</v>
      </c>
      <c r="Z21" s="101">
        <v>8.7135090000000002</v>
      </c>
      <c r="AA21" s="101">
        <v>24.308821999999999</v>
      </c>
      <c r="AB21" s="101">
        <v>38.059510000000003</v>
      </c>
      <c r="AC21" s="25">
        <f t="shared" si="9"/>
        <v>889.6419269999999</v>
      </c>
      <c r="AD21" s="101">
        <v>24</v>
      </c>
      <c r="AE21" s="101">
        <v>16.146129999999999</v>
      </c>
      <c r="AF21" s="101">
        <v>20</v>
      </c>
      <c r="AG21" s="101">
        <v>3.31684</v>
      </c>
      <c r="AH21" s="101">
        <v>23.700576999999999</v>
      </c>
      <c r="AI21" s="101">
        <v>0.31</v>
      </c>
      <c r="AJ21" s="101">
        <v>0</v>
      </c>
      <c r="AK21" s="101">
        <v>3.1</v>
      </c>
      <c r="AL21" s="101">
        <v>0.2</v>
      </c>
      <c r="AM21" s="101">
        <v>0</v>
      </c>
      <c r="AN21" s="101">
        <v>0</v>
      </c>
      <c r="AO21" s="269">
        <v>2.8</v>
      </c>
      <c r="AP21" s="154">
        <v>3.5</v>
      </c>
      <c r="AQ21" s="101">
        <v>1.4</v>
      </c>
      <c r="AR21" s="101">
        <v>0.65</v>
      </c>
      <c r="AS21" s="101">
        <v>0</v>
      </c>
      <c r="AT21" s="101">
        <v>0</v>
      </c>
      <c r="AU21" s="101">
        <v>0</v>
      </c>
      <c r="AV21" s="101">
        <v>5.3042700000000007E-3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54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46</v>
      </c>
      <c r="BI21" s="101">
        <v>0</v>
      </c>
      <c r="BJ21" s="101">
        <v>0</v>
      </c>
      <c r="BK21" s="101">
        <v>0</v>
      </c>
      <c r="BL21" s="101">
        <v>0</v>
      </c>
      <c r="BM21" s="101">
        <v>0.3</v>
      </c>
      <c r="BN21" s="493">
        <f t="shared" si="10"/>
        <v>46.3</v>
      </c>
      <c r="BO21" s="101">
        <v>0</v>
      </c>
      <c r="BP21" s="101">
        <v>0</v>
      </c>
      <c r="BQ21" s="101">
        <v>0</v>
      </c>
      <c r="BR21" s="101">
        <v>0</v>
      </c>
      <c r="BS21" s="101">
        <v>0.19461100000000001</v>
      </c>
      <c r="BT21" s="101">
        <v>0</v>
      </c>
      <c r="BU21" s="101">
        <v>5.92</v>
      </c>
      <c r="BV21" s="101">
        <v>0</v>
      </c>
      <c r="BW21" s="101">
        <v>0</v>
      </c>
      <c r="BX21" s="167">
        <v>0.29988199999999998</v>
      </c>
      <c r="BY21" s="167">
        <v>0</v>
      </c>
      <c r="BZ21" s="167">
        <v>0</v>
      </c>
      <c r="CA21" s="481">
        <v>1.5</v>
      </c>
      <c r="CB21" s="167">
        <v>2.0000010000000001</v>
      </c>
      <c r="CC21" s="167">
        <v>2E-8</v>
      </c>
      <c r="CD21" s="167">
        <v>0</v>
      </c>
      <c r="CE21" s="167">
        <v>8</v>
      </c>
      <c r="CF21" s="167">
        <v>0</v>
      </c>
      <c r="CG21" s="486">
        <v>0</v>
      </c>
      <c r="CH21" s="83">
        <f t="shared" si="12"/>
        <v>46</v>
      </c>
      <c r="CI21" s="83">
        <f t="shared" si="13"/>
        <v>6.114611</v>
      </c>
      <c r="CJ21" s="27">
        <f t="shared" si="7"/>
        <v>11.500001019999999</v>
      </c>
      <c r="CK21" s="25"/>
      <c r="CL21" s="296"/>
      <c r="CM21" s="296"/>
      <c r="CN21" s="300"/>
    </row>
    <row r="22" spans="1:92" ht="20.100000000000001" customHeight="1" x14ac:dyDescent="0.3">
      <c r="A22" s="10">
        <v>69</v>
      </c>
      <c r="B22" s="113" t="s">
        <v>19</v>
      </c>
      <c r="C22" s="144" t="s">
        <v>20</v>
      </c>
      <c r="D22" s="82">
        <v>1231.4849570199999</v>
      </c>
      <c r="E22" s="82">
        <v>1230.4584316</v>
      </c>
      <c r="F22" s="82">
        <v>1202.8202104199997</v>
      </c>
      <c r="G22" s="82">
        <v>1409.8243697299997</v>
      </c>
      <c r="H22" s="82">
        <v>1289.8348906600002</v>
      </c>
      <c r="I22" s="82">
        <v>1278.2510536300001</v>
      </c>
      <c r="J22" s="82">
        <v>1247.4494340800002</v>
      </c>
      <c r="K22" s="82">
        <v>1188.9607932399999</v>
      </c>
      <c r="L22" s="82">
        <v>1900.82250638</v>
      </c>
      <c r="M22" s="114">
        <v>1597.8461013599997</v>
      </c>
      <c r="N22" s="114">
        <v>1637.7947975999998</v>
      </c>
      <c r="O22" s="114">
        <v>1800.6830234399997</v>
      </c>
      <c r="P22" s="25">
        <f t="shared" si="8"/>
        <v>17016.230569159998</v>
      </c>
      <c r="Q22" s="101">
        <v>1503.3238858600007</v>
      </c>
      <c r="R22" s="101">
        <v>1310.9754017000005</v>
      </c>
      <c r="S22" s="101">
        <v>1769.6379513399991</v>
      </c>
      <c r="T22" s="101">
        <v>1654.36973816</v>
      </c>
      <c r="U22" s="101">
        <v>1372.9846721599993</v>
      </c>
      <c r="V22" s="101">
        <v>1536.9316236800003</v>
      </c>
      <c r="W22" s="101">
        <v>2030.3052296699998</v>
      </c>
      <c r="X22" s="101">
        <v>1923.1034060600009</v>
      </c>
      <c r="Y22" s="101">
        <v>1630.6783413800003</v>
      </c>
      <c r="Z22" s="101">
        <v>1979.6142110899996</v>
      </c>
      <c r="AA22" s="101">
        <v>1507.0153716299992</v>
      </c>
      <c r="AB22" s="101">
        <v>2267.8367764299992</v>
      </c>
      <c r="AC22" s="25">
        <f t="shared" si="9"/>
        <v>20486.776609159999</v>
      </c>
      <c r="AD22" s="101">
        <v>1864.5383078899999</v>
      </c>
      <c r="AE22" s="101">
        <v>1906.14180758</v>
      </c>
      <c r="AF22" s="101">
        <v>2038.5357366500004</v>
      </c>
      <c r="AG22" s="101">
        <v>2490.4004643499998</v>
      </c>
      <c r="AH22" s="101">
        <v>2186.5258463799996</v>
      </c>
      <c r="AI22" s="101">
        <v>1913.99830548</v>
      </c>
      <c r="AJ22" s="101">
        <v>3841.8795136799999</v>
      </c>
      <c r="AK22" s="101">
        <v>2626.2812531899999</v>
      </c>
      <c r="AL22" s="101">
        <v>2946.8457749000004</v>
      </c>
      <c r="AM22" s="101">
        <v>2417.5922332399996</v>
      </c>
      <c r="AN22" s="101">
        <v>2914.4574741400002</v>
      </c>
      <c r="AO22" s="269">
        <v>3431.4095762100001</v>
      </c>
      <c r="AP22" s="154">
        <v>3361.7578300600003</v>
      </c>
      <c r="AQ22" s="101">
        <v>2578.6429351500005</v>
      </c>
      <c r="AR22" s="101">
        <v>3541.8719981300019</v>
      </c>
      <c r="AS22" s="101">
        <v>3817.5243458999985</v>
      </c>
      <c r="AT22" s="101">
        <v>3797.6401833399991</v>
      </c>
      <c r="AU22" s="101">
        <v>3385.9714855099996</v>
      </c>
      <c r="AV22" s="101">
        <v>4466.2829463099997</v>
      </c>
      <c r="AW22" s="101">
        <v>3900.1309804599987</v>
      </c>
      <c r="AX22" s="101">
        <v>3477.2445801200015</v>
      </c>
      <c r="AY22" s="101">
        <v>4492.9940806799996</v>
      </c>
      <c r="AZ22" s="101">
        <v>3873.6865597999981</v>
      </c>
      <c r="BA22" s="101">
        <v>4188.4036458100009</v>
      </c>
      <c r="BB22" s="154">
        <v>4048.8497033700019</v>
      </c>
      <c r="BC22" s="101">
        <v>3504.868512489998</v>
      </c>
      <c r="BD22" s="101">
        <v>3857.2679464099983</v>
      </c>
      <c r="BE22" s="101">
        <v>4738.1063243299977</v>
      </c>
      <c r="BF22" s="101">
        <v>3798.6797634699974</v>
      </c>
      <c r="BG22" s="101">
        <v>3530.3563699099964</v>
      </c>
      <c r="BH22" s="101">
        <v>4460.5443178799969</v>
      </c>
      <c r="BI22" s="101">
        <v>3682.1907935000027</v>
      </c>
      <c r="BJ22" s="101">
        <v>3378.3387119399981</v>
      </c>
      <c r="BK22" s="101">
        <v>3910.9261246700007</v>
      </c>
      <c r="BL22" s="101">
        <v>3896.0880922699989</v>
      </c>
      <c r="BM22" s="101">
        <v>5268.4617938299971</v>
      </c>
      <c r="BN22" s="493">
        <f t="shared" si="10"/>
        <v>48074.678454069995</v>
      </c>
      <c r="BO22" s="101">
        <v>4860.7289863599999</v>
      </c>
      <c r="BP22" s="101">
        <v>3454.1516570600006</v>
      </c>
      <c r="BQ22" s="101">
        <v>3603.1724618100011</v>
      </c>
      <c r="BR22" s="101">
        <v>4657.752073579999</v>
      </c>
      <c r="BS22" s="101">
        <v>4500.6863724400027</v>
      </c>
      <c r="BT22" s="101">
        <v>4146.8684777499975</v>
      </c>
      <c r="BU22" s="101">
        <v>5499.8109292499939</v>
      </c>
      <c r="BV22" s="101">
        <v>4146.1482493699987</v>
      </c>
      <c r="BW22" s="101">
        <v>5247.5277248500006</v>
      </c>
      <c r="BX22" s="101">
        <v>5311.1837202099996</v>
      </c>
      <c r="BY22" s="101">
        <v>4583.1567093800004</v>
      </c>
      <c r="BZ22" s="101">
        <v>6949.5571945400061</v>
      </c>
      <c r="CA22" s="154">
        <v>5397.0801635300013</v>
      </c>
      <c r="CB22" s="101">
        <v>4592.3734093799985</v>
      </c>
      <c r="CC22" s="101">
        <v>4536.5455836800002</v>
      </c>
      <c r="CD22" s="101">
        <v>4950.5843767799979</v>
      </c>
      <c r="CE22" s="101">
        <v>4523.0410860600023</v>
      </c>
      <c r="CF22" s="101">
        <v>5133.2909627699955</v>
      </c>
      <c r="CG22" s="270">
        <v>5916.0958883500025</v>
      </c>
      <c r="CH22" s="83">
        <f t="shared" si="12"/>
        <v>27938.672937859988</v>
      </c>
      <c r="CI22" s="83">
        <f t="shared" si="13"/>
        <v>30723.170958249997</v>
      </c>
      <c r="CJ22" s="27">
        <f t="shared" si="7"/>
        <v>35049.011470549995</v>
      </c>
      <c r="CK22" s="25">
        <f t="shared" si="11"/>
        <v>14.080058722383914</v>
      </c>
      <c r="CL22" s="296"/>
      <c r="CM22" s="296"/>
      <c r="CN22" s="300"/>
    </row>
    <row r="23" spans="1:92" ht="20.100000000000001" customHeight="1" x14ac:dyDescent="0.25">
      <c r="A23" s="10">
        <v>69</v>
      </c>
      <c r="B23" s="113" t="s">
        <v>26</v>
      </c>
      <c r="C23" s="143" t="s">
        <v>125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114">
        <v>0</v>
      </c>
      <c r="N23" s="114">
        <v>0</v>
      </c>
      <c r="O23" s="114">
        <v>0</v>
      </c>
      <c r="P23" s="25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25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269">
        <v>0</v>
      </c>
      <c r="AP23" s="154">
        <v>0</v>
      </c>
      <c r="AQ23" s="101">
        <v>0</v>
      </c>
      <c r="AR23" s="101">
        <v>0</v>
      </c>
      <c r="AS23" s="101">
        <v>0</v>
      </c>
      <c r="AT23" s="101"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v>0</v>
      </c>
      <c r="BA23" s="101">
        <v>0</v>
      </c>
      <c r="BB23" s="154">
        <v>0</v>
      </c>
      <c r="BC23" s="101">
        <v>0</v>
      </c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  <c r="BI23" s="101">
        <v>0</v>
      </c>
      <c r="BJ23" s="101">
        <v>0</v>
      </c>
      <c r="BK23" s="101">
        <v>0</v>
      </c>
      <c r="BL23" s="101">
        <v>0</v>
      </c>
      <c r="BM23" s="101">
        <v>0</v>
      </c>
      <c r="BN23" s="493">
        <f t="shared" si="10"/>
        <v>0</v>
      </c>
      <c r="BO23" s="101">
        <v>0</v>
      </c>
      <c r="BP23" s="101">
        <v>0</v>
      </c>
      <c r="BQ23" s="101">
        <v>0</v>
      </c>
      <c r="BR23" s="101">
        <v>0</v>
      </c>
      <c r="BS23" s="101">
        <v>0</v>
      </c>
      <c r="BT23" s="101">
        <v>0</v>
      </c>
      <c r="BU23" s="101">
        <v>0</v>
      </c>
      <c r="BV23" s="101">
        <v>0</v>
      </c>
      <c r="BW23" s="101">
        <v>322.27743684000001</v>
      </c>
      <c r="BX23" s="101">
        <v>1076.3339770300001</v>
      </c>
      <c r="BY23" s="101">
        <v>168.86349332</v>
      </c>
      <c r="BZ23" s="101">
        <v>817.43433638999988</v>
      </c>
      <c r="CA23" s="154">
        <v>386.27161888000001</v>
      </c>
      <c r="CB23" s="101">
        <v>800.36320276999993</v>
      </c>
      <c r="CC23" s="101">
        <v>655.27238887999988</v>
      </c>
      <c r="CD23" s="101">
        <v>1031.4179583099999</v>
      </c>
      <c r="CE23" s="101">
        <v>1016.5210194599998</v>
      </c>
      <c r="CF23" s="101">
        <v>461.41017224000007</v>
      </c>
      <c r="CG23" s="270">
        <v>466.40640556</v>
      </c>
      <c r="CH23" s="83">
        <f t="shared" si="12"/>
        <v>0</v>
      </c>
      <c r="CI23" s="83">
        <f t="shared" si="13"/>
        <v>0</v>
      </c>
      <c r="CJ23" s="27">
        <f t="shared" si="7"/>
        <v>4817.6627660999993</v>
      </c>
      <c r="CK23" s="25"/>
      <c r="CN23" s="300"/>
    </row>
    <row r="24" spans="1:92" ht="20.100000000000001" customHeight="1" x14ac:dyDescent="0.25">
      <c r="A24" s="10">
        <v>69</v>
      </c>
      <c r="B24" s="113" t="s">
        <v>152</v>
      </c>
      <c r="C24" s="143" t="s">
        <v>156</v>
      </c>
      <c r="D24" s="82">
        <v>0</v>
      </c>
      <c r="E24" s="82">
        <v>0</v>
      </c>
      <c r="F24" s="82">
        <v>0</v>
      </c>
      <c r="G24" s="82">
        <v>0</v>
      </c>
      <c r="H24" s="82">
        <v>9.9999999999999995E-7</v>
      </c>
      <c r="I24" s="82">
        <v>0</v>
      </c>
      <c r="J24" s="82">
        <v>0</v>
      </c>
      <c r="K24" s="82">
        <v>0</v>
      </c>
      <c r="L24" s="82">
        <v>0</v>
      </c>
      <c r="M24" s="114">
        <v>0</v>
      </c>
      <c r="N24" s="114">
        <v>0</v>
      </c>
      <c r="O24" s="114">
        <v>0</v>
      </c>
      <c r="P24" s="25">
        <v>0</v>
      </c>
      <c r="Q24" s="82">
        <v>0</v>
      </c>
      <c r="R24" s="82">
        <v>0</v>
      </c>
      <c r="S24" s="82">
        <v>0</v>
      </c>
      <c r="T24" s="82">
        <v>0</v>
      </c>
      <c r="U24" s="82">
        <v>9.9999999999999995E-7</v>
      </c>
      <c r="V24" s="82">
        <v>0</v>
      </c>
      <c r="W24" s="82">
        <v>0</v>
      </c>
      <c r="X24" s="82">
        <v>0</v>
      </c>
      <c r="Y24" s="82">
        <v>0</v>
      </c>
      <c r="Z24" s="114">
        <v>0</v>
      </c>
      <c r="AA24" s="114">
        <v>0</v>
      </c>
      <c r="AB24" s="114">
        <v>0</v>
      </c>
      <c r="AC24" s="25">
        <v>0</v>
      </c>
      <c r="AD24" s="101">
        <v>0</v>
      </c>
      <c r="AE24" s="101">
        <v>0</v>
      </c>
      <c r="AF24" s="101">
        <v>0</v>
      </c>
      <c r="AG24" s="101">
        <v>10.40560022</v>
      </c>
      <c r="AH24" s="101">
        <v>15.458109589999999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54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v>0</v>
      </c>
      <c r="BA24" s="101">
        <v>0</v>
      </c>
      <c r="BB24" s="154">
        <v>0</v>
      </c>
      <c r="BC24" s="101">
        <v>0</v>
      </c>
      <c r="BD24" s="101">
        <v>0</v>
      </c>
      <c r="BE24" s="101">
        <v>0</v>
      </c>
      <c r="BF24" s="101">
        <v>0</v>
      </c>
      <c r="BG24" s="101">
        <v>0</v>
      </c>
      <c r="BH24" s="101">
        <v>0</v>
      </c>
      <c r="BI24" s="101">
        <v>0</v>
      </c>
      <c r="BJ24" s="101">
        <v>0</v>
      </c>
      <c r="BK24" s="101">
        <v>0</v>
      </c>
      <c r="BL24" s="101">
        <v>0</v>
      </c>
      <c r="BM24" s="101">
        <v>0</v>
      </c>
      <c r="BN24" s="493">
        <f t="shared" si="10"/>
        <v>0</v>
      </c>
      <c r="BO24" s="101">
        <v>0</v>
      </c>
      <c r="BP24" s="101">
        <v>0</v>
      </c>
      <c r="BQ24" s="101">
        <v>0</v>
      </c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1">
        <v>0</v>
      </c>
      <c r="BY24" s="101">
        <v>0</v>
      </c>
      <c r="BZ24" s="101">
        <v>123.67349494000005</v>
      </c>
      <c r="CA24" s="154">
        <v>80.329044650000057</v>
      </c>
      <c r="CB24" s="101">
        <v>74.255325869999993</v>
      </c>
      <c r="CC24" s="101">
        <v>90.620432520000037</v>
      </c>
      <c r="CD24" s="101">
        <v>79.042026520000022</v>
      </c>
      <c r="CE24" s="101">
        <v>94.546076290000045</v>
      </c>
      <c r="CF24" s="101">
        <v>102.21190429000001</v>
      </c>
      <c r="CG24" s="270">
        <v>99.823686609999953</v>
      </c>
      <c r="CH24" s="83">
        <f t="shared" si="12"/>
        <v>0</v>
      </c>
      <c r="CI24" s="83">
        <f t="shared" si="13"/>
        <v>0</v>
      </c>
      <c r="CJ24" s="27">
        <f t="shared" si="7"/>
        <v>620.82849675000011</v>
      </c>
      <c r="CK24" s="25"/>
      <c r="CL24" s="296"/>
      <c r="CM24" s="296"/>
      <c r="CN24" s="300"/>
    </row>
    <row r="25" spans="1:92" ht="20.100000000000001" customHeight="1" x14ac:dyDescent="0.25">
      <c r="A25" s="10">
        <v>69</v>
      </c>
      <c r="B25" s="113" t="s">
        <v>150</v>
      </c>
      <c r="C25" s="143" t="s">
        <v>155</v>
      </c>
      <c r="D25" s="82">
        <v>0</v>
      </c>
      <c r="E25" s="82">
        <v>0</v>
      </c>
      <c r="F25" s="82">
        <v>0</v>
      </c>
      <c r="G25" s="82">
        <v>0</v>
      </c>
      <c r="H25" s="82">
        <v>9.9999999999999995E-7</v>
      </c>
      <c r="I25" s="82">
        <v>0</v>
      </c>
      <c r="J25" s="82">
        <v>0</v>
      </c>
      <c r="K25" s="82">
        <v>0</v>
      </c>
      <c r="L25" s="82">
        <v>0</v>
      </c>
      <c r="M25" s="114">
        <v>0</v>
      </c>
      <c r="N25" s="114">
        <v>0</v>
      </c>
      <c r="O25" s="114">
        <v>0</v>
      </c>
      <c r="P25" s="25">
        <v>0</v>
      </c>
      <c r="Q25" s="82">
        <v>0</v>
      </c>
      <c r="R25" s="82">
        <v>0</v>
      </c>
      <c r="S25" s="82">
        <v>0</v>
      </c>
      <c r="T25" s="82">
        <v>0</v>
      </c>
      <c r="U25" s="82">
        <v>9.9999999999999995E-7</v>
      </c>
      <c r="V25" s="82">
        <v>0</v>
      </c>
      <c r="W25" s="82">
        <v>0</v>
      </c>
      <c r="X25" s="82">
        <v>0</v>
      </c>
      <c r="Y25" s="82">
        <v>0</v>
      </c>
      <c r="Z25" s="114">
        <v>0</v>
      </c>
      <c r="AA25" s="114">
        <v>0</v>
      </c>
      <c r="AB25" s="114">
        <v>0</v>
      </c>
      <c r="AC25" s="25">
        <v>0</v>
      </c>
      <c r="AD25" s="101">
        <v>0</v>
      </c>
      <c r="AE25" s="101">
        <v>0</v>
      </c>
      <c r="AF25" s="101">
        <v>0</v>
      </c>
      <c r="AG25" s="101">
        <v>10.40560022</v>
      </c>
      <c r="AH25" s="101">
        <v>15.458109589999999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54">
        <v>0</v>
      </c>
      <c r="AQ25" s="101">
        <v>0</v>
      </c>
      <c r="AR25" s="101">
        <v>0</v>
      </c>
      <c r="AS25" s="101">
        <v>0</v>
      </c>
      <c r="AT25" s="101"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v>0</v>
      </c>
      <c r="BA25" s="101">
        <v>0</v>
      </c>
      <c r="BB25" s="154">
        <v>0</v>
      </c>
      <c r="BC25" s="101">
        <v>0</v>
      </c>
      <c r="BD25" s="101">
        <v>0</v>
      </c>
      <c r="BE25" s="101">
        <v>0</v>
      </c>
      <c r="BF25" s="101">
        <v>0</v>
      </c>
      <c r="BG25" s="101">
        <v>0</v>
      </c>
      <c r="BH25" s="101">
        <v>0</v>
      </c>
      <c r="BI25" s="101">
        <v>0</v>
      </c>
      <c r="BJ25" s="101">
        <v>0</v>
      </c>
      <c r="BK25" s="101">
        <v>0</v>
      </c>
      <c r="BL25" s="101">
        <v>0</v>
      </c>
      <c r="BM25" s="101">
        <v>0</v>
      </c>
      <c r="BN25" s="493">
        <f t="shared" si="10"/>
        <v>0</v>
      </c>
      <c r="BO25" s="101">
        <v>0</v>
      </c>
      <c r="BP25" s="101">
        <v>0</v>
      </c>
      <c r="BQ25" s="101">
        <v>0</v>
      </c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1">
        <v>0</v>
      </c>
      <c r="BY25" s="101">
        <v>0</v>
      </c>
      <c r="BZ25" s="101">
        <v>161.56728072999996</v>
      </c>
      <c r="CA25" s="154">
        <v>110.46298013000003</v>
      </c>
      <c r="CB25" s="101">
        <v>98.342594120000058</v>
      </c>
      <c r="CC25" s="101">
        <v>106.64993328</v>
      </c>
      <c r="CD25" s="101">
        <v>97.47366990999997</v>
      </c>
      <c r="CE25" s="101">
        <v>101.29262514000003</v>
      </c>
      <c r="CF25" s="101">
        <v>112.39388563000006</v>
      </c>
      <c r="CG25" s="270">
        <v>107.45251570999996</v>
      </c>
      <c r="CH25" s="83">
        <f t="shared" si="12"/>
        <v>0</v>
      </c>
      <c r="CI25" s="83">
        <f t="shared" si="13"/>
        <v>0</v>
      </c>
      <c r="CJ25" s="27">
        <f t="shared" si="7"/>
        <v>734.06820392000009</v>
      </c>
      <c r="CK25" s="25"/>
      <c r="CL25" s="296"/>
      <c r="CM25" s="296"/>
      <c r="CN25" s="300"/>
    </row>
    <row r="26" spans="1:92" ht="20.100000000000001" customHeight="1" x14ac:dyDescent="0.25">
      <c r="A26" s="10">
        <v>69</v>
      </c>
      <c r="B26" s="113" t="s">
        <v>153</v>
      </c>
      <c r="C26" s="143" t="s">
        <v>157</v>
      </c>
      <c r="D26" s="82">
        <v>0</v>
      </c>
      <c r="E26" s="82">
        <v>0</v>
      </c>
      <c r="F26" s="82">
        <v>0</v>
      </c>
      <c r="G26" s="82">
        <v>0</v>
      </c>
      <c r="H26" s="82">
        <v>9.9999999999999995E-7</v>
      </c>
      <c r="I26" s="82">
        <v>0</v>
      </c>
      <c r="J26" s="82">
        <v>0</v>
      </c>
      <c r="K26" s="82">
        <v>0</v>
      </c>
      <c r="L26" s="82">
        <v>0</v>
      </c>
      <c r="M26" s="114">
        <v>0</v>
      </c>
      <c r="N26" s="114">
        <v>0</v>
      </c>
      <c r="O26" s="114">
        <v>0</v>
      </c>
      <c r="P26" s="25">
        <v>0</v>
      </c>
      <c r="Q26" s="82">
        <v>0</v>
      </c>
      <c r="R26" s="82">
        <v>0</v>
      </c>
      <c r="S26" s="82">
        <v>0</v>
      </c>
      <c r="T26" s="82">
        <v>0</v>
      </c>
      <c r="U26" s="82">
        <v>9.9999999999999995E-7</v>
      </c>
      <c r="V26" s="82">
        <v>0</v>
      </c>
      <c r="W26" s="82">
        <v>0</v>
      </c>
      <c r="X26" s="82">
        <v>0</v>
      </c>
      <c r="Y26" s="82">
        <v>0</v>
      </c>
      <c r="Z26" s="114">
        <v>0</v>
      </c>
      <c r="AA26" s="114">
        <v>0</v>
      </c>
      <c r="AB26" s="114">
        <v>0</v>
      </c>
      <c r="AC26" s="25">
        <v>0</v>
      </c>
      <c r="AD26" s="101">
        <v>0</v>
      </c>
      <c r="AE26" s="101">
        <v>0</v>
      </c>
      <c r="AF26" s="101">
        <v>0</v>
      </c>
      <c r="AG26" s="101">
        <v>10.40560022</v>
      </c>
      <c r="AH26" s="101">
        <v>15.458109589999999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54">
        <v>0</v>
      </c>
      <c r="AQ26" s="101">
        <v>0</v>
      </c>
      <c r="AR26" s="101">
        <v>0</v>
      </c>
      <c r="AS26" s="101">
        <v>0</v>
      </c>
      <c r="AT26" s="101"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v>0</v>
      </c>
      <c r="BA26" s="101">
        <v>0</v>
      </c>
      <c r="BB26" s="154">
        <v>0</v>
      </c>
      <c r="BC26" s="101">
        <v>0</v>
      </c>
      <c r="BD26" s="101">
        <v>0</v>
      </c>
      <c r="BE26" s="101">
        <v>0</v>
      </c>
      <c r="BF26" s="101">
        <v>0</v>
      </c>
      <c r="BG26" s="101">
        <v>0</v>
      </c>
      <c r="BH26" s="101">
        <v>0</v>
      </c>
      <c r="BI26" s="101">
        <v>0</v>
      </c>
      <c r="BJ26" s="101">
        <v>0</v>
      </c>
      <c r="BK26" s="101">
        <v>0</v>
      </c>
      <c r="BL26" s="101">
        <v>0</v>
      </c>
      <c r="BM26" s="101">
        <v>0</v>
      </c>
      <c r="BN26" s="493">
        <f t="shared" si="10"/>
        <v>0</v>
      </c>
      <c r="BO26" s="101">
        <v>0</v>
      </c>
      <c r="BP26" s="101">
        <v>0</v>
      </c>
      <c r="BQ26" s="101">
        <v>0</v>
      </c>
      <c r="BR26" s="101">
        <v>0</v>
      </c>
      <c r="BS26" s="101">
        <v>0</v>
      </c>
      <c r="BT26" s="101">
        <v>0</v>
      </c>
      <c r="BU26" s="101">
        <v>0</v>
      </c>
      <c r="BV26" s="101">
        <v>0</v>
      </c>
      <c r="BW26" s="101">
        <v>0</v>
      </c>
      <c r="BX26" s="101">
        <v>0</v>
      </c>
      <c r="BY26" s="101">
        <v>0</v>
      </c>
      <c r="BZ26" s="101">
        <v>33.758840400000004</v>
      </c>
      <c r="CA26" s="154">
        <v>28.001623389999995</v>
      </c>
      <c r="CB26" s="101">
        <v>24.039787980000003</v>
      </c>
      <c r="CC26" s="101">
        <v>15.10868885</v>
      </c>
      <c r="CD26" s="101">
        <v>17.579946630000002</v>
      </c>
      <c r="CE26" s="101">
        <v>6.7463488499999995</v>
      </c>
      <c r="CF26" s="101">
        <v>9.6573218900000004</v>
      </c>
      <c r="CG26" s="270">
        <v>7.0960878899999997</v>
      </c>
      <c r="CH26" s="83">
        <f t="shared" si="12"/>
        <v>0</v>
      </c>
      <c r="CI26" s="83">
        <f t="shared" si="13"/>
        <v>0</v>
      </c>
      <c r="CJ26" s="27">
        <f t="shared" si="7"/>
        <v>108.22980548000001</v>
      </c>
      <c r="CK26" s="25"/>
      <c r="CN26" s="300"/>
    </row>
    <row r="27" spans="1:92" ht="19.5" customHeight="1" x14ac:dyDescent="0.25">
      <c r="A27" s="10">
        <v>69</v>
      </c>
      <c r="B27" s="113" t="s">
        <v>124</v>
      </c>
      <c r="C27" s="143" t="s">
        <v>126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114">
        <v>0</v>
      </c>
      <c r="N27" s="114">
        <v>0</v>
      </c>
      <c r="O27" s="114">
        <v>0</v>
      </c>
      <c r="P27" s="25">
        <f>SUM(D27:O27)</f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25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54">
        <v>0</v>
      </c>
      <c r="AQ27" s="101">
        <v>0</v>
      </c>
      <c r="AR27" s="101">
        <v>0</v>
      </c>
      <c r="AS27" s="101">
        <v>0</v>
      </c>
      <c r="AT27" s="101"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v>0</v>
      </c>
      <c r="BA27" s="101">
        <v>0</v>
      </c>
      <c r="BB27" s="154">
        <v>0</v>
      </c>
      <c r="BC27" s="101">
        <v>0</v>
      </c>
      <c r="BD27" s="101">
        <v>0</v>
      </c>
      <c r="BE27" s="101">
        <v>0</v>
      </c>
      <c r="BF27" s="101">
        <v>0</v>
      </c>
      <c r="BG27" s="101">
        <v>0</v>
      </c>
      <c r="BH27" s="101">
        <v>0</v>
      </c>
      <c r="BI27" s="101">
        <v>0</v>
      </c>
      <c r="BJ27" s="101">
        <v>0</v>
      </c>
      <c r="BK27" s="101">
        <v>0</v>
      </c>
      <c r="BL27" s="101">
        <v>0</v>
      </c>
      <c r="BM27" s="101">
        <v>0</v>
      </c>
      <c r="BN27" s="493">
        <f t="shared" si="10"/>
        <v>0</v>
      </c>
      <c r="BO27" s="101">
        <v>0</v>
      </c>
      <c r="BP27" s="101">
        <v>0</v>
      </c>
      <c r="BQ27" s="101">
        <v>0</v>
      </c>
      <c r="BR27" s="101">
        <v>0</v>
      </c>
      <c r="BS27" s="101">
        <v>0</v>
      </c>
      <c r="BT27" s="101">
        <v>0</v>
      </c>
      <c r="BU27" s="101">
        <v>0</v>
      </c>
      <c r="BV27" s="101">
        <v>0</v>
      </c>
      <c r="BW27" s="101">
        <v>0</v>
      </c>
      <c r="BX27" s="101">
        <v>0</v>
      </c>
      <c r="BY27" s="101">
        <v>0</v>
      </c>
      <c r="BZ27" s="101">
        <v>0</v>
      </c>
      <c r="CA27" s="154">
        <v>0</v>
      </c>
      <c r="CB27" s="101">
        <v>0</v>
      </c>
      <c r="CC27" s="101">
        <v>0</v>
      </c>
      <c r="CD27" s="101">
        <v>0</v>
      </c>
      <c r="CE27" s="101">
        <v>0</v>
      </c>
      <c r="CF27" s="101">
        <v>0</v>
      </c>
      <c r="CG27" s="270">
        <v>0</v>
      </c>
      <c r="CH27" s="83">
        <f t="shared" si="12"/>
        <v>0</v>
      </c>
      <c r="CI27" s="83">
        <f t="shared" si="13"/>
        <v>0</v>
      </c>
      <c r="CJ27" s="27">
        <f t="shared" si="7"/>
        <v>0</v>
      </c>
      <c r="CK27" s="25"/>
      <c r="CN27" s="300"/>
    </row>
    <row r="28" spans="1:92" ht="20.25" customHeight="1" x14ac:dyDescent="0.25">
      <c r="A28" s="10">
        <v>69</v>
      </c>
      <c r="B28" s="113" t="s">
        <v>17</v>
      </c>
      <c r="C28" s="143" t="s">
        <v>18</v>
      </c>
      <c r="D28" s="82">
        <v>1178.1549821899998</v>
      </c>
      <c r="E28" s="82">
        <v>1201.6945238000003</v>
      </c>
      <c r="F28" s="82">
        <v>1202.7793070900004</v>
      </c>
      <c r="G28" s="82">
        <v>1409.2478181800004</v>
      </c>
      <c r="H28" s="82">
        <v>1288.57951411</v>
      </c>
      <c r="I28" s="82">
        <v>1277.4308070299999</v>
      </c>
      <c r="J28" s="82">
        <v>1247.42845158</v>
      </c>
      <c r="K28" s="82">
        <v>1188.94500694</v>
      </c>
      <c r="L28" s="82">
        <v>1900.8150853800003</v>
      </c>
      <c r="M28" s="114">
        <v>1638.8603798199999</v>
      </c>
      <c r="N28" s="114">
        <v>1637.7947676000001</v>
      </c>
      <c r="O28" s="114">
        <v>1787.05667948</v>
      </c>
      <c r="P28" s="25">
        <f>SUM(D28:O28)</f>
        <v>16958.787323200002</v>
      </c>
      <c r="Q28" s="101">
        <v>1503.2310632600002</v>
      </c>
      <c r="R28" s="101">
        <v>1310.8879257000008</v>
      </c>
      <c r="S28" s="101">
        <v>1769.5395679299993</v>
      </c>
      <c r="T28" s="101">
        <v>1653.8965416699991</v>
      </c>
      <c r="U28" s="101">
        <v>1372.8598240900001</v>
      </c>
      <c r="V28" s="101">
        <v>1536.1198155899997</v>
      </c>
      <c r="W28" s="101">
        <v>2030.30031285</v>
      </c>
      <c r="X28" s="101">
        <v>1923.0578788700004</v>
      </c>
      <c r="Y28" s="101">
        <v>1626.2967227100016</v>
      </c>
      <c r="Z28" s="101">
        <v>1978.4897828399994</v>
      </c>
      <c r="AA28" s="101">
        <v>1506.8203076200009</v>
      </c>
      <c r="AB28" s="101">
        <v>2264.924503780001</v>
      </c>
      <c r="AC28" s="25">
        <f>SUM(Q28:AB28)</f>
        <v>20476.424246910006</v>
      </c>
      <c r="AD28" s="101">
        <v>1864.5252078900003</v>
      </c>
      <c r="AE28" s="101">
        <v>1906.1021927000004</v>
      </c>
      <c r="AF28" s="101">
        <v>2036.48687412</v>
      </c>
      <c r="AG28" s="101">
        <v>2633.75175752</v>
      </c>
      <c r="AH28" s="101">
        <v>2186.4108367199997</v>
      </c>
      <c r="AI28" s="101">
        <v>1913.3267970200004</v>
      </c>
      <c r="AJ28" s="101">
        <v>3831.2971810399999</v>
      </c>
      <c r="AK28" s="101">
        <v>2623.35279885</v>
      </c>
      <c r="AL28" s="101">
        <v>2946.8308973799999</v>
      </c>
      <c r="AM28" s="269">
        <v>2670.3486031000002</v>
      </c>
      <c r="AN28" s="269">
        <v>2913.3645275899999</v>
      </c>
      <c r="AO28" s="269">
        <v>3427.2133521400001</v>
      </c>
      <c r="AP28" s="154">
        <v>3361.7226754899993</v>
      </c>
      <c r="AQ28" s="101">
        <v>2578.6416346500009</v>
      </c>
      <c r="AR28" s="101">
        <v>3536.8576278100013</v>
      </c>
      <c r="AS28" s="101">
        <v>3816.6589990000011</v>
      </c>
      <c r="AT28" s="101">
        <v>3797.1979931800001</v>
      </c>
      <c r="AU28" s="101">
        <v>3385.9273120200014</v>
      </c>
      <c r="AV28" s="101">
        <v>4463.1262937300007</v>
      </c>
      <c r="AW28" s="101">
        <v>3899.1462932900013</v>
      </c>
      <c r="AX28" s="101">
        <v>3477.2415183099984</v>
      </c>
      <c r="AY28" s="101">
        <v>4488.9917233200013</v>
      </c>
      <c r="AZ28" s="101">
        <v>3898.19266857</v>
      </c>
      <c r="BA28" s="101">
        <v>4184.1890088400014</v>
      </c>
      <c r="BB28" s="154">
        <v>4097.2062289799997</v>
      </c>
      <c r="BC28" s="101">
        <v>3504.8660544800009</v>
      </c>
      <c r="BD28" s="101">
        <v>3857.2678254099997</v>
      </c>
      <c r="BE28" s="101">
        <v>4725.5162604400011</v>
      </c>
      <c r="BF28" s="101">
        <v>3798.6760877899969</v>
      </c>
      <c r="BG28" s="101">
        <v>3530.3465235500003</v>
      </c>
      <c r="BH28" s="101">
        <v>4460.5434927000015</v>
      </c>
      <c r="BI28" s="101">
        <v>3681.8883498500018</v>
      </c>
      <c r="BJ28" s="101">
        <v>3378.3031484300004</v>
      </c>
      <c r="BK28" s="101">
        <v>3910.9066275900009</v>
      </c>
      <c r="BL28" s="101">
        <v>3896.0754067300009</v>
      </c>
      <c r="BM28" s="101">
        <v>5262.0788991199979</v>
      </c>
      <c r="BN28" s="493">
        <f t="shared" si="10"/>
        <v>48103.674905070002</v>
      </c>
      <c r="BO28" s="101">
        <v>4860.4168086599975</v>
      </c>
      <c r="BP28" s="101">
        <v>3454.1434585600023</v>
      </c>
      <c r="BQ28" s="101">
        <v>3603.0643344799969</v>
      </c>
      <c r="BR28" s="101">
        <v>4657.4804805799959</v>
      </c>
      <c r="BS28" s="101">
        <v>4500.0753975899988</v>
      </c>
      <c r="BT28" s="101">
        <v>4146.5383131699982</v>
      </c>
      <c r="BU28" s="101">
        <v>5485.2493144600012</v>
      </c>
      <c r="BV28" s="101">
        <v>4145.8037548399989</v>
      </c>
      <c r="BW28" s="101">
        <v>5247.5255854399993</v>
      </c>
      <c r="BX28" s="101">
        <v>5311.1837202100023</v>
      </c>
      <c r="BY28" s="101">
        <v>4583.1567093800022</v>
      </c>
      <c r="BZ28" s="101">
        <v>6949.5571945399925</v>
      </c>
      <c r="CA28" s="154">
        <v>5397.0801635300031</v>
      </c>
      <c r="CB28" s="101">
        <v>4592.3734093799994</v>
      </c>
      <c r="CC28" s="101">
        <v>4536.5455836800056</v>
      </c>
      <c r="CD28" s="101">
        <v>4950.5843767799943</v>
      </c>
      <c r="CE28" s="101">
        <v>4523.0410860599986</v>
      </c>
      <c r="CF28" s="101">
        <v>5133.290962770001</v>
      </c>
      <c r="CG28" s="270">
        <v>5916.0958883499998</v>
      </c>
      <c r="CH28" s="83">
        <f t="shared" si="12"/>
        <v>27974.422473350001</v>
      </c>
      <c r="CI28" s="83">
        <f t="shared" si="13"/>
        <v>30706.968107499997</v>
      </c>
      <c r="CJ28" s="27">
        <f t="shared" si="7"/>
        <v>35049.011470550002</v>
      </c>
      <c r="CK28" s="25">
        <f t="shared" si="11"/>
        <v>14.140254250596263</v>
      </c>
      <c r="CN28" s="300"/>
    </row>
    <row r="29" spans="1:92" ht="20.100000000000001" customHeight="1" x14ac:dyDescent="0.25">
      <c r="A29" s="10">
        <v>69</v>
      </c>
      <c r="B29" s="113" t="s">
        <v>172</v>
      </c>
      <c r="C29" s="143" t="s">
        <v>173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114">
        <v>0</v>
      </c>
      <c r="N29" s="114">
        <v>0</v>
      </c>
      <c r="O29" s="114">
        <v>0</v>
      </c>
      <c r="P29" s="25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114">
        <v>0</v>
      </c>
      <c r="AA29" s="114">
        <v>0</v>
      </c>
      <c r="AB29" s="114">
        <v>0</v>
      </c>
      <c r="AC29" s="25">
        <v>0</v>
      </c>
      <c r="AD29" s="101">
        <v>0</v>
      </c>
      <c r="AE29" s="101">
        <v>0</v>
      </c>
      <c r="AF29" s="101">
        <v>0</v>
      </c>
      <c r="AG29" s="101">
        <v>0</v>
      </c>
      <c r="AH29" s="101">
        <v>0</v>
      </c>
      <c r="AI29" s="101">
        <v>0</v>
      </c>
      <c r="AJ29" s="101"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54">
        <v>0</v>
      </c>
      <c r="AQ29" s="101">
        <v>0</v>
      </c>
      <c r="AR29" s="101">
        <v>0</v>
      </c>
      <c r="AS29" s="101">
        <v>0</v>
      </c>
      <c r="AT29" s="101"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v>0</v>
      </c>
      <c r="BA29" s="101">
        <v>0</v>
      </c>
      <c r="BB29" s="154">
        <v>0</v>
      </c>
      <c r="BC29" s="101">
        <v>0</v>
      </c>
      <c r="BD29" s="101">
        <v>0</v>
      </c>
      <c r="BE29" s="101">
        <v>0</v>
      </c>
      <c r="BF29" s="101">
        <v>0</v>
      </c>
      <c r="BG29" s="101">
        <v>0</v>
      </c>
      <c r="BH29" s="101">
        <v>0</v>
      </c>
      <c r="BI29" s="101">
        <v>0</v>
      </c>
      <c r="BJ29" s="101">
        <v>0</v>
      </c>
      <c r="BK29" s="101">
        <v>0</v>
      </c>
      <c r="BL29" s="101">
        <v>0</v>
      </c>
      <c r="BM29" s="101">
        <v>0</v>
      </c>
      <c r="BN29" s="493">
        <f t="shared" si="10"/>
        <v>0</v>
      </c>
      <c r="BO29" s="101">
        <v>0</v>
      </c>
      <c r="BP29" s="101">
        <v>0</v>
      </c>
      <c r="BQ29" s="101">
        <v>0</v>
      </c>
      <c r="BR29" s="101">
        <v>0</v>
      </c>
      <c r="BS29" s="101">
        <v>0</v>
      </c>
      <c r="BT29" s="101">
        <v>0</v>
      </c>
      <c r="BU29" s="101">
        <v>0</v>
      </c>
      <c r="BV29" s="101">
        <v>0</v>
      </c>
      <c r="BW29" s="101">
        <v>0</v>
      </c>
      <c r="BX29" s="101">
        <v>0</v>
      </c>
      <c r="BY29" s="101">
        <v>0</v>
      </c>
      <c r="BZ29" s="101">
        <v>0</v>
      </c>
      <c r="CA29" s="154">
        <v>0</v>
      </c>
      <c r="CB29" s="101">
        <v>0.18009421000000003</v>
      </c>
      <c r="CC29" s="101">
        <v>16.92020776</v>
      </c>
      <c r="CD29" s="101">
        <v>10.62703329</v>
      </c>
      <c r="CE29" s="101">
        <v>174.9815772</v>
      </c>
      <c r="CF29" s="101">
        <v>39.732356340000003</v>
      </c>
      <c r="CG29" s="270">
        <v>55.278915220000002</v>
      </c>
      <c r="CH29" s="83">
        <f t="shared" si="12"/>
        <v>0</v>
      </c>
      <c r="CI29" s="83">
        <f t="shared" si="13"/>
        <v>0</v>
      </c>
      <c r="CJ29" s="27">
        <f t="shared" si="7"/>
        <v>297.72018401999998</v>
      </c>
      <c r="CK29" s="25"/>
      <c r="CN29" s="300"/>
    </row>
    <row r="30" spans="1:92" ht="20.100000000000001" customHeight="1" x14ac:dyDescent="0.25">
      <c r="A30" s="10">
        <v>69</v>
      </c>
      <c r="B30" s="113" t="s">
        <v>28</v>
      </c>
      <c r="C30" s="143" t="s">
        <v>29</v>
      </c>
      <c r="D30" s="82">
        <v>11.45584539</v>
      </c>
      <c r="E30" s="82">
        <v>5.7068109600000012</v>
      </c>
      <c r="F30" s="82">
        <v>0</v>
      </c>
      <c r="G30" s="82">
        <v>0</v>
      </c>
      <c r="H30" s="82">
        <v>1.6670430600000001</v>
      </c>
      <c r="I30" s="82">
        <v>0</v>
      </c>
      <c r="J30" s="82">
        <v>0</v>
      </c>
      <c r="K30" s="82">
        <v>0</v>
      </c>
      <c r="L30" s="82">
        <v>0</v>
      </c>
      <c r="M30" s="114">
        <v>0</v>
      </c>
      <c r="N30" s="114">
        <v>0</v>
      </c>
      <c r="O30" s="114">
        <v>0</v>
      </c>
      <c r="P30" s="25">
        <f>SUM(D30:O30)</f>
        <v>18.829699410000003</v>
      </c>
      <c r="Q30" s="101">
        <v>9.9999999999999995E-7</v>
      </c>
      <c r="R30" s="101">
        <v>9.9999999999999995E-7</v>
      </c>
      <c r="S30" s="101">
        <v>9.9999999999999995E-7</v>
      </c>
      <c r="T30" s="101">
        <v>9.9999999999999995E-7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25">
        <f>SUM(Q30:AB30)</f>
        <v>3.9999999999999998E-6</v>
      </c>
      <c r="AD30" s="101">
        <v>0</v>
      </c>
      <c r="AE30" s="101">
        <v>0</v>
      </c>
      <c r="AF30" s="101">
        <v>0</v>
      </c>
      <c r="AG30" s="101">
        <v>10.40560022</v>
      </c>
      <c r="AH30" s="101">
        <v>15.458109589999999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54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v>0</v>
      </c>
      <c r="BA30" s="101">
        <v>0</v>
      </c>
      <c r="BB30" s="154">
        <v>0</v>
      </c>
      <c r="BC30" s="101">
        <v>0</v>
      </c>
      <c r="BD30" s="101">
        <v>0</v>
      </c>
      <c r="BE30" s="101">
        <v>31.209384880000002</v>
      </c>
      <c r="BF30" s="101">
        <v>0</v>
      </c>
      <c r="BG30" s="101">
        <v>0</v>
      </c>
      <c r="BH30" s="101">
        <v>0</v>
      </c>
      <c r="BI30" s="101">
        <v>0</v>
      </c>
      <c r="BJ30" s="101">
        <v>0</v>
      </c>
      <c r="BK30" s="101">
        <v>0</v>
      </c>
      <c r="BL30" s="101">
        <v>0</v>
      </c>
      <c r="BM30" s="101">
        <v>0</v>
      </c>
      <c r="BN30" s="493">
        <f t="shared" si="10"/>
        <v>31.209384880000002</v>
      </c>
      <c r="BO30" s="101">
        <v>0</v>
      </c>
      <c r="BP30" s="101">
        <v>0</v>
      </c>
      <c r="BQ30" s="101">
        <v>0</v>
      </c>
      <c r="BR30" s="101">
        <v>20</v>
      </c>
      <c r="BS30" s="101">
        <v>26</v>
      </c>
      <c r="BT30" s="101">
        <v>0</v>
      </c>
      <c r="BU30" s="101">
        <v>347</v>
      </c>
      <c r="BV30" s="101">
        <v>47</v>
      </c>
      <c r="BW30" s="101">
        <v>0</v>
      </c>
      <c r="BX30" s="101">
        <v>0</v>
      </c>
      <c r="BY30" s="101">
        <v>0</v>
      </c>
      <c r="BZ30" s="101">
        <v>125.04999999</v>
      </c>
      <c r="CA30" s="154">
        <v>30.004000000000001</v>
      </c>
      <c r="CB30" s="101">
        <v>0</v>
      </c>
      <c r="CC30" s="101">
        <v>0</v>
      </c>
      <c r="CD30" s="101">
        <v>0</v>
      </c>
      <c r="CE30" s="101">
        <v>0</v>
      </c>
      <c r="CF30" s="101">
        <v>0</v>
      </c>
      <c r="CG30" s="270">
        <v>0.60046668000000003</v>
      </c>
      <c r="CH30" s="83">
        <f t="shared" si="12"/>
        <v>31.209384880000002</v>
      </c>
      <c r="CI30" s="83">
        <f t="shared" si="13"/>
        <v>393</v>
      </c>
      <c r="CJ30" s="27">
        <f t="shared" si="7"/>
        <v>30.604466680000002</v>
      </c>
      <c r="CK30" s="25">
        <f t="shared" si="11"/>
        <v>-92.212603898218831</v>
      </c>
      <c r="CN30" s="300"/>
    </row>
    <row r="31" spans="1:92" ht="20.100000000000001" customHeight="1" x14ac:dyDescent="0.25">
      <c r="A31" s="10">
        <v>69</v>
      </c>
      <c r="B31" s="113" t="s">
        <v>30</v>
      </c>
      <c r="C31" s="143" t="s">
        <v>31</v>
      </c>
      <c r="D31" s="82">
        <v>11.45584539</v>
      </c>
      <c r="E31" s="82">
        <v>5.7068109600000012</v>
      </c>
      <c r="F31" s="82">
        <v>0</v>
      </c>
      <c r="G31" s="82">
        <v>0</v>
      </c>
      <c r="H31" s="82">
        <v>1.66704206</v>
      </c>
      <c r="I31" s="82">
        <v>0</v>
      </c>
      <c r="J31" s="82">
        <v>0</v>
      </c>
      <c r="K31" s="82">
        <v>0</v>
      </c>
      <c r="L31" s="82">
        <v>0</v>
      </c>
      <c r="M31" s="114">
        <v>0</v>
      </c>
      <c r="N31" s="114">
        <v>0</v>
      </c>
      <c r="O31" s="114">
        <v>0</v>
      </c>
      <c r="P31" s="25">
        <f>SUM(D31:O31)</f>
        <v>18.829698410000002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25">
        <f>SUM(Q31:AB31)</f>
        <v>0</v>
      </c>
      <c r="AD31" s="101">
        <v>0</v>
      </c>
      <c r="AE31" s="101">
        <v>0</v>
      </c>
      <c r="AF31" s="101">
        <v>0</v>
      </c>
      <c r="AG31" s="101">
        <v>10.40560022</v>
      </c>
      <c r="AH31" s="101">
        <v>15.458109589999999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54">
        <v>0</v>
      </c>
      <c r="AQ31" s="101">
        <v>0</v>
      </c>
      <c r="AR31" s="101">
        <v>0</v>
      </c>
      <c r="AS31" s="101">
        <v>0</v>
      </c>
      <c r="AT31" s="101"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v>0</v>
      </c>
      <c r="BA31" s="101">
        <v>0</v>
      </c>
      <c r="BB31" s="154">
        <v>0</v>
      </c>
      <c r="BC31" s="101">
        <v>0</v>
      </c>
      <c r="BD31" s="101">
        <v>0</v>
      </c>
      <c r="BE31" s="101">
        <v>0</v>
      </c>
      <c r="BF31" s="101">
        <v>0</v>
      </c>
      <c r="BG31" s="101">
        <v>0</v>
      </c>
      <c r="BH31" s="101">
        <v>0</v>
      </c>
      <c r="BI31" s="101">
        <v>0</v>
      </c>
      <c r="BJ31" s="101">
        <v>0</v>
      </c>
      <c r="BK31" s="101">
        <v>0</v>
      </c>
      <c r="BL31" s="101">
        <v>0</v>
      </c>
      <c r="BM31" s="101">
        <v>0</v>
      </c>
      <c r="BN31" s="493">
        <f t="shared" si="10"/>
        <v>0</v>
      </c>
      <c r="BO31" s="101">
        <v>0</v>
      </c>
      <c r="BP31" s="101">
        <v>0</v>
      </c>
      <c r="BQ31" s="101">
        <v>0</v>
      </c>
      <c r="BR31" s="101">
        <v>0</v>
      </c>
      <c r="BS31" s="101">
        <v>0</v>
      </c>
      <c r="BT31" s="101">
        <v>0</v>
      </c>
      <c r="BU31" s="101">
        <v>0</v>
      </c>
      <c r="BV31" s="101">
        <v>0</v>
      </c>
      <c r="BW31" s="101">
        <v>0</v>
      </c>
      <c r="BX31" s="101">
        <v>0</v>
      </c>
      <c r="BY31" s="101">
        <v>0</v>
      </c>
      <c r="BZ31" s="101">
        <v>0</v>
      </c>
      <c r="CA31" s="154">
        <v>0</v>
      </c>
      <c r="CB31" s="101">
        <v>0</v>
      </c>
      <c r="CC31" s="101">
        <v>0</v>
      </c>
      <c r="CD31" s="101">
        <v>0</v>
      </c>
      <c r="CE31" s="101">
        <v>0</v>
      </c>
      <c r="CF31" s="101">
        <v>0</v>
      </c>
      <c r="CG31" s="270">
        <v>0</v>
      </c>
      <c r="CH31" s="83">
        <f t="shared" si="12"/>
        <v>0</v>
      </c>
      <c r="CI31" s="83">
        <f t="shared" si="13"/>
        <v>0</v>
      </c>
      <c r="CJ31" s="27">
        <f t="shared" si="7"/>
        <v>0</v>
      </c>
      <c r="CK31" s="25"/>
      <c r="CN31" s="300"/>
    </row>
    <row r="32" spans="1:92" ht="20.100000000000001" customHeight="1" x14ac:dyDescent="0.25">
      <c r="A32" s="10">
        <v>69</v>
      </c>
      <c r="B32" s="113" t="s">
        <v>138</v>
      </c>
      <c r="C32" s="143" t="s">
        <v>139</v>
      </c>
      <c r="D32" s="82">
        <v>0</v>
      </c>
      <c r="E32" s="82">
        <v>0</v>
      </c>
      <c r="F32" s="82">
        <v>0</v>
      </c>
      <c r="G32" s="82">
        <v>0</v>
      </c>
      <c r="H32" s="82">
        <v>9.9999999999999995E-7</v>
      </c>
      <c r="I32" s="82">
        <v>0</v>
      </c>
      <c r="J32" s="82">
        <v>0</v>
      </c>
      <c r="K32" s="82">
        <v>0</v>
      </c>
      <c r="L32" s="82">
        <v>0</v>
      </c>
      <c r="M32" s="114">
        <v>0</v>
      </c>
      <c r="N32" s="114">
        <v>0</v>
      </c>
      <c r="O32" s="114">
        <v>0</v>
      </c>
      <c r="P32" s="25">
        <f>SUM(D32:O32)</f>
        <v>9.9999999999999995E-7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25">
        <f>SUM(Q32:AB32)</f>
        <v>0</v>
      </c>
      <c r="AD32" s="101">
        <v>0</v>
      </c>
      <c r="AE32" s="101">
        <v>0</v>
      </c>
      <c r="AF32" s="101">
        <v>0</v>
      </c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54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v>0</v>
      </c>
      <c r="BA32" s="101">
        <v>0</v>
      </c>
      <c r="BB32" s="154">
        <v>0</v>
      </c>
      <c r="BC32" s="101">
        <v>0</v>
      </c>
      <c r="BD32" s="101">
        <v>0</v>
      </c>
      <c r="BE32" s="101">
        <v>31.209384880000002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493">
        <f t="shared" si="10"/>
        <v>31.209384880000002</v>
      </c>
      <c r="BO32" s="101">
        <v>0</v>
      </c>
      <c r="BP32" s="101">
        <v>0</v>
      </c>
      <c r="BQ32" s="101">
        <v>0</v>
      </c>
      <c r="BR32" s="101">
        <v>20</v>
      </c>
      <c r="BS32" s="101">
        <v>26</v>
      </c>
      <c r="BT32" s="101">
        <v>0</v>
      </c>
      <c r="BU32" s="101">
        <v>347</v>
      </c>
      <c r="BV32" s="101">
        <v>47</v>
      </c>
      <c r="BW32" s="101">
        <v>0</v>
      </c>
      <c r="BX32" s="101">
        <v>0</v>
      </c>
      <c r="BY32" s="101">
        <v>0</v>
      </c>
      <c r="BZ32" s="101">
        <v>155</v>
      </c>
      <c r="CA32" s="154">
        <v>0</v>
      </c>
      <c r="CB32" s="101">
        <v>0</v>
      </c>
      <c r="CC32" s="101">
        <v>0</v>
      </c>
      <c r="CD32" s="101">
        <v>0</v>
      </c>
      <c r="CE32" s="101">
        <v>0</v>
      </c>
      <c r="CF32" s="101">
        <v>0</v>
      </c>
      <c r="CG32" s="270">
        <v>0.6</v>
      </c>
      <c r="CH32" s="83">
        <f t="shared" si="12"/>
        <v>31.209384880000002</v>
      </c>
      <c r="CI32" s="83">
        <f t="shared" si="13"/>
        <v>393</v>
      </c>
      <c r="CJ32" s="27">
        <f t="shared" si="7"/>
        <v>0.6</v>
      </c>
      <c r="CK32" s="25"/>
      <c r="CN32" s="300"/>
    </row>
    <row r="33" spans="1:92" ht="20.100000000000001" customHeight="1" x14ac:dyDescent="0.25">
      <c r="A33" s="10">
        <v>69</v>
      </c>
      <c r="B33" s="113" t="s">
        <v>32</v>
      </c>
      <c r="C33" s="143" t="s">
        <v>140</v>
      </c>
      <c r="D33" s="82">
        <v>378.78693087999994</v>
      </c>
      <c r="E33" s="82">
        <v>490.66667578999994</v>
      </c>
      <c r="F33" s="82">
        <v>442.80761937</v>
      </c>
      <c r="G33" s="82">
        <v>392.05566079000005</v>
      </c>
      <c r="H33" s="82">
        <v>437.29845510999996</v>
      </c>
      <c r="I33" s="82">
        <v>413.88662762000007</v>
      </c>
      <c r="J33" s="82">
        <v>593.96502100999976</v>
      </c>
      <c r="K33" s="82">
        <v>275.38651033000002</v>
      </c>
      <c r="L33" s="82">
        <v>431.58203636999997</v>
      </c>
      <c r="M33" s="114">
        <v>448.77244377000005</v>
      </c>
      <c r="N33" s="114">
        <v>618.51572778000013</v>
      </c>
      <c r="O33" s="114">
        <v>1211.0508937</v>
      </c>
      <c r="P33" s="25">
        <f>SUM(D33:O33)</f>
        <v>6134.7746025199995</v>
      </c>
      <c r="Q33" s="101">
        <v>663.53043274999993</v>
      </c>
      <c r="R33" s="101">
        <v>817.77766728999984</v>
      </c>
      <c r="S33" s="101">
        <v>1057.5813579600001</v>
      </c>
      <c r="T33" s="101">
        <v>830.13753273999998</v>
      </c>
      <c r="U33" s="101">
        <v>899.76923617</v>
      </c>
      <c r="V33" s="101">
        <v>1122.5645670399997</v>
      </c>
      <c r="W33" s="101">
        <v>714.50838583000007</v>
      </c>
      <c r="X33" s="101">
        <v>988.62323478999986</v>
      </c>
      <c r="Y33" s="101">
        <v>977.81218799999999</v>
      </c>
      <c r="Z33" s="101">
        <v>847.34043346999999</v>
      </c>
      <c r="AA33" s="101">
        <v>1027.25570928</v>
      </c>
      <c r="AB33" s="101">
        <v>1324.0576074899998</v>
      </c>
      <c r="AC33" s="25">
        <f>SUM(Q33:AB33)</f>
        <v>11270.958352809999</v>
      </c>
      <c r="AD33" s="101">
        <v>739.99131594000005</v>
      </c>
      <c r="AE33" s="101">
        <v>1091.2788222199997</v>
      </c>
      <c r="AF33" s="101">
        <v>1096.3808772300004</v>
      </c>
      <c r="AG33" s="101">
        <v>2382.5291428699998</v>
      </c>
      <c r="AH33" s="101">
        <v>2162.3212379400002</v>
      </c>
      <c r="AI33" s="101">
        <v>2308.9452572099995</v>
      </c>
      <c r="AJ33" s="101">
        <v>2113.4923864299999</v>
      </c>
      <c r="AK33" s="101">
        <v>1622.72257541</v>
      </c>
      <c r="AL33" s="101">
        <v>2350.6659582400002</v>
      </c>
      <c r="AM33" s="101">
        <v>2051.63182001</v>
      </c>
      <c r="AN33" s="101">
        <v>2533.0305227000003</v>
      </c>
      <c r="AO33" s="101">
        <v>2588.6454181000008</v>
      </c>
      <c r="AP33" s="154">
        <v>2290.23886803</v>
      </c>
      <c r="AQ33" s="101">
        <v>2999.3407866800003</v>
      </c>
      <c r="AR33" s="101">
        <v>3829.0121375300032</v>
      </c>
      <c r="AS33" s="101">
        <v>2980.2000073700019</v>
      </c>
      <c r="AT33" s="101">
        <v>3296.379888179998</v>
      </c>
      <c r="AU33" s="101">
        <v>2903.9966124399994</v>
      </c>
      <c r="AV33" s="101">
        <v>3547.3061997799996</v>
      </c>
      <c r="AW33" s="101">
        <v>3480.0803423700004</v>
      </c>
      <c r="AX33" s="101">
        <v>3577.9860248299979</v>
      </c>
      <c r="AY33" s="101">
        <v>4394.3896843200009</v>
      </c>
      <c r="AZ33" s="101">
        <v>2847.3134274899999</v>
      </c>
      <c r="BA33" s="101">
        <v>3372.9328529999998</v>
      </c>
      <c r="BB33" s="154">
        <v>3820.5193432999995</v>
      </c>
      <c r="BC33" s="101">
        <v>2644.5239336700006</v>
      </c>
      <c r="BD33" s="101">
        <v>3781.2221193099995</v>
      </c>
      <c r="BE33" s="101">
        <v>4899.7281615300035</v>
      </c>
      <c r="BF33" s="101">
        <v>5236.3633832100004</v>
      </c>
      <c r="BG33" s="101">
        <v>4124.2614672100026</v>
      </c>
      <c r="BH33" s="101">
        <v>6116.2163983999972</v>
      </c>
      <c r="BI33" s="101">
        <v>4688.3034831799987</v>
      </c>
      <c r="BJ33" s="101">
        <v>3876.8384401400017</v>
      </c>
      <c r="BK33" s="101">
        <v>5555.7683603499972</v>
      </c>
      <c r="BL33" s="101">
        <v>6063.8646182000002</v>
      </c>
      <c r="BM33" s="101">
        <v>5126.6762710899966</v>
      </c>
      <c r="BN33" s="493">
        <f t="shared" si="10"/>
        <v>55934.28597959</v>
      </c>
      <c r="BO33" s="101">
        <v>4773.9637282200001</v>
      </c>
      <c r="BP33" s="101">
        <v>4605.2610363599997</v>
      </c>
      <c r="BQ33" s="101">
        <v>5375.628708719998</v>
      </c>
      <c r="BR33" s="101">
        <v>5256.7829887599946</v>
      </c>
      <c r="BS33" s="101">
        <v>4812.4613754499997</v>
      </c>
      <c r="BT33" s="101">
        <v>5239.8954323100033</v>
      </c>
      <c r="BU33" s="101">
        <v>5549.8364212699953</v>
      </c>
      <c r="BV33" s="101">
        <v>5331.0276848599979</v>
      </c>
      <c r="BW33" s="101">
        <v>4019.074295659997</v>
      </c>
      <c r="BX33" s="101">
        <v>3986.715511059997</v>
      </c>
      <c r="BY33" s="101">
        <v>3183.2006229900003</v>
      </c>
      <c r="BZ33" s="101">
        <v>4450.9357305800022</v>
      </c>
      <c r="CA33" s="154">
        <v>4510.1643091600072</v>
      </c>
      <c r="CB33" s="101">
        <v>3378.2198947699967</v>
      </c>
      <c r="CC33" s="101">
        <v>3901.9452844399952</v>
      </c>
      <c r="CD33" s="101">
        <v>5455.5318062800006</v>
      </c>
      <c r="CE33" s="101">
        <v>4834.83482233</v>
      </c>
      <c r="CF33" s="101">
        <v>3969.3613677699991</v>
      </c>
      <c r="CG33" s="270">
        <v>6570.2138167699986</v>
      </c>
      <c r="CH33" s="83">
        <f t="shared" si="12"/>
        <v>30622.834806630002</v>
      </c>
      <c r="CI33" s="83">
        <f>SUM($BO33:$BU33)</f>
        <v>35613.829691089988</v>
      </c>
      <c r="CJ33" s="27">
        <f t="shared" si="7"/>
        <v>32620.271301519995</v>
      </c>
      <c r="CK33" s="25">
        <f t="shared" si="11"/>
        <v>-8.4056065172876782</v>
      </c>
      <c r="CN33" s="300"/>
    </row>
    <row r="34" spans="1:92" ht="20.100000000000001" customHeight="1" x14ac:dyDescent="0.25">
      <c r="A34" s="10">
        <v>69</v>
      </c>
      <c r="B34" s="113" t="s">
        <v>104</v>
      </c>
      <c r="C34" s="143" t="s">
        <v>105</v>
      </c>
      <c r="D34" s="82">
        <v>0</v>
      </c>
      <c r="E34" s="82">
        <v>0</v>
      </c>
      <c r="F34" s="82">
        <v>0</v>
      </c>
      <c r="G34" s="82">
        <v>0</v>
      </c>
      <c r="H34" s="82">
        <v>9.9999999999999995E-7</v>
      </c>
      <c r="I34" s="82">
        <v>0</v>
      </c>
      <c r="J34" s="82">
        <v>0</v>
      </c>
      <c r="K34" s="82">
        <v>0</v>
      </c>
      <c r="L34" s="82">
        <v>0</v>
      </c>
      <c r="M34" s="114">
        <v>0</v>
      </c>
      <c r="N34" s="114">
        <v>0</v>
      </c>
      <c r="O34" s="114">
        <v>0</v>
      </c>
      <c r="P34" s="25">
        <v>0</v>
      </c>
      <c r="Q34" s="82">
        <v>0</v>
      </c>
      <c r="R34" s="82">
        <v>0</v>
      </c>
      <c r="S34" s="82">
        <v>0</v>
      </c>
      <c r="T34" s="82">
        <v>0</v>
      </c>
      <c r="U34" s="82">
        <v>9.9999999999999995E-7</v>
      </c>
      <c r="V34" s="82">
        <v>0</v>
      </c>
      <c r="W34" s="82">
        <v>0</v>
      </c>
      <c r="X34" s="82">
        <v>0</v>
      </c>
      <c r="Y34" s="82">
        <v>0</v>
      </c>
      <c r="Z34" s="114">
        <v>0</v>
      </c>
      <c r="AA34" s="114">
        <v>0</v>
      </c>
      <c r="AB34" s="114">
        <v>0</v>
      </c>
      <c r="AC34" s="25">
        <v>0</v>
      </c>
      <c r="AD34" s="101">
        <v>0</v>
      </c>
      <c r="AE34" s="101">
        <v>0</v>
      </c>
      <c r="AF34" s="101">
        <v>0</v>
      </c>
      <c r="AG34" s="101">
        <v>10.40560022</v>
      </c>
      <c r="AH34" s="101">
        <v>15.458109589999999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54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v>0</v>
      </c>
      <c r="BA34" s="101">
        <v>0</v>
      </c>
      <c r="BB34" s="154">
        <v>0</v>
      </c>
      <c r="BC34" s="101">
        <v>0</v>
      </c>
      <c r="BD34" s="101">
        <v>0</v>
      </c>
      <c r="BE34" s="101">
        <v>0</v>
      </c>
      <c r="BF34" s="101">
        <v>7.476</v>
      </c>
      <c r="BG34" s="101">
        <v>0</v>
      </c>
      <c r="BH34" s="101">
        <v>13.4</v>
      </c>
      <c r="BI34" s="101">
        <v>9.2385000000000002</v>
      </c>
      <c r="BJ34" s="101">
        <v>11.9</v>
      </c>
      <c r="BK34" s="101">
        <v>0</v>
      </c>
      <c r="BL34" s="101">
        <v>14</v>
      </c>
      <c r="BM34" s="101">
        <v>8</v>
      </c>
      <c r="BN34" s="493">
        <f t="shared" si="10"/>
        <v>64.014499999999998</v>
      </c>
      <c r="BO34" s="101">
        <v>5.5</v>
      </c>
      <c r="BP34" s="101">
        <v>0</v>
      </c>
      <c r="BQ34" s="101">
        <v>19.75</v>
      </c>
      <c r="BR34" s="101">
        <v>0</v>
      </c>
      <c r="BS34" s="101">
        <v>12.855</v>
      </c>
      <c r="BT34" s="101">
        <v>5.55</v>
      </c>
      <c r="BU34" s="101">
        <v>22.35</v>
      </c>
      <c r="BV34" s="101">
        <v>0</v>
      </c>
      <c r="BW34" s="101">
        <v>0</v>
      </c>
      <c r="BX34" s="101">
        <v>0</v>
      </c>
      <c r="BY34" s="101">
        <v>0</v>
      </c>
      <c r="BZ34" s="101">
        <v>0</v>
      </c>
      <c r="CA34" s="154">
        <v>0</v>
      </c>
      <c r="CB34" s="101">
        <v>0</v>
      </c>
      <c r="CC34" s="101">
        <v>0</v>
      </c>
      <c r="CD34" s="101">
        <v>0</v>
      </c>
      <c r="CE34" s="101">
        <v>0</v>
      </c>
      <c r="CF34" s="101">
        <v>0</v>
      </c>
      <c r="CG34" s="270">
        <v>0</v>
      </c>
      <c r="CH34" s="83">
        <f t="shared" si="12"/>
        <v>20.876000000000001</v>
      </c>
      <c r="CI34" s="83">
        <f t="shared" si="13"/>
        <v>66.004999999999995</v>
      </c>
      <c r="CJ34" s="27">
        <f t="shared" si="7"/>
        <v>0</v>
      </c>
      <c r="CK34" s="25">
        <f t="shared" si="11"/>
        <v>-100</v>
      </c>
      <c r="CN34" s="300"/>
    </row>
    <row r="35" spans="1:92" ht="20.100000000000001" customHeight="1" x14ac:dyDescent="0.25">
      <c r="A35" s="10">
        <v>69</v>
      </c>
      <c r="B35" s="113" t="s">
        <v>127</v>
      </c>
      <c r="C35" s="143" t="s">
        <v>130</v>
      </c>
      <c r="D35" s="82">
        <v>0</v>
      </c>
      <c r="E35" s="82">
        <v>0</v>
      </c>
      <c r="F35" s="82">
        <v>0</v>
      </c>
      <c r="G35" s="82">
        <v>0</v>
      </c>
      <c r="H35" s="82">
        <v>9.9999999999999995E-7</v>
      </c>
      <c r="I35" s="82">
        <v>0</v>
      </c>
      <c r="J35" s="82">
        <v>0</v>
      </c>
      <c r="K35" s="82">
        <v>0</v>
      </c>
      <c r="L35" s="82">
        <v>0</v>
      </c>
      <c r="M35" s="114">
        <v>0</v>
      </c>
      <c r="N35" s="114">
        <v>0</v>
      </c>
      <c r="O35" s="114">
        <v>0</v>
      </c>
      <c r="P35" s="25">
        <v>0</v>
      </c>
      <c r="Q35" s="82">
        <v>0</v>
      </c>
      <c r="R35" s="82">
        <v>0</v>
      </c>
      <c r="S35" s="82">
        <v>0</v>
      </c>
      <c r="T35" s="82">
        <v>0</v>
      </c>
      <c r="U35" s="82">
        <v>9.9999999999999995E-7</v>
      </c>
      <c r="V35" s="82">
        <v>0</v>
      </c>
      <c r="W35" s="82">
        <v>0</v>
      </c>
      <c r="X35" s="82">
        <v>0</v>
      </c>
      <c r="Y35" s="82">
        <v>0</v>
      </c>
      <c r="Z35" s="114">
        <v>0</v>
      </c>
      <c r="AA35" s="114">
        <v>0</v>
      </c>
      <c r="AB35" s="114">
        <v>0</v>
      </c>
      <c r="AC35" s="25">
        <v>0</v>
      </c>
      <c r="AD35" s="101">
        <v>0</v>
      </c>
      <c r="AE35" s="101">
        <v>0</v>
      </c>
      <c r="AF35" s="101">
        <v>0</v>
      </c>
      <c r="AG35" s="101">
        <v>10.40560022</v>
      </c>
      <c r="AH35" s="101">
        <v>15.458109589999999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54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v>0</v>
      </c>
      <c r="BA35" s="101">
        <v>0</v>
      </c>
      <c r="BB35" s="154">
        <v>0</v>
      </c>
      <c r="BC35" s="101">
        <v>0</v>
      </c>
      <c r="BD35" s="101">
        <v>0</v>
      </c>
      <c r="BE35" s="101">
        <v>0</v>
      </c>
      <c r="BF35" s="101">
        <v>0</v>
      </c>
      <c r="BG35" s="101">
        <v>0</v>
      </c>
      <c r="BH35" s="101">
        <v>0</v>
      </c>
      <c r="BI35" s="101">
        <v>0</v>
      </c>
      <c r="BJ35" s="101">
        <v>0</v>
      </c>
      <c r="BK35" s="101">
        <v>0</v>
      </c>
      <c r="BL35" s="101">
        <v>0</v>
      </c>
      <c r="BM35" s="101">
        <v>0</v>
      </c>
      <c r="BN35" s="493">
        <f t="shared" si="10"/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5.8837847000000005</v>
      </c>
      <c r="BX35" s="101">
        <v>106.63122326999999</v>
      </c>
      <c r="BY35" s="101">
        <v>36.41396060000001</v>
      </c>
      <c r="BZ35" s="101">
        <v>135.91479802999996</v>
      </c>
      <c r="CA35" s="154">
        <v>18.45559325</v>
      </c>
      <c r="CB35" s="101">
        <v>17.89782138</v>
      </c>
      <c r="CC35" s="101">
        <v>6.2090008499999998</v>
      </c>
      <c r="CD35" s="101">
        <v>25.30913704</v>
      </c>
      <c r="CE35" s="101">
        <v>37.448342690000004</v>
      </c>
      <c r="CF35" s="101">
        <v>23.127011570000001</v>
      </c>
      <c r="CG35" s="270">
        <v>66.66629076000001</v>
      </c>
      <c r="CH35" s="83">
        <f t="shared" si="12"/>
        <v>0</v>
      </c>
      <c r="CI35" s="83">
        <f t="shared" si="13"/>
        <v>0</v>
      </c>
      <c r="CJ35" s="27">
        <f t="shared" si="7"/>
        <v>195.11319754000002</v>
      </c>
      <c r="CK35" s="25"/>
      <c r="CN35" s="300"/>
    </row>
    <row r="36" spans="1:92" ht="20.100000000000001" customHeight="1" x14ac:dyDescent="0.25">
      <c r="A36" s="10">
        <v>69</v>
      </c>
      <c r="B36" s="113" t="s">
        <v>128</v>
      </c>
      <c r="C36" s="143" t="s">
        <v>194</v>
      </c>
      <c r="D36" s="82">
        <v>0</v>
      </c>
      <c r="E36" s="82">
        <v>0</v>
      </c>
      <c r="F36" s="82">
        <v>0</v>
      </c>
      <c r="G36" s="82">
        <v>0</v>
      </c>
      <c r="H36" s="82">
        <v>9.9999999999999995E-7</v>
      </c>
      <c r="I36" s="82">
        <v>0</v>
      </c>
      <c r="J36" s="82">
        <v>0</v>
      </c>
      <c r="K36" s="82">
        <v>0</v>
      </c>
      <c r="L36" s="82">
        <v>0</v>
      </c>
      <c r="M36" s="114">
        <v>0</v>
      </c>
      <c r="N36" s="114">
        <v>0</v>
      </c>
      <c r="O36" s="114">
        <v>0</v>
      </c>
      <c r="P36" s="25">
        <v>0</v>
      </c>
      <c r="Q36" s="82">
        <v>0</v>
      </c>
      <c r="R36" s="82">
        <v>0</v>
      </c>
      <c r="S36" s="82">
        <v>0</v>
      </c>
      <c r="T36" s="82">
        <v>0</v>
      </c>
      <c r="U36" s="82">
        <v>9.9999999999999995E-7</v>
      </c>
      <c r="V36" s="82">
        <v>0</v>
      </c>
      <c r="W36" s="82">
        <v>0</v>
      </c>
      <c r="X36" s="82">
        <v>0</v>
      </c>
      <c r="Y36" s="82">
        <v>0</v>
      </c>
      <c r="Z36" s="114">
        <v>0</v>
      </c>
      <c r="AA36" s="114">
        <v>0</v>
      </c>
      <c r="AB36" s="114">
        <v>0</v>
      </c>
      <c r="AC36" s="25">
        <v>0</v>
      </c>
      <c r="AD36" s="101">
        <v>0</v>
      </c>
      <c r="AE36" s="101">
        <v>0</v>
      </c>
      <c r="AF36" s="101">
        <v>0</v>
      </c>
      <c r="AG36" s="101">
        <v>10.40560022</v>
      </c>
      <c r="AH36" s="101">
        <v>15.458109589999999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54">
        <v>0</v>
      </c>
      <c r="AQ36" s="101">
        <v>0</v>
      </c>
      <c r="AR36" s="101">
        <v>0</v>
      </c>
      <c r="AS36" s="101">
        <v>0</v>
      </c>
      <c r="AT36" s="101"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v>0</v>
      </c>
      <c r="BA36" s="101">
        <v>0</v>
      </c>
      <c r="BB36" s="154">
        <v>0</v>
      </c>
      <c r="BC36" s="101">
        <v>0</v>
      </c>
      <c r="BD36" s="101">
        <v>0</v>
      </c>
      <c r="BE36" s="101">
        <v>0</v>
      </c>
      <c r="BF36" s="101">
        <v>0</v>
      </c>
      <c r="BG36" s="101">
        <v>0</v>
      </c>
      <c r="BH36" s="101">
        <v>0</v>
      </c>
      <c r="BI36" s="101">
        <v>0</v>
      </c>
      <c r="BJ36" s="101">
        <v>0</v>
      </c>
      <c r="BK36" s="101">
        <v>0</v>
      </c>
      <c r="BL36" s="101">
        <v>0</v>
      </c>
      <c r="BM36" s="101">
        <v>0</v>
      </c>
      <c r="BN36" s="493">
        <f t="shared" si="10"/>
        <v>0</v>
      </c>
      <c r="BO36" s="101">
        <v>0</v>
      </c>
      <c r="BP36" s="101">
        <v>0</v>
      </c>
      <c r="BQ36" s="101">
        <v>0</v>
      </c>
      <c r="BR36" s="101">
        <v>0</v>
      </c>
      <c r="BS36" s="101">
        <v>0</v>
      </c>
      <c r="BT36" s="101">
        <v>0</v>
      </c>
      <c r="BU36" s="101">
        <v>0</v>
      </c>
      <c r="BV36" s="101">
        <v>0</v>
      </c>
      <c r="BW36" s="101">
        <v>2350.2764296399996</v>
      </c>
      <c r="BX36" s="101">
        <v>2646.0297545900053</v>
      </c>
      <c r="BY36" s="101">
        <v>3429.8925437700018</v>
      </c>
      <c r="BZ36" s="101">
        <v>3782.2943931700024</v>
      </c>
      <c r="CA36" s="154">
        <v>2329.722951029994</v>
      </c>
      <c r="CB36" s="101">
        <v>2905.7868506099981</v>
      </c>
      <c r="CC36" s="101">
        <v>3605.145593650002</v>
      </c>
      <c r="CD36" s="101">
        <v>5282.6442273899993</v>
      </c>
      <c r="CE36" s="101">
        <v>3324.2779735099984</v>
      </c>
      <c r="CF36" s="101">
        <v>4970.0381819899931</v>
      </c>
      <c r="CG36" s="270">
        <v>6042.2543775500071</v>
      </c>
      <c r="CH36" s="83">
        <f t="shared" si="12"/>
        <v>0</v>
      </c>
      <c r="CI36" s="83">
        <f t="shared" si="13"/>
        <v>0</v>
      </c>
      <c r="CJ36" s="27">
        <f t="shared" si="7"/>
        <v>28459.870155729994</v>
      </c>
      <c r="CK36" s="25"/>
      <c r="CN36" s="300"/>
    </row>
    <row r="37" spans="1:92" ht="20.100000000000001" customHeight="1" x14ac:dyDescent="0.25">
      <c r="A37" s="10">
        <v>69</v>
      </c>
      <c r="B37" s="113" t="s">
        <v>129</v>
      </c>
      <c r="C37" s="143" t="s">
        <v>131</v>
      </c>
      <c r="D37" s="82">
        <v>0</v>
      </c>
      <c r="E37" s="82">
        <v>0</v>
      </c>
      <c r="F37" s="82">
        <v>0</v>
      </c>
      <c r="G37" s="82">
        <v>0</v>
      </c>
      <c r="H37" s="82">
        <v>9.9999999999999995E-7</v>
      </c>
      <c r="I37" s="82">
        <v>0</v>
      </c>
      <c r="J37" s="82">
        <v>0</v>
      </c>
      <c r="K37" s="82">
        <v>0</v>
      </c>
      <c r="L37" s="82">
        <v>0</v>
      </c>
      <c r="M37" s="114">
        <v>0</v>
      </c>
      <c r="N37" s="114">
        <v>0</v>
      </c>
      <c r="O37" s="114">
        <v>0</v>
      </c>
      <c r="P37" s="25">
        <v>0</v>
      </c>
      <c r="Q37" s="82">
        <v>0</v>
      </c>
      <c r="R37" s="82">
        <v>0</v>
      </c>
      <c r="S37" s="82">
        <v>0</v>
      </c>
      <c r="T37" s="82">
        <v>0</v>
      </c>
      <c r="U37" s="82">
        <v>9.9999999999999995E-7</v>
      </c>
      <c r="V37" s="82">
        <v>0</v>
      </c>
      <c r="W37" s="82">
        <v>0</v>
      </c>
      <c r="X37" s="82">
        <v>0</v>
      </c>
      <c r="Y37" s="82">
        <v>0</v>
      </c>
      <c r="Z37" s="114">
        <v>0</v>
      </c>
      <c r="AA37" s="114">
        <v>0</v>
      </c>
      <c r="AB37" s="114">
        <v>0</v>
      </c>
      <c r="AC37" s="25">
        <v>0</v>
      </c>
      <c r="AD37" s="101">
        <v>0</v>
      </c>
      <c r="AE37" s="101">
        <v>0</v>
      </c>
      <c r="AF37" s="101">
        <v>0</v>
      </c>
      <c r="AG37" s="101">
        <v>10.40560022</v>
      </c>
      <c r="AH37" s="101">
        <v>15.458109589999999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54">
        <v>0</v>
      </c>
      <c r="AQ37" s="101">
        <v>0</v>
      </c>
      <c r="AR37" s="101">
        <v>0</v>
      </c>
      <c r="AS37" s="101">
        <v>0</v>
      </c>
      <c r="AT37" s="101"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v>0</v>
      </c>
      <c r="BA37" s="101">
        <v>0</v>
      </c>
      <c r="BB37" s="154">
        <v>0</v>
      </c>
      <c r="BC37" s="101">
        <v>0</v>
      </c>
      <c r="BD37" s="101">
        <v>0</v>
      </c>
      <c r="BE37" s="101">
        <v>0</v>
      </c>
      <c r="BF37" s="101">
        <v>0</v>
      </c>
      <c r="BG37" s="101">
        <v>0</v>
      </c>
      <c r="BH37" s="101">
        <v>0</v>
      </c>
      <c r="BI37" s="101">
        <v>0</v>
      </c>
      <c r="BJ37" s="101">
        <v>0</v>
      </c>
      <c r="BK37" s="101">
        <v>0</v>
      </c>
      <c r="BL37" s="101">
        <v>0</v>
      </c>
      <c r="BM37" s="101">
        <v>0</v>
      </c>
      <c r="BN37" s="493">
        <f t="shared" si="10"/>
        <v>0</v>
      </c>
      <c r="BO37" s="101">
        <v>0</v>
      </c>
      <c r="BP37" s="101">
        <v>0</v>
      </c>
      <c r="BQ37" s="101">
        <v>0</v>
      </c>
      <c r="BR37" s="101">
        <v>0</v>
      </c>
      <c r="BS37" s="101">
        <v>0</v>
      </c>
      <c r="BT37" s="101">
        <v>0</v>
      </c>
      <c r="BU37" s="101">
        <v>0</v>
      </c>
      <c r="BV37" s="101">
        <v>0</v>
      </c>
      <c r="BW37" s="101">
        <v>245.72785789999998</v>
      </c>
      <c r="BX37" s="101">
        <v>1171.5150055499998</v>
      </c>
      <c r="BY37" s="101">
        <v>963.78245733000006</v>
      </c>
      <c r="BZ37" s="101">
        <v>1111.68008747</v>
      </c>
      <c r="CA37" s="154">
        <v>619.82646867000005</v>
      </c>
      <c r="CB37" s="101">
        <v>430.13653551999994</v>
      </c>
      <c r="CC37" s="101">
        <v>596.12013528000011</v>
      </c>
      <c r="CD37" s="101">
        <v>861.72283289999973</v>
      </c>
      <c r="CE37" s="101">
        <v>1009.4681369900001</v>
      </c>
      <c r="CF37" s="101">
        <v>751.7826562499996</v>
      </c>
      <c r="CG37" s="270">
        <v>935.34154550000017</v>
      </c>
      <c r="CH37" s="83">
        <f t="shared" si="12"/>
        <v>0</v>
      </c>
      <c r="CI37" s="83">
        <f t="shared" si="13"/>
        <v>0</v>
      </c>
      <c r="CJ37" s="27">
        <f t="shared" si="7"/>
        <v>5204.3983111099997</v>
      </c>
      <c r="CK37" s="25"/>
      <c r="CN37" s="300"/>
    </row>
    <row r="38" spans="1:92" ht="20.100000000000001" customHeight="1" x14ac:dyDescent="0.25">
      <c r="A38" s="10">
        <v>69</v>
      </c>
      <c r="B38" s="113" t="s">
        <v>188</v>
      </c>
      <c r="C38" s="143" t="s">
        <v>190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114">
        <v>0</v>
      </c>
      <c r="N38" s="114">
        <v>0</v>
      </c>
      <c r="O38" s="114">
        <v>0</v>
      </c>
      <c r="P38" s="25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114">
        <v>0</v>
      </c>
      <c r="AA38" s="114">
        <v>0</v>
      </c>
      <c r="AB38" s="114">
        <v>0</v>
      </c>
      <c r="AC38" s="25">
        <v>0</v>
      </c>
      <c r="AD38" s="101">
        <v>0</v>
      </c>
      <c r="AE38" s="101">
        <v>0</v>
      </c>
      <c r="AF38" s="101">
        <v>0</v>
      </c>
      <c r="AG38" s="101">
        <v>0</v>
      </c>
      <c r="AH38" s="101">
        <v>0</v>
      </c>
      <c r="AI38" s="101">
        <v>0</v>
      </c>
      <c r="AJ38" s="101"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54">
        <v>0</v>
      </c>
      <c r="AQ38" s="101">
        <v>0</v>
      </c>
      <c r="AR38" s="101">
        <v>0</v>
      </c>
      <c r="AS38" s="101">
        <v>0</v>
      </c>
      <c r="AT38" s="101"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v>0</v>
      </c>
      <c r="BA38" s="101">
        <v>0</v>
      </c>
      <c r="BB38" s="154">
        <v>0</v>
      </c>
      <c r="BC38" s="101">
        <v>0</v>
      </c>
      <c r="BD38" s="101">
        <v>0</v>
      </c>
      <c r="BE38" s="101">
        <v>0</v>
      </c>
      <c r="BF38" s="101">
        <v>0</v>
      </c>
      <c r="BG38" s="101">
        <v>0</v>
      </c>
      <c r="BH38" s="101">
        <v>0</v>
      </c>
      <c r="BI38" s="101">
        <v>0</v>
      </c>
      <c r="BJ38" s="101">
        <v>0</v>
      </c>
      <c r="BK38" s="101">
        <v>0</v>
      </c>
      <c r="BL38" s="101">
        <v>0</v>
      </c>
      <c r="BM38" s="101">
        <v>0</v>
      </c>
      <c r="BN38" s="493">
        <f t="shared" si="10"/>
        <v>0</v>
      </c>
      <c r="BO38" s="101">
        <v>0</v>
      </c>
      <c r="BP38" s="101">
        <v>0</v>
      </c>
      <c r="BQ38" s="101">
        <v>0</v>
      </c>
      <c r="BR38" s="101">
        <v>0</v>
      </c>
      <c r="BS38" s="101">
        <v>0</v>
      </c>
      <c r="BT38" s="101">
        <v>0</v>
      </c>
      <c r="BU38" s="101">
        <v>0</v>
      </c>
      <c r="BV38" s="101">
        <v>0</v>
      </c>
      <c r="BW38" s="101">
        <v>0</v>
      </c>
      <c r="BX38" s="101">
        <v>0</v>
      </c>
      <c r="BY38" s="101">
        <v>0</v>
      </c>
      <c r="BZ38" s="101">
        <v>0</v>
      </c>
      <c r="CA38" s="154">
        <v>0</v>
      </c>
      <c r="CB38" s="101">
        <v>0</v>
      </c>
      <c r="CC38" s="101">
        <v>0</v>
      </c>
      <c r="CD38" s="101">
        <v>0</v>
      </c>
      <c r="CE38" s="101">
        <v>0</v>
      </c>
      <c r="CF38" s="101">
        <v>7.4086896599999994</v>
      </c>
      <c r="CG38" s="270">
        <v>13.596053639999997</v>
      </c>
      <c r="CH38" s="83">
        <f t="shared" si="12"/>
        <v>0</v>
      </c>
      <c r="CI38" s="83">
        <f t="shared" si="13"/>
        <v>0</v>
      </c>
      <c r="CJ38" s="27">
        <f t="shared" si="7"/>
        <v>21.004743299999998</v>
      </c>
      <c r="CK38" s="25"/>
      <c r="CN38" s="300"/>
    </row>
    <row r="39" spans="1:92" ht="20.100000000000001" customHeight="1" x14ac:dyDescent="0.25">
      <c r="A39" s="10">
        <v>69</v>
      </c>
      <c r="B39" s="113" t="s">
        <v>189</v>
      </c>
      <c r="C39" s="143" t="s">
        <v>191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114">
        <v>0</v>
      </c>
      <c r="N39" s="114">
        <v>0</v>
      </c>
      <c r="O39" s="114">
        <v>0</v>
      </c>
      <c r="P39" s="25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114">
        <v>0</v>
      </c>
      <c r="AA39" s="114">
        <v>0</v>
      </c>
      <c r="AB39" s="114">
        <v>0</v>
      </c>
      <c r="AC39" s="25">
        <v>0</v>
      </c>
      <c r="AD39" s="101">
        <v>0</v>
      </c>
      <c r="AE39" s="101">
        <v>0</v>
      </c>
      <c r="AF39" s="101">
        <v>0</v>
      </c>
      <c r="AG39" s="101">
        <v>0</v>
      </c>
      <c r="AH39" s="101">
        <v>0</v>
      </c>
      <c r="AI39" s="101">
        <v>0</v>
      </c>
      <c r="AJ39" s="101"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54">
        <v>0</v>
      </c>
      <c r="AQ39" s="101">
        <v>0</v>
      </c>
      <c r="AR39" s="101">
        <v>0</v>
      </c>
      <c r="AS39" s="101">
        <v>0</v>
      </c>
      <c r="AT39" s="101"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0</v>
      </c>
      <c r="BA39" s="101">
        <v>0</v>
      </c>
      <c r="BB39" s="154">
        <v>0</v>
      </c>
      <c r="BC39" s="101">
        <v>0</v>
      </c>
      <c r="BD39" s="101">
        <v>0</v>
      </c>
      <c r="BE39" s="101">
        <v>0</v>
      </c>
      <c r="BF39" s="101">
        <v>0</v>
      </c>
      <c r="BG39" s="101">
        <v>0</v>
      </c>
      <c r="BH39" s="101">
        <v>0</v>
      </c>
      <c r="BI39" s="101">
        <v>0</v>
      </c>
      <c r="BJ39" s="101">
        <v>0</v>
      </c>
      <c r="BK39" s="101">
        <v>0</v>
      </c>
      <c r="BL39" s="101">
        <v>0</v>
      </c>
      <c r="BM39" s="101">
        <v>0</v>
      </c>
      <c r="BN39" s="493">
        <f t="shared" si="10"/>
        <v>0</v>
      </c>
      <c r="BO39" s="101">
        <v>0</v>
      </c>
      <c r="BP39" s="101">
        <v>0</v>
      </c>
      <c r="BQ39" s="101">
        <v>0</v>
      </c>
      <c r="BR39" s="101">
        <v>0</v>
      </c>
      <c r="BS39" s="101">
        <v>0</v>
      </c>
      <c r="BT39" s="101">
        <v>0</v>
      </c>
      <c r="BU39" s="101">
        <v>0</v>
      </c>
      <c r="BV39" s="101">
        <v>0</v>
      </c>
      <c r="BW39" s="101">
        <v>0</v>
      </c>
      <c r="BX39" s="101">
        <v>0</v>
      </c>
      <c r="BY39" s="101">
        <v>0</v>
      </c>
      <c r="BZ39" s="101">
        <v>0</v>
      </c>
      <c r="CA39" s="154">
        <v>0</v>
      </c>
      <c r="CB39" s="101">
        <v>0</v>
      </c>
      <c r="CC39" s="101">
        <v>0</v>
      </c>
      <c r="CD39" s="101">
        <v>0</v>
      </c>
      <c r="CE39" s="101">
        <v>0</v>
      </c>
      <c r="CF39" s="101">
        <v>7.4086896600000003</v>
      </c>
      <c r="CG39" s="270">
        <v>13.812849120000001</v>
      </c>
      <c r="CH39" s="83">
        <f t="shared" si="12"/>
        <v>0</v>
      </c>
      <c r="CI39" s="83">
        <f t="shared" si="13"/>
        <v>0</v>
      </c>
      <c r="CJ39" s="27">
        <f t="shared" si="7"/>
        <v>21.221538780000003</v>
      </c>
      <c r="CK39" s="25"/>
      <c r="CN39" s="300"/>
    </row>
    <row r="40" spans="1:92" ht="20.100000000000001" customHeight="1" x14ac:dyDescent="0.25">
      <c r="A40" s="10">
        <v>69</v>
      </c>
      <c r="B40" s="113" t="s">
        <v>21</v>
      </c>
      <c r="C40" s="143" t="s">
        <v>22</v>
      </c>
      <c r="D40" s="82">
        <v>1677.97</v>
      </c>
      <c r="E40" s="82">
        <v>1014.61</v>
      </c>
      <c r="F40" s="82">
        <v>1054.51</v>
      </c>
      <c r="G40" s="82">
        <v>874.32</v>
      </c>
      <c r="H40" s="82">
        <v>865.67</v>
      </c>
      <c r="I40" s="82">
        <v>1119.43</v>
      </c>
      <c r="J40" s="82">
        <v>1000.75</v>
      </c>
      <c r="K40" s="82">
        <v>1090.03</v>
      </c>
      <c r="L40" s="82">
        <v>1051.8900000000001</v>
      </c>
      <c r="M40" s="114">
        <v>1036.925</v>
      </c>
      <c r="N40" s="114">
        <v>1077.0999999999999</v>
      </c>
      <c r="O40" s="114">
        <v>1266.73</v>
      </c>
      <c r="P40" s="25">
        <f>SUM(D40:O40)</f>
        <v>13129.934999999999</v>
      </c>
      <c r="Q40" s="101">
        <v>1406.03</v>
      </c>
      <c r="R40" s="101">
        <v>1027.7</v>
      </c>
      <c r="S40" s="101">
        <v>1125.7249999999999</v>
      </c>
      <c r="T40" s="101">
        <v>946.67</v>
      </c>
      <c r="U40" s="101">
        <v>901.37</v>
      </c>
      <c r="V40" s="101">
        <v>1050.4100000000001</v>
      </c>
      <c r="W40" s="101">
        <v>892.85</v>
      </c>
      <c r="X40" s="101">
        <v>928.99</v>
      </c>
      <c r="Y40" s="101">
        <v>902.17</v>
      </c>
      <c r="Z40" s="101">
        <v>1053.97</v>
      </c>
      <c r="AA40" s="101">
        <v>836.13</v>
      </c>
      <c r="AB40" s="101">
        <v>724.03</v>
      </c>
      <c r="AC40" s="25">
        <f>SUM(Q40:AB40)</f>
        <v>11796.045</v>
      </c>
      <c r="AD40" s="101">
        <v>1445.95</v>
      </c>
      <c r="AE40" s="101">
        <v>879.38</v>
      </c>
      <c r="AF40" s="101">
        <v>965.07</v>
      </c>
      <c r="AG40" s="101">
        <v>808.79</v>
      </c>
      <c r="AH40" s="101">
        <v>940.72</v>
      </c>
      <c r="AI40" s="101">
        <v>1104.48</v>
      </c>
      <c r="AJ40" s="101">
        <v>844.83</v>
      </c>
      <c r="AK40" s="101">
        <v>939.28</v>
      </c>
      <c r="AL40" s="101">
        <v>813.86</v>
      </c>
      <c r="AM40" s="271">
        <v>1109.1300000000001</v>
      </c>
      <c r="AN40" s="271">
        <v>1101.8900000000001</v>
      </c>
      <c r="AO40" s="271">
        <v>1037.92</v>
      </c>
      <c r="AP40" s="154">
        <v>1240.1099999999999</v>
      </c>
      <c r="AQ40" s="101">
        <v>876.95</v>
      </c>
      <c r="AR40" s="101">
        <v>1023.18</v>
      </c>
      <c r="AS40" s="101">
        <v>706.5</v>
      </c>
      <c r="AT40" s="101">
        <v>983.35</v>
      </c>
      <c r="AU40" s="101">
        <v>994.26</v>
      </c>
      <c r="AV40" s="101">
        <v>1134.43</v>
      </c>
      <c r="AW40" s="101">
        <v>1171.96</v>
      </c>
      <c r="AX40" s="101">
        <v>912.92</v>
      </c>
      <c r="AY40" s="101">
        <v>1209.23</v>
      </c>
      <c r="AZ40" s="101">
        <v>1218.99</v>
      </c>
      <c r="BA40" s="101">
        <v>1414.36</v>
      </c>
      <c r="BB40" s="154">
        <v>1782.76</v>
      </c>
      <c r="BC40" s="101">
        <v>1115</v>
      </c>
      <c r="BD40" s="101">
        <v>1071.26</v>
      </c>
      <c r="BE40" s="101">
        <v>1139.29</v>
      </c>
      <c r="BF40" s="101">
        <v>1128.4100000000001</v>
      </c>
      <c r="BG40" s="101">
        <v>1273.56</v>
      </c>
      <c r="BH40" s="101">
        <v>1371.22</v>
      </c>
      <c r="BI40" s="101">
        <v>1302.83</v>
      </c>
      <c r="BJ40" s="101">
        <v>1223.78</v>
      </c>
      <c r="BK40" s="101">
        <v>1518.68</v>
      </c>
      <c r="BL40" s="101">
        <v>1302.28</v>
      </c>
      <c r="BM40" s="101">
        <v>2060.9899999999998</v>
      </c>
      <c r="BN40" s="493">
        <f t="shared" si="10"/>
        <v>16290.060000000001</v>
      </c>
      <c r="BO40" s="101">
        <v>2273.6</v>
      </c>
      <c r="BP40" s="101">
        <v>1350.48</v>
      </c>
      <c r="BQ40" s="101">
        <v>1449.52</v>
      </c>
      <c r="BR40" s="101">
        <v>1225.22</v>
      </c>
      <c r="BS40" s="101">
        <v>1341.84</v>
      </c>
      <c r="BT40" s="101">
        <v>1318.42</v>
      </c>
      <c r="BU40" s="101">
        <v>1461.44</v>
      </c>
      <c r="BV40" s="101">
        <v>1404.95</v>
      </c>
      <c r="BW40" s="101">
        <v>1214.8302661</v>
      </c>
      <c r="BX40" s="101">
        <v>1634.46</v>
      </c>
      <c r="BY40" s="101">
        <v>1420.73</v>
      </c>
      <c r="BZ40" s="101">
        <v>1867.86</v>
      </c>
      <c r="CA40" s="154">
        <v>2176.56</v>
      </c>
      <c r="CB40" s="101">
        <v>1508.34</v>
      </c>
      <c r="CC40" s="101">
        <v>1695.22</v>
      </c>
      <c r="CD40" s="101">
        <v>1437.21</v>
      </c>
      <c r="CE40" s="101">
        <v>1380.44</v>
      </c>
      <c r="CF40" s="101">
        <v>1488.5</v>
      </c>
      <c r="CG40" s="270">
        <v>1480.65</v>
      </c>
      <c r="CH40" s="83">
        <f t="shared" si="12"/>
        <v>8881.5</v>
      </c>
      <c r="CI40" s="83">
        <f t="shared" si="13"/>
        <v>10420.520000000002</v>
      </c>
      <c r="CJ40" s="27">
        <f t="shared" si="7"/>
        <v>11166.92</v>
      </c>
      <c r="CK40" s="25">
        <f t="shared" si="11"/>
        <v>7.1627903405971916</v>
      </c>
      <c r="CN40" s="300"/>
    </row>
    <row r="41" spans="1:92" ht="20.100000000000001" customHeight="1" x14ac:dyDescent="0.25">
      <c r="A41" s="10">
        <v>69</v>
      </c>
      <c r="B41" s="113" t="s">
        <v>23</v>
      </c>
      <c r="C41" s="143" t="s">
        <v>24</v>
      </c>
      <c r="D41" s="82">
        <v>689.38</v>
      </c>
      <c r="E41" s="82">
        <v>666.04</v>
      </c>
      <c r="F41" s="82">
        <v>655.37</v>
      </c>
      <c r="G41" s="82">
        <v>822.38</v>
      </c>
      <c r="H41" s="82">
        <v>752.44</v>
      </c>
      <c r="I41" s="82">
        <v>975.67</v>
      </c>
      <c r="J41" s="82">
        <v>809</v>
      </c>
      <c r="K41" s="82">
        <v>829.02</v>
      </c>
      <c r="L41" s="82">
        <v>747.98</v>
      </c>
      <c r="M41" s="114">
        <v>950.86500000000001</v>
      </c>
      <c r="N41" s="114">
        <v>674.2</v>
      </c>
      <c r="O41" s="114">
        <v>1067.54</v>
      </c>
      <c r="P41" s="25">
        <f>SUM(D41:O41)</f>
        <v>9639.8849999999984</v>
      </c>
      <c r="Q41" s="101">
        <v>583.4</v>
      </c>
      <c r="R41" s="101">
        <v>635.84</v>
      </c>
      <c r="S41" s="101">
        <v>769.77</v>
      </c>
      <c r="T41" s="101">
        <v>786.2</v>
      </c>
      <c r="U41" s="101">
        <v>778.55</v>
      </c>
      <c r="V41" s="101">
        <v>887.1</v>
      </c>
      <c r="W41" s="101">
        <v>755.08199999999999</v>
      </c>
      <c r="X41" s="101">
        <v>695.73</v>
      </c>
      <c r="Y41" s="101">
        <v>742.78</v>
      </c>
      <c r="Z41" s="101">
        <v>873.12</v>
      </c>
      <c r="AA41" s="101">
        <v>999.03</v>
      </c>
      <c r="AB41" s="101">
        <v>864.49</v>
      </c>
      <c r="AC41" s="25">
        <f>SUM(Q41:AB41)</f>
        <v>9371.0920000000006</v>
      </c>
      <c r="AD41" s="101">
        <v>636.92999999999995</v>
      </c>
      <c r="AE41" s="101">
        <v>694.05</v>
      </c>
      <c r="AF41" s="101">
        <v>605.32000000000005</v>
      </c>
      <c r="AG41" s="101">
        <v>803.08</v>
      </c>
      <c r="AH41" s="101">
        <v>812.71</v>
      </c>
      <c r="AI41" s="101">
        <v>1072.05</v>
      </c>
      <c r="AJ41" s="101">
        <v>560.73</v>
      </c>
      <c r="AK41" s="101">
        <v>767.1</v>
      </c>
      <c r="AL41" s="101">
        <v>695.7</v>
      </c>
      <c r="AM41" s="271">
        <v>858.43</v>
      </c>
      <c r="AN41" s="271">
        <v>828.6</v>
      </c>
      <c r="AO41" s="271">
        <v>1285.45</v>
      </c>
      <c r="AP41" s="154">
        <v>554.37</v>
      </c>
      <c r="AQ41" s="101">
        <v>484.12</v>
      </c>
      <c r="AR41" s="101">
        <v>568.12</v>
      </c>
      <c r="AS41" s="101">
        <v>661.35</v>
      </c>
      <c r="AT41" s="101">
        <v>918.97</v>
      </c>
      <c r="AU41" s="101">
        <v>927.2</v>
      </c>
      <c r="AV41" s="101">
        <v>900.45</v>
      </c>
      <c r="AW41" s="101">
        <v>807.18</v>
      </c>
      <c r="AX41" s="101">
        <v>833.55</v>
      </c>
      <c r="AY41" s="101">
        <v>1116.49</v>
      </c>
      <c r="AZ41" s="101">
        <v>992.18</v>
      </c>
      <c r="BA41" s="101">
        <v>1454.16</v>
      </c>
      <c r="BB41" s="154">
        <v>928.94</v>
      </c>
      <c r="BC41" s="101">
        <v>573.65</v>
      </c>
      <c r="BD41" s="101">
        <v>647.67999999999995</v>
      </c>
      <c r="BE41" s="101">
        <v>777.24</v>
      </c>
      <c r="BF41" s="101">
        <v>942.67</v>
      </c>
      <c r="BG41" s="101">
        <v>1143.5999999999999</v>
      </c>
      <c r="BH41" s="101">
        <v>1102.0600999999999</v>
      </c>
      <c r="BI41" s="101">
        <v>981.93</v>
      </c>
      <c r="BJ41" s="101">
        <v>1028.9100000000001</v>
      </c>
      <c r="BK41" s="101">
        <v>1416.66</v>
      </c>
      <c r="BL41" s="101">
        <v>1131.51</v>
      </c>
      <c r="BM41" s="101">
        <v>2022.82</v>
      </c>
      <c r="BN41" s="493">
        <f t="shared" si="10"/>
        <v>12697.670100000001</v>
      </c>
      <c r="BO41" s="101">
        <v>1030.0999999999999</v>
      </c>
      <c r="BP41" s="101">
        <v>728.03</v>
      </c>
      <c r="BQ41" s="101">
        <v>758.85</v>
      </c>
      <c r="BR41" s="101">
        <v>971.85</v>
      </c>
      <c r="BS41" s="101">
        <v>1184.94</v>
      </c>
      <c r="BT41" s="101">
        <v>1167.47</v>
      </c>
      <c r="BU41" s="101">
        <v>1128.76</v>
      </c>
      <c r="BV41" s="101">
        <v>1117.5</v>
      </c>
      <c r="BW41" s="101">
        <v>806.9605327999999</v>
      </c>
      <c r="BX41" s="101">
        <v>1373.6</v>
      </c>
      <c r="BY41" s="101">
        <v>1015.36</v>
      </c>
      <c r="BZ41" s="101">
        <v>2013.9</v>
      </c>
      <c r="CA41" s="154">
        <v>999.41</v>
      </c>
      <c r="CB41" s="101">
        <v>629.6</v>
      </c>
      <c r="CC41" s="101">
        <v>804</v>
      </c>
      <c r="CD41" s="101">
        <v>1088.25</v>
      </c>
      <c r="CE41" s="101">
        <v>1187.5999999999999</v>
      </c>
      <c r="CF41" s="101">
        <v>1240.8499999999999</v>
      </c>
      <c r="CG41" s="270">
        <v>1006.4</v>
      </c>
      <c r="CH41" s="83">
        <f t="shared" si="12"/>
        <v>6115.8401000000003</v>
      </c>
      <c r="CI41" s="83">
        <f t="shared" si="13"/>
        <v>6970.0000000000009</v>
      </c>
      <c r="CJ41" s="27">
        <f t="shared" si="7"/>
        <v>6956.1100000000006</v>
      </c>
      <c r="CK41" s="25">
        <f t="shared" si="11"/>
        <v>-0.19928263988522321</v>
      </c>
      <c r="CN41" s="300"/>
    </row>
    <row r="42" spans="1:92" ht="20.100000000000001" customHeight="1" x14ac:dyDescent="0.25">
      <c r="A42" s="10">
        <v>69</v>
      </c>
      <c r="B42" s="113" t="s">
        <v>25</v>
      </c>
      <c r="C42" s="145" t="s">
        <v>48</v>
      </c>
      <c r="D42" s="82">
        <v>685.38</v>
      </c>
      <c r="E42" s="82">
        <v>665.03</v>
      </c>
      <c r="F42" s="82">
        <v>653.91999999999996</v>
      </c>
      <c r="G42" s="82">
        <v>812.38</v>
      </c>
      <c r="H42" s="82">
        <v>735.06</v>
      </c>
      <c r="I42" s="82">
        <v>974.17</v>
      </c>
      <c r="J42" s="82">
        <v>808.8</v>
      </c>
      <c r="K42" s="82">
        <v>828.62</v>
      </c>
      <c r="L42" s="82">
        <v>743.85</v>
      </c>
      <c r="M42" s="114">
        <v>946.26499999999999</v>
      </c>
      <c r="N42" s="114">
        <v>670.4</v>
      </c>
      <c r="O42" s="114">
        <v>1058.3399999999999</v>
      </c>
      <c r="P42" s="25">
        <f>SUM(D42:O42)</f>
        <v>9582.2150000000001</v>
      </c>
      <c r="Q42" s="101">
        <v>581.9</v>
      </c>
      <c r="R42" s="101">
        <v>635.74</v>
      </c>
      <c r="S42" s="101">
        <v>761.67</v>
      </c>
      <c r="T42" s="101">
        <v>784.49</v>
      </c>
      <c r="U42" s="101">
        <v>778.55</v>
      </c>
      <c r="V42" s="101">
        <v>855.8</v>
      </c>
      <c r="W42" s="101">
        <v>753.08</v>
      </c>
      <c r="X42" s="101">
        <v>693.53</v>
      </c>
      <c r="Y42" s="101">
        <v>727.82</v>
      </c>
      <c r="Z42" s="101">
        <v>861.62</v>
      </c>
      <c r="AA42" s="101">
        <v>981.03</v>
      </c>
      <c r="AB42" s="101">
        <v>839.59</v>
      </c>
      <c r="AC42" s="25">
        <f>SUM(Q42:AB42)</f>
        <v>9254.82</v>
      </c>
      <c r="AD42" s="101">
        <v>607.03</v>
      </c>
      <c r="AE42" s="101">
        <v>691.4</v>
      </c>
      <c r="AF42" s="101">
        <v>590.04</v>
      </c>
      <c r="AG42" s="101">
        <v>791.08</v>
      </c>
      <c r="AH42" s="101">
        <v>803.51</v>
      </c>
      <c r="AI42" s="101">
        <v>1069.05</v>
      </c>
      <c r="AJ42" s="101">
        <v>560.38</v>
      </c>
      <c r="AK42" s="101">
        <v>764.6</v>
      </c>
      <c r="AL42" s="101">
        <v>694.1</v>
      </c>
      <c r="AM42" s="271">
        <v>857.73</v>
      </c>
      <c r="AN42" s="271">
        <v>823.6</v>
      </c>
      <c r="AO42" s="271">
        <v>1267.45</v>
      </c>
      <c r="AP42" s="154">
        <v>554.37</v>
      </c>
      <c r="AQ42" s="101">
        <v>482.42</v>
      </c>
      <c r="AR42" s="101">
        <v>567.72</v>
      </c>
      <c r="AS42" s="101">
        <v>657.85</v>
      </c>
      <c r="AT42" s="101">
        <v>918.97</v>
      </c>
      <c r="AU42" s="101">
        <v>925.23</v>
      </c>
      <c r="AV42" s="101">
        <v>884.75</v>
      </c>
      <c r="AW42" s="101">
        <v>807.18</v>
      </c>
      <c r="AX42" s="101">
        <v>833.55</v>
      </c>
      <c r="AY42" s="101">
        <v>1116.49</v>
      </c>
      <c r="AZ42" s="101">
        <v>976.98</v>
      </c>
      <c r="BA42" s="101">
        <v>1450.66</v>
      </c>
      <c r="BB42" s="154">
        <v>928.79</v>
      </c>
      <c r="BC42" s="101">
        <v>570.45000000000005</v>
      </c>
      <c r="BD42" s="101">
        <v>647.67999999999995</v>
      </c>
      <c r="BE42" s="101">
        <v>776.24</v>
      </c>
      <c r="BF42" s="101">
        <v>936.97</v>
      </c>
      <c r="BG42" s="101">
        <v>1140.5</v>
      </c>
      <c r="BH42" s="101">
        <v>1100.8599999999999</v>
      </c>
      <c r="BI42" s="101">
        <v>977.63</v>
      </c>
      <c r="BJ42" s="101">
        <v>1027.9100000000001</v>
      </c>
      <c r="BK42" s="101">
        <v>1416.66</v>
      </c>
      <c r="BL42" s="101">
        <v>1125.71</v>
      </c>
      <c r="BM42" s="101">
        <v>2010.02</v>
      </c>
      <c r="BN42" s="493">
        <f t="shared" si="10"/>
        <v>12659.420000000002</v>
      </c>
      <c r="BO42" s="101">
        <v>1027.7</v>
      </c>
      <c r="BP42" s="101">
        <v>724.03</v>
      </c>
      <c r="BQ42" s="101">
        <v>738.85</v>
      </c>
      <c r="BR42" s="101">
        <v>943.75</v>
      </c>
      <c r="BS42" s="101">
        <v>1169.94</v>
      </c>
      <c r="BT42" s="101">
        <v>1167.47</v>
      </c>
      <c r="BU42" s="101">
        <v>1118.26</v>
      </c>
      <c r="BV42" s="101">
        <v>1117.5</v>
      </c>
      <c r="BW42" s="101">
        <v>801.56053279999992</v>
      </c>
      <c r="BX42" s="101">
        <v>1446.55</v>
      </c>
      <c r="BY42" s="101">
        <v>1013.86</v>
      </c>
      <c r="BZ42" s="101">
        <v>1970.6</v>
      </c>
      <c r="CA42" s="154">
        <v>996.31</v>
      </c>
      <c r="CB42" s="101">
        <v>629.6</v>
      </c>
      <c r="CC42" s="101">
        <v>803.1</v>
      </c>
      <c r="CD42" s="101">
        <v>1088.25</v>
      </c>
      <c r="CE42" s="101">
        <v>1185.5999999999999</v>
      </c>
      <c r="CF42" s="101">
        <v>1239.45</v>
      </c>
      <c r="CG42" s="270">
        <v>997</v>
      </c>
      <c r="CH42" s="83">
        <f t="shared" si="12"/>
        <v>6101.49</v>
      </c>
      <c r="CI42" s="83">
        <f t="shared" si="13"/>
        <v>6890.0000000000009</v>
      </c>
      <c r="CJ42" s="27">
        <f t="shared" si="7"/>
        <v>6939.3099999999995</v>
      </c>
      <c r="CK42" s="25">
        <f t="shared" si="11"/>
        <v>0.71567489114656713</v>
      </c>
      <c r="CN42" s="300"/>
    </row>
    <row r="43" spans="1:92" ht="20.100000000000001" customHeight="1" x14ac:dyDescent="0.25">
      <c r="A43" s="10">
        <v>69</v>
      </c>
      <c r="B43" s="113" t="s">
        <v>42</v>
      </c>
      <c r="C43" s="143" t="s">
        <v>27</v>
      </c>
      <c r="D43" s="82">
        <v>0</v>
      </c>
      <c r="E43" s="82">
        <v>0</v>
      </c>
      <c r="F43" s="82">
        <v>0</v>
      </c>
      <c r="G43" s="82">
        <v>0</v>
      </c>
      <c r="H43" s="82">
        <v>9.9999999999999995E-7</v>
      </c>
      <c r="I43" s="82">
        <v>0</v>
      </c>
      <c r="J43" s="82">
        <v>0</v>
      </c>
      <c r="K43" s="82">
        <v>0</v>
      </c>
      <c r="L43" s="82">
        <v>0</v>
      </c>
      <c r="M43" s="114">
        <v>0</v>
      </c>
      <c r="N43" s="114">
        <v>0</v>
      </c>
      <c r="O43" s="114">
        <v>0</v>
      </c>
      <c r="P43" s="25">
        <f>SUM(D43:O43)</f>
        <v>9.9999999999999995E-7</v>
      </c>
      <c r="Q43" s="101">
        <v>0</v>
      </c>
      <c r="R43" s="101">
        <v>0</v>
      </c>
      <c r="S43" s="101">
        <v>0</v>
      </c>
      <c r="T43" s="101">
        <v>0</v>
      </c>
      <c r="U43" s="101">
        <v>0.91</v>
      </c>
      <c r="V43" s="101">
        <v>31.3</v>
      </c>
      <c r="W43" s="101">
        <v>2.0019999999999998</v>
      </c>
      <c r="X43" s="101">
        <v>2.2000000000000002</v>
      </c>
      <c r="Y43" s="101">
        <v>14.96</v>
      </c>
      <c r="Z43" s="101">
        <v>11.5</v>
      </c>
      <c r="AA43" s="101">
        <v>18</v>
      </c>
      <c r="AB43" s="101">
        <v>24.9</v>
      </c>
      <c r="AC43" s="25">
        <f>SUM(Q43:AB43)</f>
        <v>105.77200000000002</v>
      </c>
      <c r="AD43" s="101">
        <v>29.9</v>
      </c>
      <c r="AE43" s="101">
        <v>2.65</v>
      </c>
      <c r="AF43" s="101">
        <v>15.28</v>
      </c>
      <c r="AG43" s="101">
        <v>12</v>
      </c>
      <c r="AH43" s="101">
        <v>9.1999999999999993</v>
      </c>
      <c r="AI43" s="101">
        <v>3</v>
      </c>
      <c r="AJ43" s="101">
        <v>0.35</v>
      </c>
      <c r="AK43" s="101">
        <v>2.5</v>
      </c>
      <c r="AL43" s="101">
        <v>1.6</v>
      </c>
      <c r="AM43" s="271">
        <v>0.7</v>
      </c>
      <c r="AN43" s="271">
        <v>5</v>
      </c>
      <c r="AO43" s="271">
        <v>18</v>
      </c>
      <c r="AP43" s="154">
        <v>0</v>
      </c>
      <c r="AQ43" s="101">
        <v>1.7</v>
      </c>
      <c r="AR43" s="101">
        <v>0.4</v>
      </c>
      <c r="AS43" s="101">
        <v>3.5</v>
      </c>
      <c r="AT43" s="101">
        <v>0</v>
      </c>
      <c r="AU43" s="101">
        <v>1.97</v>
      </c>
      <c r="AV43" s="101">
        <v>15.7</v>
      </c>
      <c r="AW43" s="101">
        <v>0</v>
      </c>
      <c r="AX43" s="101">
        <v>0</v>
      </c>
      <c r="AY43" s="101">
        <v>0</v>
      </c>
      <c r="AZ43" s="101">
        <v>15.2</v>
      </c>
      <c r="BA43" s="101">
        <v>3.5</v>
      </c>
      <c r="BB43" s="154">
        <v>0.15</v>
      </c>
      <c r="BC43" s="101">
        <v>3.2</v>
      </c>
      <c r="BD43" s="101">
        <v>0</v>
      </c>
      <c r="BE43" s="101">
        <v>1</v>
      </c>
      <c r="BF43" s="101">
        <v>5.7</v>
      </c>
      <c r="BG43" s="101">
        <v>3.1</v>
      </c>
      <c r="BH43" s="101">
        <v>1.2000999999999999</v>
      </c>
      <c r="BI43" s="101">
        <v>4.3</v>
      </c>
      <c r="BJ43" s="101">
        <v>1</v>
      </c>
      <c r="BK43" s="101">
        <v>0</v>
      </c>
      <c r="BL43" s="101">
        <v>5.8</v>
      </c>
      <c r="BM43" s="101">
        <v>12.8</v>
      </c>
      <c r="BN43" s="493">
        <f t="shared" si="10"/>
        <v>38.250100000000003</v>
      </c>
      <c r="BO43" s="101">
        <v>2.4</v>
      </c>
      <c r="BP43" s="101">
        <v>4</v>
      </c>
      <c r="BQ43" s="101">
        <v>20</v>
      </c>
      <c r="BR43" s="101">
        <v>28.1</v>
      </c>
      <c r="BS43" s="101">
        <v>15</v>
      </c>
      <c r="BT43" s="101">
        <v>0</v>
      </c>
      <c r="BU43" s="101">
        <v>10.5</v>
      </c>
      <c r="BV43" s="101">
        <v>0</v>
      </c>
      <c r="BW43" s="101">
        <v>5.4</v>
      </c>
      <c r="BX43" s="101">
        <v>0</v>
      </c>
      <c r="BY43" s="101">
        <v>1.5</v>
      </c>
      <c r="BZ43" s="101">
        <v>43.3</v>
      </c>
      <c r="CA43" s="154">
        <v>3.1</v>
      </c>
      <c r="CB43" s="101">
        <v>0</v>
      </c>
      <c r="CC43" s="101">
        <v>0.9</v>
      </c>
      <c r="CD43" s="101">
        <v>0</v>
      </c>
      <c r="CE43" s="101">
        <v>2</v>
      </c>
      <c r="CF43" s="101">
        <v>1.4</v>
      </c>
      <c r="CG43" s="270">
        <v>9.4</v>
      </c>
      <c r="CH43" s="83">
        <f t="shared" si="12"/>
        <v>14.350100000000001</v>
      </c>
      <c r="CI43" s="83">
        <f t="shared" si="13"/>
        <v>80</v>
      </c>
      <c r="CJ43" s="27">
        <f t="shared" si="7"/>
        <v>16.8</v>
      </c>
      <c r="CK43" s="25">
        <f t="shared" si="11"/>
        <v>-79</v>
      </c>
      <c r="CN43" s="300"/>
    </row>
    <row r="44" spans="1:92" ht="20.100000000000001" customHeight="1" x14ac:dyDescent="0.25">
      <c r="A44" s="10">
        <v>69</v>
      </c>
      <c r="B44" s="113" t="s">
        <v>151</v>
      </c>
      <c r="C44" s="143" t="s">
        <v>158</v>
      </c>
      <c r="D44" s="82">
        <v>0</v>
      </c>
      <c r="E44" s="82">
        <v>0</v>
      </c>
      <c r="F44" s="82">
        <v>0</v>
      </c>
      <c r="G44" s="82">
        <v>0</v>
      </c>
      <c r="H44" s="82">
        <v>9.9999999999999995E-7</v>
      </c>
      <c r="I44" s="82">
        <v>0</v>
      </c>
      <c r="J44" s="82">
        <v>0</v>
      </c>
      <c r="K44" s="82">
        <v>0</v>
      </c>
      <c r="L44" s="82">
        <v>0</v>
      </c>
      <c r="M44" s="114">
        <v>0</v>
      </c>
      <c r="N44" s="114">
        <v>0</v>
      </c>
      <c r="O44" s="114">
        <v>0</v>
      </c>
      <c r="P44" s="25">
        <v>0</v>
      </c>
      <c r="Q44" s="82">
        <v>0</v>
      </c>
      <c r="R44" s="82">
        <v>0</v>
      </c>
      <c r="S44" s="82">
        <v>0</v>
      </c>
      <c r="T44" s="82">
        <v>0</v>
      </c>
      <c r="U44" s="82">
        <v>9.9999999999999995E-7</v>
      </c>
      <c r="V44" s="82">
        <v>0</v>
      </c>
      <c r="W44" s="82">
        <v>0</v>
      </c>
      <c r="X44" s="82">
        <v>0</v>
      </c>
      <c r="Y44" s="82">
        <v>0</v>
      </c>
      <c r="Z44" s="114">
        <v>0</v>
      </c>
      <c r="AA44" s="114">
        <v>0</v>
      </c>
      <c r="AB44" s="114">
        <v>0</v>
      </c>
      <c r="AC44" s="25">
        <v>0</v>
      </c>
      <c r="AD44" s="101">
        <v>0</v>
      </c>
      <c r="AE44" s="101">
        <v>0</v>
      </c>
      <c r="AF44" s="101">
        <v>0</v>
      </c>
      <c r="AG44" s="101">
        <v>10.40560022</v>
      </c>
      <c r="AH44" s="101">
        <v>15.458109589999999</v>
      </c>
      <c r="AI44" s="101">
        <v>0</v>
      </c>
      <c r="AJ44" s="101"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54">
        <v>0</v>
      </c>
      <c r="AQ44" s="101">
        <v>0</v>
      </c>
      <c r="AR44" s="101">
        <v>0</v>
      </c>
      <c r="AS44" s="101">
        <v>0</v>
      </c>
      <c r="AT44" s="101"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v>0</v>
      </c>
      <c r="BA44" s="101">
        <v>0</v>
      </c>
      <c r="BB44" s="154">
        <v>0</v>
      </c>
      <c r="BC44" s="101">
        <v>0</v>
      </c>
      <c r="BD44" s="101">
        <v>0</v>
      </c>
      <c r="BE44" s="101">
        <v>0</v>
      </c>
      <c r="BF44" s="101">
        <v>0</v>
      </c>
      <c r="BG44" s="101">
        <v>0</v>
      </c>
      <c r="BH44" s="101">
        <v>0</v>
      </c>
      <c r="BI44" s="101">
        <v>0</v>
      </c>
      <c r="BJ44" s="101">
        <v>0</v>
      </c>
      <c r="BK44" s="101">
        <v>0</v>
      </c>
      <c r="BL44" s="101">
        <v>0</v>
      </c>
      <c r="BM44" s="101">
        <v>0</v>
      </c>
      <c r="BN44" s="493">
        <f t="shared" si="10"/>
        <v>0</v>
      </c>
      <c r="BO44" s="101">
        <v>0</v>
      </c>
      <c r="BP44" s="101">
        <v>0</v>
      </c>
      <c r="BQ44" s="101">
        <v>0</v>
      </c>
      <c r="BR44" s="101">
        <v>0</v>
      </c>
      <c r="BS44" s="101">
        <v>0</v>
      </c>
      <c r="BT44" s="101">
        <v>0</v>
      </c>
      <c r="BU44" s="101">
        <v>0</v>
      </c>
      <c r="BV44" s="101">
        <v>0</v>
      </c>
      <c r="BW44" s="101">
        <v>0</v>
      </c>
      <c r="BX44" s="101">
        <v>0</v>
      </c>
      <c r="BY44" s="101">
        <v>0</v>
      </c>
      <c r="BZ44" s="101">
        <v>4.1349453899999995</v>
      </c>
      <c r="CA44" s="154">
        <v>2.1323120899999997</v>
      </c>
      <c r="CB44" s="101">
        <v>4.7480270000000005E-2</v>
      </c>
      <c r="CC44" s="101">
        <v>0.92081191000000007</v>
      </c>
      <c r="CD44" s="101">
        <v>0.85169676000000005</v>
      </c>
      <c r="CE44" s="101">
        <v>2.0000000000000001E-4</v>
      </c>
      <c r="CF44" s="101">
        <v>0.52465944999999992</v>
      </c>
      <c r="CG44" s="270">
        <v>0.53274120999999997</v>
      </c>
      <c r="CH44" s="83">
        <f t="shared" si="12"/>
        <v>0</v>
      </c>
      <c r="CI44" s="83">
        <f t="shared" si="13"/>
        <v>0</v>
      </c>
      <c r="CJ44" s="27">
        <f t="shared" si="7"/>
        <v>5.0099016900000004</v>
      </c>
      <c r="CK44" s="25"/>
      <c r="CN44" s="300"/>
    </row>
    <row r="45" spans="1:92" ht="20.100000000000001" customHeight="1" x14ac:dyDescent="0.25">
      <c r="B45" s="113" t="s">
        <v>196</v>
      </c>
      <c r="C45" s="143" t="s">
        <v>197</v>
      </c>
      <c r="D45" s="82"/>
      <c r="E45" s="82"/>
      <c r="F45" s="82"/>
      <c r="G45" s="82"/>
      <c r="H45" s="82"/>
      <c r="I45" s="82"/>
      <c r="J45" s="82"/>
      <c r="K45" s="82"/>
      <c r="L45" s="82"/>
      <c r="M45" s="114"/>
      <c r="N45" s="114"/>
      <c r="O45" s="114"/>
      <c r="P45" s="25"/>
      <c r="Q45" s="82"/>
      <c r="R45" s="82"/>
      <c r="S45" s="82"/>
      <c r="T45" s="82"/>
      <c r="U45" s="82"/>
      <c r="V45" s="82"/>
      <c r="W45" s="82"/>
      <c r="X45" s="82"/>
      <c r="Y45" s="82"/>
      <c r="Z45" s="114"/>
      <c r="AA45" s="114"/>
      <c r="AB45" s="114"/>
      <c r="AC45" s="25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54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54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493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54"/>
      <c r="CB45" s="101"/>
      <c r="CC45" s="101"/>
      <c r="CD45" s="101"/>
      <c r="CE45" s="101"/>
      <c r="CF45" s="101"/>
      <c r="CG45" s="270">
        <v>0.21679548000000001</v>
      </c>
      <c r="CH45" s="83">
        <f t="shared" si="12"/>
        <v>0</v>
      </c>
      <c r="CI45" s="83">
        <f t="shared" si="13"/>
        <v>0</v>
      </c>
      <c r="CJ45" s="27">
        <f t="shared" si="7"/>
        <v>0.21679548000000001</v>
      </c>
      <c r="CK45" s="25"/>
      <c r="CN45" s="300"/>
    </row>
    <row r="46" spans="1:92" ht="20.100000000000001" customHeight="1" x14ac:dyDescent="0.25">
      <c r="A46" s="10">
        <v>69</v>
      </c>
      <c r="B46" s="113" t="s">
        <v>87</v>
      </c>
      <c r="C46" s="143" t="s">
        <v>88</v>
      </c>
      <c r="D46" s="82">
        <v>0</v>
      </c>
      <c r="E46" s="82">
        <v>0</v>
      </c>
      <c r="F46" s="82">
        <v>0</v>
      </c>
      <c r="G46" s="82">
        <v>0</v>
      </c>
      <c r="H46" s="82">
        <v>9.9999999999999995E-7</v>
      </c>
      <c r="I46" s="82">
        <v>0</v>
      </c>
      <c r="J46" s="82">
        <v>0</v>
      </c>
      <c r="K46" s="82">
        <v>0</v>
      </c>
      <c r="L46" s="82">
        <v>0</v>
      </c>
      <c r="M46" s="114">
        <v>0</v>
      </c>
      <c r="N46" s="114">
        <v>0</v>
      </c>
      <c r="O46" s="114">
        <v>0</v>
      </c>
      <c r="P46" s="25">
        <v>0</v>
      </c>
      <c r="Q46" s="82">
        <v>0</v>
      </c>
      <c r="R46" s="82">
        <v>0</v>
      </c>
      <c r="S46" s="82">
        <v>0</v>
      </c>
      <c r="T46" s="82">
        <v>0</v>
      </c>
      <c r="U46" s="82">
        <v>9.9999999999999995E-7</v>
      </c>
      <c r="V46" s="82">
        <v>0</v>
      </c>
      <c r="W46" s="82">
        <v>0</v>
      </c>
      <c r="X46" s="82">
        <v>0</v>
      </c>
      <c r="Y46" s="82">
        <v>0</v>
      </c>
      <c r="Z46" s="114">
        <v>0</v>
      </c>
      <c r="AA46" s="114">
        <v>0</v>
      </c>
      <c r="AB46" s="114">
        <v>0</v>
      </c>
      <c r="AC46" s="25">
        <v>0</v>
      </c>
      <c r="AD46" s="101">
        <v>0</v>
      </c>
      <c r="AE46" s="101">
        <v>0</v>
      </c>
      <c r="AF46" s="101">
        <v>0</v>
      </c>
      <c r="AG46" s="101">
        <v>10.40560022</v>
      </c>
      <c r="AH46" s="101">
        <v>15.458109589999999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54">
        <v>0</v>
      </c>
      <c r="AQ46" s="101">
        <v>0</v>
      </c>
      <c r="AR46" s="101">
        <v>0</v>
      </c>
      <c r="AS46" s="101">
        <v>0</v>
      </c>
      <c r="AT46" s="101">
        <v>0</v>
      </c>
      <c r="AU46" s="101">
        <v>0</v>
      </c>
      <c r="AV46" s="101">
        <v>0</v>
      </c>
      <c r="AW46" s="101">
        <v>12.558</v>
      </c>
      <c r="AX46" s="101">
        <v>9.7672399999999993</v>
      </c>
      <c r="AY46" s="101">
        <v>6.5339999999999998</v>
      </c>
      <c r="AZ46" s="101">
        <v>4.71</v>
      </c>
      <c r="BA46" s="101">
        <v>14.170030000000001</v>
      </c>
      <c r="BB46" s="154">
        <v>16.757999999999999</v>
      </c>
      <c r="BC46" s="101">
        <v>7.9180000000000001</v>
      </c>
      <c r="BD46" s="101">
        <v>6.5055500000000004</v>
      </c>
      <c r="BE46" s="101">
        <v>6.266</v>
      </c>
      <c r="BF46" s="101">
        <v>5.3570500000000001</v>
      </c>
      <c r="BG46" s="101">
        <v>7.516</v>
      </c>
      <c r="BH46" s="101">
        <v>10.430999999999999</v>
      </c>
      <c r="BI46" s="101">
        <v>6.6929999999999996</v>
      </c>
      <c r="BJ46" s="101">
        <v>7.2569299999999997</v>
      </c>
      <c r="BK46" s="101">
        <v>4.6710000000000003</v>
      </c>
      <c r="BL46" s="101">
        <v>2.7440000000000002</v>
      </c>
      <c r="BM46" s="101">
        <v>2.2109999999999999</v>
      </c>
      <c r="BN46" s="493">
        <f t="shared" si="10"/>
        <v>84.327529999999996</v>
      </c>
      <c r="BO46" s="101">
        <v>3.1219999999999999</v>
      </c>
      <c r="BP46" s="101">
        <v>2.5954999999999999</v>
      </c>
      <c r="BQ46" s="101">
        <v>1.7664500000000001</v>
      </c>
      <c r="BR46" s="101">
        <v>1.19</v>
      </c>
      <c r="BS46" s="101">
        <v>0.59928000000000003</v>
      </c>
      <c r="BT46" s="101">
        <v>0.375</v>
      </c>
      <c r="BU46" s="101">
        <v>0.83199999999999996</v>
      </c>
      <c r="BV46" s="101">
        <v>0.78200000000000003</v>
      </c>
      <c r="BW46" s="101">
        <v>0.78300000000000003</v>
      </c>
      <c r="BX46" s="101">
        <v>0.78400000000000003</v>
      </c>
      <c r="BY46" s="101">
        <v>0.217</v>
      </c>
      <c r="BZ46" s="101">
        <v>0.52500000000000002</v>
      </c>
      <c r="CA46" s="154">
        <v>0.433</v>
      </c>
      <c r="CB46" s="101">
        <v>0.33910000000000001</v>
      </c>
      <c r="CC46" s="101">
        <v>0.55349999999999999</v>
      </c>
      <c r="CD46" s="101">
        <v>0.76</v>
      </c>
      <c r="CE46" s="101">
        <v>0.36255995999999996</v>
      </c>
      <c r="CF46" s="101">
        <v>1.0009999999999999</v>
      </c>
      <c r="CG46" s="270">
        <v>1.016</v>
      </c>
      <c r="CH46" s="83">
        <f t="shared" si="12"/>
        <v>60.751599999999996</v>
      </c>
      <c r="CI46" s="83">
        <f t="shared" si="13"/>
        <v>10.480230000000001</v>
      </c>
      <c r="CJ46" s="27">
        <f t="shared" si="7"/>
        <v>4.4651599600000003</v>
      </c>
      <c r="CK46" s="25">
        <f t="shared" si="11"/>
        <v>-57.394446877597147</v>
      </c>
      <c r="CN46" s="300"/>
    </row>
    <row r="47" spans="1:92" ht="20.100000000000001" customHeight="1" thickBot="1" x14ac:dyDescent="0.3">
      <c r="A47" s="10">
        <v>69</v>
      </c>
      <c r="B47" s="113" t="s">
        <v>154</v>
      </c>
      <c r="C47" s="143" t="s">
        <v>159</v>
      </c>
      <c r="D47" s="82">
        <v>0</v>
      </c>
      <c r="E47" s="82">
        <v>0</v>
      </c>
      <c r="F47" s="82">
        <v>0</v>
      </c>
      <c r="G47" s="82">
        <v>0</v>
      </c>
      <c r="H47" s="82">
        <v>9.9999999999999995E-7</v>
      </c>
      <c r="I47" s="82">
        <v>0</v>
      </c>
      <c r="J47" s="82">
        <v>0</v>
      </c>
      <c r="K47" s="82">
        <v>0</v>
      </c>
      <c r="L47" s="82">
        <v>0</v>
      </c>
      <c r="M47" s="114">
        <v>0</v>
      </c>
      <c r="N47" s="114">
        <v>0</v>
      </c>
      <c r="O47" s="114">
        <v>0</v>
      </c>
      <c r="P47" s="25">
        <v>0</v>
      </c>
      <c r="Q47" s="82">
        <v>0</v>
      </c>
      <c r="R47" s="82">
        <v>0</v>
      </c>
      <c r="S47" s="82">
        <v>0</v>
      </c>
      <c r="T47" s="82">
        <v>0</v>
      </c>
      <c r="U47" s="82">
        <v>9.9999999999999995E-7</v>
      </c>
      <c r="V47" s="82">
        <v>0</v>
      </c>
      <c r="W47" s="82">
        <v>0</v>
      </c>
      <c r="X47" s="82">
        <v>0</v>
      </c>
      <c r="Y47" s="82">
        <v>0</v>
      </c>
      <c r="Z47" s="114">
        <v>0</v>
      </c>
      <c r="AA47" s="114">
        <v>0</v>
      </c>
      <c r="AB47" s="114">
        <v>0</v>
      </c>
      <c r="AC47" s="25">
        <v>0</v>
      </c>
      <c r="AD47" s="101">
        <v>0</v>
      </c>
      <c r="AE47" s="101">
        <v>0</v>
      </c>
      <c r="AF47" s="101">
        <v>0</v>
      </c>
      <c r="AG47" s="101">
        <v>10.40560022</v>
      </c>
      <c r="AH47" s="101">
        <v>15.458109589999999</v>
      </c>
      <c r="AI47" s="101">
        <v>0</v>
      </c>
      <c r="AJ47" s="101"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54">
        <v>0</v>
      </c>
      <c r="AQ47" s="101">
        <v>0</v>
      </c>
      <c r="AR47" s="101">
        <v>0</v>
      </c>
      <c r="AS47" s="101">
        <v>0</v>
      </c>
      <c r="AT47" s="101"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v>0</v>
      </c>
      <c r="BA47" s="101">
        <v>0</v>
      </c>
      <c r="BB47" s="154">
        <v>0</v>
      </c>
      <c r="BC47" s="101">
        <v>0</v>
      </c>
      <c r="BD47" s="101">
        <v>0</v>
      </c>
      <c r="BE47" s="101">
        <v>0</v>
      </c>
      <c r="BF47" s="101">
        <v>0</v>
      </c>
      <c r="BG47" s="101">
        <v>0</v>
      </c>
      <c r="BH47" s="101">
        <v>0</v>
      </c>
      <c r="BI47" s="101">
        <v>0</v>
      </c>
      <c r="BJ47" s="101">
        <v>0</v>
      </c>
      <c r="BK47" s="101">
        <v>0</v>
      </c>
      <c r="BL47" s="101">
        <v>0</v>
      </c>
      <c r="BM47" s="101">
        <v>0</v>
      </c>
      <c r="BN47" s="493">
        <f t="shared" si="10"/>
        <v>0</v>
      </c>
      <c r="BO47" s="101">
        <v>0</v>
      </c>
      <c r="BP47" s="101">
        <v>0</v>
      </c>
      <c r="BQ47" s="101">
        <v>0</v>
      </c>
      <c r="BR47" s="101">
        <v>0</v>
      </c>
      <c r="BS47" s="101">
        <v>0</v>
      </c>
      <c r="BT47" s="101">
        <v>0</v>
      </c>
      <c r="BU47" s="101">
        <v>0</v>
      </c>
      <c r="BV47" s="101">
        <v>0</v>
      </c>
      <c r="BW47" s="101">
        <v>0</v>
      </c>
      <c r="BX47" s="101">
        <v>0</v>
      </c>
      <c r="BY47" s="101">
        <v>0</v>
      </c>
      <c r="BZ47" s="101">
        <v>0.45314508000000003</v>
      </c>
      <c r="CA47" s="154">
        <v>0.17885816999999998</v>
      </c>
      <c r="CB47" s="101">
        <v>0.15600651000000001</v>
      </c>
      <c r="CC47" s="101">
        <v>0.22162144999999997</v>
      </c>
      <c r="CD47" s="101">
        <v>0.14514245000000001</v>
      </c>
      <c r="CE47" s="273">
        <v>9.4027979999999997E-2</v>
      </c>
      <c r="CF47" s="101">
        <v>0.17116213999999999</v>
      </c>
      <c r="CG47" s="270">
        <v>0.96377619999999986</v>
      </c>
      <c r="CH47" s="83">
        <f>SUM($BB47:$BH47)</f>
        <v>0</v>
      </c>
      <c r="CI47" s="83">
        <f>SUM($BO47:$BU47)</f>
        <v>0</v>
      </c>
      <c r="CJ47" s="27">
        <f t="shared" si="7"/>
        <v>1.9305949</v>
      </c>
      <c r="CK47" s="25"/>
      <c r="CN47" s="300"/>
    </row>
    <row r="48" spans="1:92" ht="20.100000000000001" customHeight="1" x14ac:dyDescent="0.3">
      <c r="B48" s="128" t="s">
        <v>50</v>
      </c>
      <c r="C48" s="29"/>
      <c r="D48" s="428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34"/>
      <c r="P48" s="30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30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5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5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30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5"/>
      <c r="CB48" s="116"/>
      <c r="CC48" s="116"/>
      <c r="CD48" s="116"/>
      <c r="CE48" s="83"/>
      <c r="CF48" s="116"/>
      <c r="CG48" s="275"/>
      <c r="CH48" s="116"/>
      <c r="CI48" s="116"/>
      <c r="CJ48" s="275"/>
      <c r="CK48" s="30"/>
      <c r="CN48" s="300"/>
    </row>
    <row r="49" spans="2:92" ht="20.100000000000001" customHeight="1" thickBot="1" x14ac:dyDescent="0.3">
      <c r="B49" s="539" t="s">
        <v>49</v>
      </c>
      <c r="C49" s="566"/>
      <c r="D49" s="24">
        <f t="shared" ref="D49:AI49" si="14">SUM(D50:D78)</f>
        <v>4689.9648305551009</v>
      </c>
      <c r="E49" s="24">
        <f t="shared" si="14"/>
        <v>4191.7096283394003</v>
      </c>
      <c r="F49" s="24">
        <f t="shared" si="14"/>
        <v>5015.6659201291004</v>
      </c>
      <c r="G49" s="24">
        <f t="shared" si="14"/>
        <v>4338.2436834597993</v>
      </c>
      <c r="H49" s="24">
        <f t="shared" si="14"/>
        <v>4565.3605952363996</v>
      </c>
      <c r="I49" s="24">
        <f t="shared" si="14"/>
        <v>4610.9462302283009</v>
      </c>
      <c r="J49" s="24">
        <f t="shared" si="14"/>
        <v>4278.6927981094996</v>
      </c>
      <c r="K49" s="24">
        <f t="shared" si="14"/>
        <v>4649.5456745374995</v>
      </c>
      <c r="L49" s="24">
        <f t="shared" si="14"/>
        <v>4667.7815647556999</v>
      </c>
      <c r="M49" s="24">
        <f t="shared" si="14"/>
        <v>5114.158870105699</v>
      </c>
      <c r="N49" s="24">
        <f t="shared" si="14"/>
        <v>5454.9750823728</v>
      </c>
      <c r="O49" s="24">
        <f t="shared" si="14"/>
        <v>5202.1439498443006</v>
      </c>
      <c r="P49" s="23">
        <f t="shared" si="14"/>
        <v>56779.188827673592</v>
      </c>
      <c r="Q49" s="24">
        <f t="shared" si="14"/>
        <v>3970.4921295812001</v>
      </c>
      <c r="R49" s="24">
        <f t="shared" si="14"/>
        <v>3909.6077136508002</v>
      </c>
      <c r="S49" s="24">
        <f t="shared" si="14"/>
        <v>4402.6514327174</v>
      </c>
      <c r="T49" s="24">
        <f t="shared" si="14"/>
        <v>5411.4253134959999</v>
      </c>
      <c r="U49" s="24">
        <f t="shared" si="14"/>
        <v>5686.0479325847</v>
      </c>
      <c r="V49" s="24">
        <f t="shared" si="14"/>
        <v>5569.5267775495986</v>
      </c>
      <c r="W49" s="24">
        <f t="shared" si="14"/>
        <v>5105.6146180993001</v>
      </c>
      <c r="X49" s="24">
        <f t="shared" si="14"/>
        <v>4495.0274201536995</v>
      </c>
      <c r="Y49" s="24">
        <f t="shared" si="14"/>
        <v>4458.7314604067997</v>
      </c>
      <c r="Z49" s="24">
        <f t="shared" si="14"/>
        <v>5266.4151206973002</v>
      </c>
      <c r="AA49" s="24">
        <f t="shared" si="14"/>
        <v>4752.8657592733998</v>
      </c>
      <c r="AB49" s="24">
        <f t="shared" si="14"/>
        <v>8643.8833650990018</v>
      </c>
      <c r="AC49" s="23">
        <f t="shared" si="14"/>
        <v>61672.289043309196</v>
      </c>
      <c r="AD49" s="24">
        <f t="shared" si="14"/>
        <v>3986.3241642464</v>
      </c>
      <c r="AE49" s="24">
        <f t="shared" si="14"/>
        <v>3726.8186503882994</v>
      </c>
      <c r="AF49" s="24">
        <f t="shared" si="14"/>
        <v>4613.3376842065991</v>
      </c>
      <c r="AG49" s="24">
        <f t="shared" si="14"/>
        <v>5052.1325917272998</v>
      </c>
      <c r="AH49" s="24">
        <f t="shared" si="14"/>
        <v>6951.1997780979</v>
      </c>
      <c r="AI49" s="24">
        <f t="shared" si="14"/>
        <v>5287.2290792411995</v>
      </c>
      <c r="AJ49" s="24">
        <f t="shared" ref="AJ49:BM49" si="15">SUM(AJ50:AJ78)</f>
        <v>6323.3429689190989</v>
      </c>
      <c r="AK49" s="24">
        <f t="shared" si="15"/>
        <v>5555.3401794089996</v>
      </c>
      <c r="AL49" s="24">
        <f t="shared" si="15"/>
        <v>5784.9731938956011</v>
      </c>
      <c r="AM49" s="24">
        <f t="shared" si="15"/>
        <v>5163.3652042572012</v>
      </c>
      <c r="AN49" s="24">
        <f t="shared" si="15"/>
        <v>4859.1265885191015</v>
      </c>
      <c r="AO49" s="24">
        <f t="shared" si="15"/>
        <v>6607.416919397001</v>
      </c>
      <c r="AP49" s="104">
        <f t="shared" si="15"/>
        <v>4618.2723134926</v>
      </c>
      <c r="AQ49" s="24">
        <f t="shared" si="15"/>
        <v>4635.9768907788002</v>
      </c>
      <c r="AR49" s="24">
        <f t="shared" si="15"/>
        <v>5454.7592298248001</v>
      </c>
      <c r="AS49" s="24">
        <f t="shared" si="15"/>
        <v>5057.6729702407993</v>
      </c>
      <c r="AT49" s="24">
        <f t="shared" si="15"/>
        <v>8553.3562804424</v>
      </c>
      <c r="AU49" s="24">
        <f t="shared" si="15"/>
        <v>5964.2855463198011</v>
      </c>
      <c r="AV49" s="24">
        <f t="shared" si="15"/>
        <v>5183.7172721292</v>
      </c>
      <c r="AW49" s="24">
        <f t="shared" si="15"/>
        <v>5586.3437490042015</v>
      </c>
      <c r="AX49" s="24">
        <f t="shared" si="15"/>
        <v>3771.7417385942008</v>
      </c>
      <c r="AY49" s="24">
        <f t="shared" si="15"/>
        <v>7214.0924920610005</v>
      </c>
      <c r="AZ49" s="24">
        <f t="shared" si="15"/>
        <v>5258.6544399046006</v>
      </c>
      <c r="BA49" s="24">
        <f t="shared" si="15"/>
        <v>5435.6325167088007</v>
      </c>
      <c r="BB49" s="104">
        <f t="shared" si="15"/>
        <v>6375.1665303746004</v>
      </c>
      <c r="BC49" s="24">
        <f t="shared" si="15"/>
        <v>6015.4791263112011</v>
      </c>
      <c r="BD49" s="24">
        <f t="shared" si="15"/>
        <v>6719.5524644752004</v>
      </c>
      <c r="BE49" s="24">
        <f t="shared" si="15"/>
        <v>6734.2817306561992</v>
      </c>
      <c r="BF49" s="24">
        <f t="shared" si="15"/>
        <v>7127.0025202348006</v>
      </c>
      <c r="BG49" s="24">
        <f t="shared" si="15"/>
        <v>9289.7074268459983</v>
      </c>
      <c r="BH49" s="24">
        <f t="shared" si="15"/>
        <v>7282.3463852356017</v>
      </c>
      <c r="BI49" s="24">
        <f t="shared" si="15"/>
        <v>9305.3161126478008</v>
      </c>
      <c r="BJ49" s="24">
        <f t="shared" si="15"/>
        <v>8168.5052450652011</v>
      </c>
      <c r="BK49" s="24">
        <f t="shared" si="15"/>
        <v>7926.6117710556009</v>
      </c>
      <c r="BL49" s="24">
        <f t="shared" si="15"/>
        <v>7115.4513615079986</v>
      </c>
      <c r="BM49" s="24">
        <f t="shared" si="15"/>
        <v>7759.1435510413985</v>
      </c>
      <c r="BN49" s="23">
        <f t="shared" ref="BN49:BN73" si="16">SUM(BB49:BM49)</f>
        <v>89818.564225451599</v>
      </c>
      <c r="BO49" s="24">
        <f t="shared" ref="BO49:CE49" si="17">SUM(BO50:BO78)</f>
        <v>7585.4170124348002</v>
      </c>
      <c r="BP49" s="24">
        <f t="shared" si="17"/>
        <v>7372.1536647331995</v>
      </c>
      <c r="BQ49" s="24">
        <f t="shared" si="17"/>
        <v>8056.6277987748017</v>
      </c>
      <c r="BR49" s="24">
        <f t="shared" si="17"/>
        <v>8769.8405524964001</v>
      </c>
      <c r="BS49" s="24">
        <f t="shared" si="17"/>
        <v>10270.979978268801</v>
      </c>
      <c r="BT49" s="24">
        <f t="shared" si="17"/>
        <v>8232.4818560725998</v>
      </c>
      <c r="BU49" s="24">
        <f t="shared" si="17"/>
        <v>7644.6221167595995</v>
      </c>
      <c r="BV49" s="24">
        <f t="shared" si="17"/>
        <v>8439.6501898457991</v>
      </c>
      <c r="BW49" s="24">
        <f t="shared" si="17"/>
        <v>6862.4534512855989</v>
      </c>
      <c r="BX49" s="24">
        <f t="shared" si="17"/>
        <v>7075.8298657130008</v>
      </c>
      <c r="BY49" s="24">
        <f t="shared" si="17"/>
        <v>4829.3637549036011</v>
      </c>
      <c r="BZ49" s="24">
        <f t="shared" si="17"/>
        <v>6507.3477857933995</v>
      </c>
      <c r="CA49" s="104">
        <f t="shared" si="17"/>
        <v>5571.6336878048014</v>
      </c>
      <c r="CB49" s="24">
        <f t="shared" si="17"/>
        <v>4478.8057195518013</v>
      </c>
      <c r="CC49" s="24">
        <f t="shared" si="17"/>
        <v>4736.3417650191986</v>
      </c>
      <c r="CD49" s="24">
        <f t="shared" si="17"/>
        <v>5908.6052673634003</v>
      </c>
      <c r="CE49" s="24">
        <f t="shared" si="17"/>
        <v>4496.2998157112006</v>
      </c>
      <c r="CF49" s="24">
        <f t="shared" ref="CF49" si="18">SUM(CF50:CF78)</f>
        <v>5054.1233430226011</v>
      </c>
      <c r="CG49" s="105">
        <f>SUM(CG50:CG78)</f>
        <v>3953.6048690754001</v>
      </c>
      <c r="CH49" s="24">
        <f>SUM($BB49:$BH49)</f>
        <v>49543.536184133605</v>
      </c>
      <c r="CI49" s="24">
        <f>SUM($BO49:$BU49)</f>
        <v>57932.122979540203</v>
      </c>
      <c r="CJ49" s="105">
        <f t="shared" ref="CJ49:CJ78" si="19">SUM($CA49:$CG49)</f>
        <v>34199.414467548406</v>
      </c>
      <c r="CK49" s="23">
        <f t="shared" si="11"/>
        <v>-40.966405668187647</v>
      </c>
      <c r="CL49" s="296"/>
      <c r="CM49" s="296"/>
      <c r="CN49" s="300"/>
    </row>
    <row r="50" spans="2:92" ht="20.100000000000001" customHeight="1" x14ac:dyDescent="0.25">
      <c r="B50" s="79" t="s">
        <v>8</v>
      </c>
      <c r="C50" s="142" t="s">
        <v>133</v>
      </c>
      <c r="D50" s="118">
        <v>1562.1593973027002</v>
      </c>
      <c r="E50" s="118">
        <v>1254.5744246305001</v>
      </c>
      <c r="F50" s="118">
        <v>1447.5499792345001</v>
      </c>
      <c r="G50" s="118">
        <v>1254.6055957251001</v>
      </c>
      <c r="H50" s="118">
        <v>1531.3823246091001</v>
      </c>
      <c r="I50" s="118">
        <v>1489.9658907456003</v>
      </c>
      <c r="J50" s="118">
        <v>1434.1184067905999</v>
      </c>
      <c r="K50" s="118">
        <v>1565.4125118848001</v>
      </c>
      <c r="L50" s="118">
        <v>2104.8474044560999</v>
      </c>
      <c r="M50" s="118">
        <v>2230.7098687052999</v>
      </c>
      <c r="N50" s="118">
        <v>2193.8315722890002</v>
      </c>
      <c r="O50" s="118">
        <v>2424.6737655455004</v>
      </c>
      <c r="P50" s="25">
        <v>20493.831141918799</v>
      </c>
      <c r="Q50" s="101">
        <v>1475.5306286831001</v>
      </c>
      <c r="R50" s="101">
        <v>1454.0854648343</v>
      </c>
      <c r="S50" s="101">
        <v>1500.7559655497998</v>
      </c>
      <c r="T50" s="101">
        <v>2303.9623607486997</v>
      </c>
      <c r="U50" s="101">
        <v>2440.6562358749993</v>
      </c>
      <c r="V50" s="101">
        <v>2497.0178931055998</v>
      </c>
      <c r="W50" s="101">
        <v>2481.5497622861999</v>
      </c>
      <c r="X50" s="101">
        <v>1886.6021877583</v>
      </c>
      <c r="Y50" s="101">
        <v>1774.9527844110999</v>
      </c>
      <c r="Z50" s="119">
        <v>1957.8628642259998</v>
      </c>
      <c r="AA50" s="119">
        <v>1476.6795085362996</v>
      </c>
      <c r="AB50" s="119">
        <v>2032.617411894</v>
      </c>
      <c r="AC50" s="25">
        <v>23282.273067908402</v>
      </c>
      <c r="AD50" s="35">
        <v>1281.8752035745999</v>
      </c>
      <c r="AE50" s="35">
        <v>1155.2978875926999</v>
      </c>
      <c r="AF50" s="35">
        <v>1636.688959518</v>
      </c>
      <c r="AG50" s="35">
        <v>1856.6713996547999</v>
      </c>
      <c r="AH50" s="35">
        <v>3104.7159931358997</v>
      </c>
      <c r="AI50" s="35">
        <v>1959.3058074217997</v>
      </c>
      <c r="AJ50" s="35">
        <v>1470.1450938312996</v>
      </c>
      <c r="AK50" s="35">
        <v>1278.7123556355002</v>
      </c>
      <c r="AL50" s="35">
        <v>1368.2354501886002</v>
      </c>
      <c r="AM50" s="276">
        <v>1120.5170219967001</v>
      </c>
      <c r="AN50" s="276">
        <v>1216.3792236471004</v>
      </c>
      <c r="AO50" s="276">
        <v>1965.7214208002003</v>
      </c>
      <c r="AP50" s="430">
        <v>1170.9978879101998</v>
      </c>
      <c r="AQ50" s="101">
        <v>1055.4933293982003</v>
      </c>
      <c r="AR50" s="101">
        <v>1215.8139018606</v>
      </c>
      <c r="AS50" s="101">
        <v>1353.6478003663999</v>
      </c>
      <c r="AT50" s="101">
        <v>2098.5828104387997</v>
      </c>
      <c r="AU50" s="101">
        <v>1596.0363989920002</v>
      </c>
      <c r="AV50" s="101">
        <v>844.2447791315999</v>
      </c>
      <c r="AW50" s="101">
        <v>1013.7604534050004</v>
      </c>
      <c r="AX50" s="101">
        <v>759.93506075899973</v>
      </c>
      <c r="AY50" s="101">
        <v>1474.1087518220002</v>
      </c>
      <c r="AZ50" s="101">
        <v>877.42578923999997</v>
      </c>
      <c r="BA50" s="101">
        <v>1000.5263678536002</v>
      </c>
      <c r="BB50" s="121">
        <v>1678.1043752144008</v>
      </c>
      <c r="BC50" s="101">
        <v>1339.4455129369996</v>
      </c>
      <c r="BD50" s="101">
        <v>979.89181054799985</v>
      </c>
      <c r="BE50" s="101">
        <v>1286.2205159257996</v>
      </c>
      <c r="BF50" s="101">
        <v>932.78745892639972</v>
      </c>
      <c r="BG50" s="101">
        <v>1380.5176661093999</v>
      </c>
      <c r="BH50" s="101">
        <v>1234.6345538814005</v>
      </c>
      <c r="BI50" s="101">
        <v>1898.1607772049999</v>
      </c>
      <c r="BJ50" s="101">
        <v>1151.6552876443998</v>
      </c>
      <c r="BK50" s="101">
        <v>1565.5510911908</v>
      </c>
      <c r="BL50" s="101">
        <v>997.22806832879996</v>
      </c>
      <c r="BM50" s="101">
        <v>1467.3159836635998</v>
      </c>
      <c r="BN50" s="493">
        <f t="shared" si="16"/>
        <v>15911.513101575001</v>
      </c>
      <c r="BO50" s="35">
        <v>2061.7677420843997</v>
      </c>
      <c r="BP50" s="35">
        <v>2097.8977621951999</v>
      </c>
      <c r="BQ50" s="35">
        <v>2539.2275475322003</v>
      </c>
      <c r="BR50" s="35">
        <v>2540.2341732305999</v>
      </c>
      <c r="BS50" s="35">
        <v>3108.7618545886003</v>
      </c>
      <c r="BT50" s="35">
        <v>2055.1778978709999</v>
      </c>
      <c r="BU50" s="35">
        <v>1486.9222298504005</v>
      </c>
      <c r="BV50" s="35">
        <v>1997.6336423525995</v>
      </c>
      <c r="BW50" s="35">
        <v>711.07254882999996</v>
      </c>
      <c r="BX50" s="101">
        <v>730.59</v>
      </c>
      <c r="BY50" s="101">
        <v>290.76</v>
      </c>
      <c r="BZ50" s="101">
        <v>370.44</v>
      </c>
      <c r="CA50" s="154">
        <v>552.23</v>
      </c>
      <c r="CB50" s="101">
        <v>78.89</v>
      </c>
      <c r="CC50" s="101">
        <v>0</v>
      </c>
      <c r="CD50" s="101">
        <v>19.207999999999998</v>
      </c>
      <c r="CE50" s="101">
        <v>13.72</v>
      </c>
      <c r="CF50" s="101">
        <v>13.72</v>
      </c>
      <c r="CG50" s="270">
        <v>89.18</v>
      </c>
      <c r="CH50" s="83">
        <f>SUM($BB50:$BH50)</f>
        <v>8831.6018935423999</v>
      </c>
      <c r="CI50" s="83">
        <f>SUM($BO50:$BU50)</f>
        <v>15889.989207352401</v>
      </c>
      <c r="CJ50" s="27">
        <f t="shared" si="19"/>
        <v>766.94800000000009</v>
      </c>
      <c r="CK50" s="25">
        <f t="shared" si="11"/>
        <v>-95.173388792201777</v>
      </c>
      <c r="CN50" s="300"/>
    </row>
    <row r="51" spans="2:92" ht="20.100000000000001" customHeight="1" x14ac:dyDescent="0.25">
      <c r="B51" s="113" t="s">
        <v>9</v>
      </c>
      <c r="C51" s="143" t="s">
        <v>10</v>
      </c>
      <c r="D51" s="82">
        <v>131.48325667539996</v>
      </c>
      <c r="E51" s="82">
        <v>104.2165446753</v>
      </c>
      <c r="F51" s="82">
        <v>218.18679827009998</v>
      </c>
      <c r="G51" s="82">
        <v>181.93757174590002</v>
      </c>
      <c r="H51" s="82">
        <v>164.96112079869999</v>
      </c>
      <c r="I51" s="82">
        <v>95.616960696599989</v>
      </c>
      <c r="J51" s="82">
        <v>110.62603358509999</v>
      </c>
      <c r="K51" s="82">
        <v>65.502185279100004</v>
      </c>
      <c r="L51" s="82">
        <v>33.711037388099996</v>
      </c>
      <c r="M51" s="82">
        <v>34.237893484799997</v>
      </c>
      <c r="N51" s="82">
        <v>323.0249226663999</v>
      </c>
      <c r="O51" s="82">
        <v>92.637045440699978</v>
      </c>
      <c r="P51" s="25">
        <v>1556.1413707062</v>
      </c>
      <c r="Q51" s="101">
        <v>39.618683440200002</v>
      </c>
      <c r="R51" s="101">
        <v>91.493837401800008</v>
      </c>
      <c r="S51" s="101">
        <v>190.27121077440006</v>
      </c>
      <c r="T51" s="101">
        <v>86.255620817699977</v>
      </c>
      <c r="U51" s="101">
        <v>119.13066044449999</v>
      </c>
      <c r="V51" s="101">
        <v>104.45241721199999</v>
      </c>
      <c r="W51" s="101">
        <v>70.287291851500001</v>
      </c>
      <c r="X51" s="101">
        <v>62.701266941699998</v>
      </c>
      <c r="Y51" s="101">
        <v>82.403019950899989</v>
      </c>
      <c r="Z51" s="119">
        <v>262.55769037060003</v>
      </c>
      <c r="AA51" s="119">
        <v>123.09305794500001</v>
      </c>
      <c r="AB51" s="119">
        <v>137.76310351700002</v>
      </c>
      <c r="AC51" s="25">
        <v>1370.0278606673</v>
      </c>
      <c r="AD51" s="101">
        <v>100.39824001860002</v>
      </c>
      <c r="AE51" s="101">
        <v>108.23042395470002</v>
      </c>
      <c r="AF51" s="101">
        <v>90.644975914200003</v>
      </c>
      <c r="AG51" s="101">
        <v>64.164786937300008</v>
      </c>
      <c r="AH51" s="101">
        <v>102.21757599819999</v>
      </c>
      <c r="AI51" s="101">
        <v>121.2649001103</v>
      </c>
      <c r="AJ51" s="101">
        <v>544.56783102560019</v>
      </c>
      <c r="AK51" s="101">
        <v>89.538989122500013</v>
      </c>
      <c r="AL51" s="101">
        <v>229.51234678379998</v>
      </c>
      <c r="AM51" s="269">
        <v>126.9194796753</v>
      </c>
      <c r="AN51" s="269">
        <v>186.8250322591</v>
      </c>
      <c r="AO51" s="269">
        <v>157.45421174000003</v>
      </c>
      <c r="AP51" s="430">
        <v>59.867165462999999</v>
      </c>
      <c r="AQ51" s="101">
        <v>245.52839318559998</v>
      </c>
      <c r="AR51" s="101">
        <v>226.18580663980001</v>
      </c>
      <c r="AS51" s="101">
        <v>155.66472826100005</v>
      </c>
      <c r="AT51" s="101">
        <v>284.34489528339998</v>
      </c>
      <c r="AU51" s="101">
        <v>81.708595708600015</v>
      </c>
      <c r="AV51" s="101">
        <v>125.92879801039999</v>
      </c>
      <c r="AW51" s="101">
        <v>157.37515058300002</v>
      </c>
      <c r="AX51" s="101">
        <v>47.896061409000005</v>
      </c>
      <c r="AY51" s="101">
        <v>140.19598309780005</v>
      </c>
      <c r="AZ51" s="101">
        <v>57.66187646100002</v>
      </c>
      <c r="BA51" s="101">
        <v>96.480842396399993</v>
      </c>
      <c r="BB51" s="154">
        <v>90.242612010600013</v>
      </c>
      <c r="BC51" s="101">
        <v>395.22043315440004</v>
      </c>
      <c r="BD51" s="101">
        <v>414.13818545679999</v>
      </c>
      <c r="BE51" s="101">
        <v>192.810955638</v>
      </c>
      <c r="BF51" s="101">
        <v>371.54784499840002</v>
      </c>
      <c r="BG51" s="101">
        <v>403.84954949920007</v>
      </c>
      <c r="BH51" s="101">
        <v>273.63631900640002</v>
      </c>
      <c r="BI51" s="101">
        <v>371.37056819240001</v>
      </c>
      <c r="BJ51" s="101">
        <v>398.43949364240001</v>
      </c>
      <c r="BK51" s="101">
        <v>173.64024934200003</v>
      </c>
      <c r="BL51" s="101">
        <v>219.32608460699998</v>
      </c>
      <c r="BM51" s="101">
        <v>149.807631792</v>
      </c>
      <c r="BN51" s="493">
        <f t="shared" si="16"/>
        <v>3454.0299273395999</v>
      </c>
      <c r="BO51" s="101">
        <v>246.21485301139998</v>
      </c>
      <c r="BP51" s="101">
        <v>129.60131314199998</v>
      </c>
      <c r="BQ51" s="101">
        <v>179.7978633402</v>
      </c>
      <c r="BR51" s="101">
        <v>132.04830704100002</v>
      </c>
      <c r="BS51" s="101">
        <v>254.67848489020008</v>
      </c>
      <c r="BT51" s="101">
        <v>219.17365506399997</v>
      </c>
      <c r="BU51" s="101">
        <v>198.8625894276</v>
      </c>
      <c r="BV51" s="101">
        <v>184.83606336160005</v>
      </c>
      <c r="BW51" s="101">
        <v>218.62054650379994</v>
      </c>
      <c r="BX51" s="101">
        <v>217.72078794340001</v>
      </c>
      <c r="BY51" s="101">
        <v>174.99036743240012</v>
      </c>
      <c r="BZ51" s="101">
        <v>189.21403942139992</v>
      </c>
      <c r="CA51" s="154">
        <v>75.719996332400001</v>
      </c>
      <c r="CB51" s="101">
        <v>214.25759164879997</v>
      </c>
      <c r="CC51" s="101">
        <v>136.86613820599999</v>
      </c>
      <c r="CD51" s="101">
        <v>346.21909567979992</v>
      </c>
      <c r="CE51" s="101">
        <v>91.060549018599971</v>
      </c>
      <c r="CF51" s="101">
        <v>270.33006009799999</v>
      </c>
      <c r="CG51" s="270">
        <v>161.46975492899989</v>
      </c>
      <c r="CH51" s="83">
        <f>SUM($BB51:$BH51)</f>
        <v>2141.4458997637998</v>
      </c>
      <c r="CI51" s="83">
        <f>SUM($BO51:$BU51)</f>
        <v>1360.3770659164002</v>
      </c>
      <c r="CJ51" s="27">
        <f t="shared" si="19"/>
        <v>1295.9231859125998</v>
      </c>
      <c r="CK51" s="25">
        <f t="shared" si="11"/>
        <v>-4.737942267527262</v>
      </c>
      <c r="CN51" s="300"/>
    </row>
    <row r="52" spans="2:92" ht="20.100000000000001" customHeight="1" x14ac:dyDescent="0.25">
      <c r="B52" s="113" t="s">
        <v>11</v>
      </c>
      <c r="C52" s="143" t="s">
        <v>12</v>
      </c>
      <c r="D52" s="82">
        <v>131.48325667539999</v>
      </c>
      <c r="E52" s="82">
        <v>104.51186887249999</v>
      </c>
      <c r="F52" s="82">
        <v>218.18679827009998</v>
      </c>
      <c r="G52" s="82">
        <v>181.93757174589999</v>
      </c>
      <c r="H52" s="82">
        <v>165.16377076069998</v>
      </c>
      <c r="I52" s="82">
        <v>95.616960696600003</v>
      </c>
      <c r="J52" s="82">
        <v>110.62603358509999</v>
      </c>
      <c r="K52" s="82">
        <v>65.502185279100004</v>
      </c>
      <c r="L52" s="82">
        <v>33.711037388099996</v>
      </c>
      <c r="M52" s="82">
        <v>33.099936574199994</v>
      </c>
      <c r="N52" s="82">
        <v>323.0249226663999</v>
      </c>
      <c r="O52" s="82">
        <v>92.637045440699993</v>
      </c>
      <c r="P52" s="25">
        <v>1555.5013879547998</v>
      </c>
      <c r="Q52" s="101">
        <v>39.618683440200002</v>
      </c>
      <c r="R52" s="101">
        <v>91.493837401800008</v>
      </c>
      <c r="S52" s="101">
        <v>189.57408587200004</v>
      </c>
      <c r="T52" s="101">
        <v>86.255620817699992</v>
      </c>
      <c r="U52" s="101">
        <v>119.13066044449998</v>
      </c>
      <c r="V52" s="101">
        <v>104.45241721199999</v>
      </c>
      <c r="W52" s="101">
        <v>70.287291851500001</v>
      </c>
      <c r="X52" s="101">
        <v>62.701266941699998</v>
      </c>
      <c r="Y52" s="101">
        <v>82.403019950900003</v>
      </c>
      <c r="Z52" s="119">
        <v>262.55769037059997</v>
      </c>
      <c r="AA52" s="119">
        <v>123.093057945</v>
      </c>
      <c r="AB52" s="119">
        <v>137.76310351699999</v>
      </c>
      <c r="AC52" s="25">
        <v>1369.3307357648998</v>
      </c>
      <c r="AD52" s="101">
        <v>100.39824001860002</v>
      </c>
      <c r="AE52" s="101">
        <v>108.23042395469999</v>
      </c>
      <c r="AF52" s="101">
        <v>90.644975914199989</v>
      </c>
      <c r="AG52" s="101">
        <v>64.164786937299993</v>
      </c>
      <c r="AH52" s="101">
        <v>102.2175759982</v>
      </c>
      <c r="AI52" s="101">
        <v>121.2649001103</v>
      </c>
      <c r="AJ52" s="101">
        <v>544.56783102560007</v>
      </c>
      <c r="AK52" s="101">
        <v>89.538989122499999</v>
      </c>
      <c r="AL52" s="101">
        <v>229.51234678380001</v>
      </c>
      <c r="AM52" s="269">
        <v>126.91947967529998</v>
      </c>
      <c r="AN52" s="269">
        <v>186.82503225910003</v>
      </c>
      <c r="AO52" s="269">
        <v>157.45421174000003</v>
      </c>
      <c r="AP52" s="430">
        <v>59.522335077799994</v>
      </c>
      <c r="AQ52" s="101">
        <v>245.52839318560001</v>
      </c>
      <c r="AR52" s="101">
        <v>226.18580663979998</v>
      </c>
      <c r="AS52" s="101">
        <v>155.66472826099996</v>
      </c>
      <c r="AT52" s="101">
        <v>284.34489528339992</v>
      </c>
      <c r="AU52" s="101">
        <v>81.708595708600015</v>
      </c>
      <c r="AV52" s="101">
        <v>125.92879801040002</v>
      </c>
      <c r="AW52" s="101">
        <v>157.37515058300002</v>
      </c>
      <c r="AX52" s="101">
        <v>47.896061409000012</v>
      </c>
      <c r="AY52" s="101">
        <v>140.19598309780002</v>
      </c>
      <c r="AZ52" s="101">
        <v>57.661876460999999</v>
      </c>
      <c r="BA52" s="101">
        <v>96.480842396399979</v>
      </c>
      <c r="BB52" s="154">
        <v>89.542208823200014</v>
      </c>
      <c r="BC52" s="101">
        <v>395.22043315440004</v>
      </c>
      <c r="BD52" s="101">
        <v>414.13818545680004</v>
      </c>
      <c r="BE52" s="101">
        <v>192.810955638</v>
      </c>
      <c r="BF52" s="101">
        <v>371.54784499840002</v>
      </c>
      <c r="BG52" s="101">
        <v>402.44798838719993</v>
      </c>
      <c r="BH52" s="101">
        <v>273.63631900640002</v>
      </c>
      <c r="BI52" s="101">
        <v>371.37056819239996</v>
      </c>
      <c r="BJ52" s="101">
        <v>398.43949364240001</v>
      </c>
      <c r="BK52" s="101">
        <v>173.64024934200003</v>
      </c>
      <c r="BL52" s="101">
        <v>219.32608460699998</v>
      </c>
      <c r="BM52" s="101">
        <v>149.807631792</v>
      </c>
      <c r="BN52" s="493">
        <f t="shared" si="16"/>
        <v>3451.9279630402002</v>
      </c>
      <c r="BO52" s="101">
        <v>246.21485301139998</v>
      </c>
      <c r="BP52" s="101">
        <v>129.60131314199998</v>
      </c>
      <c r="BQ52" s="101">
        <v>180.27358177080004</v>
      </c>
      <c r="BR52" s="101">
        <v>152.66454396200004</v>
      </c>
      <c r="BS52" s="101">
        <v>254.6784848902</v>
      </c>
      <c r="BT52" s="101">
        <v>219.17365506400003</v>
      </c>
      <c r="BU52" s="101">
        <v>198.86258942759997</v>
      </c>
      <c r="BV52" s="101">
        <v>184.83606336160003</v>
      </c>
      <c r="BW52" s="101">
        <v>218.62054650380006</v>
      </c>
      <c r="BX52" s="101">
        <v>217.72078794339998</v>
      </c>
      <c r="BY52" s="101">
        <v>174.99036743240009</v>
      </c>
      <c r="BZ52" s="101">
        <v>189.21403942139997</v>
      </c>
      <c r="CA52" s="154">
        <v>75.719996332400001</v>
      </c>
      <c r="CB52" s="101">
        <v>214.2575916488</v>
      </c>
      <c r="CC52" s="101">
        <v>136.86613820599999</v>
      </c>
      <c r="CD52" s="101">
        <v>346.21909567979992</v>
      </c>
      <c r="CE52" s="101">
        <v>91.060549018599971</v>
      </c>
      <c r="CF52" s="101">
        <v>270.33006009800005</v>
      </c>
      <c r="CG52" s="270">
        <v>161.469754929</v>
      </c>
      <c r="CH52" s="83">
        <f t="shared" ref="CH52:CH77" si="20">SUM($BB52:$BH52)</f>
        <v>2139.3439354644001</v>
      </c>
      <c r="CI52" s="83">
        <f t="shared" ref="CI52:CI77" si="21">SUM($BO52:$BU52)</f>
        <v>1381.469021268</v>
      </c>
      <c r="CJ52" s="27">
        <f t="shared" si="19"/>
        <v>1295.9231859125998</v>
      </c>
      <c r="CK52" s="25">
        <f t="shared" si="11"/>
        <v>-6.1923817355586275</v>
      </c>
      <c r="CN52" s="300"/>
    </row>
    <row r="53" spans="2:92" ht="20.100000000000001" customHeight="1" x14ac:dyDescent="0.25">
      <c r="B53" s="113" t="s">
        <v>13</v>
      </c>
      <c r="C53" s="143" t="s">
        <v>136</v>
      </c>
      <c r="D53" s="82">
        <v>802.34933353999998</v>
      </c>
      <c r="E53" s="82">
        <v>784.36957032999987</v>
      </c>
      <c r="F53" s="82">
        <v>761.32610211999997</v>
      </c>
      <c r="G53" s="82">
        <v>483.02352314000001</v>
      </c>
      <c r="H53" s="82">
        <v>474.49642513999999</v>
      </c>
      <c r="I53" s="82">
        <v>491.21135638999999</v>
      </c>
      <c r="J53" s="82">
        <v>390.75022324999998</v>
      </c>
      <c r="K53" s="82">
        <v>485.81740581999998</v>
      </c>
      <c r="L53" s="82">
        <v>480.93361743000003</v>
      </c>
      <c r="M53" s="82">
        <v>474.61843499000003</v>
      </c>
      <c r="N53" s="82">
        <v>438.22923594999997</v>
      </c>
      <c r="O53" s="82">
        <v>402.87007745</v>
      </c>
      <c r="P53" s="25">
        <v>6469.9953055500009</v>
      </c>
      <c r="Q53" s="101">
        <v>457.81121396999998</v>
      </c>
      <c r="R53" s="101">
        <v>401.99079103999998</v>
      </c>
      <c r="S53" s="101">
        <v>393.54330438</v>
      </c>
      <c r="T53" s="101">
        <v>455.25604681999999</v>
      </c>
      <c r="U53" s="101">
        <v>520.27648639999995</v>
      </c>
      <c r="V53" s="101">
        <v>584.66080892999992</v>
      </c>
      <c r="W53" s="101">
        <v>520.58750173999999</v>
      </c>
      <c r="X53" s="101">
        <v>668.72184572000003</v>
      </c>
      <c r="Y53" s="101">
        <v>667.31517425999994</v>
      </c>
      <c r="Z53" s="119">
        <v>698.97708231999991</v>
      </c>
      <c r="AA53" s="119">
        <v>701.49953447999997</v>
      </c>
      <c r="AB53" s="119">
        <v>673.66919366000013</v>
      </c>
      <c r="AC53" s="25">
        <v>6744.3089837199996</v>
      </c>
      <c r="AD53" s="101">
        <v>678.93862462000004</v>
      </c>
      <c r="AE53" s="101">
        <v>651.22064760000001</v>
      </c>
      <c r="AF53" s="101">
        <v>619.25934389999998</v>
      </c>
      <c r="AG53" s="101">
        <v>605.26503075999995</v>
      </c>
      <c r="AH53" s="101">
        <v>687.29257531999997</v>
      </c>
      <c r="AI53" s="101">
        <v>734.32022608</v>
      </c>
      <c r="AJ53" s="101">
        <v>693.85830068999996</v>
      </c>
      <c r="AK53" s="101">
        <v>741.25013663999994</v>
      </c>
      <c r="AL53" s="101">
        <v>834.50882715</v>
      </c>
      <c r="AM53" s="269">
        <v>967.63110486000005</v>
      </c>
      <c r="AN53" s="269">
        <v>908.83274887999994</v>
      </c>
      <c r="AO53" s="269">
        <v>873.67655913999999</v>
      </c>
      <c r="AP53" s="430">
        <v>941.48215056000004</v>
      </c>
      <c r="AQ53" s="101">
        <v>906.85896223999998</v>
      </c>
      <c r="AR53" s="101">
        <v>874.8803450800001</v>
      </c>
      <c r="AS53" s="101">
        <v>1.0571260000000001E-2</v>
      </c>
      <c r="AT53" s="101">
        <v>1736.3690646399998</v>
      </c>
      <c r="AU53" s="101">
        <v>1044.54299698</v>
      </c>
      <c r="AV53" s="101">
        <v>970.40496700000006</v>
      </c>
      <c r="AW53" s="101">
        <v>1166.98188222</v>
      </c>
      <c r="AX53" s="101">
        <v>0</v>
      </c>
      <c r="AY53" s="101">
        <v>2120.7621537200002</v>
      </c>
      <c r="AZ53" s="101">
        <v>1085.9770608400001</v>
      </c>
      <c r="BA53" s="101">
        <v>1262.8919263800001</v>
      </c>
      <c r="BB53" s="154">
        <v>1272.9065522599999</v>
      </c>
      <c r="BC53" s="101">
        <v>1288.6253093</v>
      </c>
      <c r="BD53" s="101">
        <v>1276.97366104</v>
      </c>
      <c r="BE53" s="101">
        <v>1236.75877696</v>
      </c>
      <c r="BF53" s="101">
        <v>1190.12519668</v>
      </c>
      <c r="BG53" s="101">
        <v>1348.05281016</v>
      </c>
      <c r="BH53" s="101">
        <v>1200.3792708600001</v>
      </c>
      <c r="BI53" s="101">
        <v>1455.66689926</v>
      </c>
      <c r="BJ53" s="101">
        <v>1348.1669262600001</v>
      </c>
      <c r="BK53" s="101">
        <v>1311.9327698400002</v>
      </c>
      <c r="BL53" s="101">
        <v>1329.3956613</v>
      </c>
      <c r="BM53" s="101">
        <v>1283.6059227599999</v>
      </c>
      <c r="BN53" s="493">
        <f t="shared" si="16"/>
        <v>15542.589756680003</v>
      </c>
      <c r="BO53" s="101">
        <v>1343.0899706000002</v>
      </c>
      <c r="BP53" s="101">
        <v>1212.1113800599999</v>
      </c>
      <c r="BQ53" s="101">
        <v>1265.1536340800001</v>
      </c>
      <c r="BR53" s="101">
        <v>1350.0667140800001</v>
      </c>
      <c r="BS53" s="101">
        <v>1252.9066613</v>
      </c>
      <c r="BT53" s="101">
        <v>1311.70841354</v>
      </c>
      <c r="BU53" s="101">
        <v>1316.46081574</v>
      </c>
      <c r="BV53" s="101">
        <v>1298.0618498400001</v>
      </c>
      <c r="BW53" s="101">
        <v>0</v>
      </c>
      <c r="BX53" s="101">
        <v>0</v>
      </c>
      <c r="BY53" s="101">
        <v>0</v>
      </c>
      <c r="BZ53" s="101">
        <v>0</v>
      </c>
      <c r="CA53" s="154">
        <v>0</v>
      </c>
      <c r="CB53" s="101">
        <v>0</v>
      </c>
      <c r="CC53" s="101">
        <v>0</v>
      </c>
      <c r="CD53" s="101">
        <v>0</v>
      </c>
      <c r="CE53" s="101">
        <v>0</v>
      </c>
      <c r="CF53" s="101">
        <v>0</v>
      </c>
      <c r="CG53" s="270">
        <v>0</v>
      </c>
      <c r="CH53" s="83">
        <f t="shared" si="20"/>
        <v>8813.8215772599997</v>
      </c>
      <c r="CI53" s="83">
        <f t="shared" si="21"/>
        <v>9051.4975893999999</v>
      </c>
      <c r="CJ53" s="27">
        <f t="shared" si="19"/>
        <v>0</v>
      </c>
      <c r="CK53" s="25">
        <f t="shared" si="11"/>
        <v>-100</v>
      </c>
      <c r="CN53" s="300"/>
    </row>
    <row r="54" spans="2:92" ht="20.100000000000001" customHeight="1" x14ac:dyDescent="0.25">
      <c r="B54" s="113" t="s">
        <v>14</v>
      </c>
      <c r="C54" s="143" t="s">
        <v>137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25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101">
        <v>0</v>
      </c>
      <c r="Z54" s="119">
        <v>0</v>
      </c>
      <c r="AA54" s="119">
        <v>0</v>
      </c>
      <c r="AB54" s="119">
        <v>0</v>
      </c>
      <c r="AC54" s="25">
        <v>0</v>
      </c>
      <c r="AD54" s="101">
        <v>0</v>
      </c>
      <c r="AE54" s="101">
        <v>0</v>
      </c>
      <c r="AF54" s="101">
        <v>0</v>
      </c>
      <c r="AG54" s="101">
        <v>0</v>
      </c>
      <c r="AH54" s="101">
        <v>0</v>
      </c>
      <c r="AI54" s="101">
        <v>0</v>
      </c>
      <c r="AJ54" s="101">
        <v>0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430">
        <v>0</v>
      </c>
      <c r="AQ54" s="101">
        <v>0</v>
      </c>
      <c r="AR54" s="101">
        <v>0</v>
      </c>
      <c r="AS54" s="101">
        <v>0</v>
      </c>
      <c r="AT54" s="101"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v>0</v>
      </c>
      <c r="BA54" s="101">
        <v>0</v>
      </c>
      <c r="BB54" s="154">
        <v>0</v>
      </c>
      <c r="BC54" s="101">
        <v>0</v>
      </c>
      <c r="BD54" s="101">
        <v>0</v>
      </c>
      <c r="BE54" s="101">
        <v>0</v>
      </c>
      <c r="BF54" s="101">
        <v>0</v>
      </c>
      <c r="BG54" s="101">
        <v>0</v>
      </c>
      <c r="BH54" s="101">
        <v>0</v>
      </c>
      <c r="BI54" s="101">
        <v>0</v>
      </c>
      <c r="BJ54" s="101">
        <v>0</v>
      </c>
      <c r="BK54" s="101">
        <v>0</v>
      </c>
      <c r="BL54" s="101">
        <v>0</v>
      </c>
      <c r="BM54" s="101">
        <v>0</v>
      </c>
      <c r="BN54" s="493">
        <f t="shared" si="16"/>
        <v>0</v>
      </c>
      <c r="BO54" s="101">
        <v>0</v>
      </c>
      <c r="BP54" s="101">
        <v>0</v>
      </c>
      <c r="BQ54" s="101">
        <v>0</v>
      </c>
      <c r="BR54" s="101">
        <v>0</v>
      </c>
      <c r="BS54" s="101">
        <v>0</v>
      </c>
      <c r="BT54" s="101">
        <v>0</v>
      </c>
      <c r="BU54" s="101">
        <v>0</v>
      </c>
      <c r="BV54" s="101">
        <v>0</v>
      </c>
      <c r="BW54" s="101">
        <v>0</v>
      </c>
      <c r="BX54" s="101">
        <v>0</v>
      </c>
      <c r="BY54" s="101">
        <v>0</v>
      </c>
      <c r="BZ54" s="101">
        <v>0</v>
      </c>
      <c r="CA54" s="154">
        <v>0</v>
      </c>
      <c r="CB54" s="101">
        <v>0</v>
      </c>
      <c r="CC54" s="101">
        <v>0</v>
      </c>
      <c r="CD54" s="101">
        <v>0</v>
      </c>
      <c r="CE54" s="101">
        <v>0</v>
      </c>
      <c r="CF54" s="101">
        <v>0</v>
      </c>
      <c r="CG54" s="270">
        <v>0</v>
      </c>
      <c r="CH54" s="83">
        <f t="shared" si="20"/>
        <v>0</v>
      </c>
      <c r="CI54" s="83">
        <f t="shared" si="21"/>
        <v>0</v>
      </c>
      <c r="CJ54" s="27">
        <f t="shared" si="19"/>
        <v>0</v>
      </c>
      <c r="CK54" s="25"/>
      <c r="CN54" s="300"/>
    </row>
    <row r="55" spans="2:92" ht="20.100000000000001" customHeight="1" x14ac:dyDescent="0.25">
      <c r="B55" s="113" t="s">
        <v>15</v>
      </c>
      <c r="C55" s="143" t="s">
        <v>16</v>
      </c>
      <c r="D55" s="82">
        <v>0</v>
      </c>
      <c r="E55" s="82">
        <v>0</v>
      </c>
      <c r="F55" s="82">
        <v>98.000000002500002</v>
      </c>
      <c r="G55" s="82">
        <v>1.42885</v>
      </c>
      <c r="H55" s="82">
        <v>11.500500000000001</v>
      </c>
      <c r="I55" s="82">
        <v>0</v>
      </c>
      <c r="J55" s="82">
        <v>0</v>
      </c>
      <c r="K55" s="82">
        <v>0</v>
      </c>
      <c r="L55" s="82">
        <v>0</v>
      </c>
      <c r="M55" s="82">
        <v>4.8789999999999996</v>
      </c>
      <c r="N55" s="82">
        <v>0</v>
      </c>
      <c r="O55" s="82">
        <v>0</v>
      </c>
      <c r="P55" s="25">
        <v>115.80835000250001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0</v>
      </c>
      <c r="Z55" s="119">
        <v>0</v>
      </c>
      <c r="AA55" s="119">
        <v>216.45599999999999</v>
      </c>
      <c r="AB55" s="119">
        <v>2984.2065000695002</v>
      </c>
      <c r="AC55" s="25">
        <v>3200.6625000695003</v>
      </c>
      <c r="AD55" s="101">
        <v>31.23</v>
      </c>
      <c r="AE55" s="101">
        <v>34.61</v>
      </c>
      <c r="AF55" s="101">
        <v>34.500069000000003</v>
      </c>
      <c r="AG55" s="101">
        <v>60.976500000000001</v>
      </c>
      <c r="AH55" s="101">
        <v>301.09300000000002</v>
      </c>
      <c r="AI55" s="101">
        <v>75.562399999999997</v>
      </c>
      <c r="AJ55" s="101">
        <v>643.0915</v>
      </c>
      <c r="AK55" s="101">
        <v>886.77959999999996</v>
      </c>
      <c r="AL55" s="101">
        <v>496.01400000000001</v>
      </c>
      <c r="AM55" s="269">
        <v>85.875</v>
      </c>
      <c r="AN55" s="269">
        <v>6.86</v>
      </c>
      <c r="AO55" s="269">
        <v>0</v>
      </c>
      <c r="AP55" s="430">
        <v>0</v>
      </c>
      <c r="AQ55" s="101">
        <v>0</v>
      </c>
      <c r="AR55" s="101">
        <v>0</v>
      </c>
      <c r="AS55" s="101">
        <v>0</v>
      </c>
      <c r="AT55" s="101">
        <v>0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v>0</v>
      </c>
      <c r="BA55" s="101">
        <v>0</v>
      </c>
      <c r="BB55" s="154">
        <v>2.7440000000000002</v>
      </c>
      <c r="BC55" s="101">
        <v>6.5170000000000003</v>
      </c>
      <c r="BD55" s="101">
        <v>2.0579999999999998</v>
      </c>
      <c r="BE55" s="101">
        <v>3.43</v>
      </c>
      <c r="BF55" s="101">
        <v>0</v>
      </c>
      <c r="BG55" s="101">
        <v>3.43</v>
      </c>
      <c r="BH55" s="101">
        <v>3.43</v>
      </c>
      <c r="BI55" s="101">
        <v>0</v>
      </c>
      <c r="BJ55" s="101">
        <v>0</v>
      </c>
      <c r="BK55" s="101">
        <v>20.58</v>
      </c>
      <c r="BL55" s="101">
        <v>1.3908718600000002E-2</v>
      </c>
      <c r="BM55" s="101">
        <v>0</v>
      </c>
      <c r="BN55" s="493">
        <f t="shared" si="16"/>
        <v>42.2029087186</v>
      </c>
      <c r="BO55" s="101">
        <v>0</v>
      </c>
      <c r="BP55" s="101">
        <v>0</v>
      </c>
      <c r="BQ55" s="101">
        <v>0</v>
      </c>
      <c r="BR55" s="101">
        <v>0</v>
      </c>
      <c r="BS55" s="101">
        <v>0</v>
      </c>
      <c r="BT55" s="101">
        <v>0</v>
      </c>
      <c r="BU55" s="101">
        <v>0</v>
      </c>
      <c r="BV55" s="101">
        <v>0</v>
      </c>
      <c r="BW55" s="101">
        <v>0</v>
      </c>
      <c r="BX55" s="101">
        <v>0</v>
      </c>
      <c r="BY55" s="101">
        <v>0</v>
      </c>
      <c r="BZ55" s="101">
        <v>0</v>
      </c>
      <c r="CA55" s="154">
        <v>0</v>
      </c>
      <c r="CB55" s="101">
        <v>0</v>
      </c>
      <c r="CC55" s="101">
        <v>0</v>
      </c>
      <c r="CD55" s="101">
        <v>0</v>
      </c>
      <c r="CE55" s="101">
        <v>0</v>
      </c>
      <c r="CF55" s="101">
        <v>0</v>
      </c>
      <c r="CG55" s="270">
        <v>0</v>
      </c>
      <c r="CH55" s="83">
        <f t="shared" si="20"/>
        <v>21.609000000000002</v>
      </c>
      <c r="CI55" s="83">
        <f t="shared" si="21"/>
        <v>0</v>
      </c>
      <c r="CJ55" s="27">
        <f t="shared" si="19"/>
        <v>0</v>
      </c>
      <c r="CK55" s="25"/>
      <c r="CN55" s="300"/>
    </row>
    <row r="56" spans="2:92" ht="20.100000000000001" customHeight="1" x14ac:dyDescent="0.25">
      <c r="B56" s="113" t="s">
        <v>19</v>
      </c>
      <c r="C56" s="143" t="s">
        <v>20</v>
      </c>
      <c r="D56" s="82">
        <v>837.72285072789987</v>
      </c>
      <c r="E56" s="82">
        <v>678.10867391310001</v>
      </c>
      <c r="F56" s="82">
        <v>924.06252347259988</v>
      </c>
      <c r="G56" s="82">
        <v>884.62928392209994</v>
      </c>
      <c r="H56" s="82">
        <v>879.33339881259985</v>
      </c>
      <c r="I56" s="82">
        <v>1027.4582229575001</v>
      </c>
      <c r="J56" s="82">
        <v>1008.9065518011998</v>
      </c>
      <c r="K56" s="82">
        <v>1080.9570192515998</v>
      </c>
      <c r="L56" s="82">
        <v>876.73797161830009</v>
      </c>
      <c r="M56" s="82">
        <v>980.42927458829979</v>
      </c>
      <c r="N56" s="82">
        <v>872.72284777650009</v>
      </c>
      <c r="O56" s="82">
        <v>890.94512265729986</v>
      </c>
      <c r="P56" s="25">
        <v>10942.013741499</v>
      </c>
      <c r="Q56" s="101">
        <v>854.66589948349986</v>
      </c>
      <c r="R56" s="101">
        <v>746.51504302830006</v>
      </c>
      <c r="S56" s="101">
        <v>844.05240119559994</v>
      </c>
      <c r="T56" s="101">
        <v>1010.5824901134001</v>
      </c>
      <c r="U56" s="101">
        <v>1009.0469731152999</v>
      </c>
      <c r="V56" s="101">
        <v>824.0410982889</v>
      </c>
      <c r="W56" s="101">
        <v>819.65652980619996</v>
      </c>
      <c r="X56" s="101">
        <v>744.64260069099998</v>
      </c>
      <c r="Y56" s="101">
        <v>727.86717743830013</v>
      </c>
      <c r="Z56" s="101">
        <v>843.68035507190018</v>
      </c>
      <c r="AA56" s="101">
        <v>868.66459941969993</v>
      </c>
      <c r="AB56" s="119">
        <v>1009.1367374535001</v>
      </c>
      <c r="AC56" s="25">
        <v>10302.5519051056</v>
      </c>
      <c r="AD56" s="101">
        <v>741.29915755579987</v>
      </c>
      <c r="AE56" s="101">
        <v>668.93213728160003</v>
      </c>
      <c r="AF56" s="101">
        <v>869.7348388869998</v>
      </c>
      <c r="AG56" s="101">
        <v>1013.3409158477998</v>
      </c>
      <c r="AH56" s="101">
        <v>1151.5738378807</v>
      </c>
      <c r="AI56" s="101">
        <v>932.76969050220009</v>
      </c>
      <c r="AJ56" s="101">
        <v>1028.0910491923999</v>
      </c>
      <c r="AK56" s="101">
        <v>1124.0587103486998</v>
      </c>
      <c r="AL56" s="101">
        <v>1206.1722785202001</v>
      </c>
      <c r="AM56" s="269">
        <v>1176.3821340543</v>
      </c>
      <c r="AN56" s="269">
        <v>1047.9296305604</v>
      </c>
      <c r="AO56" s="269">
        <v>1594.1624222650003</v>
      </c>
      <c r="AP56" s="430">
        <v>1052.7587098993999</v>
      </c>
      <c r="AQ56" s="101">
        <v>929.97727199999997</v>
      </c>
      <c r="AR56" s="101">
        <v>1241.2985850846001</v>
      </c>
      <c r="AS56" s="101">
        <v>1341.5507878724002</v>
      </c>
      <c r="AT56" s="101">
        <v>1645.3266398100002</v>
      </c>
      <c r="AU56" s="101">
        <v>1136.4116509116002</v>
      </c>
      <c r="AV56" s="101">
        <v>1223.2666126520003</v>
      </c>
      <c r="AW56" s="101">
        <v>1273.4459832149996</v>
      </c>
      <c r="AX56" s="101">
        <v>1115.3942199932007</v>
      </c>
      <c r="AY56" s="101">
        <v>1409.8216353997996</v>
      </c>
      <c r="AZ56" s="101">
        <v>1336.3465967740003</v>
      </c>
      <c r="BA56" s="101">
        <v>1262.1140471071999</v>
      </c>
      <c r="BB56" s="154">
        <v>1317.4435639049996</v>
      </c>
      <c r="BC56" s="101">
        <v>1024.6340017060004</v>
      </c>
      <c r="BD56" s="101">
        <v>1507.7102966688003</v>
      </c>
      <c r="BE56" s="101">
        <v>1637.3562301319994</v>
      </c>
      <c r="BF56" s="101">
        <v>1770.6470809467999</v>
      </c>
      <c r="BG56" s="101">
        <v>1943.3469824117994</v>
      </c>
      <c r="BH56" s="101">
        <v>1855.6926026450001</v>
      </c>
      <c r="BI56" s="101">
        <v>1917.0409457626001</v>
      </c>
      <c r="BJ56" s="101">
        <v>1982.7348345644004</v>
      </c>
      <c r="BK56" s="101">
        <v>1961.0072517812005</v>
      </c>
      <c r="BL56" s="101">
        <v>1749.1356176615984</v>
      </c>
      <c r="BM56" s="101">
        <v>1842.6059386993993</v>
      </c>
      <c r="BN56" s="493">
        <f t="shared" si="16"/>
        <v>20509.3553468846</v>
      </c>
      <c r="BO56" s="101">
        <v>1621.5225429157992</v>
      </c>
      <c r="BP56" s="101">
        <v>1728.0993539165997</v>
      </c>
      <c r="BQ56" s="101">
        <v>1633.1730229177999</v>
      </c>
      <c r="BR56" s="101">
        <v>1918.3380233807998</v>
      </c>
      <c r="BS56" s="101">
        <v>2120.4669013779994</v>
      </c>
      <c r="BT56" s="101">
        <v>1707.1714488108009</v>
      </c>
      <c r="BU56" s="101">
        <v>1837.9945731601983</v>
      </c>
      <c r="BV56" s="101">
        <v>1476.8680835789989</v>
      </c>
      <c r="BW56" s="101">
        <v>1394.7799346348004</v>
      </c>
      <c r="BX56" s="101">
        <v>1274.4890554760009</v>
      </c>
      <c r="BY56" s="101">
        <v>920.13978155960081</v>
      </c>
      <c r="BZ56" s="101">
        <v>1510.8208801139992</v>
      </c>
      <c r="CA56" s="154">
        <v>1073.293038351801</v>
      </c>
      <c r="CB56" s="101">
        <v>864.55610791759977</v>
      </c>
      <c r="CC56" s="101">
        <v>1093.0509288859994</v>
      </c>
      <c r="CD56" s="101">
        <v>1553.4623518567996</v>
      </c>
      <c r="CE56" s="101">
        <v>1287.3466360327998</v>
      </c>
      <c r="CF56" s="101">
        <v>1156.3158260065998</v>
      </c>
      <c r="CG56" s="270">
        <v>888.52701065100075</v>
      </c>
      <c r="CH56" s="83">
        <f t="shared" si="20"/>
        <v>11056.830758415399</v>
      </c>
      <c r="CI56" s="83">
        <f t="shared" si="21"/>
        <v>12566.765866479996</v>
      </c>
      <c r="CJ56" s="27">
        <f t="shared" si="19"/>
        <v>7916.5518997026002</v>
      </c>
      <c r="CK56" s="25">
        <f t="shared" si="11"/>
        <v>-37.004063067500603</v>
      </c>
      <c r="CN56" s="300"/>
    </row>
    <row r="57" spans="2:92" ht="20.100000000000001" customHeight="1" x14ac:dyDescent="0.25">
      <c r="B57" s="113" t="s">
        <v>26</v>
      </c>
      <c r="C57" s="143" t="s">
        <v>125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25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v>0</v>
      </c>
      <c r="W57" s="101">
        <v>0</v>
      </c>
      <c r="X57" s="101">
        <v>0</v>
      </c>
      <c r="Y57" s="101">
        <v>0</v>
      </c>
      <c r="Z57" s="119">
        <v>0</v>
      </c>
      <c r="AA57" s="119">
        <v>0</v>
      </c>
      <c r="AB57" s="119">
        <v>0</v>
      </c>
      <c r="AC57" s="25">
        <v>0</v>
      </c>
      <c r="AD57" s="101">
        <v>0</v>
      </c>
      <c r="AE57" s="101">
        <v>0</v>
      </c>
      <c r="AF57" s="101">
        <v>0</v>
      </c>
      <c r="AG57" s="101">
        <v>0</v>
      </c>
      <c r="AH57" s="101">
        <v>0</v>
      </c>
      <c r="AI57" s="101">
        <v>0</v>
      </c>
      <c r="AJ57" s="101"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430">
        <v>0</v>
      </c>
      <c r="AQ57" s="101">
        <v>0</v>
      </c>
      <c r="AR57" s="101">
        <v>0</v>
      </c>
      <c r="AS57" s="101">
        <v>0</v>
      </c>
      <c r="AT57" s="101">
        <v>0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101">
        <v>0</v>
      </c>
      <c r="BB57" s="154">
        <v>0</v>
      </c>
      <c r="BC57" s="101">
        <v>0</v>
      </c>
      <c r="BD57" s="101">
        <v>0</v>
      </c>
      <c r="BE57" s="101">
        <v>0</v>
      </c>
      <c r="BF57" s="101">
        <v>0</v>
      </c>
      <c r="BG57" s="101">
        <v>0</v>
      </c>
      <c r="BH57" s="101">
        <v>0</v>
      </c>
      <c r="BI57" s="101">
        <v>0</v>
      </c>
      <c r="BJ57" s="101">
        <v>0</v>
      </c>
      <c r="BK57" s="101">
        <v>0</v>
      </c>
      <c r="BL57" s="101">
        <v>0</v>
      </c>
      <c r="BM57" s="101">
        <v>0</v>
      </c>
      <c r="BN57" s="493">
        <f t="shared" si="16"/>
        <v>0</v>
      </c>
      <c r="BO57" s="101">
        <v>0</v>
      </c>
      <c r="BP57" s="101">
        <v>0</v>
      </c>
      <c r="BQ57" s="101">
        <v>0</v>
      </c>
      <c r="BR57" s="101">
        <v>0</v>
      </c>
      <c r="BS57" s="101">
        <v>0</v>
      </c>
      <c r="BT57" s="101">
        <v>0</v>
      </c>
      <c r="BU57" s="101">
        <v>0</v>
      </c>
      <c r="BV57" s="101">
        <v>0</v>
      </c>
      <c r="BW57" s="101">
        <v>384.47717017920007</v>
      </c>
      <c r="BX57" s="101">
        <v>830.50591241660004</v>
      </c>
      <c r="BY57" s="101">
        <v>347.8339920226</v>
      </c>
      <c r="BZ57" s="101">
        <v>384.30822347119999</v>
      </c>
      <c r="CA57" s="154">
        <v>490.76149499580004</v>
      </c>
      <c r="CB57" s="101">
        <v>113.2515780354</v>
      </c>
      <c r="CC57" s="101">
        <v>20.591661999999999</v>
      </c>
      <c r="CD57" s="101">
        <v>19.208457356199997</v>
      </c>
      <c r="CE57" s="101">
        <v>13.720762214600001</v>
      </c>
      <c r="CF57" s="101">
        <v>0</v>
      </c>
      <c r="CG57" s="270">
        <v>41.178312427000002</v>
      </c>
      <c r="CH57" s="83">
        <f t="shared" si="20"/>
        <v>0</v>
      </c>
      <c r="CI57" s="83">
        <f t="shared" si="21"/>
        <v>0</v>
      </c>
      <c r="CJ57" s="27">
        <f t="shared" si="19"/>
        <v>698.71226702900015</v>
      </c>
      <c r="CK57" s="25"/>
      <c r="CN57" s="300"/>
    </row>
    <row r="58" spans="2:92" ht="20.100000000000001" customHeight="1" x14ac:dyDescent="0.25">
      <c r="B58" s="113" t="s">
        <v>152</v>
      </c>
      <c r="C58" s="143" t="s">
        <v>156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25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0</v>
      </c>
      <c r="W58" s="101">
        <v>0</v>
      </c>
      <c r="X58" s="101">
        <v>0</v>
      </c>
      <c r="Y58" s="101">
        <v>0</v>
      </c>
      <c r="Z58" s="101">
        <v>0</v>
      </c>
      <c r="AA58" s="101">
        <v>0</v>
      </c>
      <c r="AB58" s="119">
        <v>0</v>
      </c>
      <c r="AC58" s="25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430">
        <v>0</v>
      </c>
      <c r="AQ58" s="101">
        <v>0</v>
      </c>
      <c r="AR58" s="101">
        <v>0</v>
      </c>
      <c r="AS58" s="101">
        <v>0</v>
      </c>
      <c r="AT58" s="101"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v>0</v>
      </c>
      <c r="BA58" s="101">
        <v>0</v>
      </c>
      <c r="BB58" s="154">
        <v>0</v>
      </c>
      <c r="BC58" s="101">
        <v>0</v>
      </c>
      <c r="BD58" s="101">
        <v>0</v>
      </c>
      <c r="BE58" s="101">
        <v>0</v>
      </c>
      <c r="BF58" s="101">
        <v>0</v>
      </c>
      <c r="BG58" s="101">
        <v>0</v>
      </c>
      <c r="BH58" s="101">
        <v>0</v>
      </c>
      <c r="BI58" s="101">
        <v>0</v>
      </c>
      <c r="BJ58" s="101">
        <v>0</v>
      </c>
      <c r="BK58" s="101">
        <v>0</v>
      </c>
      <c r="BL58" s="101">
        <v>0</v>
      </c>
      <c r="BM58" s="101">
        <v>0</v>
      </c>
      <c r="BN58" s="493">
        <f t="shared" si="16"/>
        <v>0</v>
      </c>
      <c r="BO58" s="101">
        <v>0</v>
      </c>
      <c r="BP58" s="101">
        <v>0</v>
      </c>
      <c r="BQ58" s="101">
        <v>0</v>
      </c>
      <c r="BR58" s="101">
        <v>0</v>
      </c>
      <c r="BS58" s="101">
        <v>0</v>
      </c>
      <c r="BT58" s="101">
        <v>0</v>
      </c>
      <c r="BU58" s="101">
        <v>0</v>
      </c>
      <c r="BV58" s="101">
        <v>0</v>
      </c>
      <c r="BW58" s="101">
        <v>0</v>
      </c>
      <c r="BX58" s="101">
        <v>0</v>
      </c>
      <c r="BY58" s="101">
        <v>0</v>
      </c>
      <c r="BZ58" s="101">
        <v>44.427460669199995</v>
      </c>
      <c r="CA58" s="154">
        <v>37.508755739000001</v>
      </c>
      <c r="CB58" s="101">
        <v>33.163423538000018</v>
      </c>
      <c r="CC58" s="101">
        <v>35.684219512200023</v>
      </c>
      <c r="CD58" s="101">
        <v>33.849168003000003</v>
      </c>
      <c r="CE58" s="101">
        <v>37.405046190400022</v>
      </c>
      <c r="CF58" s="101">
        <v>41.210279272400008</v>
      </c>
      <c r="CG58" s="270">
        <v>42.448449864800004</v>
      </c>
      <c r="CH58" s="83">
        <f t="shared" si="20"/>
        <v>0</v>
      </c>
      <c r="CI58" s="83">
        <f t="shared" si="21"/>
        <v>0</v>
      </c>
      <c r="CJ58" s="27">
        <f t="shared" si="19"/>
        <v>261.26934211980006</v>
      </c>
      <c r="CK58" s="25"/>
      <c r="CN58" s="300"/>
    </row>
    <row r="59" spans="2:92" ht="20.100000000000001" customHeight="1" x14ac:dyDescent="0.25">
      <c r="B59" s="113" t="s">
        <v>150</v>
      </c>
      <c r="C59" s="143" t="s">
        <v>155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25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v>0</v>
      </c>
      <c r="W59" s="101">
        <v>0</v>
      </c>
      <c r="X59" s="101">
        <v>0</v>
      </c>
      <c r="Y59" s="101">
        <v>0</v>
      </c>
      <c r="Z59" s="101">
        <v>0</v>
      </c>
      <c r="AA59" s="101">
        <v>0</v>
      </c>
      <c r="AB59" s="119">
        <v>0</v>
      </c>
      <c r="AC59" s="25">
        <v>0</v>
      </c>
      <c r="AD59" s="101">
        <v>0</v>
      </c>
      <c r="AE59" s="101">
        <v>0</v>
      </c>
      <c r="AF59" s="101">
        <v>0</v>
      </c>
      <c r="AG59" s="101">
        <v>0</v>
      </c>
      <c r="AH59" s="101">
        <v>0</v>
      </c>
      <c r="AI59" s="101">
        <v>0</v>
      </c>
      <c r="AJ59" s="101"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430">
        <v>0</v>
      </c>
      <c r="AQ59" s="101">
        <v>0</v>
      </c>
      <c r="AR59" s="101">
        <v>0</v>
      </c>
      <c r="AS59" s="101">
        <v>0</v>
      </c>
      <c r="AT59" s="101">
        <v>0</v>
      </c>
      <c r="AU59" s="101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v>0</v>
      </c>
      <c r="BA59" s="101">
        <v>0</v>
      </c>
      <c r="BB59" s="154">
        <v>0</v>
      </c>
      <c r="BC59" s="101">
        <v>0</v>
      </c>
      <c r="BD59" s="101">
        <v>0</v>
      </c>
      <c r="BE59" s="101">
        <v>0</v>
      </c>
      <c r="BF59" s="101">
        <v>0</v>
      </c>
      <c r="BG59" s="101">
        <v>0</v>
      </c>
      <c r="BH59" s="101">
        <v>0</v>
      </c>
      <c r="BI59" s="101">
        <v>0</v>
      </c>
      <c r="BJ59" s="101">
        <v>0</v>
      </c>
      <c r="BK59" s="101">
        <v>0</v>
      </c>
      <c r="BL59" s="101">
        <v>0</v>
      </c>
      <c r="BM59" s="101">
        <v>0</v>
      </c>
      <c r="BN59" s="493">
        <f t="shared" si="16"/>
        <v>0</v>
      </c>
      <c r="BO59" s="101">
        <v>0</v>
      </c>
      <c r="BP59" s="101">
        <v>0</v>
      </c>
      <c r="BQ59" s="101">
        <v>0</v>
      </c>
      <c r="BR59" s="101">
        <v>0</v>
      </c>
      <c r="BS59" s="101">
        <v>0</v>
      </c>
      <c r="BT59" s="101">
        <v>0</v>
      </c>
      <c r="BU59" s="101">
        <v>0</v>
      </c>
      <c r="BV59" s="101">
        <v>0</v>
      </c>
      <c r="BW59" s="101">
        <v>0</v>
      </c>
      <c r="BX59" s="101">
        <v>0</v>
      </c>
      <c r="BY59" s="101">
        <v>0</v>
      </c>
      <c r="BZ59" s="101">
        <v>47.652183401199999</v>
      </c>
      <c r="CA59" s="154">
        <v>39.429074647200004</v>
      </c>
      <c r="CB59" s="101">
        <v>34.890464896000005</v>
      </c>
      <c r="CC59" s="101">
        <v>36.869943072200009</v>
      </c>
      <c r="CD59" s="101">
        <v>35.081069241400009</v>
      </c>
      <c r="CE59" s="101">
        <v>38.263421114800011</v>
      </c>
      <c r="CF59" s="101">
        <v>42.000377097000012</v>
      </c>
      <c r="CG59" s="270">
        <v>43.049224723400023</v>
      </c>
      <c r="CH59" s="83">
        <f t="shared" si="20"/>
        <v>0</v>
      </c>
      <c r="CI59" s="83">
        <f t="shared" si="21"/>
        <v>0</v>
      </c>
      <c r="CJ59" s="27">
        <f t="shared" si="19"/>
        <v>269.58357479200004</v>
      </c>
      <c r="CK59" s="25"/>
      <c r="CN59" s="300"/>
    </row>
    <row r="60" spans="2:92" ht="20.100000000000001" customHeight="1" x14ac:dyDescent="0.25">
      <c r="B60" s="113" t="s">
        <v>153</v>
      </c>
      <c r="C60" s="143" t="s">
        <v>157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25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19">
        <v>0</v>
      </c>
      <c r="AC60" s="25">
        <v>0</v>
      </c>
      <c r="AD60" s="101">
        <v>0</v>
      </c>
      <c r="AE60" s="101">
        <v>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430">
        <v>0</v>
      </c>
      <c r="AQ60" s="101">
        <v>0</v>
      </c>
      <c r="AR60" s="101">
        <v>0</v>
      </c>
      <c r="AS60" s="101">
        <v>0</v>
      </c>
      <c r="AT60" s="101">
        <v>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v>0</v>
      </c>
      <c r="BA60" s="101">
        <v>0</v>
      </c>
      <c r="BB60" s="154">
        <v>0</v>
      </c>
      <c r="BC60" s="101">
        <v>0</v>
      </c>
      <c r="BD60" s="101">
        <v>0</v>
      </c>
      <c r="BE60" s="101">
        <v>0</v>
      </c>
      <c r="BF60" s="101">
        <v>0</v>
      </c>
      <c r="BG60" s="101">
        <v>0</v>
      </c>
      <c r="BH60" s="101">
        <v>0</v>
      </c>
      <c r="BI60" s="101">
        <v>0</v>
      </c>
      <c r="BJ60" s="101">
        <v>0</v>
      </c>
      <c r="BK60" s="101">
        <v>0</v>
      </c>
      <c r="BL60" s="101">
        <v>0</v>
      </c>
      <c r="BM60" s="101">
        <v>0</v>
      </c>
      <c r="BN60" s="493">
        <f t="shared" si="16"/>
        <v>0</v>
      </c>
      <c r="BO60" s="101">
        <v>0</v>
      </c>
      <c r="BP60" s="101">
        <v>0</v>
      </c>
      <c r="BQ60" s="101">
        <v>0</v>
      </c>
      <c r="BR60" s="101">
        <v>0</v>
      </c>
      <c r="BS60" s="101">
        <v>0</v>
      </c>
      <c r="BT60" s="101">
        <v>0</v>
      </c>
      <c r="BU60" s="101">
        <v>0</v>
      </c>
      <c r="BV60" s="101">
        <v>0</v>
      </c>
      <c r="BW60" s="101">
        <v>0</v>
      </c>
      <c r="BX60" s="101">
        <v>0</v>
      </c>
      <c r="BY60" s="101">
        <v>0</v>
      </c>
      <c r="BZ60" s="101">
        <v>2.1037535246000005</v>
      </c>
      <c r="CA60" s="154">
        <v>1.8468966711999999</v>
      </c>
      <c r="CB60" s="101">
        <v>1.6883320243999997</v>
      </c>
      <c r="CC60" s="101">
        <v>1.083097617</v>
      </c>
      <c r="CD60" s="101">
        <v>1.1431950586000001</v>
      </c>
      <c r="CE60" s="101">
        <v>0.84053041800000006</v>
      </c>
      <c r="CF60" s="101">
        <v>0.73888552359999993</v>
      </c>
      <c r="CG60" s="270">
        <v>0.56784610399999991</v>
      </c>
      <c r="CH60" s="83">
        <f t="shared" si="20"/>
        <v>0</v>
      </c>
      <c r="CI60" s="83">
        <f t="shared" si="21"/>
        <v>0</v>
      </c>
      <c r="CJ60" s="27">
        <f t="shared" si="19"/>
        <v>7.9087834167999995</v>
      </c>
      <c r="CK60" s="25"/>
      <c r="CN60" s="300"/>
    </row>
    <row r="61" spans="2:92" ht="20.100000000000001" customHeight="1" x14ac:dyDescent="0.25">
      <c r="B61" s="113" t="s">
        <v>124</v>
      </c>
      <c r="C61" s="143" t="s">
        <v>126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25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  <c r="X61" s="101">
        <v>0</v>
      </c>
      <c r="Y61" s="101">
        <v>0</v>
      </c>
      <c r="Z61" s="119">
        <v>0</v>
      </c>
      <c r="AA61" s="119">
        <v>0</v>
      </c>
      <c r="AB61" s="119">
        <v>0</v>
      </c>
      <c r="AC61" s="25">
        <v>0</v>
      </c>
      <c r="AD61" s="101">
        <v>0</v>
      </c>
      <c r="AE61" s="101">
        <v>0</v>
      </c>
      <c r="AF61" s="101">
        <v>0</v>
      </c>
      <c r="AG61" s="101">
        <v>0</v>
      </c>
      <c r="AH61" s="101">
        <v>0</v>
      </c>
      <c r="AI61" s="101">
        <v>0</v>
      </c>
      <c r="AJ61" s="101"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430">
        <v>0</v>
      </c>
      <c r="AQ61" s="101">
        <v>0</v>
      </c>
      <c r="AR61" s="101">
        <v>0</v>
      </c>
      <c r="AS61" s="101">
        <v>0</v>
      </c>
      <c r="AT61" s="101">
        <v>0</v>
      </c>
      <c r="AU61" s="101">
        <v>0</v>
      </c>
      <c r="AV61" s="101">
        <v>0</v>
      </c>
      <c r="AW61" s="101">
        <v>0</v>
      </c>
      <c r="AX61" s="101">
        <v>0</v>
      </c>
      <c r="AY61" s="101">
        <v>0</v>
      </c>
      <c r="AZ61" s="101">
        <v>0</v>
      </c>
      <c r="BA61" s="101">
        <v>0</v>
      </c>
      <c r="BB61" s="154">
        <v>0</v>
      </c>
      <c r="BC61" s="101">
        <v>0</v>
      </c>
      <c r="BD61" s="101">
        <v>0</v>
      </c>
      <c r="BE61" s="101">
        <v>0</v>
      </c>
      <c r="BF61" s="101">
        <v>0</v>
      </c>
      <c r="BG61" s="101">
        <v>0</v>
      </c>
      <c r="BH61" s="101">
        <v>0</v>
      </c>
      <c r="BI61" s="101">
        <v>0</v>
      </c>
      <c r="BJ61" s="101">
        <v>0</v>
      </c>
      <c r="BK61" s="101">
        <v>0</v>
      </c>
      <c r="BL61" s="101">
        <v>0</v>
      </c>
      <c r="BM61" s="101">
        <v>0</v>
      </c>
      <c r="BN61" s="493">
        <f t="shared" si="16"/>
        <v>0</v>
      </c>
      <c r="BO61" s="101">
        <v>0</v>
      </c>
      <c r="BP61" s="101">
        <v>0</v>
      </c>
      <c r="BQ61" s="101">
        <v>0</v>
      </c>
      <c r="BR61" s="101">
        <v>0</v>
      </c>
      <c r="BS61" s="101">
        <v>0</v>
      </c>
      <c r="BT61" s="101">
        <v>0</v>
      </c>
      <c r="BU61" s="101">
        <v>0</v>
      </c>
      <c r="BV61" s="101">
        <v>0</v>
      </c>
      <c r="BW61" s="101">
        <v>1370.08953116</v>
      </c>
      <c r="BX61" s="101">
        <v>1383.5229683800001</v>
      </c>
      <c r="BY61" s="101">
        <v>1335.87414926</v>
      </c>
      <c r="BZ61" s="101">
        <v>1162.8147203399999</v>
      </c>
      <c r="CA61" s="154">
        <v>1181.6048365800002</v>
      </c>
      <c r="CB61" s="101">
        <v>1062.7091207599999</v>
      </c>
      <c r="CC61" s="101">
        <v>1131.2118048</v>
      </c>
      <c r="CD61" s="101">
        <v>991.32397448000006</v>
      </c>
      <c r="CE61" s="101">
        <v>928.47771716000011</v>
      </c>
      <c r="CF61" s="101">
        <v>1034.6995967</v>
      </c>
      <c r="CG61" s="270">
        <v>812.71387946000004</v>
      </c>
      <c r="CH61" s="83">
        <f t="shared" si="20"/>
        <v>0</v>
      </c>
      <c r="CI61" s="83">
        <f t="shared" si="21"/>
        <v>0</v>
      </c>
      <c r="CJ61" s="27">
        <f t="shared" si="19"/>
        <v>7142.7409299400006</v>
      </c>
      <c r="CK61" s="25"/>
      <c r="CN61" s="300"/>
    </row>
    <row r="62" spans="2:92" ht="20.100000000000001" customHeight="1" x14ac:dyDescent="0.25">
      <c r="B62" s="113" t="s">
        <v>185</v>
      </c>
      <c r="C62" s="143" t="s">
        <v>186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25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v>0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119">
        <v>0</v>
      </c>
      <c r="AC62" s="25">
        <v>0</v>
      </c>
      <c r="AD62" s="101">
        <v>0</v>
      </c>
      <c r="AE62" s="101">
        <v>0</v>
      </c>
      <c r="AF62" s="101">
        <v>0</v>
      </c>
      <c r="AG62" s="101">
        <v>0</v>
      </c>
      <c r="AH62" s="101">
        <v>0</v>
      </c>
      <c r="AI62" s="101">
        <v>0</v>
      </c>
      <c r="AJ62" s="101">
        <v>0</v>
      </c>
      <c r="AK62" s="101">
        <v>0</v>
      </c>
      <c r="AL62" s="101">
        <v>0</v>
      </c>
      <c r="AM62" s="101">
        <v>0</v>
      </c>
      <c r="AN62" s="101">
        <v>0</v>
      </c>
      <c r="AO62" s="101">
        <v>0</v>
      </c>
      <c r="AP62" s="430">
        <v>0</v>
      </c>
      <c r="AQ62" s="101">
        <v>0</v>
      </c>
      <c r="AR62" s="101">
        <v>0</v>
      </c>
      <c r="AS62" s="101">
        <v>0</v>
      </c>
      <c r="AT62" s="101">
        <v>0</v>
      </c>
      <c r="AU62" s="101">
        <v>0</v>
      </c>
      <c r="AV62" s="101">
        <v>0</v>
      </c>
      <c r="AW62" s="101">
        <v>0</v>
      </c>
      <c r="AX62" s="101">
        <v>0</v>
      </c>
      <c r="AY62" s="101">
        <v>0</v>
      </c>
      <c r="AZ62" s="101">
        <v>0</v>
      </c>
      <c r="BA62" s="101">
        <v>0</v>
      </c>
      <c r="BB62" s="154">
        <v>0</v>
      </c>
      <c r="BC62" s="101">
        <v>0</v>
      </c>
      <c r="BD62" s="101">
        <v>0</v>
      </c>
      <c r="BE62" s="101">
        <v>0</v>
      </c>
      <c r="BF62" s="101">
        <v>0</v>
      </c>
      <c r="BG62" s="101">
        <v>0</v>
      </c>
      <c r="BH62" s="101">
        <v>0</v>
      </c>
      <c r="BI62" s="101">
        <v>0</v>
      </c>
      <c r="BJ62" s="101">
        <v>0</v>
      </c>
      <c r="BK62" s="101">
        <v>0</v>
      </c>
      <c r="BL62" s="101">
        <v>0</v>
      </c>
      <c r="BM62" s="101">
        <v>0</v>
      </c>
      <c r="BN62" s="493">
        <f t="shared" si="16"/>
        <v>0</v>
      </c>
      <c r="BO62" s="101">
        <v>0</v>
      </c>
      <c r="BP62" s="101">
        <v>0</v>
      </c>
      <c r="BQ62" s="101">
        <v>0</v>
      </c>
      <c r="BR62" s="101">
        <v>0</v>
      </c>
      <c r="BS62" s="101">
        <v>0</v>
      </c>
      <c r="BT62" s="101">
        <v>0</v>
      </c>
      <c r="BU62" s="101">
        <v>0</v>
      </c>
      <c r="BV62" s="101">
        <v>0</v>
      </c>
      <c r="BW62" s="101">
        <v>0</v>
      </c>
      <c r="BX62" s="101">
        <v>0</v>
      </c>
      <c r="BY62" s="101">
        <v>0</v>
      </c>
      <c r="BZ62" s="101">
        <v>0</v>
      </c>
      <c r="CA62" s="154">
        <v>0</v>
      </c>
      <c r="CB62" s="101">
        <v>0</v>
      </c>
      <c r="CC62" s="101">
        <v>6.1314680000000002E-4</v>
      </c>
      <c r="CD62" s="101">
        <v>0</v>
      </c>
      <c r="CE62" s="101">
        <v>0</v>
      </c>
      <c r="CF62" s="101">
        <v>0</v>
      </c>
      <c r="CG62" s="270">
        <v>0</v>
      </c>
      <c r="CH62" s="83">
        <f t="shared" si="20"/>
        <v>0</v>
      </c>
      <c r="CI62" s="83">
        <f t="shared" si="21"/>
        <v>0</v>
      </c>
      <c r="CJ62" s="27">
        <f t="shared" si="19"/>
        <v>6.1314680000000002E-4</v>
      </c>
      <c r="CK62" s="25"/>
      <c r="CN62" s="300"/>
    </row>
    <row r="63" spans="2:92" ht="20.100000000000001" customHeight="1" x14ac:dyDescent="0.25">
      <c r="B63" s="113" t="s">
        <v>17</v>
      </c>
      <c r="C63" s="143" t="s">
        <v>18</v>
      </c>
      <c r="D63" s="82">
        <v>837.6832679585001</v>
      </c>
      <c r="E63" s="82">
        <v>678.10867391309989</v>
      </c>
      <c r="F63" s="82">
        <v>923.48887630219997</v>
      </c>
      <c r="G63" s="82">
        <v>884.56939078180017</v>
      </c>
      <c r="H63" s="82">
        <v>875.50482137509994</v>
      </c>
      <c r="I63" s="82">
        <v>1027.4582229575001</v>
      </c>
      <c r="J63" s="82">
        <v>1001.9859068590997</v>
      </c>
      <c r="K63" s="82">
        <v>1080.9570192516001</v>
      </c>
      <c r="L63" s="82">
        <v>876.73797161829987</v>
      </c>
      <c r="M63" s="82">
        <v>1008.4569294380999</v>
      </c>
      <c r="N63" s="82">
        <v>872.7228477765002</v>
      </c>
      <c r="O63" s="82">
        <v>881.70555125729993</v>
      </c>
      <c r="P63" s="25">
        <v>10949.3794794891</v>
      </c>
      <c r="Q63" s="101">
        <v>854.6658994835002</v>
      </c>
      <c r="R63" s="101">
        <v>746.51504302830006</v>
      </c>
      <c r="S63" s="101">
        <v>844.05240119559994</v>
      </c>
      <c r="T63" s="101">
        <v>1010.5824901133998</v>
      </c>
      <c r="U63" s="101">
        <v>1009.0431877083</v>
      </c>
      <c r="V63" s="101">
        <v>824.04109828889989</v>
      </c>
      <c r="W63" s="101">
        <v>819.64692514619992</v>
      </c>
      <c r="X63" s="101">
        <v>744.64260069099987</v>
      </c>
      <c r="Y63" s="101">
        <v>727.86717743830013</v>
      </c>
      <c r="Z63" s="119">
        <v>843.68035507189984</v>
      </c>
      <c r="AA63" s="119">
        <v>868.62310303679988</v>
      </c>
      <c r="AB63" s="119">
        <v>1009.1367374535001</v>
      </c>
      <c r="AC63" s="25">
        <v>10302.4970186557</v>
      </c>
      <c r="AD63" s="101">
        <v>741.29915755579998</v>
      </c>
      <c r="AE63" s="101">
        <v>668.93213728159992</v>
      </c>
      <c r="AF63" s="101">
        <v>869.73483888700002</v>
      </c>
      <c r="AG63" s="101">
        <v>1056.5763230160001</v>
      </c>
      <c r="AH63" s="101">
        <v>1151.5738378807002</v>
      </c>
      <c r="AI63" s="101">
        <v>932.73783362539996</v>
      </c>
      <c r="AJ63" s="101">
        <v>1028.0910491924001</v>
      </c>
      <c r="AK63" s="101">
        <v>1124.0587103487001</v>
      </c>
      <c r="AL63" s="101">
        <v>1203.9886637907002</v>
      </c>
      <c r="AM63" s="101">
        <v>1349.9985790893002</v>
      </c>
      <c r="AN63" s="101">
        <v>1047.5234343882</v>
      </c>
      <c r="AO63" s="101">
        <v>1566.9513561058002</v>
      </c>
      <c r="AP63" s="154">
        <v>1045.0126084328001</v>
      </c>
      <c r="AQ63" s="269">
        <v>929.97727200000008</v>
      </c>
      <c r="AR63" s="269">
        <v>1227.5785850846</v>
      </c>
      <c r="AS63" s="269">
        <v>1341.5507878724</v>
      </c>
      <c r="AT63" s="269">
        <v>1645.3266398100002</v>
      </c>
      <c r="AU63" s="269">
        <v>1136.4116509116002</v>
      </c>
      <c r="AV63" s="101">
        <v>1216.8345524859999</v>
      </c>
      <c r="AW63" s="101">
        <v>1273.4459832150012</v>
      </c>
      <c r="AX63" s="101">
        <v>1115.3942199931998</v>
      </c>
      <c r="AY63" s="101">
        <v>1402.9616353997999</v>
      </c>
      <c r="AZ63" s="101">
        <v>1347.9143622574002</v>
      </c>
      <c r="BA63" s="101">
        <v>1262.0963948866004</v>
      </c>
      <c r="BB63" s="154">
        <v>1347.4739877816003</v>
      </c>
      <c r="BC63" s="101">
        <v>1024.4314374994005</v>
      </c>
      <c r="BD63" s="101">
        <v>1507.6629626687998</v>
      </c>
      <c r="BE63" s="101">
        <v>1637.3562301320003</v>
      </c>
      <c r="BF63" s="101">
        <v>1770.6470809467999</v>
      </c>
      <c r="BG63" s="101">
        <v>1943.3469824117988</v>
      </c>
      <c r="BH63" s="101">
        <v>1855.6926026450008</v>
      </c>
      <c r="BI63" s="101">
        <v>1917.0409457625997</v>
      </c>
      <c r="BJ63" s="101">
        <v>1982.7348345644011</v>
      </c>
      <c r="BK63" s="101">
        <v>1961.0072517812</v>
      </c>
      <c r="BL63" s="101">
        <v>1749.1270888979996</v>
      </c>
      <c r="BM63" s="101">
        <v>1842.6059386994004</v>
      </c>
      <c r="BN63" s="493">
        <f t="shared" si="16"/>
        <v>20539.127343791002</v>
      </c>
      <c r="BO63" s="101">
        <v>1621.5225429158006</v>
      </c>
      <c r="BP63" s="101">
        <v>1728.0993539166004</v>
      </c>
      <c r="BQ63" s="101">
        <v>1633.1730229178006</v>
      </c>
      <c r="BR63" s="101">
        <v>1918.3380233807995</v>
      </c>
      <c r="BS63" s="101">
        <v>2119.8464459340007</v>
      </c>
      <c r="BT63" s="101">
        <v>1707.1714488108003</v>
      </c>
      <c r="BU63" s="101">
        <v>1833.4884928429999</v>
      </c>
      <c r="BV63" s="101">
        <v>1476.8680835789992</v>
      </c>
      <c r="BW63" s="101">
        <v>1394.7813066347996</v>
      </c>
      <c r="BX63" s="101">
        <v>1274.4890554760009</v>
      </c>
      <c r="BY63" s="101">
        <v>920.13978155960012</v>
      </c>
      <c r="BZ63" s="101">
        <v>1510.8208801140004</v>
      </c>
      <c r="CA63" s="154">
        <v>1073.2930383517994</v>
      </c>
      <c r="CB63" s="101">
        <v>864.55610791760034</v>
      </c>
      <c r="CC63" s="101">
        <v>1093.0509288860001</v>
      </c>
      <c r="CD63" s="101">
        <v>1553.4623518567998</v>
      </c>
      <c r="CE63" s="101">
        <v>1287.3466360328</v>
      </c>
      <c r="CF63" s="101">
        <v>1156.3158260065998</v>
      </c>
      <c r="CG63" s="270">
        <v>888.52701065099893</v>
      </c>
      <c r="CH63" s="83">
        <f t="shared" si="20"/>
        <v>11086.6112840854</v>
      </c>
      <c r="CI63" s="83">
        <f t="shared" si="21"/>
        <v>12561.639330718803</v>
      </c>
      <c r="CJ63" s="27">
        <f t="shared" si="19"/>
        <v>7916.5518997025983</v>
      </c>
      <c r="CK63" s="25">
        <f t="shared" si="11"/>
        <v>-36.978353769932696</v>
      </c>
      <c r="CN63" s="300"/>
    </row>
    <row r="64" spans="2:92" ht="20.100000000000001" customHeight="1" x14ac:dyDescent="0.25">
      <c r="B64" s="113" t="s">
        <v>170</v>
      </c>
      <c r="C64" s="143" t="s">
        <v>171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25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v>0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119">
        <v>0</v>
      </c>
      <c r="AC64" s="25">
        <v>0</v>
      </c>
      <c r="AD64" s="101">
        <v>0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430">
        <v>0</v>
      </c>
      <c r="AQ64" s="101">
        <v>0</v>
      </c>
      <c r="AR64" s="101">
        <v>0</v>
      </c>
      <c r="AS64" s="101">
        <v>0</v>
      </c>
      <c r="AT64" s="101">
        <v>0</v>
      </c>
      <c r="AU64" s="101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v>0</v>
      </c>
      <c r="BA64" s="101">
        <v>0</v>
      </c>
      <c r="BB64" s="154">
        <v>0</v>
      </c>
      <c r="BC64" s="101">
        <v>0</v>
      </c>
      <c r="BD64" s="101">
        <v>0</v>
      </c>
      <c r="BE64" s="101">
        <v>0</v>
      </c>
      <c r="BF64" s="101">
        <v>0</v>
      </c>
      <c r="BG64" s="101">
        <v>0</v>
      </c>
      <c r="BH64" s="101">
        <v>0</v>
      </c>
      <c r="BI64" s="101">
        <v>0</v>
      </c>
      <c r="BJ64" s="101">
        <v>0</v>
      </c>
      <c r="BK64" s="101">
        <v>0</v>
      </c>
      <c r="BL64" s="101">
        <v>0</v>
      </c>
      <c r="BM64" s="101">
        <v>0</v>
      </c>
      <c r="BN64" s="493">
        <f t="shared" si="16"/>
        <v>0</v>
      </c>
      <c r="BO64" s="101">
        <v>0</v>
      </c>
      <c r="BP64" s="101">
        <v>0</v>
      </c>
      <c r="BQ64" s="101">
        <v>0</v>
      </c>
      <c r="BR64" s="101">
        <v>0</v>
      </c>
      <c r="BS64" s="101">
        <v>0</v>
      </c>
      <c r="BT64" s="101">
        <v>0</v>
      </c>
      <c r="BU64" s="101">
        <v>0</v>
      </c>
      <c r="BV64" s="101">
        <v>0</v>
      </c>
      <c r="BW64" s="101">
        <v>0</v>
      </c>
      <c r="BX64" s="101">
        <v>0</v>
      </c>
      <c r="BY64" s="101">
        <v>0</v>
      </c>
      <c r="BZ64" s="101">
        <v>0</v>
      </c>
      <c r="CA64" s="154">
        <v>2.3628858400000001E-2</v>
      </c>
      <c r="CB64" s="101">
        <v>2.5936356600000005E-2</v>
      </c>
      <c r="CC64" s="101">
        <v>2.52109116E-2</v>
      </c>
      <c r="CD64" s="101">
        <v>2.4553517800000001E-2</v>
      </c>
      <c r="CE64" s="101">
        <v>2.3628858400000001E-2</v>
      </c>
      <c r="CF64" s="101">
        <v>2.6539007600000001E-2</v>
      </c>
      <c r="CG64" s="270">
        <v>8.6457266000000005E-3</v>
      </c>
      <c r="CH64" s="83">
        <f t="shared" si="20"/>
        <v>0</v>
      </c>
      <c r="CI64" s="83">
        <f t="shared" si="21"/>
        <v>0</v>
      </c>
      <c r="CJ64" s="27">
        <f t="shared" si="19"/>
        <v>0.15814323699999999</v>
      </c>
      <c r="CK64" s="25"/>
      <c r="CN64" s="300"/>
    </row>
    <row r="65" spans="2:92" ht="20.100000000000001" customHeight="1" x14ac:dyDescent="0.25">
      <c r="B65" s="113" t="s">
        <v>28</v>
      </c>
      <c r="C65" s="143" t="s">
        <v>29</v>
      </c>
      <c r="D65" s="146">
        <v>0</v>
      </c>
      <c r="E65" s="82">
        <v>95.097055920299994</v>
      </c>
      <c r="F65" s="82">
        <v>0</v>
      </c>
      <c r="G65" s="82">
        <v>9.8444630591000006</v>
      </c>
      <c r="H65" s="82">
        <v>6.9699999999999993E-6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25">
        <v>104.9415259494</v>
      </c>
      <c r="Q65" s="101">
        <v>0</v>
      </c>
      <c r="R65" s="101">
        <v>0</v>
      </c>
      <c r="S65" s="101">
        <v>0</v>
      </c>
      <c r="T65" s="101">
        <v>0</v>
      </c>
      <c r="U65" s="101">
        <v>4.3768784120000008</v>
      </c>
      <c r="V65" s="101">
        <v>90.7131947532</v>
      </c>
      <c r="W65" s="101">
        <v>0</v>
      </c>
      <c r="X65" s="101">
        <v>0</v>
      </c>
      <c r="Y65" s="101">
        <v>0</v>
      </c>
      <c r="Z65" s="119">
        <v>0</v>
      </c>
      <c r="AA65" s="119">
        <v>0</v>
      </c>
      <c r="AB65" s="119">
        <v>27.7679038966</v>
      </c>
      <c r="AC65" s="25">
        <v>122.8579770618</v>
      </c>
      <c r="AD65" s="101">
        <v>34.749399266999994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154">
        <v>0</v>
      </c>
      <c r="AQ65" s="56">
        <v>0</v>
      </c>
      <c r="AR65" s="56">
        <v>0</v>
      </c>
      <c r="AS65" s="56">
        <v>12.840397423000001</v>
      </c>
      <c r="AT65" s="56">
        <v>0</v>
      </c>
      <c r="AU65" s="56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v>0</v>
      </c>
      <c r="BA65" s="101">
        <v>0</v>
      </c>
      <c r="BB65" s="154">
        <v>0</v>
      </c>
      <c r="BC65" s="101">
        <v>0</v>
      </c>
      <c r="BD65" s="101">
        <v>0</v>
      </c>
      <c r="BE65" s="101">
        <v>0</v>
      </c>
      <c r="BF65" s="101">
        <v>0</v>
      </c>
      <c r="BG65" s="101">
        <v>0</v>
      </c>
      <c r="BH65" s="101">
        <v>0</v>
      </c>
      <c r="BI65" s="101">
        <v>0</v>
      </c>
      <c r="BJ65" s="101">
        <v>0</v>
      </c>
      <c r="BK65" s="101">
        <v>0</v>
      </c>
      <c r="BL65" s="101">
        <v>0</v>
      </c>
      <c r="BM65" s="101">
        <v>0</v>
      </c>
      <c r="BN65" s="493">
        <f t="shared" si="16"/>
        <v>0</v>
      </c>
      <c r="BO65" s="101">
        <v>0</v>
      </c>
      <c r="BP65" s="101">
        <v>0</v>
      </c>
      <c r="BQ65" s="101">
        <v>0</v>
      </c>
      <c r="BR65" s="101">
        <v>0.25997740000000003</v>
      </c>
      <c r="BS65" s="101">
        <v>0</v>
      </c>
      <c r="BT65" s="101">
        <v>0</v>
      </c>
      <c r="BU65" s="101">
        <v>5.4880000000000004</v>
      </c>
      <c r="BV65" s="101">
        <v>397.06000000000006</v>
      </c>
      <c r="BW65" s="101">
        <v>82.32</v>
      </c>
      <c r="BX65" s="101">
        <v>0</v>
      </c>
      <c r="BY65" s="101">
        <v>8.9515628752000005</v>
      </c>
      <c r="BZ65" s="101">
        <v>0</v>
      </c>
      <c r="CA65" s="154">
        <v>0</v>
      </c>
      <c r="CB65" s="101">
        <v>0</v>
      </c>
      <c r="CC65" s="101">
        <v>0</v>
      </c>
      <c r="CD65" s="101">
        <v>0</v>
      </c>
      <c r="CE65" s="101">
        <v>0</v>
      </c>
      <c r="CF65" s="101">
        <v>7.5540701039999991</v>
      </c>
      <c r="CG65" s="270">
        <v>15.792567896</v>
      </c>
      <c r="CH65" s="83">
        <f t="shared" si="20"/>
        <v>0</v>
      </c>
      <c r="CI65" s="83">
        <f t="shared" si="21"/>
        <v>5.7479774000000008</v>
      </c>
      <c r="CJ65" s="27">
        <f t="shared" si="19"/>
        <v>23.346637999999999</v>
      </c>
      <c r="CK65" s="25"/>
      <c r="CN65" s="300"/>
    </row>
    <row r="66" spans="2:92" ht="20.100000000000001" customHeight="1" x14ac:dyDescent="0.25">
      <c r="B66" s="113" t="s">
        <v>30</v>
      </c>
      <c r="C66" s="143" t="s">
        <v>31</v>
      </c>
      <c r="D66" s="82">
        <v>0</v>
      </c>
      <c r="E66" s="82">
        <v>3.2024263722999997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25">
        <v>3.2024263722999997</v>
      </c>
      <c r="Q66" s="101">
        <v>0</v>
      </c>
      <c r="R66" s="101">
        <v>0</v>
      </c>
      <c r="S66" s="101">
        <v>0</v>
      </c>
      <c r="T66" s="101">
        <v>0</v>
      </c>
      <c r="U66" s="101">
        <v>4.3768784120000008</v>
      </c>
      <c r="V66" s="101">
        <v>0</v>
      </c>
      <c r="W66" s="101">
        <v>0</v>
      </c>
      <c r="X66" s="101">
        <v>0</v>
      </c>
      <c r="Y66" s="101">
        <v>0</v>
      </c>
      <c r="Z66" s="119">
        <v>0</v>
      </c>
      <c r="AA66" s="119">
        <v>0</v>
      </c>
      <c r="AB66" s="119">
        <v>0</v>
      </c>
      <c r="AC66" s="25">
        <v>4.3768784120000008</v>
      </c>
      <c r="AD66" s="101">
        <v>0</v>
      </c>
      <c r="AE66" s="101">
        <v>0</v>
      </c>
      <c r="AF66" s="101">
        <v>0</v>
      </c>
      <c r="AG66" s="10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154">
        <v>0</v>
      </c>
      <c r="AQ66" s="56">
        <v>0</v>
      </c>
      <c r="AR66" s="56">
        <v>0</v>
      </c>
      <c r="AS66" s="56">
        <v>0</v>
      </c>
      <c r="AT66" s="56">
        <v>0</v>
      </c>
      <c r="AU66" s="56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v>0</v>
      </c>
      <c r="BA66" s="101">
        <v>0</v>
      </c>
      <c r="BB66" s="154">
        <v>0</v>
      </c>
      <c r="BC66" s="101">
        <v>0</v>
      </c>
      <c r="BD66" s="101">
        <v>0</v>
      </c>
      <c r="BE66" s="101">
        <v>0</v>
      </c>
      <c r="BF66" s="101">
        <v>0</v>
      </c>
      <c r="BG66" s="101">
        <v>0</v>
      </c>
      <c r="BH66" s="101">
        <v>0</v>
      </c>
      <c r="BI66" s="101">
        <v>0</v>
      </c>
      <c r="BJ66" s="101">
        <v>0</v>
      </c>
      <c r="BK66" s="101">
        <v>0</v>
      </c>
      <c r="BL66" s="101">
        <v>0</v>
      </c>
      <c r="BM66" s="101">
        <v>0</v>
      </c>
      <c r="BN66" s="493">
        <f t="shared" si="16"/>
        <v>0</v>
      </c>
      <c r="BO66" s="101">
        <v>0</v>
      </c>
      <c r="BP66" s="101">
        <v>0</v>
      </c>
      <c r="BQ66" s="101">
        <v>0</v>
      </c>
      <c r="BR66" s="101">
        <v>0</v>
      </c>
      <c r="BS66" s="101">
        <v>0</v>
      </c>
      <c r="BT66" s="101">
        <v>0</v>
      </c>
      <c r="BU66" s="101">
        <v>0</v>
      </c>
      <c r="BV66" s="101">
        <v>0</v>
      </c>
      <c r="BW66" s="101">
        <v>0</v>
      </c>
      <c r="BX66" s="101">
        <v>0</v>
      </c>
      <c r="BY66" s="101">
        <v>0</v>
      </c>
      <c r="BZ66" s="101">
        <v>0</v>
      </c>
      <c r="CA66" s="154">
        <v>0</v>
      </c>
      <c r="CB66" s="101">
        <v>0</v>
      </c>
      <c r="CC66" s="101">
        <v>0</v>
      </c>
      <c r="CD66" s="101">
        <v>0</v>
      </c>
      <c r="CE66" s="101">
        <v>0</v>
      </c>
      <c r="CF66" s="101">
        <v>0</v>
      </c>
      <c r="CG66" s="270">
        <v>0</v>
      </c>
      <c r="CH66" s="83">
        <f t="shared" si="20"/>
        <v>0</v>
      </c>
      <c r="CI66" s="83">
        <f t="shared" si="21"/>
        <v>0</v>
      </c>
      <c r="CJ66" s="27">
        <f t="shared" si="19"/>
        <v>0</v>
      </c>
      <c r="CK66" s="25"/>
      <c r="CN66" s="300"/>
    </row>
    <row r="67" spans="2:92" ht="20.100000000000001" customHeight="1" x14ac:dyDescent="0.25">
      <c r="B67" s="113" t="s">
        <v>138</v>
      </c>
      <c r="C67" s="143" t="s">
        <v>139</v>
      </c>
      <c r="D67" s="82">
        <v>0</v>
      </c>
      <c r="E67" s="82">
        <v>91.880010670000004</v>
      </c>
      <c r="F67" s="82">
        <v>0</v>
      </c>
      <c r="G67" s="82">
        <v>9.8416609099999999</v>
      </c>
      <c r="H67" s="82">
        <v>6.9699999999999993E-6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25">
        <v>101.72167855000001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90.61</v>
      </c>
      <c r="W67" s="101">
        <v>0</v>
      </c>
      <c r="X67" s="101">
        <v>0</v>
      </c>
      <c r="Y67" s="101">
        <v>0</v>
      </c>
      <c r="Z67" s="119">
        <v>0</v>
      </c>
      <c r="AA67" s="119">
        <v>0</v>
      </c>
      <c r="AB67" s="119">
        <v>62.46</v>
      </c>
      <c r="AC67" s="25">
        <v>153.07</v>
      </c>
      <c r="AD67" s="101">
        <v>0</v>
      </c>
      <c r="AE67" s="101">
        <v>0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101">
        <v>0</v>
      </c>
      <c r="AL67" s="101">
        <v>0</v>
      </c>
      <c r="AM67" s="101">
        <v>0</v>
      </c>
      <c r="AN67" s="101">
        <v>0</v>
      </c>
      <c r="AO67" s="101">
        <v>0</v>
      </c>
      <c r="AP67" s="154">
        <v>0</v>
      </c>
      <c r="AQ67" s="56">
        <v>0</v>
      </c>
      <c r="AR67" s="56">
        <v>0</v>
      </c>
      <c r="AS67" s="56">
        <v>12.840397423000001</v>
      </c>
      <c r="AT67" s="56">
        <v>0</v>
      </c>
      <c r="AU67" s="56">
        <v>0</v>
      </c>
      <c r="AV67" s="101">
        <v>0</v>
      </c>
      <c r="AW67" s="101">
        <v>0</v>
      </c>
      <c r="AX67" s="101">
        <v>0</v>
      </c>
      <c r="AY67" s="101">
        <v>0</v>
      </c>
      <c r="AZ67" s="101">
        <v>0</v>
      </c>
      <c r="BA67" s="101">
        <v>0</v>
      </c>
      <c r="BB67" s="154">
        <v>0</v>
      </c>
      <c r="BC67" s="101">
        <v>0</v>
      </c>
      <c r="BD67" s="101">
        <v>0</v>
      </c>
      <c r="BE67" s="101">
        <v>0</v>
      </c>
      <c r="BF67" s="101">
        <v>0</v>
      </c>
      <c r="BG67" s="101">
        <v>0</v>
      </c>
      <c r="BH67" s="101">
        <v>0</v>
      </c>
      <c r="BI67" s="101">
        <v>0</v>
      </c>
      <c r="BJ67" s="101">
        <v>0</v>
      </c>
      <c r="BK67" s="101">
        <v>0</v>
      </c>
      <c r="BL67" s="101">
        <v>0</v>
      </c>
      <c r="BM67" s="101">
        <v>0</v>
      </c>
      <c r="BN67" s="493">
        <f t="shared" si="16"/>
        <v>0</v>
      </c>
      <c r="BO67" s="101">
        <v>0</v>
      </c>
      <c r="BP67" s="101">
        <v>0</v>
      </c>
      <c r="BQ67" s="101">
        <v>0</v>
      </c>
      <c r="BR67" s="101">
        <v>0.25997740000000003</v>
      </c>
      <c r="BS67" s="101">
        <v>0</v>
      </c>
      <c r="BT67" s="101">
        <v>0</v>
      </c>
      <c r="BU67" s="101">
        <v>5.4880000000000004</v>
      </c>
      <c r="BV67" s="101">
        <v>397.06000000000006</v>
      </c>
      <c r="BW67" s="101">
        <v>82.32</v>
      </c>
      <c r="BX67" s="101">
        <v>0</v>
      </c>
      <c r="BY67" s="101">
        <v>9.0006000000000004</v>
      </c>
      <c r="BZ67" s="101">
        <v>0</v>
      </c>
      <c r="CA67" s="154">
        <v>0</v>
      </c>
      <c r="CB67" s="101">
        <v>0</v>
      </c>
      <c r="CC67" s="101">
        <v>0</v>
      </c>
      <c r="CD67" s="101">
        <v>0</v>
      </c>
      <c r="CE67" s="101">
        <v>0</v>
      </c>
      <c r="CF67" s="101">
        <v>11.319000000000001</v>
      </c>
      <c r="CG67" s="270">
        <v>14.749000000000001</v>
      </c>
      <c r="CH67" s="83">
        <f t="shared" si="20"/>
        <v>0</v>
      </c>
      <c r="CI67" s="83">
        <f t="shared" si="21"/>
        <v>5.7479774000000008</v>
      </c>
      <c r="CJ67" s="27">
        <f t="shared" si="19"/>
        <v>26.068000000000001</v>
      </c>
      <c r="CK67" s="25"/>
      <c r="CN67" s="300"/>
    </row>
    <row r="68" spans="2:92" ht="20.100000000000001" customHeight="1" x14ac:dyDescent="0.25">
      <c r="B68" s="113" t="s">
        <v>32</v>
      </c>
      <c r="C68" s="143" t="s">
        <v>135</v>
      </c>
      <c r="D68" s="82">
        <v>387.0834676752001</v>
      </c>
      <c r="E68" s="82">
        <v>397.64037904229997</v>
      </c>
      <c r="F68" s="82">
        <v>424.86484245710005</v>
      </c>
      <c r="G68" s="82">
        <v>446.42577242989995</v>
      </c>
      <c r="H68" s="82">
        <v>463.01821980019997</v>
      </c>
      <c r="I68" s="82">
        <v>383.61861578449998</v>
      </c>
      <c r="J68" s="82">
        <v>221.67964223839999</v>
      </c>
      <c r="K68" s="82">
        <v>305.39734777129996</v>
      </c>
      <c r="L68" s="82">
        <v>261.10252485679996</v>
      </c>
      <c r="M68" s="82">
        <v>347.72753232499997</v>
      </c>
      <c r="N68" s="82">
        <v>431.41873324799997</v>
      </c>
      <c r="O68" s="82">
        <v>416.67534205280003</v>
      </c>
      <c r="P68" s="25">
        <v>4486.6524196814999</v>
      </c>
      <c r="Q68" s="101">
        <v>248.58112108070003</v>
      </c>
      <c r="R68" s="101">
        <v>377.51369691629998</v>
      </c>
      <c r="S68" s="101">
        <v>440.40206375000002</v>
      </c>
      <c r="T68" s="101">
        <v>458.53068406510005</v>
      </c>
      <c r="U68" s="101">
        <v>460.00997177309995</v>
      </c>
      <c r="V68" s="101">
        <v>449.53784975900004</v>
      </c>
      <c r="W68" s="101">
        <v>323.59931541769998</v>
      </c>
      <c r="X68" s="101">
        <v>325.01565140999998</v>
      </c>
      <c r="Y68" s="101">
        <v>395.92310695730009</v>
      </c>
      <c r="Z68" s="101">
        <v>397.09908326629994</v>
      </c>
      <c r="AA68" s="101">
        <v>374.7568979106</v>
      </c>
      <c r="AB68" s="119">
        <v>569.36267363790012</v>
      </c>
      <c r="AC68" s="25">
        <v>4820.3321159440011</v>
      </c>
      <c r="AD68" s="101">
        <v>276.13614163599999</v>
      </c>
      <c r="AE68" s="101">
        <v>331.364992723</v>
      </c>
      <c r="AF68" s="101">
        <v>402.12968218620006</v>
      </c>
      <c r="AG68" s="101">
        <v>330.9728485741</v>
      </c>
      <c r="AH68" s="101">
        <v>350.51538188419994</v>
      </c>
      <c r="AI68" s="101">
        <v>410.00332139120007</v>
      </c>
      <c r="AJ68" s="101">
        <v>370.93031396179998</v>
      </c>
      <c r="AK68" s="101">
        <v>221.40268819110003</v>
      </c>
      <c r="AL68" s="101">
        <v>217.02928067850002</v>
      </c>
      <c r="AM68" s="269">
        <v>209.12240490630001</v>
      </c>
      <c r="AN68" s="269">
        <v>257.95148652519998</v>
      </c>
      <c r="AO68" s="269">
        <v>291.99673760600001</v>
      </c>
      <c r="AP68" s="430">
        <v>288.63145614940004</v>
      </c>
      <c r="AQ68" s="101">
        <v>322.61326876940001</v>
      </c>
      <c r="AR68" s="101">
        <v>442.81619943539994</v>
      </c>
      <c r="AS68" s="101">
        <v>683.90277150160011</v>
      </c>
      <c r="AT68" s="101">
        <v>859.06133517679996</v>
      </c>
      <c r="AU68" s="101">
        <v>887.46565710740003</v>
      </c>
      <c r="AV68" s="101">
        <v>677.10876483880008</v>
      </c>
      <c r="AW68" s="101">
        <v>543.95914578320003</v>
      </c>
      <c r="AX68" s="101">
        <v>685.2261150308002</v>
      </c>
      <c r="AY68" s="101">
        <v>526.04634952380036</v>
      </c>
      <c r="AZ68" s="101">
        <v>495.66687787120014</v>
      </c>
      <c r="BA68" s="101">
        <v>455.04209568860006</v>
      </c>
      <c r="BB68" s="154">
        <v>576.70923037979992</v>
      </c>
      <c r="BC68" s="101">
        <v>541.38499855999999</v>
      </c>
      <c r="BD68" s="101">
        <v>616.97936263599991</v>
      </c>
      <c r="BE68" s="101">
        <v>547.53806623040009</v>
      </c>
      <c r="BF68" s="101">
        <v>719.70001273800028</v>
      </c>
      <c r="BG68" s="101">
        <v>1864.7154478665989</v>
      </c>
      <c r="BH68" s="101">
        <v>585.2447171913999</v>
      </c>
      <c r="BI68" s="101">
        <v>1374.665408272801</v>
      </c>
      <c r="BJ68" s="101">
        <v>899.47437474719982</v>
      </c>
      <c r="BK68" s="101">
        <v>759.25290777840041</v>
      </c>
      <c r="BL68" s="101">
        <v>851.89884738700027</v>
      </c>
      <c r="BM68" s="101">
        <v>1018.5925036350001</v>
      </c>
      <c r="BN68" s="493">
        <f t="shared" si="16"/>
        <v>10356.1558774226</v>
      </c>
      <c r="BO68" s="101">
        <v>440.96850789600035</v>
      </c>
      <c r="BP68" s="101">
        <v>346.74318836080005</v>
      </c>
      <c r="BQ68" s="101">
        <v>625.82912621599996</v>
      </c>
      <c r="BR68" s="101">
        <v>757.63081262119954</v>
      </c>
      <c r="BS68" s="101">
        <v>1159.6411452877994</v>
      </c>
      <c r="BT68" s="101">
        <v>1012.9053369119998</v>
      </c>
      <c r="BU68" s="101">
        <v>761.05482631080031</v>
      </c>
      <c r="BV68" s="101">
        <v>1026.4264037720004</v>
      </c>
      <c r="BW68" s="101">
        <v>812.25927137599979</v>
      </c>
      <c r="BX68" s="101">
        <v>628.96280371399996</v>
      </c>
      <c r="BY68" s="101">
        <v>360.24067545780002</v>
      </c>
      <c r="BZ68" s="101">
        <v>676.04810916300028</v>
      </c>
      <c r="CA68" s="154">
        <v>811.49567805320044</v>
      </c>
      <c r="CB68" s="101">
        <v>711.12924480920003</v>
      </c>
      <c r="CC68" s="101">
        <v>777.03939867819952</v>
      </c>
      <c r="CD68" s="101">
        <v>777.30010344280015</v>
      </c>
      <c r="CE68" s="101">
        <v>409.28684161399991</v>
      </c>
      <c r="CF68" s="101">
        <v>718.69123848760023</v>
      </c>
      <c r="CG68" s="270">
        <v>632.03791087499997</v>
      </c>
      <c r="CH68" s="83">
        <f t="shared" si="20"/>
        <v>5452.2718356021987</v>
      </c>
      <c r="CI68" s="83">
        <f t="shared" si="21"/>
        <v>5104.7729436045993</v>
      </c>
      <c r="CJ68" s="27">
        <f t="shared" si="19"/>
        <v>4836.9804159600008</v>
      </c>
      <c r="CK68" s="25">
        <f t="shared" si="11"/>
        <v>-5.2459243653549041</v>
      </c>
      <c r="CN68" s="300"/>
    </row>
    <row r="69" spans="2:92" ht="20.100000000000001" customHeight="1" x14ac:dyDescent="0.25">
      <c r="B69" s="113" t="s">
        <v>104</v>
      </c>
      <c r="C69" s="143" t="s">
        <v>105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25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19">
        <v>0</v>
      </c>
      <c r="AC69" s="25">
        <v>0</v>
      </c>
      <c r="AD69" s="101">
        <v>0</v>
      </c>
      <c r="AE69" s="101">
        <v>0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154">
        <v>0</v>
      </c>
      <c r="AQ69" s="101">
        <v>0</v>
      </c>
      <c r="AR69" s="101">
        <v>0</v>
      </c>
      <c r="AS69" s="101">
        <v>0</v>
      </c>
      <c r="AT69" s="101"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v>0</v>
      </c>
      <c r="BA69" s="101">
        <v>0</v>
      </c>
      <c r="BB69" s="154">
        <v>0</v>
      </c>
      <c r="BC69" s="101">
        <v>0</v>
      </c>
      <c r="BD69" s="101">
        <v>0</v>
      </c>
      <c r="BE69" s="101">
        <v>0</v>
      </c>
      <c r="BF69" s="101">
        <v>0</v>
      </c>
      <c r="BG69" s="101">
        <v>0</v>
      </c>
      <c r="BH69" s="101">
        <v>0</v>
      </c>
      <c r="BI69" s="101">
        <v>0</v>
      </c>
      <c r="BJ69" s="101">
        <v>6.86</v>
      </c>
      <c r="BK69" s="101">
        <v>0</v>
      </c>
      <c r="BL69" s="101">
        <v>0</v>
      </c>
      <c r="BM69" s="101">
        <v>4.8019999999999996</v>
      </c>
      <c r="BN69" s="493">
        <f t="shared" si="16"/>
        <v>11.661999999999999</v>
      </c>
      <c r="BO69" s="101">
        <v>4.1159999999999997</v>
      </c>
      <c r="BP69" s="101">
        <v>0</v>
      </c>
      <c r="BQ69" s="101">
        <v>0</v>
      </c>
      <c r="BR69" s="101">
        <v>0</v>
      </c>
      <c r="BS69" s="101">
        <v>0</v>
      </c>
      <c r="BT69" s="101">
        <v>0</v>
      </c>
      <c r="BU69" s="101">
        <v>0</v>
      </c>
      <c r="BV69" s="101">
        <v>0</v>
      </c>
      <c r="BW69" s="101">
        <v>0</v>
      </c>
      <c r="BX69" s="101">
        <v>0</v>
      </c>
      <c r="BY69" s="101">
        <v>0</v>
      </c>
      <c r="BZ69" s="101">
        <v>0</v>
      </c>
      <c r="CA69" s="154">
        <v>0</v>
      </c>
      <c r="CB69" s="101">
        <v>0</v>
      </c>
      <c r="CC69" s="101">
        <v>0</v>
      </c>
      <c r="CD69" s="101">
        <v>0</v>
      </c>
      <c r="CE69" s="101">
        <v>0</v>
      </c>
      <c r="CF69" s="101">
        <v>0</v>
      </c>
      <c r="CG69" s="270">
        <v>0</v>
      </c>
      <c r="CH69" s="83">
        <f t="shared" si="20"/>
        <v>0</v>
      </c>
      <c r="CI69" s="83">
        <f t="shared" si="21"/>
        <v>4.1159999999999997</v>
      </c>
      <c r="CJ69" s="27">
        <f t="shared" si="19"/>
        <v>0</v>
      </c>
      <c r="CK69" s="25">
        <f t="shared" si="11"/>
        <v>-100</v>
      </c>
      <c r="CN69" s="300"/>
    </row>
    <row r="70" spans="2:92" ht="20.100000000000001" customHeight="1" x14ac:dyDescent="0.25">
      <c r="B70" s="113" t="s">
        <v>127</v>
      </c>
      <c r="C70" s="143" t="s">
        <v>130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25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19">
        <v>0</v>
      </c>
      <c r="AC70" s="25">
        <v>0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430">
        <v>0</v>
      </c>
      <c r="AQ70" s="101">
        <v>0</v>
      </c>
      <c r="AR70" s="101">
        <v>0</v>
      </c>
      <c r="AS70" s="101">
        <v>0</v>
      </c>
      <c r="AT70" s="101">
        <v>0</v>
      </c>
      <c r="AU70" s="101">
        <v>0</v>
      </c>
      <c r="AV70" s="101">
        <v>0</v>
      </c>
      <c r="AW70" s="101">
        <v>0</v>
      </c>
      <c r="AX70" s="101">
        <v>0</v>
      </c>
      <c r="AY70" s="101">
        <v>0</v>
      </c>
      <c r="AZ70" s="101">
        <v>0</v>
      </c>
      <c r="BA70" s="101">
        <v>0</v>
      </c>
      <c r="BB70" s="154">
        <v>0</v>
      </c>
      <c r="BC70" s="101">
        <v>0</v>
      </c>
      <c r="BD70" s="101">
        <v>0</v>
      </c>
      <c r="BE70" s="101">
        <v>0</v>
      </c>
      <c r="BF70" s="101">
        <v>0</v>
      </c>
      <c r="BG70" s="101">
        <v>0</v>
      </c>
      <c r="BH70" s="101">
        <v>0</v>
      </c>
      <c r="BI70" s="101">
        <v>0</v>
      </c>
      <c r="BJ70" s="101">
        <v>0</v>
      </c>
      <c r="BK70" s="101">
        <v>0</v>
      </c>
      <c r="BL70" s="101">
        <v>0</v>
      </c>
      <c r="BM70" s="101">
        <v>0</v>
      </c>
      <c r="BN70" s="493">
        <f t="shared" si="16"/>
        <v>0</v>
      </c>
      <c r="BO70" s="101">
        <v>0</v>
      </c>
      <c r="BP70" s="101">
        <v>0</v>
      </c>
      <c r="BQ70" s="101">
        <v>0</v>
      </c>
      <c r="BR70" s="101">
        <v>0</v>
      </c>
      <c r="BS70" s="101">
        <v>0</v>
      </c>
      <c r="BT70" s="101">
        <v>0</v>
      </c>
      <c r="BU70" s="101">
        <v>0</v>
      </c>
      <c r="BV70" s="101">
        <v>0</v>
      </c>
      <c r="BW70" s="101">
        <v>7.5210021599999996E-2</v>
      </c>
      <c r="BX70" s="101">
        <v>7.1306123882000003</v>
      </c>
      <c r="BY70" s="101">
        <v>2.6213637800000003</v>
      </c>
      <c r="BZ70" s="101">
        <v>0.68821804380000007</v>
      </c>
      <c r="CA70" s="154">
        <v>0</v>
      </c>
      <c r="CB70" s="101">
        <v>0</v>
      </c>
      <c r="CC70" s="101">
        <v>3.4220243582000003</v>
      </c>
      <c r="CD70" s="101">
        <v>0</v>
      </c>
      <c r="CE70" s="101">
        <v>0.58817358740000003</v>
      </c>
      <c r="CF70" s="101">
        <v>1.1910812200000001</v>
      </c>
      <c r="CG70" s="270">
        <v>0.28729247820000003</v>
      </c>
      <c r="CH70" s="83">
        <f t="shared" si="20"/>
        <v>0</v>
      </c>
      <c r="CI70" s="83">
        <f t="shared" si="21"/>
        <v>0</v>
      </c>
      <c r="CJ70" s="27">
        <f t="shared" si="19"/>
        <v>5.4885716438000003</v>
      </c>
      <c r="CK70" s="25"/>
      <c r="CN70" s="300"/>
    </row>
    <row r="71" spans="2:92" ht="20.100000000000001" customHeight="1" x14ac:dyDescent="0.25">
      <c r="B71" s="113" t="s">
        <v>128</v>
      </c>
      <c r="C71" s="143" t="s">
        <v>194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25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19">
        <v>0</v>
      </c>
      <c r="AC71" s="25">
        <v>0</v>
      </c>
      <c r="AD71" s="101">
        <v>0</v>
      </c>
      <c r="AE71" s="101">
        <v>0</v>
      </c>
      <c r="AF71" s="101">
        <v>0</v>
      </c>
      <c r="AG71" s="101">
        <v>0</v>
      </c>
      <c r="AH71" s="101">
        <v>0</v>
      </c>
      <c r="AI71" s="101">
        <v>0</v>
      </c>
      <c r="AJ71" s="101">
        <v>0</v>
      </c>
      <c r="AK71" s="101">
        <v>0</v>
      </c>
      <c r="AL71" s="101">
        <v>0</v>
      </c>
      <c r="AM71" s="101">
        <v>0</v>
      </c>
      <c r="AN71" s="101">
        <v>0</v>
      </c>
      <c r="AO71" s="101">
        <v>0</v>
      </c>
      <c r="AP71" s="430">
        <v>0</v>
      </c>
      <c r="AQ71" s="101">
        <v>0</v>
      </c>
      <c r="AR71" s="101">
        <v>0</v>
      </c>
      <c r="AS71" s="101">
        <v>0</v>
      </c>
      <c r="AT71" s="101">
        <v>0</v>
      </c>
      <c r="AU71" s="101">
        <v>0</v>
      </c>
      <c r="AV71" s="101">
        <v>0</v>
      </c>
      <c r="AW71" s="101">
        <v>0</v>
      </c>
      <c r="AX71" s="101">
        <v>0</v>
      </c>
      <c r="AY71" s="101">
        <v>0</v>
      </c>
      <c r="AZ71" s="101">
        <v>0</v>
      </c>
      <c r="BA71" s="101">
        <v>0</v>
      </c>
      <c r="BB71" s="154">
        <v>0</v>
      </c>
      <c r="BC71" s="101">
        <v>0</v>
      </c>
      <c r="BD71" s="101">
        <v>0</v>
      </c>
      <c r="BE71" s="101">
        <v>0</v>
      </c>
      <c r="BF71" s="101">
        <v>0</v>
      </c>
      <c r="BG71" s="101">
        <v>0</v>
      </c>
      <c r="BH71" s="101">
        <v>0</v>
      </c>
      <c r="BI71" s="101">
        <v>0</v>
      </c>
      <c r="BJ71" s="101">
        <v>0</v>
      </c>
      <c r="BK71" s="101">
        <v>0</v>
      </c>
      <c r="BL71" s="101">
        <v>0</v>
      </c>
      <c r="BM71" s="101">
        <v>0</v>
      </c>
      <c r="BN71" s="493">
        <f t="shared" si="16"/>
        <v>0</v>
      </c>
      <c r="BO71" s="101">
        <v>0</v>
      </c>
      <c r="BP71" s="101">
        <v>0</v>
      </c>
      <c r="BQ71" s="101">
        <v>0</v>
      </c>
      <c r="BR71" s="101">
        <v>0</v>
      </c>
      <c r="BS71" s="101">
        <v>0</v>
      </c>
      <c r="BT71" s="101">
        <v>0</v>
      </c>
      <c r="BU71" s="101">
        <v>0</v>
      </c>
      <c r="BV71" s="101">
        <v>0</v>
      </c>
      <c r="BW71" s="101">
        <v>173.93430145839991</v>
      </c>
      <c r="BX71" s="101">
        <v>370.24759181759993</v>
      </c>
      <c r="BY71" s="101">
        <v>248.66085619479998</v>
      </c>
      <c r="BZ71" s="101">
        <v>330.01173047499998</v>
      </c>
      <c r="CA71" s="154">
        <v>143.86948956800003</v>
      </c>
      <c r="CB71" s="101">
        <v>279.01396726279995</v>
      </c>
      <c r="CC71" s="101">
        <v>265.11371328539991</v>
      </c>
      <c r="CD71" s="101">
        <v>209.38786101660006</v>
      </c>
      <c r="CE71" s="101">
        <v>241.50429283260019</v>
      </c>
      <c r="CF71" s="101">
        <v>259.08845502960003</v>
      </c>
      <c r="CG71" s="270">
        <v>135.08172069979992</v>
      </c>
      <c r="CH71" s="83">
        <f t="shared" si="20"/>
        <v>0</v>
      </c>
      <c r="CI71" s="83">
        <f t="shared" si="21"/>
        <v>0</v>
      </c>
      <c r="CJ71" s="27">
        <f t="shared" si="19"/>
        <v>1533.0594996948</v>
      </c>
      <c r="CK71" s="25"/>
      <c r="CN71" s="300"/>
    </row>
    <row r="72" spans="2:92" ht="20.100000000000001" customHeight="1" x14ac:dyDescent="0.25">
      <c r="B72" s="113" t="s">
        <v>129</v>
      </c>
      <c r="C72" s="143" t="s">
        <v>131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25">
        <v>0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1">
        <v>0</v>
      </c>
      <c r="W72" s="101">
        <v>0</v>
      </c>
      <c r="X72" s="101">
        <v>0</v>
      </c>
      <c r="Y72" s="101">
        <v>0</v>
      </c>
      <c r="Z72" s="101">
        <v>0</v>
      </c>
      <c r="AA72" s="101">
        <v>0</v>
      </c>
      <c r="AB72" s="119">
        <v>0</v>
      </c>
      <c r="AC72" s="25">
        <v>0</v>
      </c>
      <c r="AD72" s="101">
        <v>0</v>
      </c>
      <c r="AE72" s="101">
        <v>0</v>
      </c>
      <c r="AF72" s="101">
        <v>0</v>
      </c>
      <c r="AG72" s="101">
        <v>0</v>
      </c>
      <c r="AH72" s="101">
        <v>0</v>
      </c>
      <c r="AI72" s="101">
        <v>0</v>
      </c>
      <c r="AJ72" s="101">
        <v>0</v>
      </c>
      <c r="AK72" s="101">
        <v>0</v>
      </c>
      <c r="AL72" s="101">
        <v>0</v>
      </c>
      <c r="AM72" s="101">
        <v>0</v>
      </c>
      <c r="AN72" s="101">
        <v>0</v>
      </c>
      <c r="AO72" s="101">
        <v>0</v>
      </c>
      <c r="AP72" s="430">
        <v>0</v>
      </c>
      <c r="AQ72" s="101">
        <v>0</v>
      </c>
      <c r="AR72" s="101">
        <v>0</v>
      </c>
      <c r="AS72" s="101">
        <v>0</v>
      </c>
      <c r="AT72" s="101">
        <v>0</v>
      </c>
      <c r="AU72" s="101">
        <v>0</v>
      </c>
      <c r="AV72" s="101">
        <v>0</v>
      </c>
      <c r="AW72" s="101">
        <v>0</v>
      </c>
      <c r="AX72" s="101">
        <v>0</v>
      </c>
      <c r="AY72" s="101">
        <v>0</v>
      </c>
      <c r="AZ72" s="101">
        <v>0</v>
      </c>
      <c r="BA72" s="101">
        <v>0</v>
      </c>
      <c r="BB72" s="154">
        <v>0</v>
      </c>
      <c r="BC72" s="101">
        <v>0</v>
      </c>
      <c r="BD72" s="101">
        <v>0</v>
      </c>
      <c r="BE72" s="101">
        <v>0</v>
      </c>
      <c r="BF72" s="101">
        <v>0</v>
      </c>
      <c r="BG72" s="101">
        <v>0</v>
      </c>
      <c r="BH72" s="101">
        <v>0</v>
      </c>
      <c r="BI72" s="101">
        <v>0</v>
      </c>
      <c r="BJ72" s="101">
        <v>0</v>
      </c>
      <c r="BK72" s="101">
        <v>0</v>
      </c>
      <c r="BL72" s="101">
        <v>0</v>
      </c>
      <c r="BM72" s="101">
        <v>0</v>
      </c>
      <c r="BN72" s="493">
        <f t="shared" si="16"/>
        <v>0</v>
      </c>
      <c r="BO72" s="101">
        <v>0</v>
      </c>
      <c r="BP72" s="101">
        <v>0</v>
      </c>
      <c r="BQ72" s="101">
        <v>0</v>
      </c>
      <c r="BR72" s="101">
        <v>0</v>
      </c>
      <c r="BS72" s="101">
        <v>0</v>
      </c>
      <c r="BT72" s="101">
        <v>0</v>
      </c>
      <c r="BU72" s="101">
        <v>0</v>
      </c>
      <c r="BV72" s="101">
        <v>0</v>
      </c>
      <c r="BW72" s="101">
        <v>19.103083983199998</v>
      </c>
      <c r="BX72" s="101">
        <v>140.4502901578</v>
      </c>
      <c r="BY72" s="101">
        <v>35.160257329199993</v>
      </c>
      <c r="BZ72" s="101">
        <v>85.833555348800019</v>
      </c>
      <c r="CA72" s="154">
        <v>14.188290971400001</v>
      </c>
      <c r="CB72" s="101">
        <v>5.8361364936000006</v>
      </c>
      <c r="CC72" s="101">
        <v>4.8772395195999998</v>
      </c>
      <c r="CD72" s="101">
        <v>22.196113511600004</v>
      </c>
      <c r="CE72" s="101">
        <v>54.520905136600007</v>
      </c>
      <c r="CF72" s="101">
        <v>68.270516944000008</v>
      </c>
      <c r="CG72" s="270">
        <v>20.663009087000002</v>
      </c>
      <c r="CH72" s="83">
        <f t="shared" si="20"/>
        <v>0</v>
      </c>
      <c r="CI72" s="83">
        <f t="shared" si="21"/>
        <v>0</v>
      </c>
      <c r="CJ72" s="27">
        <f t="shared" si="19"/>
        <v>190.55221166380002</v>
      </c>
      <c r="CK72" s="25"/>
      <c r="CN72" s="300"/>
    </row>
    <row r="73" spans="2:92" ht="20.100000000000001" customHeight="1" x14ac:dyDescent="0.25">
      <c r="B73" s="113" t="s">
        <v>188</v>
      </c>
      <c r="C73" s="143" t="s">
        <v>190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25">
        <v>0</v>
      </c>
      <c r="Q73" s="101">
        <v>0</v>
      </c>
      <c r="R73" s="101">
        <v>0</v>
      </c>
      <c r="S73" s="101">
        <v>0</v>
      </c>
      <c r="T73" s="101">
        <v>0</v>
      </c>
      <c r="U73" s="101">
        <v>0</v>
      </c>
      <c r="V73" s="101">
        <v>0</v>
      </c>
      <c r="W73" s="101">
        <v>0</v>
      </c>
      <c r="X73" s="101">
        <v>0</v>
      </c>
      <c r="Y73" s="101">
        <v>0</v>
      </c>
      <c r="Z73" s="101">
        <v>0</v>
      </c>
      <c r="AA73" s="101">
        <v>0</v>
      </c>
      <c r="AB73" s="119">
        <v>0</v>
      </c>
      <c r="AC73" s="25">
        <v>0</v>
      </c>
      <c r="AD73" s="101">
        <v>0</v>
      </c>
      <c r="AE73" s="101">
        <v>0</v>
      </c>
      <c r="AF73" s="101">
        <v>0</v>
      </c>
      <c r="AG73" s="101">
        <v>0</v>
      </c>
      <c r="AH73" s="101">
        <v>0</v>
      </c>
      <c r="AI73" s="101">
        <v>0</v>
      </c>
      <c r="AJ73" s="101">
        <v>0</v>
      </c>
      <c r="AK73" s="101">
        <v>0</v>
      </c>
      <c r="AL73" s="101">
        <v>0</v>
      </c>
      <c r="AM73" s="101">
        <v>0</v>
      </c>
      <c r="AN73" s="101">
        <v>0</v>
      </c>
      <c r="AO73" s="101">
        <v>0</v>
      </c>
      <c r="AP73" s="430">
        <v>0</v>
      </c>
      <c r="AQ73" s="101">
        <v>0</v>
      </c>
      <c r="AR73" s="101">
        <v>0</v>
      </c>
      <c r="AS73" s="101">
        <v>0</v>
      </c>
      <c r="AT73" s="101">
        <v>0</v>
      </c>
      <c r="AU73" s="101">
        <v>0</v>
      </c>
      <c r="AV73" s="101">
        <v>0</v>
      </c>
      <c r="AW73" s="101">
        <v>0</v>
      </c>
      <c r="AX73" s="101">
        <v>0</v>
      </c>
      <c r="AY73" s="101">
        <v>0</v>
      </c>
      <c r="AZ73" s="101">
        <v>0</v>
      </c>
      <c r="BA73" s="101">
        <v>0</v>
      </c>
      <c r="BB73" s="154">
        <v>0</v>
      </c>
      <c r="BC73" s="101">
        <v>0</v>
      </c>
      <c r="BD73" s="101">
        <v>0</v>
      </c>
      <c r="BE73" s="101">
        <v>0</v>
      </c>
      <c r="BF73" s="101">
        <v>0</v>
      </c>
      <c r="BG73" s="101">
        <v>0</v>
      </c>
      <c r="BH73" s="101">
        <v>0</v>
      </c>
      <c r="BI73" s="101">
        <v>0</v>
      </c>
      <c r="BJ73" s="101">
        <v>0</v>
      </c>
      <c r="BK73" s="101">
        <v>0</v>
      </c>
      <c r="BL73" s="101">
        <v>0</v>
      </c>
      <c r="BM73" s="101">
        <v>0</v>
      </c>
      <c r="BN73" s="493">
        <f t="shared" si="16"/>
        <v>0</v>
      </c>
      <c r="BO73" s="101">
        <v>0</v>
      </c>
      <c r="BP73" s="101">
        <v>0</v>
      </c>
      <c r="BQ73" s="101">
        <v>0</v>
      </c>
      <c r="BR73" s="101">
        <v>0</v>
      </c>
      <c r="BS73" s="101">
        <v>0</v>
      </c>
      <c r="BT73" s="101">
        <v>0</v>
      </c>
      <c r="BU73" s="101">
        <v>0</v>
      </c>
      <c r="BV73" s="101">
        <v>0</v>
      </c>
      <c r="BW73" s="101">
        <v>0</v>
      </c>
      <c r="BX73" s="101">
        <v>0</v>
      </c>
      <c r="BY73" s="101">
        <v>0</v>
      </c>
      <c r="BZ73" s="101">
        <v>0</v>
      </c>
      <c r="CA73" s="154">
        <v>0</v>
      </c>
      <c r="CB73" s="101">
        <v>0</v>
      </c>
      <c r="CC73" s="101">
        <v>0</v>
      </c>
      <c r="CD73" s="101">
        <v>0</v>
      </c>
      <c r="CE73" s="101">
        <v>0</v>
      </c>
      <c r="CF73" s="101">
        <v>0.89779303320000003</v>
      </c>
      <c r="CG73" s="270">
        <v>1.6734634546000002</v>
      </c>
      <c r="CH73" s="83">
        <f t="shared" si="20"/>
        <v>0</v>
      </c>
      <c r="CI73" s="83">
        <f t="shared" si="21"/>
        <v>0</v>
      </c>
      <c r="CJ73" s="27">
        <f t="shared" si="19"/>
        <v>2.5712564878000004</v>
      </c>
      <c r="CK73" s="25"/>
      <c r="CN73" s="300"/>
    </row>
    <row r="74" spans="2:92" ht="20.100000000000001" customHeight="1" x14ac:dyDescent="0.25">
      <c r="B74" s="113" t="s">
        <v>189</v>
      </c>
      <c r="C74" s="143" t="s">
        <v>191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25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v>0</v>
      </c>
      <c r="W74" s="101">
        <v>0</v>
      </c>
      <c r="X74" s="101">
        <v>0</v>
      </c>
      <c r="Y74" s="101">
        <v>0</v>
      </c>
      <c r="Z74" s="101">
        <v>0</v>
      </c>
      <c r="AA74" s="101">
        <v>0</v>
      </c>
      <c r="AB74" s="119">
        <v>0</v>
      </c>
      <c r="AC74" s="25">
        <v>0</v>
      </c>
      <c r="AD74" s="101">
        <v>0</v>
      </c>
      <c r="AE74" s="101">
        <v>0</v>
      </c>
      <c r="AF74" s="101">
        <v>0</v>
      </c>
      <c r="AG74" s="101">
        <v>0</v>
      </c>
      <c r="AH74" s="101">
        <v>0</v>
      </c>
      <c r="AI74" s="101">
        <v>0</v>
      </c>
      <c r="AJ74" s="101">
        <v>0</v>
      </c>
      <c r="AK74" s="101">
        <v>0</v>
      </c>
      <c r="AL74" s="101">
        <v>0</v>
      </c>
      <c r="AM74" s="101">
        <v>0</v>
      </c>
      <c r="AN74" s="101">
        <v>0</v>
      </c>
      <c r="AO74" s="101">
        <v>0</v>
      </c>
      <c r="AP74" s="430">
        <v>0</v>
      </c>
      <c r="AQ74" s="101">
        <v>0</v>
      </c>
      <c r="AR74" s="101">
        <v>0</v>
      </c>
      <c r="AS74" s="101">
        <v>0</v>
      </c>
      <c r="AT74" s="101">
        <v>0</v>
      </c>
      <c r="AU74" s="101">
        <v>0</v>
      </c>
      <c r="AV74" s="101">
        <v>0</v>
      </c>
      <c r="AW74" s="101">
        <v>0</v>
      </c>
      <c r="AX74" s="101">
        <v>0</v>
      </c>
      <c r="AY74" s="101">
        <v>0</v>
      </c>
      <c r="AZ74" s="101">
        <v>0</v>
      </c>
      <c r="BA74" s="101">
        <v>0</v>
      </c>
      <c r="BB74" s="154">
        <v>0</v>
      </c>
      <c r="BC74" s="101">
        <v>0</v>
      </c>
      <c r="BD74" s="101">
        <v>0</v>
      </c>
      <c r="BE74" s="101">
        <v>0</v>
      </c>
      <c r="BF74" s="101">
        <v>0</v>
      </c>
      <c r="BG74" s="101">
        <v>0</v>
      </c>
      <c r="BH74" s="101">
        <v>0</v>
      </c>
      <c r="BI74" s="101">
        <v>0</v>
      </c>
      <c r="BJ74" s="101">
        <v>0</v>
      </c>
      <c r="BK74" s="101">
        <v>0</v>
      </c>
      <c r="BL74" s="101">
        <v>0</v>
      </c>
      <c r="BM74" s="101">
        <v>0</v>
      </c>
      <c r="BN74" s="493">
        <f t="shared" ref="BN74:BN75" si="22">SUM(BB74:BM74)</f>
        <v>0</v>
      </c>
      <c r="BO74" s="101">
        <v>0</v>
      </c>
      <c r="BP74" s="101">
        <v>0</v>
      </c>
      <c r="BQ74" s="101">
        <v>0</v>
      </c>
      <c r="BR74" s="101">
        <v>0</v>
      </c>
      <c r="BS74" s="101">
        <v>0</v>
      </c>
      <c r="BT74" s="101">
        <v>0</v>
      </c>
      <c r="BU74" s="101">
        <v>0</v>
      </c>
      <c r="BV74" s="101">
        <v>0</v>
      </c>
      <c r="BW74" s="101">
        <v>0</v>
      </c>
      <c r="BX74" s="101">
        <v>0</v>
      </c>
      <c r="BY74" s="101">
        <v>0</v>
      </c>
      <c r="BZ74" s="101">
        <v>0</v>
      </c>
      <c r="CA74" s="154">
        <v>0</v>
      </c>
      <c r="CB74" s="101">
        <v>0</v>
      </c>
      <c r="CC74" s="101">
        <v>0</v>
      </c>
      <c r="CD74" s="101">
        <v>0</v>
      </c>
      <c r="CE74" s="101">
        <v>0</v>
      </c>
      <c r="CF74" s="101">
        <v>0.89779303320000015</v>
      </c>
      <c r="CG74" s="270">
        <v>1.7331760502</v>
      </c>
      <c r="CH74" s="83">
        <f t="shared" si="20"/>
        <v>0</v>
      </c>
      <c r="CI74" s="83">
        <f t="shared" si="21"/>
        <v>0</v>
      </c>
      <c r="CJ74" s="27">
        <f t="shared" si="19"/>
        <v>2.6309690834000001</v>
      </c>
      <c r="CK74" s="25"/>
      <c r="CN74" s="300"/>
    </row>
    <row r="75" spans="2:92" ht="20.100000000000001" customHeight="1" x14ac:dyDescent="0.25">
      <c r="B75" s="113" t="s">
        <v>192</v>
      </c>
      <c r="C75" s="143" t="s">
        <v>173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25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v>0</v>
      </c>
      <c r="W75" s="101">
        <v>0</v>
      </c>
      <c r="X75" s="101">
        <v>0</v>
      </c>
      <c r="Y75" s="101">
        <v>0</v>
      </c>
      <c r="Z75" s="101">
        <v>0</v>
      </c>
      <c r="AA75" s="101">
        <v>0</v>
      </c>
      <c r="AB75" s="119">
        <v>0</v>
      </c>
      <c r="AC75" s="25">
        <v>0</v>
      </c>
      <c r="AD75" s="101">
        <v>0</v>
      </c>
      <c r="AE75" s="101">
        <v>0</v>
      </c>
      <c r="AF75" s="101">
        <v>0</v>
      </c>
      <c r="AG75" s="101">
        <v>0</v>
      </c>
      <c r="AH75" s="101">
        <v>0</v>
      </c>
      <c r="AI75" s="101">
        <v>0</v>
      </c>
      <c r="AJ75" s="101">
        <v>0</v>
      </c>
      <c r="AK75" s="101">
        <v>0</v>
      </c>
      <c r="AL75" s="101">
        <v>0</v>
      </c>
      <c r="AM75" s="101">
        <v>0</v>
      </c>
      <c r="AN75" s="101">
        <v>0</v>
      </c>
      <c r="AO75" s="101">
        <v>0</v>
      </c>
      <c r="AP75" s="430">
        <v>0</v>
      </c>
      <c r="AQ75" s="101">
        <v>0</v>
      </c>
      <c r="AR75" s="101">
        <v>0</v>
      </c>
      <c r="AS75" s="101">
        <v>0</v>
      </c>
      <c r="AT75" s="101">
        <v>0</v>
      </c>
      <c r="AU75" s="101">
        <v>0</v>
      </c>
      <c r="AV75" s="101">
        <v>0</v>
      </c>
      <c r="AW75" s="101">
        <v>0</v>
      </c>
      <c r="AX75" s="101">
        <v>0</v>
      </c>
      <c r="AY75" s="101">
        <v>0</v>
      </c>
      <c r="AZ75" s="101">
        <v>0</v>
      </c>
      <c r="BA75" s="101">
        <v>0</v>
      </c>
      <c r="BB75" s="154">
        <v>0</v>
      </c>
      <c r="BC75" s="101">
        <v>0</v>
      </c>
      <c r="BD75" s="101">
        <v>0</v>
      </c>
      <c r="BE75" s="101">
        <v>0</v>
      </c>
      <c r="BF75" s="101">
        <v>0</v>
      </c>
      <c r="BG75" s="101">
        <v>0</v>
      </c>
      <c r="BH75" s="101">
        <v>0</v>
      </c>
      <c r="BI75" s="101">
        <v>0</v>
      </c>
      <c r="BJ75" s="101">
        <v>0</v>
      </c>
      <c r="BK75" s="101">
        <v>0</v>
      </c>
      <c r="BL75" s="101">
        <v>0</v>
      </c>
      <c r="BM75" s="101">
        <v>0</v>
      </c>
      <c r="BN75" s="493">
        <f t="shared" si="22"/>
        <v>0</v>
      </c>
      <c r="BO75" s="101">
        <v>0</v>
      </c>
      <c r="BP75" s="101">
        <v>0</v>
      </c>
      <c r="BQ75" s="101">
        <v>0</v>
      </c>
      <c r="BR75" s="101">
        <v>0</v>
      </c>
      <c r="BS75" s="101">
        <v>0</v>
      </c>
      <c r="BT75" s="101">
        <v>0</v>
      </c>
      <c r="BU75" s="101">
        <v>0</v>
      </c>
      <c r="BV75" s="101">
        <v>0</v>
      </c>
      <c r="BW75" s="101">
        <v>0</v>
      </c>
      <c r="BX75" s="101">
        <v>0</v>
      </c>
      <c r="BY75" s="101">
        <v>0</v>
      </c>
      <c r="BZ75" s="101">
        <v>0</v>
      </c>
      <c r="CA75" s="154">
        <v>0</v>
      </c>
      <c r="CB75" s="101">
        <v>0</v>
      </c>
      <c r="CC75" s="101">
        <v>0</v>
      </c>
      <c r="CD75" s="101">
        <v>0</v>
      </c>
      <c r="CE75" s="101">
        <v>0</v>
      </c>
      <c r="CF75" s="101">
        <v>0.17012779420000002</v>
      </c>
      <c r="CG75" s="270">
        <v>0.17547125400000002</v>
      </c>
      <c r="CH75" s="83">
        <f t="shared" si="20"/>
        <v>0</v>
      </c>
      <c r="CI75" s="83">
        <f t="shared" si="21"/>
        <v>0</v>
      </c>
      <c r="CJ75" s="27">
        <f t="shared" si="19"/>
        <v>0.34559904820000004</v>
      </c>
      <c r="CK75" s="25"/>
      <c r="CN75" s="300"/>
    </row>
    <row r="76" spans="2:92" ht="20.100000000000001" customHeight="1" x14ac:dyDescent="0.25">
      <c r="B76" s="113" t="s">
        <v>151</v>
      </c>
      <c r="C76" s="143" t="s">
        <v>158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25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v>0</v>
      </c>
      <c r="W76" s="101">
        <v>0</v>
      </c>
      <c r="X76" s="101">
        <v>0</v>
      </c>
      <c r="Y76" s="101">
        <v>0</v>
      </c>
      <c r="Z76" s="101">
        <v>0</v>
      </c>
      <c r="AA76" s="101">
        <v>0</v>
      </c>
      <c r="AB76" s="119">
        <v>0</v>
      </c>
      <c r="AC76" s="25">
        <v>0</v>
      </c>
      <c r="AD76" s="101">
        <v>0</v>
      </c>
      <c r="AE76" s="101">
        <v>0</v>
      </c>
      <c r="AF76" s="101">
        <v>0</v>
      </c>
      <c r="AG76" s="101">
        <v>0</v>
      </c>
      <c r="AH76" s="101">
        <v>0</v>
      </c>
      <c r="AI76" s="101">
        <v>0</v>
      </c>
      <c r="AJ76" s="101">
        <v>0</v>
      </c>
      <c r="AK76" s="101">
        <v>0</v>
      </c>
      <c r="AL76" s="101">
        <v>0</v>
      </c>
      <c r="AM76" s="101">
        <v>0</v>
      </c>
      <c r="AN76" s="101">
        <v>0</v>
      </c>
      <c r="AO76" s="101">
        <v>0</v>
      </c>
      <c r="AP76" s="430">
        <v>0</v>
      </c>
      <c r="AQ76" s="101">
        <v>0</v>
      </c>
      <c r="AR76" s="101">
        <v>0</v>
      </c>
      <c r="AS76" s="101">
        <v>0</v>
      </c>
      <c r="AT76" s="101">
        <v>0</v>
      </c>
      <c r="AU76" s="101">
        <v>0</v>
      </c>
      <c r="AV76" s="101">
        <v>0</v>
      </c>
      <c r="AW76" s="101">
        <v>0</v>
      </c>
      <c r="AX76" s="101">
        <v>0</v>
      </c>
      <c r="AY76" s="101">
        <v>0</v>
      </c>
      <c r="AZ76" s="101">
        <v>0</v>
      </c>
      <c r="BA76" s="101">
        <v>0</v>
      </c>
      <c r="BB76" s="154">
        <v>0</v>
      </c>
      <c r="BC76" s="101">
        <v>0</v>
      </c>
      <c r="BD76" s="101">
        <v>0</v>
      </c>
      <c r="BE76" s="101">
        <v>0</v>
      </c>
      <c r="BF76" s="101">
        <v>0</v>
      </c>
      <c r="BG76" s="101">
        <v>0</v>
      </c>
      <c r="BH76" s="101">
        <v>0</v>
      </c>
      <c r="BI76" s="101">
        <v>0</v>
      </c>
      <c r="BJ76" s="101">
        <v>0</v>
      </c>
      <c r="BK76" s="101">
        <v>0</v>
      </c>
      <c r="BL76" s="101">
        <v>0</v>
      </c>
      <c r="BM76" s="101">
        <v>0</v>
      </c>
      <c r="BN76" s="493">
        <f>SUM(BB76:BM76)</f>
        <v>0</v>
      </c>
      <c r="BO76" s="101">
        <v>0</v>
      </c>
      <c r="BP76" s="101">
        <v>0</v>
      </c>
      <c r="BQ76" s="101">
        <v>0</v>
      </c>
      <c r="BR76" s="101">
        <v>0</v>
      </c>
      <c r="BS76" s="101">
        <v>0</v>
      </c>
      <c r="BT76" s="101">
        <v>0</v>
      </c>
      <c r="BU76" s="101">
        <v>0</v>
      </c>
      <c r="BV76" s="101">
        <v>0</v>
      </c>
      <c r="BW76" s="101">
        <v>0</v>
      </c>
      <c r="BX76" s="101">
        <v>0</v>
      </c>
      <c r="BY76" s="101">
        <v>0</v>
      </c>
      <c r="BZ76" s="101">
        <v>1.1209692074000002</v>
      </c>
      <c r="CA76" s="154">
        <v>7.3422237000000015E-2</v>
      </c>
      <c r="CB76" s="101">
        <v>3.87093336E-2</v>
      </c>
      <c r="CC76" s="101">
        <v>0.10262594300000001</v>
      </c>
      <c r="CD76" s="101">
        <v>8.8706179799999993E-2</v>
      </c>
      <c r="CE76" s="101">
        <v>1.7844506399999998E-2</v>
      </c>
      <c r="CF76" s="101">
        <v>5.1212301000000009E-2</v>
      </c>
      <c r="CG76" s="270">
        <v>3.2928754599999999E-2</v>
      </c>
      <c r="CH76" s="83">
        <f t="shared" si="20"/>
        <v>0</v>
      </c>
      <c r="CI76" s="83">
        <f t="shared" si="21"/>
        <v>0</v>
      </c>
      <c r="CJ76" s="27">
        <f t="shared" si="19"/>
        <v>0.40544925540000004</v>
      </c>
      <c r="CK76" s="25"/>
      <c r="CN76" s="300"/>
    </row>
    <row r="77" spans="2:92" ht="20.100000000000001" customHeight="1" x14ac:dyDescent="0.25">
      <c r="B77" s="113" t="s">
        <v>196</v>
      </c>
      <c r="C77" s="143" t="s">
        <v>197</v>
      </c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25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19"/>
      <c r="AC77" s="25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43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54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493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54"/>
      <c r="CB77" s="101"/>
      <c r="CC77" s="101"/>
      <c r="CD77" s="101"/>
      <c r="CE77" s="101"/>
      <c r="CF77" s="101"/>
      <c r="CG77" s="270">
        <v>5.9712595600000001E-2</v>
      </c>
      <c r="CH77" s="83">
        <f t="shared" si="20"/>
        <v>0</v>
      </c>
      <c r="CI77" s="83">
        <f t="shared" si="21"/>
        <v>0</v>
      </c>
      <c r="CJ77" s="27">
        <f t="shared" si="19"/>
        <v>5.9712595600000001E-2</v>
      </c>
      <c r="CK77" s="25"/>
      <c r="CN77" s="300"/>
    </row>
    <row r="78" spans="2:92" ht="20.100000000000001" customHeight="1" thickBot="1" x14ac:dyDescent="0.3">
      <c r="B78" s="113" t="s">
        <v>154</v>
      </c>
      <c r="C78" s="143" t="s">
        <v>159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25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101">
        <v>0</v>
      </c>
      <c r="Z78" s="101">
        <v>0</v>
      </c>
      <c r="AA78" s="101">
        <v>0</v>
      </c>
      <c r="AB78" s="119">
        <v>0</v>
      </c>
      <c r="AC78" s="25">
        <v>0</v>
      </c>
      <c r="AD78" s="101">
        <v>0</v>
      </c>
      <c r="AE78" s="101">
        <v>0</v>
      </c>
      <c r="AF78" s="101">
        <v>0</v>
      </c>
      <c r="AG78" s="101">
        <v>0</v>
      </c>
      <c r="AH78" s="101">
        <v>0</v>
      </c>
      <c r="AI78" s="101">
        <v>0</v>
      </c>
      <c r="AJ78" s="101">
        <v>0</v>
      </c>
      <c r="AK78" s="101">
        <v>0</v>
      </c>
      <c r="AL78" s="101">
        <v>0</v>
      </c>
      <c r="AM78" s="101">
        <v>0</v>
      </c>
      <c r="AN78" s="101">
        <v>0</v>
      </c>
      <c r="AO78" s="101">
        <v>0</v>
      </c>
      <c r="AP78" s="430">
        <v>0</v>
      </c>
      <c r="AQ78" s="101">
        <v>0</v>
      </c>
      <c r="AR78" s="101">
        <v>0</v>
      </c>
      <c r="AS78" s="101">
        <v>0</v>
      </c>
      <c r="AT78" s="101">
        <v>0</v>
      </c>
      <c r="AU78" s="101">
        <v>0</v>
      </c>
      <c r="AV78" s="101">
        <v>0</v>
      </c>
      <c r="AW78" s="101">
        <v>0</v>
      </c>
      <c r="AX78" s="101">
        <v>0</v>
      </c>
      <c r="AY78" s="101">
        <v>0</v>
      </c>
      <c r="AZ78" s="101">
        <v>0</v>
      </c>
      <c r="BA78" s="101">
        <v>0</v>
      </c>
      <c r="BB78" s="154">
        <v>0</v>
      </c>
      <c r="BC78" s="101">
        <v>0</v>
      </c>
      <c r="BD78" s="101">
        <v>0</v>
      </c>
      <c r="BE78" s="101">
        <v>0</v>
      </c>
      <c r="BF78" s="101">
        <v>0</v>
      </c>
      <c r="BG78" s="101">
        <v>0</v>
      </c>
      <c r="BH78" s="101">
        <v>0</v>
      </c>
      <c r="BI78" s="101">
        <v>0</v>
      </c>
      <c r="BJ78" s="101">
        <v>0</v>
      </c>
      <c r="BK78" s="101">
        <v>0</v>
      </c>
      <c r="BL78" s="101">
        <v>0</v>
      </c>
      <c r="BM78" s="101">
        <v>0</v>
      </c>
      <c r="BN78" s="493">
        <f>SUM(BB78:BM78)</f>
        <v>0</v>
      </c>
      <c r="BO78" s="101">
        <v>0</v>
      </c>
      <c r="BP78" s="101">
        <v>0</v>
      </c>
      <c r="BQ78" s="101">
        <v>0</v>
      </c>
      <c r="BR78" s="101">
        <v>0</v>
      </c>
      <c r="BS78" s="101">
        <v>0</v>
      </c>
      <c r="BT78" s="101">
        <v>0</v>
      </c>
      <c r="BU78" s="101">
        <v>0</v>
      </c>
      <c r="BV78" s="101">
        <v>0</v>
      </c>
      <c r="BW78" s="101">
        <v>0</v>
      </c>
      <c r="BX78" s="101">
        <v>0</v>
      </c>
      <c r="BY78" s="101">
        <v>0</v>
      </c>
      <c r="BZ78" s="101">
        <v>1.8290230783999999</v>
      </c>
      <c r="CA78" s="154">
        <v>0.57605011520000005</v>
      </c>
      <c r="CB78" s="101">
        <v>0.54140690939999991</v>
      </c>
      <c r="CC78" s="101">
        <v>0.48607799099999993</v>
      </c>
      <c r="CD78" s="101">
        <v>0.43117048240000017</v>
      </c>
      <c r="CE78" s="273">
        <v>1.1162819751999999</v>
      </c>
      <c r="CF78" s="101">
        <v>0.30460526599999999</v>
      </c>
      <c r="CG78" s="270">
        <v>2.1787264645999995</v>
      </c>
      <c r="CH78" s="83">
        <f>SUM($BB78:$BH78)</f>
        <v>0</v>
      </c>
      <c r="CI78" s="83">
        <f>SUM($BO78:$BU78)</f>
        <v>0</v>
      </c>
      <c r="CJ78" s="27">
        <f t="shared" si="19"/>
        <v>5.6343192037999987</v>
      </c>
      <c r="CK78" s="25"/>
      <c r="CN78" s="300"/>
    </row>
    <row r="79" spans="2:92" ht="20.100000000000001" customHeight="1" x14ac:dyDescent="0.3">
      <c r="B79" s="120" t="s">
        <v>57</v>
      </c>
      <c r="C79" s="375"/>
      <c r="D79" s="117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30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0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121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121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98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121"/>
      <c r="CB79" s="35"/>
      <c r="CC79" s="35"/>
      <c r="CD79" s="35"/>
      <c r="CE79" s="101"/>
      <c r="CF79" s="35"/>
      <c r="CG79" s="36"/>
      <c r="CH79" s="35"/>
      <c r="CI79" s="35"/>
      <c r="CJ79" s="275"/>
      <c r="CK79" s="398"/>
      <c r="CN79" s="300"/>
    </row>
    <row r="80" spans="2:92" ht="22.5" customHeight="1" thickBot="1" x14ac:dyDescent="0.3">
      <c r="B80" s="591" t="s">
        <v>49</v>
      </c>
      <c r="C80" s="592"/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3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431">
        <v>0.48719499999999999</v>
      </c>
      <c r="AC80" s="122">
        <v>0.48719499999999999</v>
      </c>
      <c r="AD80" s="83">
        <v>0</v>
      </c>
      <c r="AE80" s="83">
        <v>34.660693999999999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3">
        <v>0</v>
      </c>
      <c r="AM80" s="83">
        <v>0</v>
      </c>
      <c r="AN80" s="83">
        <v>0</v>
      </c>
      <c r="AO80" s="83">
        <v>0</v>
      </c>
      <c r="AP80" s="10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104">
        <v>0</v>
      </c>
      <c r="BC80" s="24">
        <v>0</v>
      </c>
      <c r="BD80" s="24">
        <v>0</v>
      </c>
      <c r="BE80" s="24">
        <v>0</v>
      </c>
      <c r="BF80" s="24">
        <v>0</v>
      </c>
      <c r="BG80" s="24">
        <v>0</v>
      </c>
      <c r="BH80" s="24">
        <v>0</v>
      </c>
      <c r="BI80" s="24">
        <v>0</v>
      </c>
      <c r="BJ80" s="24">
        <v>0</v>
      </c>
      <c r="BK80" s="24">
        <v>0</v>
      </c>
      <c r="BL80" s="24">
        <v>0</v>
      </c>
      <c r="BM80" s="24">
        <v>0</v>
      </c>
      <c r="BN80" s="23">
        <f>SUM(BB80:BM80)</f>
        <v>0</v>
      </c>
      <c r="BO80" s="24">
        <v>0</v>
      </c>
      <c r="BP80" s="24">
        <v>0</v>
      </c>
      <c r="BQ80" s="24">
        <v>0</v>
      </c>
      <c r="BR80" s="24">
        <v>0</v>
      </c>
      <c r="BS80" s="24">
        <v>0</v>
      </c>
      <c r="BT80" s="24">
        <v>0</v>
      </c>
      <c r="BU80" s="24">
        <v>0</v>
      </c>
      <c r="BV80" s="24">
        <v>0</v>
      </c>
      <c r="BW80" s="24">
        <v>0</v>
      </c>
      <c r="BX80" s="24">
        <v>0</v>
      </c>
      <c r="BY80" s="24">
        <v>0</v>
      </c>
      <c r="BZ80" s="24">
        <v>0</v>
      </c>
      <c r="CA80" s="104">
        <v>0</v>
      </c>
      <c r="CB80" s="24">
        <v>0</v>
      </c>
      <c r="CC80" s="24">
        <v>0</v>
      </c>
      <c r="CD80" s="24">
        <v>0</v>
      </c>
      <c r="CE80" s="24">
        <v>0</v>
      </c>
      <c r="CF80" s="24">
        <v>0</v>
      </c>
      <c r="CG80" s="105">
        <v>0</v>
      </c>
      <c r="CH80" s="24">
        <f>SUM($BB80:$BH80)</f>
        <v>0</v>
      </c>
      <c r="CI80" s="24">
        <f>SUM($BO80:$BU80)</f>
        <v>0</v>
      </c>
      <c r="CJ80" s="105">
        <f>SUM($CA80:$CG80)</f>
        <v>0</v>
      </c>
      <c r="CK80" s="23"/>
      <c r="CN80" s="300"/>
    </row>
    <row r="81" spans="1:112" ht="20.100000000000001" customHeight="1" thickBot="1" x14ac:dyDescent="0.3">
      <c r="B81" s="123" t="s">
        <v>15</v>
      </c>
      <c r="C81" s="124" t="s">
        <v>16</v>
      </c>
      <c r="D81" s="125">
        <v>0</v>
      </c>
      <c r="E81" s="126">
        <v>0</v>
      </c>
      <c r="F81" s="126">
        <v>0</v>
      </c>
      <c r="G81" s="126">
        <v>0</v>
      </c>
      <c r="H81" s="126">
        <v>0</v>
      </c>
      <c r="I81" s="126">
        <v>0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26">
        <v>0</v>
      </c>
      <c r="P81" s="25">
        <v>0</v>
      </c>
      <c r="Q81" s="126">
        <v>0</v>
      </c>
      <c r="R81" s="126">
        <v>0</v>
      </c>
      <c r="S81" s="126">
        <v>0</v>
      </c>
      <c r="T81" s="126">
        <v>0</v>
      </c>
      <c r="U81" s="126">
        <v>0</v>
      </c>
      <c r="V81" s="126">
        <v>0</v>
      </c>
      <c r="W81" s="126">
        <v>0</v>
      </c>
      <c r="X81" s="126">
        <v>0</v>
      </c>
      <c r="Y81" s="126">
        <v>0</v>
      </c>
      <c r="Z81" s="126">
        <v>0</v>
      </c>
      <c r="AA81" s="126">
        <v>0</v>
      </c>
      <c r="AB81" s="432">
        <v>0.48719499999999999</v>
      </c>
      <c r="AC81" s="433">
        <v>0.48719499999999999</v>
      </c>
      <c r="AD81" s="126">
        <v>0</v>
      </c>
      <c r="AE81" s="126">
        <v>34.660693999999999</v>
      </c>
      <c r="AF81" s="126">
        <v>0</v>
      </c>
      <c r="AG81" s="126">
        <v>0</v>
      </c>
      <c r="AH81" s="126">
        <v>0</v>
      </c>
      <c r="AI81" s="126">
        <v>0</v>
      </c>
      <c r="AJ81" s="126">
        <v>0</v>
      </c>
      <c r="AK81" s="126">
        <v>0</v>
      </c>
      <c r="AL81" s="126">
        <v>0</v>
      </c>
      <c r="AM81" s="126">
        <v>0</v>
      </c>
      <c r="AN81" s="126">
        <v>0</v>
      </c>
      <c r="AO81" s="126">
        <v>0</v>
      </c>
      <c r="AP81" s="154">
        <v>0</v>
      </c>
      <c r="AQ81" s="101">
        <v>0</v>
      </c>
      <c r="AR81" s="101">
        <v>0</v>
      </c>
      <c r="AS81" s="101">
        <v>0</v>
      </c>
      <c r="AT81" s="101">
        <v>0</v>
      </c>
      <c r="AU81" s="101">
        <v>0</v>
      </c>
      <c r="AV81" s="101">
        <v>0</v>
      </c>
      <c r="AW81" s="101">
        <v>0</v>
      </c>
      <c r="AX81" s="101">
        <v>0</v>
      </c>
      <c r="AY81" s="101">
        <v>0</v>
      </c>
      <c r="AZ81" s="101">
        <v>0</v>
      </c>
      <c r="BA81" s="101">
        <v>0</v>
      </c>
      <c r="BB81" s="154">
        <v>0</v>
      </c>
      <c r="BC81" s="101">
        <v>0</v>
      </c>
      <c r="BD81" s="101">
        <v>0</v>
      </c>
      <c r="BE81" s="101">
        <v>0</v>
      </c>
      <c r="BF81" s="101">
        <v>0</v>
      </c>
      <c r="BG81" s="101">
        <v>0</v>
      </c>
      <c r="BH81" s="101">
        <v>0</v>
      </c>
      <c r="BI81" s="101">
        <v>0</v>
      </c>
      <c r="BJ81" s="101">
        <v>0</v>
      </c>
      <c r="BK81" s="101">
        <v>0</v>
      </c>
      <c r="BL81" s="101">
        <v>0</v>
      </c>
      <c r="BM81" s="101">
        <v>0</v>
      </c>
      <c r="BN81" s="493">
        <f>SUM(BB81:BM81)</f>
        <v>0</v>
      </c>
      <c r="BO81" s="101">
        <v>0</v>
      </c>
      <c r="BP81" s="101">
        <v>0</v>
      </c>
      <c r="BQ81" s="101">
        <v>0</v>
      </c>
      <c r="BR81" s="101">
        <v>0</v>
      </c>
      <c r="BS81" s="101">
        <v>0</v>
      </c>
      <c r="BT81" s="101">
        <v>0</v>
      </c>
      <c r="BU81" s="101">
        <v>0</v>
      </c>
      <c r="BV81" s="101">
        <v>0</v>
      </c>
      <c r="BW81" s="101">
        <v>0</v>
      </c>
      <c r="BX81" s="101">
        <v>0</v>
      </c>
      <c r="BY81" s="101">
        <v>0</v>
      </c>
      <c r="BZ81" s="101">
        <v>0</v>
      </c>
      <c r="CA81" s="154">
        <v>0</v>
      </c>
      <c r="CB81" s="101">
        <v>0</v>
      </c>
      <c r="CC81" s="101">
        <v>0</v>
      </c>
      <c r="CD81" s="101">
        <v>0</v>
      </c>
      <c r="CE81" s="126">
        <v>0</v>
      </c>
      <c r="CF81" s="126">
        <v>0</v>
      </c>
      <c r="CG81" s="127">
        <v>0</v>
      </c>
      <c r="CH81" s="35">
        <f>SUM($BB81:$BH81)</f>
        <v>0</v>
      </c>
      <c r="CI81" s="35">
        <f>SUM($BO81:$BU81)</f>
        <v>0</v>
      </c>
      <c r="CJ81" s="27">
        <f>SUM($CA81:$CG81)</f>
        <v>0</v>
      </c>
      <c r="CK81" s="398"/>
      <c r="CN81" s="300"/>
    </row>
    <row r="82" spans="1:112" ht="18.75" customHeight="1" thickBot="1" x14ac:dyDescent="0.35">
      <c r="B82" s="128" t="s">
        <v>51</v>
      </c>
      <c r="C82" s="376"/>
      <c r="D82" s="117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472"/>
      <c r="P82" s="27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25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21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121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98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121"/>
      <c r="CB82" s="35"/>
      <c r="CC82" s="35"/>
      <c r="CD82" s="35"/>
      <c r="CE82" s="101"/>
      <c r="CF82" s="35"/>
      <c r="CG82" s="36"/>
      <c r="CH82" s="35"/>
      <c r="CI82" s="35"/>
      <c r="CJ82" s="275"/>
      <c r="CK82" s="398"/>
      <c r="CN82" s="300"/>
    </row>
    <row r="83" spans="1:112" ht="19.5" customHeight="1" thickBot="1" x14ac:dyDescent="0.35">
      <c r="B83" s="560" t="s">
        <v>49</v>
      </c>
      <c r="C83" s="561"/>
      <c r="D83" s="104">
        <v>637.19348155364889</v>
      </c>
      <c r="E83" s="24">
        <v>292.53931925319586</v>
      </c>
      <c r="F83" s="24">
        <v>238.77799200829034</v>
      </c>
      <c r="G83" s="24">
        <v>184.32154472652402</v>
      </c>
      <c r="H83" s="24">
        <v>311.4505755027331</v>
      </c>
      <c r="I83" s="24">
        <v>138.74423144100439</v>
      </c>
      <c r="J83" s="24">
        <v>39.478034134901002</v>
      </c>
      <c r="K83" s="24">
        <v>53.879962746173703</v>
      </c>
      <c r="L83" s="24">
        <v>39.221368999593302</v>
      </c>
      <c r="M83" s="24">
        <v>18.417000000000002</v>
      </c>
      <c r="N83" s="24">
        <v>45.352761415591999</v>
      </c>
      <c r="O83" s="105">
        <v>158.269108033203</v>
      </c>
      <c r="P83" s="105">
        <v>2157.6453798148596</v>
      </c>
      <c r="Q83" s="24">
        <v>15.8391900007957</v>
      </c>
      <c r="R83" s="24">
        <v>18.219501359624999</v>
      </c>
      <c r="S83" s="24">
        <v>227.9063059355947</v>
      </c>
      <c r="T83" s="24">
        <v>355.76560431031504</v>
      </c>
      <c r="U83" s="24">
        <v>221.51586002468147</v>
      </c>
      <c r="V83" s="24">
        <v>6.1657456387362002</v>
      </c>
      <c r="W83" s="24">
        <v>3.6541079693266005</v>
      </c>
      <c r="X83" s="24">
        <v>0</v>
      </c>
      <c r="Y83" s="24">
        <v>2.6002000078943999</v>
      </c>
      <c r="Z83" s="24">
        <v>17.840405000000001</v>
      </c>
      <c r="AA83" s="24">
        <v>27.795461555423401</v>
      </c>
      <c r="AB83" s="431">
        <v>15.1172113612306</v>
      </c>
      <c r="AC83" s="25">
        <v>912.41959316362318</v>
      </c>
      <c r="AD83" s="83">
        <v>31.322000003081605</v>
      </c>
      <c r="AE83" s="83">
        <v>4.0517304104863996</v>
      </c>
      <c r="AF83" s="83">
        <v>8.518299997681801</v>
      </c>
      <c r="AG83" s="83">
        <v>35.871589999202804</v>
      </c>
      <c r="AH83" s="83">
        <v>38.013031007923999</v>
      </c>
      <c r="AI83" s="83">
        <v>29.260259999999999</v>
      </c>
      <c r="AJ83" s="83">
        <v>13.4963599911885</v>
      </c>
      <c r="AK83" s="83">
        <v>1.5000000063084</v>
      </c>
      <c r="AL83" s="83">
        <v>0</v>
      </c>
      <c r="AM83" s="83">
        <v>0</v>
      </c>
      <c r="AN83" s="83">
        <v>1.7033400000000001</v>
      </c>
      <c r="AO83" s="83">
        <v>0.34353</v>
      </c>
      <c r="AP83" s="10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7.5459999989948008</v>
      </c>
      <c r="AV83" s="24">
        <v>5.3042699999999998E-3</v>
      </c>
      <c r="AW83" s="24">
        <v>0</v>
      </c>
      <c r="AX83" s="24">
        <v>1.45821098235</v>
      </c>
      <c r="AY83" s="24">
        <v>24.059159999999999</v>
      </c>
      <c r="AZ83" s="24">
        <v>1.5214574999999999</v>
      </c>
      <c r="BA83" s="24">
        <v>0</v>
      </c>
      <c r="BB83" s="104">
        <v>0</v>
      </c>
      <c r="BC83" s="24">
        <v>0</v>
      </c>
      <c r="BD83" s="24">
        <v>0</v>
      </c>
      <c r="BE83" s="24">
        <v>3.3569930160485999</v>
      </c>
      <c r="BF83" s="24">
        <v>0</v>
      </c>
      <c r="BG83" s="24">
        <v>0</v>
      </c>
      <c r="BH83" s="24">
        <v>46.055490406964005</v>
      </c>
      <c r="BI83" s="24">
        <v>0</v>
      </c>
      <c r="BJ83" s="24">
        <v>0</v>
      </c>
      <c r="BK83" s="24">
        <v>0</v>
      </c>
      <c r="BL83" s="24">
        <v>0</v>
      </c>
      <c r="BM83" s="24">
        <v>1.4623470033188002</v>
      </c>
      <c r="BN83" s="23">
        <f t="shared" ref="BN83:BN86" si="23">SUM(BB83:BM83)</f>
        <v>50.8748304263314</v>
      </c>
      <c r="BO83" s="24">
        <v>0</v>
      </c>
      <c r="BP83" s="24">
        <v>0</v>
      </c>
      <c r="BQ83" s="24">
        <v>0</v>
      </c>
      <c r="BR83" s="24">
        <v>0</v>
      </c>
      <c r="BS83" s="24">
        <v>0.89476900000000004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104">
        <v>0</v>
      </c>
      <c r="CB83" s="24">
        <v>0</v>
      </c>
      <c r="CC83" s="24">
        <v>0</v>
      </c>
      <c r="CD83" s="24">
        <f>250000/1000000</f>
        <v>0.25</v>
      </c>
      <c r="CE83" s="24">
        <v>0</v>
      </c>
      <c r="CF83" s="24">
        <v>0</v>
      </c>
      <c r="CG83" s="105">
        <v>7</v>
      </c>
      <c r="CH83" s="24">
        <f t="shared" ref="CH83:CH88" si="24">SUM($BB83:$BH83)</f>
        <v>49.412483423012603</v>
      </c>
      <c r="CI83" s="24">
        <f t="shared" ref="CI83:CI88" si="25">SUM($BO83:$BU83)</f>
        <v>0.89476900000000004</v>
      </c>
      <c r="CJ83" s="105">
        <f t="shared" ref="CJ83:CJ117" si="26">SUM($CA83:$CG83)</f>
        <v>7.25</v>
      </c>
      <c r="CK83" s="307">
        <f t="shared" si="11"/>
        <v>710.26499576985793</v>
      </c>
      <c r="CN83" s="300"/>
    </row>
    <row r="84" spans="1:112" ht="20.100000000000001" customHeight="1" thickBot="1" x14ac:dyDescent="0.3">
      <c r="B84" s="129" t="s">
        <v>15</v>
      </c>
      <c r="C84" s="306" t="s">
        <v>16</v>
      </c>
      <c r="D84" s="125">
        <v>637.19348155364889</v>
      </c>
      <c r="E84" s="126">
        <v>292.53931925319586</v>
      </c>
      <c r="F84" s="126">
        <v>238.77799200829034</v>
      </c>
      <c r="G84" s="126">
        <v>184.32154472652402</v>
      </c>
      <c r="H84" s="126">
        <v>311.4505755027331</v>
      </c>
      <c r="I84" s="126">
        <v>138.74423144100439</v>
      </c>
      <c r="J84" s="126">
        <v>39.478034134901002</v>
      </c>
      <c r="K84" s="126">
        <v>53.879962746173703</v>
      </c>
      <c r="L84" s="126">
        <v>39.221368999593302</v>
      </c>
      <c r="M84" s="126">
        <v>18.417000000000002</v>
      </c>
      <c r="N84" s="126">
        <v>45.352761415591999</v>
      </c>
      <c r="O84" s="127">
        <v>158.269108033203</v>
      </c>
      <c r="P84" s="411">
        <v>2157.6453798148596</v>
      </c>
      <c r="Q84" s="126">
        <v>15.8391900007957</v>
      </c>
      <c r="R84" s="126">
        <v>18.219501359624999</v>
      </c>
      <c r="S84" s="126">
        <v>227.9063059355947</v>
      </c>
      <c r="T84" s="126">
        <v>355.76560431031504</v>
      </c>
      <c r="U84" s="126">
        <v>221.51586002468147</v>
      </c>
      <c r="V84" s="126">
        <v>6.1657456387362002</v>
      </c>
      <c r="W84" s="126">
        <v>3.6541079693266005</v>
      </c>
      <c r="X84" s="126">
        <v>0</v>
      </c>
      <c r="Y84" s="126">
        <v>2.6002000078943999</v>
      </c>
      <c r="Z84" s="126">
        <v>17.840405000000001</v>
      </c>
      <c r="AA84" s="126">
        <v>27.795461555423401</v>
      </c>
      <c r="AB84" s="432">
        <v>15.1172113612306</v>
      </c>
      <c r="AC84" s="307">
        <v>912.41959316362318</v>
      </c>
      <c r="AD84" s="126">
        <v>31.322000003081605</v>
      </c>
      <c r="AE84" s="126">
        <v>4.0517304104863996</v>
      </c>
      <c r="AF84" s="126">
        <v>8.518299997681801</v>
      </c>
      <c r="AG84" s="126">
        <v>35.871589999202804</v>
      </c>
      <c r="AH84" s="126">
        <v>38.013031007923999</v>
      </c>
      <c r="AI84" s="126">
        <v>29.260259999999999</v>
      </c>
      <c r="AJ84" s="126">
        <v>13.4963599911885</v>
      </c>
      <c r="AK84" s="126">
        <v>1.5000000063084</v>
      </c>
      <c r="AL84" s="126">
        <v>0</v>
      </c>
      <c r="AM84" s="126">
        <v>0</v>
      </c>
      <c r="AN84" s="126">
        <v>1.7033400000000001</v>
      </c>
      <c r="AO84" s="126">
        <v>0.34353</v>
      </c>
      <c r="AP84" s="125">
        <v>0</v>
      </c>
      <c r="AQ84" s="126">
        <v>0</v>
      </c>
      <c r="AR84" s="126">
        <v>0</v>
      </c>
      <c r="AS84" s="126">
        <v>0</v>
      </c>
      <c r="AT84" s="126">
        <v>0</v>
      </c>
      <c r="AU84" s="126">
        <v>7.5459999989948008</v>
      </c>
      <c r="AV84" s="126">
        <v>5.3042699999999998E-3</v>
      </c>
      <c r="AW84" s="126">
        <v>0</v>
      </c>
      <c r="AX84" s="126">
        <v>1.45821098235</v>
      </c>
      <c r="AY84" s="126">
        <v>24.059159999999999</v>
      </c>
      <c r="AZ84" s="126">
        <v>1.5214574999999999</v>
      </c>
      <c r="BA84" s="126">
        <v>0</v>
      </c>
      <c r="BB84" s="125">
        <v>0</v>
      </c>
      <c r="BC84" s="126">
        <v>0</v>
      </c>
      <c r="BD84" s="126">
        <v>0</v>
      </c>
      <c r="BE84" s="126">
        <v>3.3569930160485999</v>
      </c>
      <c r="BF84" s="126">
        <v>0</v>
      </c>
      <c r="BG84" s="126">
        <v>0</v>
      </c>
      <c r="BH84" s="126">
        <v>46.055490406964005</v>
      </c>
      <c r="BI84" s="126">
        <v>0</v>
      </c>
      <c r="BJ84" s="126">
        <v>0</v>
      </c>
      <c r="BK84" s="126">
        <v>0</v>
      </c>
      <c r="BL84" s="126">
        <v>0</v>
      </c>
      <c r="BM84" s="126">
        <v>1.4623470033188002</v>
      </c>
      <c r="BN84" s="399">
        <f t="shared" si="23"/>
        <v>50.8748304263314</v>
      </c>
      <c r="BO84" s="126">
        <v>0</v>
      </c>
      <c r="BP84" s="126">
        <v>0</v>
      </c>
      <c r="BQ84" s="126">
        <v>0</v>
      </c>
      <c r="BR84" s="126">
        <v>0</v>
      </c>
      <c r="BS84" s="126">
        <v>0.89476900000000004</v>
      </c>
      <c r="BT84" s="126">
        <v>0</v>
      </c>
      <c r="BU84" s="126">
        <v>0</v>
      </c>
      <c r="BV84" s="126">
        <v>0</v>
      </c>
      <c r="BW84" s="126">
        <v>0</v>
      </c>
      <c r="BX84" s="126">
        <v>0</v>
      </c>
      <c r="BY84" s="126">
        <v>0</v>
      </c>
      <c r="BZ84" s="126">
        <v>0</v>
      </c>
      <c r="CA84" s="125">
        <v>0</v>
      </c>
      <c r="CB84" s="126">
        <v>0</v>
      </c>
      <c r="CC84" s="126">
        <v>0</v>
      </c>
      <c r="CD84" s="126">
        <f>250000/1000000</f>
        <v>0.25</v>
      </c>
      <c r="CE84" s="126">
        <v>0</v>
      </c>
      <c r="CF84" s="126">
        <v>0</v>
      </c>
      <c r="CG84" s="127">
        <v>7</v>
      </c>
      <c r="CH84" s="126">
        <f t="shared" si="24"/>
        <v>49.412483423012603</v>
      </c>
      <c r="CI84" s="126">
        <f t="shared" si="25"/>
        <v>0.89476900000000004</v>
      </c>
      <c r="CJ84" s="411">
        <f t="shared" si="26"/>
        <v>7.25</v>
      </c>
      <c r="CK84" s="307">
        <f t="shared" si="11"/>
        <v>710.26499576985793</v>
      </c>
      <c r="CN84" s="300"/>
    </row>
    <row r="85" spans="1:112" ht="20.100000000000001" customHeight="1" thickBot="1" x14ac:dyDescent="0.3">
      <c r="B85" s="510"/>
      <c r="C85" s="358" t="s">
        <v>116</v>
      </c>
      <c r="D85" s="355">
        <f t="shared" ref="D85:AI85" si="27">+D86+D119+D149+D151</f>
        <v>5162</v>
      </c>
      <c r="E85" s="356">
        <f t="shared" si="27"/>
        <v>4393</v>
      </c>
      <c r="F85" s="356">
        <f t="shared" si="27"/>
        <v>5069</v>
      </c>
      <c r="G85" s="356">
        <f t="shared" si="27"/>
        <v>4887</v>
      </c>
      <c r="H85" s="356">
        <f t="shared" si="27"/>
        <v>4972</v>
      </c>
      <c r="I85" s="356">
        <f t="shared" si="27"/>
        <v>5033</v>
      </c>
      <c r="J85" s="356">
        <f t="shared" si="27"/>
        <v>5158</v>
      </c>
      <c r="K85" s="356">
        <f t="shared" si="27"/>
        <v>4582</v>
      </c>
      <c r="L85" s="356">
        <f t="shared" si="27"/>
        <v>5023</v>
      </c>
      <c r="M85" s="356">
        <f t="shared" si="27"/>
        <v>5111</v>
      </c>
      <c r="N85" s="356">
        <f t="shared" si="27"/>
        <v>4906</v>
      </c>
      <c r="O85" s="357">
        <f t="shared" si="27"/>
        <v>5521</v>
      </c>
      <c r="P85" s="356">
        <f t="shared" si="27"/>
        <v>59817</v>
      </c>
      <c r="Q85" s="355">
        <f t="shared" si="27"/>
        <v>4353</v>
      </c>
      <c r="R85" s="356">
        <f t="shared" si="27"/>
        <v>4211</v>
      </c>
      <c r="S85" s="356">
        <f t="shared" si="27"/>
        <v>5289</v>
      </c>
      <c r="T85" s="356">
        <f t="shared" si="27"/>
        <v>5113</v>
      </c>
      <c r="U85" s="356">
        <f t="shared" si="27"/>
        <v>5185</v>
      </c>
      <c r="V85" s="356">
        <f t="shared" si="27"/>
        <v>5191</v>
      </c>
      <c r="W85" s="356">
        <f t="shared" si="27"/>
        <v>5019</v>
      </c>
      <c r="X85" s="356">
        <f t="shared" si="27"/>
        <v>5164</v>
      </c>
      <c r="Y85" s="356">
        <f t="shared" si="27"/>
        <v>5262</v>
      </c>
      <c r="Z85" s="356">
        <f t="shared" si="27"/>
        <v>5216</v>
      </c>
      <c r="AA85" s="356">
        <f t="shared" si="27"/>
        <v>4985</v>
      </c>
      <c r="AB85" s="357">
        <f t="shared" si="27"/>
        <v>5776</v>
      </c>
      <c r="AC85" s="356">
        <f t="shared" si="27"/>
        <v>60764</v>
      </c>
      <c r="AD85" s="355">
        <f t="shared" si="27"/>
        <v>4907</v>
      </c>
      <c r="AE85" s="356">
        <f t="shared" si="27"/>
        <v>4659</v>
      </c>
      <c r="AF85" s="356">
        <f t="shared" si="27"/>
        <v>5111</v>
      </c>
      <c r="AG85" s="356">
        <f t="shared" si="27"/>
        <v>4840</v>
      </c>
      <c r="AH85" s="356">
        <f t="shared" si="27"/>
        <v>5347</v>
      </c>
      <c r="AI85" s="356">
        <f t="shared" si="27"/>
        <v>5133</v>
      </c>
      <c r="AJ85" s="356">
        <f t="shared" ref="AJ85:BM85" si="28">+AJ86+AJ119+AJ149+AJ151</f>
        <v>4590</v>
      </c>
      <c r="AK85" s="356">
        <f t="shared" si="28"/>
        <v>5118</v>
      </c>
      <c r="AL85" s="356">
        <f t="shared" si="28"/>
        <v>4913</v>
      </c>
      <c r="AM85" s="356">
        <f t="shared" si="28"/>
        <v>4636</v>
      </c>
      <c r="AN85" s="356">
        <f t="shared" si="28"/>
        <v>4825</v>
      </c>
      <c r="AO85" s="357">
        <f t="shared" si="28"/>
        <v>5215</v>
      </c>
      <c r="AP85" s="356">
        <f t="shared" si="28"/>
        <v>4500</v>
      </c>
      <c r="AQ85" s="356">
        <f t="shared" si="28"/>
        <v>4349</v>
      </c>
      <c r="AR85" s="356">
        <f t="shared" si="28"/>
        <v>5191</v>
      </c>
      <c r="AS85" s="356">
        <f t="shared" si="28"/>
        <v>4646</v>
      </c>
      <c r="AT85" s="356">
        <f t="shared" si="28"/>
        <v>5721</v>
      </c>
      <c r="AU85" s="356">
        <f t="shared" si="28"/>
        <v>4753</v>
      </c>
      <c r="AV85" s="356">
        <f t="shared" si="28"/>
        <v>5361</v>
      </c>
      <c r="AW85" s="356">
        <f t="shared" si="28"/>
        <v>5345</v>
      </c>
      <c r="AX85" s="356">
        <f t="shared" si="28"/>
        <v>4979</v>
      </c>
      <c r="AY85" s="356">
        <f t="shared" si="28"/>
        <v>5717</v>
      </c>
      <c r="AZ85" s="356">
        <f t="shared" si="28"/>
        <v>5025</v>
      </c>
      <c r="BA85" s="356">
        <f t="shared" si="28"/>
        <v>5065</v>
      </c>
      <c r="BB85" s="355">
        <f t="shared" si="28"/>
        <v>4990</v>
      </c>
      <c r="BC85" s="356">
        <f t="shared" si="28"/>
        <v>4500</v>
      </c>
      <c r="BD85" s="356">
        <f t="shared" si="28"/>
        <v>5042</v>
      </c>
      <c r="BE85" s="356">
        <f t="shared" si="28"/>
        <v>5589</v>
      </c>
      <c r="BF85" s="356">
        <f t="shared" si="28"/>
        <v>5777</v>
      </c>
      <c r="BG85" s="356">
        <f t="shared" si="28"/>
        <v>5396</v>
      </c>
      <c r="BH85" s="356">
        <f t="shared" si="28"/>
        <v>6350</v>
      </c>
      <c r="BI85" s="356">
        <f t="shared" si="28"/>
        <v>5837</v>
      </c>
      <c r="BJ85" s="356">
        <f t="shared" si="28"/>
        <v>5798</v>
      </c>
      <c r="BK85" s="356">
        <f t="shared" si="28"/>
        <v>6415</v>
      </c>
      <c r="BL85" s="356">
        <f t="shared" si="28"/>
        <v>6134</v>
      </c>
      <c r="BM85" s="356">
        <f t="shared" si="28"/>
        <v>6696</v>
      </c>
      <c r="BN85" s="492">
        <f t="shared" si="23"/>
        <v>68524</v>
      </c>
      <c r="BO85" s="356">
        <f t="shared" ref="BO85:CE85" si="29">+BO86+BO119+BO149+BO151</f>
        <v>6146</v>
      </c>
      <c r="BP85" s="356">
        <f t="shared" si="29"/>
        <v>5852</v>
      </c>
      <c r="BQ85" s="356">
        <f t="shared" si="29"/>
        <v>5971</v>
      </c>
      <c r="BR85" s="356">
        <f t="shared" si="29"/>
        <v>6322</v>
      </c>
      <c r="BS85" s="356">
        <f t="shared" si="29"/>
        <v>6551</v>
      </c>
      <c r="BT85" s="356">
        <f t="shared" si="29"/>
        <v>6107</v>
      </c>
      <c r="BU85" s="356">
        <f t="shared" si="29"/>
        <v>6809</v>
      </c>
      <c r="BV85" s="356">
        <f t="shared" si="29"/>
        <v>6391</v>
      </c>
      <c r="BW85" s="356">
        <f t="shared" si="29"/>
        <v>6731</v>
      </c>
      <c r="BX85" s="356">
        <f t="shared" si="29"/>
        <v>7270</v>
      </c>
      <c r="BY85" s="356">
        <f t="shared" si="29"/>
        <v>6071</v>
      </c>
      <c r="BZ85" s="356">
        <f t="shared" si="29"/>
        <v>8418</v>
      </c>
      <c r="CA85" s="355">
        <f t="shared" si="29"/>
        <v>7122</v>
      </c>
      <c r="CB85" s="356">
        <f t="shared" si="29"/>
        <v>6335</v>
      </c>
      <c r="CC85" s="356">
        <f t="shared" si="29"/>
        <v>7653</v>
      </c>
      <c r="CD85" s="356">
        <f t="shared" si="29"/>
        <v>7823</v>
      </c>
      <c r="CE85" s="356">
        <f t="shared" si="29"/>
        <v>7310</v>
      </c>
      <c r="CF85" s="356">
        <f t="shared" ref="CF85" si="30">+CF86+CF119+CF149+CF151</f>
        <v>7945</v>
      </c>
      <c r="CG85" s="357">
        <f>+CG86+CG119+CG149+CG151</f>
        <v>8776</v>
      </c>
      <c r="CH85" s="356">
        <f t="shared" si="24"/>
        <v>37644</v>
      </c>
      <c r="CI85" s="356">
        <f t="shared" si="25"/>
        <v>43758</v>
      </c>
      <c r="CJ85" s="356">
        <f t="shared" si="26"/>
        <v>52964</v>
      </c>
      <c r="CK85" s="527"/>
      <c r="CN85" s="300"/>
    </row>
    <row r="86" spans="1:112" s="37" customFormat="1" ht="20.100000000000001" customHeight="1" thickBot="1" x14ac:dyDescent="0.35">
      <c r="A86" s="10"/>
      <c r="B86" s="377" t="s">
        <v>71</v>
      </c>
      <c r="C86" s="305"/>
      <c r="D86" s="202">
        <f t="shared" ref="D86:AI86" si="31">SUM(D87:D118)</f>
        <v>3856</v>
      </c>
      <c r="E86" s="185">
        <f t="shared" si="31"/>
        <v>3216</v>
      </c>
      <c r="F86" s="185">
        <f t="shared" si="31"/>
        <v>3684</v>
      </c>
      <c r="G86" s="185">
        <f t="shared" si="31"/>
        <v>3570</v>
      </c>
      <c r="H86" s="185">
        <f t="shared" si="31"/>
        <v>3508</v>
      </c>
      <c r="I86" s="185">
        <f t="shared" si="31"/>
        <v>3593</v>
      </c>
      <c r="J86" s="185">
        <f t="shared" si="31"/>
        <v>3706</v>
      </c>
      <c r="K86" s="185">
        <f t="shared" si="31"/>
        <v>3322</v>
      </c>
      <c r="L86" s="185">
        <f t="shared" si="31"/>
        <v>3700</v>
      </c>
      <c r="M86" s="185">
        <f t="shared" si="31"/>
        <v>3817</v>
      </c>
      <c r="N86" s="185">
        <f t="shared" si="31"/>
        <v>3557</v>
      </c>
      <c r="O86" s="185">
        <f t="shared" si="31"/>
        <v>4053</v>
      </c>
      <c r="P86" s="187">
        <f t="shared" si="31"/>
        <v>43582</v>
      </c>
      <c r="Q86" s="185">
        <f t="shared" si="31"/>
        <v>3227</v>
      </c>
      <c r="R86" s="185">
        <f t="shared" si="31"/>
        <v>3091</v>
      </c>
      <c r="S86" s="185">
        <f t="shared" si="31"/>
        <v>3892</v>
      </c>
      <c r="T86" s="185">
        <f t="shared" si="31"/>
        <v>3718</v>
      </c>
      <c r="U86" s="185">
        <f t="shared" si="31"/>
        <v>3775</v>
      </c>
      <c r="V86" s="185">
        <f t="shared" si="31"/>
        <v>3671</v>
      </c>
      <c r="W86" s="185">
        <f t="shared" si="31"/>
        <v>3670</v>
      </c>
      <c r="X86" s="185">
        <f t="shared" si="31"/>
        <v>3878</v>
      </c>
      <c r="Y86" s="185">
        <f t="shared" si="31"/>
        <v>3965</v>
      </c>
      <c r="Z86" s="185">
        <f t="shared" si="31"/>
        <v>3912</v>
      </c>
      <c r="AA86" s="185">
        <f t="shared" si="31"/>
        <v>3770</v>
      </c>
      <c r="AB86" s="185">
        <f t="shared" si="31"/>
        <v>4200</v>
      </c>
      <c r="AC86" s="187">
        <f t="shared" si="31"/>
        <v>44769</v>
      </c>
      <c r="AD86" s="185">
        <f t="shared" si="31"/>
        <v>3701</v>
      </c>
      <c r="AE86" s="185">
        <f t="shared" si="31"/>
        <v>3490</v>
      </c>
      <c r="AF86" s="185">
        <f t="shared" si="31"/>
        <v>3812</v>
      </c>
      <c r="AG86" s="185">
        <f t="shared" si="31"/>
        <v>3636</v>
      </c>
      <c r="AH86" s="185">
        <f t="shared" si="31"/>
        <v>3952</v>
      </c>
      <c r="AI86" s="185">
        <f t="shared" si="31"/>
        <v>3859</v>
      </c>
      <c r="AJ86" s="185">
        <f t="shared" ref="AJ86:BM86" si="32">SUM(AJ87:AJ118)</f>
        <v>3276</v>
      </c>
      <c r="AK86" s="185">
        <f t="shared" si="32"/>
        <v>3594</v>
      </c>
      <c r="AL86" s="185">
        <f t="shared" si="32"/>
        <v>3465</v>
      </c>
      <c r="AM86" s="185">
        <f t="shared" si="32"/>
        <v>3328</v>
      </c>
      <c r="AN86" s="185">
        <f t="shared" si="32"/>
        <v>3416</v>
      </c>
      <c r="AO86" s="185">
        <f t="shared" si="32"/>
        <v>3718</v>
      </c>
      <c r="AP86" s="202">
        <f t="shared" si="32"/>
        <v>3198</v>
      </c>
      <c r="AQ86" s="185">
        <f t="shared" si="32"/>
        <v>3105</v>
      </c>
      <c r="AR86" s="185">
        <f t="shared" si="32"/>
        <v>3629</v>
      </c>
      <c r="AS86" s="185">
        <f t="shared" si="32"/>
        <v>3173</v>
      </c>
      <c r="AT86" s="185">
        <f t="shared" si="32"/>
        <v>3947</v>
      </c>
      <c r="AU86" s="185">
        <f t="shared" si="32"/>
        <v>3373</v>
      </c>
      <c r="AV86" s="185">
        <f t="shared" si="32"/>
        <v>3905</v>
      </c>
      <c r="AW86" s="185">
        <f t="shared" si="32"/>
        <v>3882</v>
      </c>
      <c r="AX86" s="185">
        <f t="shared" si="32"/>
        <v>3589</v>
      </c>
      <c r="AY86" s="185">
        <f t="shared" si="32"/>
        <v>4210</v>
      </c>
      <c r="AZ86" s="185">
        <f t="shared" si="32"/>
        <v>3705</v>
      </c>
      <c r="BA86" s="471">
        <f t="shared" si="32"/>
        <v>3753</v>
      </c>
      <c r="BB86" s="185">
        <f t="shared" si="32"/>
        <v>3586</v>
      </c>
      <c r="BC86" s="185">
        <f t="shared" si="32"/>
        <v>3269</v>
      </c>
      <c r="BD86" s="185">
        <f t="shared" si="32"/>
        <v>3682</v>
      </c>
      <c r="BE86" s="185">
        <f t="shared" si="32"/>
        <v>4133</v>
      </c>
      <c r="BF86" s="185">
        <f t="shared" si="32"/>
        <v>4368</v>
      </c>
      <c r="BG86" s="185">
        <f t="shared" si="32"/>
        <v>4063</v>
      </c>
      <c r="BH86" s="185">
        <f t="shared" si="32"/>
        <v>4880</v>
      </c>
      <c r="BI86" s="185">
        <f t="shared" si="32"/>
        <v>4324</v>
      </c>
      <c r="BJ86" s="185">
        <f t="shared" si="32"/>
        <v>4329</v>
      </c>
      <c r="BK86" s="185">
        <f t="shared" si="32"/>
        <v>4810</v>
      </c>
      <c r="BL86" s="185">
        <f t="shared" si="32"/>
        <v>4654</v>
      </c>
      <c r="BM86" s="185">
        <f t="shared" si="32"/>
        <v>5235</v>
      </c>
      <c r="BN86" s="187">
        <f t="shared" si="23"/>
        <v>51333</v>
      </c>
      <c r="BO86" s="185">
        <f t="shared" ref="BO86:CE86" si="33">SUM(BO87:BO118)</f>
        <v>4705</v>
      </c>
      <c r="BP86" s="185">
        <f t="shared" si="33"/>
        <v>4482</v>
      </c>
      <c r="BQ86" s="185">
        <f t="shared" si="33"/>
        <v>4558</v>
      </c>
      <c r="BR86" s="185">
        <f t="shared" si="33"/>
        <v>4826</v>
      </c>
      <c r="BS86" s="185">
        <f t="shared" si="33"/>
        <v>4991</v>
      </c>
      <c r="BT86" s="185">
        <f t="shared" si="33"/>
        <v>4665</v>
      </c>
      <c r="BU86" s="185">
        <f t="shared" si="33"/>
        <v>5240</v>
      </c>
      <c r="BV86" s="185">
        <f t="shared" si="33"/>
        <v>4760</v>
      </c>
      <c r="BW86" s="185">
        <f t="shared" si="33"/>
        <v>5071</v>
      </c>
      <c r="BX86" s="185">
        <f t="shared" si="33"/>
        <v>5560</v>
      </c>
      <c r="BY86" s="185">
        <f t="shared" si="33"/>
        <v>4672</v>
      </c>
      <c r="BZ86" s="185">
        <f t="shared" si="33"/>
        <v>6443</v>
      </c>
      <c r="CA86" s="202">
        <f t="shared" si="33"/>
        <v>5381</v>
      </c>
      <c r="CB86" s="185">
        <f t="shared" si="33"/>
        <v>4808</v>
      </c>
      <c r="CC86" s="185">
        <f t="shared" si="33"/>
        <v>5836</v>
      </c>
      <c r="CD86" s="185">
        <f t="shared" si="33"/>
        <v>5939</v>
      </c>
      <c r="CE86" s="185">
        <f t="shared" si="33"/>
        <v>5625</v>
      </c>
      <c r="CF86" s="185">
        <f t="shared" ref="CF86" si="34">SUM(CF87:CF118)</f>
        <v>6081</v>
      </c>
      <c r="CG86" s="471">
        <f>SUM(CG87:CG118)</f>
        <v>6641</v>
      </c>
      <c r="CH86" s="400">
        <f t="shared" si="24"/>
        <v>27981</v>
      </c>
      <c r="CI86" s="400">
        <f t="shared" si="25"/>
        <v>33467</v>
      </c>
      <c r="CJ86" s="411">
        <f t="shared" si="26"/>
        <v>40311</v>
      </c>
      <c r="CK86" s="201">
        <f t="shared" si="11"/>
        <v>20.44999551797293</v>
      </c>
      <c r="CL86" s="257"/>
      <c r="CM86" s="260"/>
      <c r="CN86" s="300"/>
      <c r="CO86" s="261"/>
      <c r="CP86" s="261"/>
      <c r="CQ86" s="229"/>
      <c r="CR86" s="243"/>
      <c r="CS86" s="243"/>
      <c r="CT86" s="229"/>
      <c r="CU86" s="229"/>
      <c r="CV86" s="229"/>
      <c r="CW86" s="229"/>
      <c r="CX86" s="229"/>
      <c r="CY86" s="229"/>
      <c r="CZ86" s="229"/>
      <c r="DA86" s="229"/>
      <c r="DB86" s="229"/>
      <c r="DC86" s="229"/>
      <c r="DD86" s="229"/>
      <c r="DE86" s="229"/>
      <c r="DF86" s="229"/>
      <c r="DG86" s="229"/>
      <c r="DH86" s="229"/>
    </row>
    <row r="87" spans="1:112" ht="20.100000000000001" customHeight="1" x14ac:dyDescent="0.25">
      <c r="B87" s="189" t="s">
        <v>8</v>
      </c>
      <c r="C87" s="142" t="s">
        <v>133</v>
      </c>
      <c r="D87" s="191">
        <v>1367</v>
      </c>
      <c r="E87" s="192">
        <v>1156</v>
      </c>
      <c r="F87" s="192">
        <v>1276</v>
      </c>
      <c r="G87" s="192">
        <v>1220</v>
      </c>
      <c r="H87" s="192">
        <v>1280</v>
      </c>
      <c r="I87" s="192">
        <v>1226</v>
      </c>
      <c r="J87" s="192">
        <v>1283</v>
      </c>
      <c r="K87" s="192">
        <v>1145</v>
      </c>
      <c r="L87" s="192">
        <v>1363</v>
      </c>
      <c r="M87" s="192">
        <v>1416</v>
      </c>
      <c r="N87" s="192">
        <v>1345</v>
      </c>
      <c r="O87" s="192">
        <v>1457</v>
      </c>
      <c r="P87" s="193">
        <f t="shared" ref="P87:P94" si="35">SUM(D87:O87)</f>
        <v>15534</v>
      </c>
      <c r="Q87" s="192">
        <v>1212</v>
      </c>
      <c r="R87" s="192">
        <v>1148</v>
      </c>
      <c r="S87" s="192">
        <v>1481</v>
      </c>
      <c r="T87" s="192">
        <v>1396</v>
      </c>
      <c r="U87" s="192">
        <v>1409</v>
      </c>
      <c r="V87" s="192">
        <v>1370</v>
      </c>
      <c r="W87" s="192">
        <v>1474</v>
      </c>
      <c r="X87" s="192">
        <v>1524</v>
      </c>
      <c r="Y87" s="192">
        <v>1521</v>
      </c>
      <c r="Z87" s="192">
        <v>1548</v>
      </c>
      <c r="AA87" s="192">
        <v>1481</v>
      </c>
      <c r="AB87" s="192">
        <v>1582</v>
      </c>
      <c r="AC87" s="193">
        <f t="shared" ref="AC87:AC94" si="36">SUM(Q87:AB87)</f>
        <v>17146</v>
      </c>
      <c r="AD87" s="192">
        <v>1458</v>
      </c>
      <c r="AE87" s="192">
        <v>1514</v>
      </c>
      <c r="AF87" s="192">
        <v>1632</v>
      </c>
      <c r="AG87" s="192">
        <v>1386</v>
      </c>
      <c r="AH87" s="192">
        <v>1590</v>
      </c>
      <c r="AI87" s="192">
        <v>1450</v>
      </c>
      <c r="AJ87" s="192">
        <v>1208</v>
      </c>
      <c r="AK87" s="192">
        <v>1265</v>
      </c>
      <c r="AL87" s="192">
        <v>1187</v>
      </c>
      <c r="AM87" s="276">
        <v>1127</v>
      </c>
      <c r="AN87" s="276">
        <v>1134</v>
      </c>
      <c r="AO87" s="276">
        <v>1255</v>
      </c>
      <c r="AP87" s="154">
        <v>1038</v>
      </c>
      <c r="AQ87" s="101">
        <v>875</v>
      </c>
      <c r="AR87" s="101">
        <v>1014</v>
      </c>
      <c r="AS87" s="101">
        <v>836</v>
      </c>
      <c r="AT87" s="101">
        <v>1009</v>
      </c>
      <c r="AU87" s="101">
        <v>892</v>
      </c>
      <c r="AV87" s="101">
        <v>1003</v>
      </c>
      <c r="AW87" s="101">
        <v>983</v>
      </c>
      <c r="AX87" s="101">
        <v>888</v>
      </c>
      <c r="AY87" s="101">
        <v>1055</v>
      </c>
      <c r="AZ87" s="101">
        <v>897</v>
      </c>
      <c r="BA87" s="101">
        <v>836</v>
      </c>
      <c r="BB87" s="154">
        <v>743</v>
      </c>
      <c r="BC87" s="101">
        <v>786</v>
      </c>
      <c r="BD87" s="101">
        <v>850</v>
      </c>
      <c r="BE87" s="101">
        <v>934</v>
      </c>
      <c r="BF87" s="101">
        <v>1037</v>
      </c>
      <c r="BG87" s="101">
        <v>931</v>
      </c>
      <c r="BH87" s="101">
        <v>1055</v>
      </c>
      <c r="BI87" s="101">
        <v>870</v>
      </c>
      <c r="BJ87" s="101">
        <v>812</v>
      </c>
      <c r="BK87" s="101">
        <v>836</v>
      </c>
      <c r="BL87" s="101">
        <v>841</v>
      </c>
      <c r="BM87" s="101">
        <v>949</v>
      </c>
      <c r="BN87" s="493">
        <f t="shared" ref="BN87:BN110" si="37">SUM(BB87:BM87)</f>
        <v>10644</v>
      </c>
      <c r="BO87" s="35">
        <v>891</v>
      </c>
      <c r="BP87" s="35">
        <v>827</v>
      </c>
      <c r="BQ87" s="35">
        <v>852</v>
      </c>
      <c r="BR87" s="35">
        <v>996</v>
      </c>
      <c r="BS87" s="35">
        <v>965</v>
      </c>
      <c r="BT87" s="35">
        <v>978</v>
      </c>
      <c r="BU87" s="35">
        <v>1113</v>
      </c>
      <c r="BV87" s="35">
        <v>927</v>
      </c>
      <c r="BW87" s="35">
        <v>239</v>
      </c>
      <c r="BX87" s="35">
        <v>22</v>
      </c>
      <c r="BY87" s="35">
        <v>8</v>
      </c>
      <c r="BZ87" s="35">
        <v>13</v>
      </c>
      <c r="CA87" s="154">
        <v>15</v>
      </c>
      <c r="CB87" s="101">
        <v>14</v>
      </c>
      <c r="CC87" s="101">
        <v>26</v>
      </c>
      <c r="CD87" s="101">
        <v>22</v>
      </c>
      <c r="CE87" s="101">
        <v>23</v>
      </c>
      <c r="CF87" s="101">
        <v>17</v>
      </c>
      <c r="CG87" s="270">
        <v>14</v>
      </c>
      <c r="CH87" s="400">
        <f t="shared" si="24"/>
        <v>6336</v>
      </c>
      <c r="CI87" s="400">
        <f t="shared" si="25"/>
        <v>6622</v>
      </c>
      <c r="CJ87" s="27">
        <f t="shared" si="26"/>
        <v>131</v>
      </c>
      <c r="CK87" s="401">
        <f t="shared" si="11"/>
        <v>-98.021745696164302</v>
      </c>
      <c r="CM87" s="524"/>
      <c r="CN87" s="300"/>
    </row>
    <row r="88" spans="1:112" ht="20.100000000000001" customHeight="1" x14ac:dyDescent="0.25">
      <c r="B88" s="189" t="s">
        <v>9</v>
      </c>
      <c r="C88" s="190" t="s">
        <v>10</v>
      </c>
      <c r="D88" s="194">
        <v>70</v>
      </c>
      <c r="E88" s="195">
        <v>64</v>
      </c>
      <c r="F88" s="195">
        <v>88</v>
      </c>
      <c r="G88" s="195">
        <v>68</v>
      </c>
      <c r="H88" s="195">
        <v>60</v>
      </c>
      <c r="I88" s="195">
        <v>63</v>
      </c>
      <c r="J88" s="195">
        <v>57</v>
      </c>
      <c r="K88" s="195">
        <v>41</v>
      </c>
      <c r="L88" s="195">
        <v>42</v>
      </c>
      <c r="M88" s="195">
        <v>48</v>
      </c>
      <c r="N88" s="195">
        <v>55</v>
      </c>
      <c r="O88" s="195">
        <v>48</v>
      </c>
      <c r="P88" s="186">
        <f t="shared" si="35"/>
        <v>704</v>
      </c>
      <c r="Q88" s="196">
        <v>37</v>
      </c>
      <c r="R88" s="196">
        <v>36</v>
      </c>
      <c r="S88" s="196">
        <v>50</v>
      </c>
      <c r="T88" s="196">
        <v>57</v>
      </c>
      <c r="U88" s="196">
        <v>52</v>
      </c>
      <c r="V88" s="196">
        <v>65</v>
      </c>
      <c r="W88" s="196">
        <v>53</v>
      </c>
      <c r="X88" s="196">
        <v>59</v>
      </c>
      <c r="Y88" s="196">
        <v>65</v>
      </c>
      <c r="Z88" s="196">
        <v>61</v>
      </c>
      <c r="AA88" s="197">
        <v>68</v>
      </c>
      <c r="AB88" s="197">
        <v>68</v>
      </c>
      <c r="AC88" s="186">
        <f t="shared" si="36"/>
        <v>671</v>
      </c>
      <c r="AD88" s="197">
        <v>69</v>
      </c>
      <c r="AE88" s="197">
        <v>72</v>
      </c>
      <c r="AF88" s="197">
        <v>85</v>
      </c>
      <c r="AG88" s="197">
        <v>84</v>
      </c>
      <c r="AH88" s="197">
        <v>92</v>
      </c>
      <c r="AI88" s="197">
        <v>92</v>
      </c>
      <c r="AJ88" s="197">
        <v>86</v>
      </c>
      <c r="AK88" s="197">
        <v>97</v>
      </c>
      <c r="AL88" s="197">
        <v>79</v>
      </c>
      <c r="AM88" s="269">
        <v>81</v>
      </c>
      <c r="AN88" s="269">
        <v>92</v>
      </c>
      <c r="AO88" s="269">
        <v>82</v>
      </c>
      <c r="AP88" s="154">
        <v>79</v>
      </c>
      <c r="AQ88" s="101">
        <v>81</v>
      </c>
      <c r="AR88" s="101">
        <v>69</v>
      </c>
      <c r="AS88" s="101">
        <v>82</v>
      </c>
      <c r="AT88" s="101">
        <v>95</v>
      </c>
      <c r="AU88" s="101">
        <v>67</v>
      </c>
      <c r="AV88" s="101">
        <v>90</v>
      </c>
      <c r="AW88" s="101">
        <v>101</v>
      </c>
      <c r="AX88" s="101">
        <v>86</v>
      </c>
      <c r="AY88" s="101">
        <v>108</v>
      </c>
      <c r="AZ88" s="101">
        <v>86</v>
      </c>
      <c r="BA88" s="101">
        <v>83</v>
      </c>
      <c r="BB88" s="154">
        <v>85</v>
      </c>
      <c r="BC88" s="101">
        <v>68</v>
      </c>
      <c r="BD88" s="101">
        <v>73</v>
      </c>
      <c r="BE88" s="101">
        <v>85</v>
      </c>
      <c r="BF88" s="101">
        <v>89</v>
      </c>
      <c r="BG88" s="101">
        <v>97</v>
      </c>
      <c r="BH88" s="101">
        <v>87</v>
      </c>
      <c r="BI88" s="101">
        <v>106</v>
      </c>
      <c r="BJ88" s="101">
        <v>111</v>
      </c>
      <c r="BK88" s="101">
        <v>117</v>
      </c>
      <c r="BL88" s="101">
        <v>101</v>
      </c>
      <c r="BM88" s="101">
        <v>87</v>
      </c>
      <c r="BN88" s="493">
        <f t="shared" si="37"/>
        <v>1106</v>
      </c>
      <c r="BO88" s="101">
        <v>104</v>
      </c>
      <c r="BP88" s="101">
        <v>93</v>
      </c>
      <c r="BQ88" s="101">
        <v>82</v>
      </c>
      <c r="BR88" s="101">
        <v>95</v>
      </c>
      <c r="BS88" s="101">
        <v>94</v>
      </c>
      <c r="BT88" s="101">
        <v>91</v>
      </c>
      <c r="BU88" s="101">
        <v>92</v>
      </c>
      <c r="BV88" s="101">
        <v>95</v>
      </c>
      <c r="BW88" s="101">
        <v>93</v>
      </c>
      <c r="BX88" s="101">
        <v>100</v>
      </c>
      <c r="BY88" s="101">
        <v>81</v>
      </c>
      <c r="BZ88" s="101">
        <v>91</v>
      </c>
      <c r="CA88" s="154">
        <v>80</v>
      </c>
      <c r="CB88" s="101">
        <v>85</v>
      </c>
      <c r="CC88" s="101">
        <v>105</v>
      </c>
      <c r="CD88" s="101">
        <v>103</v>
      </c>
      <c r="CE88" s="101">
        <v>94</v>
      </c>
      <c r="CF88" s="101">
        <v>103</v>
      </c>
      <c r="CG88" s="270">
        <v>92</v>
      </c>
      <c r="CH88" s="402">
        <f t="shared" si="24"/>
        <v>584</v>
      </c>
      <c r="CI88" s="402">
        <f t="shared" si="25"/>
        <v>651</v>
      </c>
      <c r="CJ88" s="27">
        <f t="shared" si="26"/>
        <v>662</v>
      </c>
      <c r="CK88" s="403">
        <f t="shared" si="11"/>
        <v>1.6897081413210335</v>
      </c>
      <c r="CM88" s="524"/>
      <c r="CN88" s="300"/>
    </row>
    <row r="89" spans="1:112" ht="20.100000000000001" customHeight="1" x14ac:dyDescent="0.25">
      <c r="B89" s="189" t="s">
        <v>11</v>
      </c>
      <c r="C89" s="190" t="s">
        <v>12</v>
      </c>
      <c r="D89" s="194">
        <v>84</v>
      </c>
      <c r="E89" s="195">
        <v>72</v>
      </c>
      <c r="F89" s="195">
        <v>92</v>
      </c>
      <c r="G89" s="195">
        <v>71</v>
      </c>
      <c r="H89" s="195">
        <v>74</v>
      </c>
      <c r="I89" s="195">
        <v>69</v>
      </c>
      <c r="J89" s="195">
        <v>74</v>
      </c>
      <c r="K89" s="195">
        <v>40</v>
      </c>
      <c r="L89" s="195">
        <v>45</v>
      </c>
      <c r="M89" s="195">
        <v>41</v>
      </c>
      <c r="N89" s="195">
        <v>52</v>
      </c>
      <c r="O89" s="195">
        <v>53</v>
      </c>
      <c r="P89" s="186">
        <f t="shared" si="35"/>
        <v>767</v>
      </c>
      <c r="Q89" s="196">
        <v>29</v>
      </c>
      <c r="R89" s="196">
        <v>30</v>
      </c>
      <c r="S89" s="196">
        <v>48</v>
      </c>
      <c r="T89" s="196">
        <v>54</v>
      </c>
      <c r="U89" s="196">
        <v>50</v>
      </c>
      <c r="V89" s="196">
        <v>51</v>
      </c>
      <c r="W89" s="196">
        <v>54</v>
      </c>
      <c r="X89" s="196">
        <v>60</v>
      </c>
      <c r="Y89" s="196">
        <v>64</v>
      </c>
      <c r="Z89" s="196">
        <v>73</v>
      </c>
      <c r="AA89" s="197">
        <v>76</v>
      </c>
      <c r="AB89" s="197">
        <v>71</v>
      </c>
      <c r="AC89" s="186">
        <f t="shared" si="36"/>
        <v>660</v>
      </c>
      <c r="AD89" s="197">
        <v>62</v>
      </c>
      <c r="AE89" s="197">
        <v>64</v>
      </c>
      <c r="AF89" s="197">
        <v>90</v>
      </c>
      <c r="AG89" s="197">
        <v>89</v>
      </c>
      <c r="AH89" s="197">
        <v>90</v>
      </c>
      <c r="AI89" s="197">
        <v>83</v>
      </c>
      <c r="AJ89" s="197">
        <v>87</v>
      </c>
      <c r="AK89" s="197">
        <v>80</v>
      </c>
      <c r="AL89" s="197">
        <v>77</v>
      </c>
      <c r="AM89" s="269">
        <v>88</v>
      </c>
      <c r="AN89" s="269">
        <v>76</v>
      </c>
      <c r="AO89" s="269">
        <v>94</v>
      </c>
      <c r="AP89" s="154">
        <v>84</v>
      </c>
      <c r="AQ89" s="101">
        <v>78</v>
      </c>
      <c r="AR89" s="101">
        <v>106</v>
      </c>
      <c r="AS89" s="101">
        <v>67</v>
      </c>
      <c r="AT89" s="101">
        <v>102</v>
      </c>
      <c r="AU89" s="101">
        <v>102</v>
      </c>
      <c r="AV89" s="101">
        <v>90</v>
      </c>
      <c r="AW89" s="101">
        <v>109</v>
      </c>
      <c r="AX89" s="101">
        <v>80</v>
      </c>
      <c r="AY89" s="101">
        <v>94</v>
      </c>
      <c r="AZ89" s="101">
        <v>88</v>
      </c>
      <c r="BA89" s="101">
        <v>92</v>
      </c>
      <c r="BB89" s="154">
        <v>81</v>
      </c>
      <c r="BC89" s="101">
        <v>68</v>
      </c>
      <c r="BD89" s="101">
        <v>94</v>
      </c>
      <c r="BE89" s="101">
        <v>117</v>
      </c>
      <c r="BF89" s="101">
        <v>93</v>
      </c>
      <c r="BG89" s="101">
        <v>96</v>
      </c>
      <c r="BH89" s="101">
        <v>119</v>
      </c>
      <c r="BI89" s="101">
        <v>110</v>
      </c>
      <c r="BJ89" s="101">
        <v>106</v>
      </c>
      <c r="BK89" s="101">
        <v>112</v>
      </c>
      <c r="BL89" s="101">
        <v>90</v>
      </c>
      <c r="BM89" s="101">
        <v>96</v>
      </c>
      <c r="BN89" s="493">
        <f t="shared" si="37"/>
        <v>1182</v>
      </c>
      <c r="BO89" s="101">
        <v>102</v>
      </c>
      <c r="BP89" s="101">
        <v>93</v>
      </c>
      <c r="BQ89" s="101">
        <v>91</v>
      </c>
      <c r="BR89" s="101">
        <v>104</v>
      </c>
      <c r="BS89" s="101">
        <v>103</v>
      </c>
      <c r="BT89" s="101">
        <v>82</v>
      </c>
      <c r="BU89" s="101">
        <v>115</v>
      </c>
      <c r="BV89" s="101">
        <v>98</v>
      </c>
      <c r="BW89" s="101">
        <v>111</v>
      </c>
      <c r="BX89" s="101">
        <v>107</v>
      </c>
      <c r="BY89" s="101">
        <v>98</v>
      </c>
      <c r="BZ89" s="101">
        <v>109</v>
      </c>
      <c r="CA89" s="154">
        <v>103</v>
      </c>
      <c r="CB89" s="101">
        <v>88</v>
      </c>
      <c r="CC89" s="101">
        <v>112</v>
      </c>
      <c r="CD89" s="101">
        <v>109</v>
      </c>
      <c r="CE89" s="101">
        <v>105</v>
      </c>
      <c r="CF89" s="101">
        <v>118</v>
      </c>
      <c r="CG89" s="270">
        <v>123</v>
      </c>
      <c r="CH89" s="402">
        <f t="shared" ref="CH89:CH117" si="38">SUM($BB89:$BH89)</f>
        <v>668</v>
      </c>
      <c r="CI89" s="402">
        <f t="shared" ref="CI89:CI117" si="39">SUM($BO89:$BU89)</f>
        <v>690</v>
      </c>
      <c r="CJ89" s="27">
        <f t="shared" si="26"/>
        <v>758</v>
      </c>
      <c r="CK89" s="403">
        <f t="shared" si="11"/>
        <v>9.85507246376811</v>
      </c>
      <c r="CL89" s="259"/>
      <c r="CM89" s="525"/>
      <c r="CN89" s="300"/>
    </row>
    <row r="90" spans="1:112" ht="20.100000000000001" customHeight="1" x14ac:dyDescent="0.25">
      <c r="B90" s="189" t="s">
        <v>13</v>
      </c>
      <c r="C90" s="143" t="s">
        <v>136</v>
      </c>
      <c r="D90" s="194">
        <v>261</v>
      </c>
      <c r="E90" s="195">
        <v>193</v>
      </c>
      <c r="F90" s="195">
        <v>244</v>
      </c>
      <c r="G90" s="195">
        <v>255</v>
      </c>
      <c r="H90" s="195">
        <v>211</v>
      </c>
      <c r="I90" s="195">
        <v>238</v>
      </c>
      <c r="J90" s="195">
        <v>319</v>
      </c>
      <c r="K90" s="195">
        <v>265</v>
      </c>
      <c r="L90" s="195">
        <v>282</v>
      </c>
      <c r="M90" s="195">
        <v>287</v>
      </c>
      <c r="N90" s="195">
        <v>306</v>
      </c>
      <c r="O90" s="195">
        <v>291</v>
      </c>
      <c r="P90" s="186">
        <f t="shared" si="35"/>
        <v>3152</v>
      </c>
      <c r="Q90" s="196">
        <v>305</v>
      </c>
      <c r="R90" s="196">
        <v>236</v>
      </c>
      <c r="S90" s="196">
        <v>279</v>
      </c>
      <c r="T90" s="196">
        <v>297</v>
      </c>
      <c r="U90" s="196">
        <v>253</v>
      </c>
      <c r="V90" s="196">
        <v>273</v>
      </c>
      <c r="W90" s="196">
        <v>286</v>
      </c>
      <c r="X90" s="196">
        <v>327</v>
      </c>
      <c r="Y90" s="196">
        <v>276</v>
      </c>
      <c r="Z90" s="196">
        <v>258</v>
      </c>
      <c r="AA90" s="197">
        <v>293</v>
      </c>
      <c r="AB90" s="197">
        <v>315</v>
      </c>
      <c r="AC90" s="186">
        <f t="shared" si="36"/>
        <v>3398</v>
      </c>
      <c r="AD90" s="197">
        <v>343</v>
      </c>
      <c r="AE90" s="197">
        <v>117</v>
      </c>
      <c r="AF90" s="197">
        <v>140</v>
      </c>
      <c r="AG90" s="197">
        <v>120</v>
      </c>
      <c r="AH90" s="197">
        <v>115</v>
      </c>
      <c r="AI90" s="278">
        <v>106</v>
      </c>
      <c r="AJ90" s="278">
        <v>115</v>
      </c>
      <c r="AK90" s="278">
        <v>118</v>
      </c>
      <c r="AL90" s="278">
        <v>120</v>
      </c>
      <c r="AM90" s="269">
        <v>110</v>
      </c>
      <c r="AN90" s="269">
        <v>110</v>
      </c>
      <c r="AO90" s="269">
        <v>106</v>
      </c>
      <c r="AP90" s="154">
        <v>116</v>
      </c>
      <c r="AQ90" s="101">
        <v>103</v>
      </c>
      <c r="AR90" s="101">
        <v>116</v>
      </c>
      <c r="AS90" s="101">
        <v>103</v>
      </c>
      <c r="AT90" s="101">
        <v>124</v>
      </c>
      <c r="AU90" s="101">
        <v>99</v>
      </c>
      <c r="AV90" s="101">
        <v>115</v>
      </c>
      <c r="AW90" s="101">
        <v>120</v>
      </c>
      <c r="AX90" s="101">
        <v>108</v>
      </c>
      <c r="AY90" s="101">
        <v>127</v>
      </c>
      <c r="AZ90" s="101">
        <v>103</v>
      </c>
      <c r="BA90" s="101">
        <v>102</v>
      </c>
      <c r="BB90" s="154">
        <v>114</v>
      </c>
      <c r="BC90" s="101">
        <v>24</v>
      </c>
      <c r="BD90" s="101">
        <v>20</v>
      </c>
      <c r="BE90" s="101">
        <v>22</v>
      </c>
      <c r="BF90" s="101">
        <v>21</v>
      </c>
      <c r="BG90" s="101">
        <v>19</v>
      </c>
      <c r="BH90" s="101">
        <v>22</v>
      </c>
      <c r="BI90" s="101">
        <v>19</v>
      </c>
      <c r="BJ90" s="101">
        <v>21</v>
      </c>
      <c r="BK90" s="101">
        <v>23</v>
      </c>
      <c r="BL90" s="101">
        <v>21</v>
      </c>
      <c r="BM90" s="101">
        <v>22</v>
      </c>
      <c r="BN90" s="493">
        <f t="shared" si="37"/>
        <v>348</v>
      </c>
      <c r="BO90" s="101">
        <v>21</v>
      </c>
      <c r="BP90" s="101">
        <v>20</v>
      </c>
      <c r="BQ90" s="101">
        <v>19</v>
      </c>
      <c r="BR90" s="101">
        <v>21</v>
      </c>
      <c r="BS90" s="101">
        <v>19</v>
      </c>
      <c r="BT90" s="101">
        <v>20</v>
      </c>
      <c r="BU90" s="101">
        <v>22</v>
      </c>
      <c r="BV90" s="101">
        <v>20</v>
      </c>
      <c r="BW90" s="101">
        <v>22</v>
      </c>
      <c r="BX90" s="101">
        <v>22</v>
      </c>
      <c r="BY90" s="101">
        <v>19</v>
      </c>
      <c r="BZ90" s="101">
        <v>22</v>
      </c>
      <c r="CA90" s="154">
        <v>19</v>
      </c>
      <c r="CB90" s="101">
        <v>18</v>
      </c>
      <c r="CC90" s="101">
        <v>22</v>
      </c>
      <c r="CD90" s="101">
        <v>21</v>
      </c>
      <c r="CE90" s="101">
        <v>20</v>
      </c>
      <c r="CF90" s="101">
        <v>21</v>
      </c>
      <c r="CG90" s="270">
        <v>21</v>
      </c>
      <c r="CH90" s="402">
        <f t="shared" si="38"/>
        <v>242</v>
      </c>
      <c r="CI90" s="402">
        <f t="shared" si="39"/>
        <v>142</v>
      </c>
      <c r="CJ90" s="27">
        <f t="shared" si="26"/>
        <v>142</v>
      </c>
      <c r="CK90" s="403">
        <f t="shared" si="11"/>
        <v>0</v>
      </c>
      <c r="CL90" s="296"/>
      <c r="CM90" s="524"/>
      <c r="CN90" s="300"/>
    </row>
    <row r="91" spans="1:112" ht="20.100000000000001" customHeight="1" x14ac:dyDescent="0.25">
      <c r="B91" s="189" t="s">
        <v>14</v>
      </c>
      <c r="C91" s="143" t="s">
        <v>137</v>
      </c>
      <c r="D91" s="194">
        <v>0</v>
      </c>
      <c r="E91" s="195">
        <v>0</v>
      </c>
      <c r="F91" s="195">
        <v>0</v>
      </c>
      <c r="G91" s="195">
        <v>0</v>
      </c>
      <c r="H91" s="195">
        <v>0</v>
      </c>
      <c r="I91" s="195">
        <v>3</v>
      </c>
      <c r="J91" s="195">
        <v>21</v>
      </c>
      <c r="K91" s="195">
        <v>29</v>
      </c>
      <c r="L91" s="195">
        <v>44</v>
      </c>
      <c r="M91" s="195">
        <v>44</v>
      </c>
      <c r="N91" s="195">
        <v>40</v>
      </c>
      <c r="O91" s="195">
        <v>41</v>
      </c>
      <c r="P91" s="186">
        <f t="shared" si="35"/>
        <v>222</v>
      </c>
      <c r="Q91" s="196">
        <v>38</v>
      </c>
      <c r="R91" s="196">
        <v>36</v>
      </c>
      <c r="S91" s="196">
        <v>46</v>
      </c>
      <c r="T91" s="196">
        <v>42</v>
      </c>
      <c r="U91" s="196">
        <v>43</v>
      </c>
      <c r="V91" s="196">
        <v>40</v>
      </c>
      <c r="W91" s="196">
        <v>42</v>
      </c>
      <c r="X91" s="196">
        <v>42</v>
      </c>
      <c r="Y91" s="196">
        <v>43</v>
      </c>
      <c r="Z91" s="196">
        <v>43</v>
      </c>
      <c r="AA91" s="197">
        <v>42</v>
      </c>
      <c r="AB91" s="197">
        <v>43</v>
      </c>
      <c r="AC91" s="186">
        <f t="shared" si="36"/>
        <v>500</v>
      </c>
      <c r="AD91" s="197">
        <v>42</v>
      </c>
      <c r="AE91" s="197">
        <v>40</v>
      </c>
      <c r="AF91" s="197">
        <v>42</v>
      </c>
      <c r="AG91" s="197">
        <v>42</v>
      </c>
      <c r="AH91" s="197">
        <v>42</v>
      </c>
      <c r="AI91" s="197">
        <v>40</v>
      </c>
      <c r="AJ91" s="197">
        <v>22</v>
      </c>
      <c r="AK91" s="197">
        <v>23</v>
      </c>
      <c r="AL91" s="197">
        <v>22</v>
      </c>
      <c r="AM91" s="269">
        <v>21</v>
      </c>
      <c r="AN91" s="269">
        <v>21</v>
      </c>
      <c r="AO91" s="269">
        <v>20</v>
      </c>
      <c r="AP91" s="154">
        <v>21</v>
      </c>
      <c r="AQ91" s="101">
        <v>19</v>
      </c>
      <c r="AR91" s="101">
        <v>22</v>
      </c>
      <c r="AS91" s="101">
        <v>19</v>
      </c>
      <c r="AT91" s="101">
        <v>22</v>
      </c>
      <c r="AU91" s="101">
        <v>19</v>
      </c>
      <c r="AV91" s="101">
        <v>21</v>
      </c>
      <c r="AW91" s="101">
        <v>22</v>
      </c>
      <c r="AX91" s="101">
        <v>20</v>
      </c>
      <c r="AY91" s="101">
        <v>23</v>
      </c>
      <c r="AZ91" s="101">
        <v>20</v>
      </c>
      <c r="BA91" s="101">
        <v>19</v>
      </c>
      <c r="BB91" s="154">
        <v>21</v>
      </c>
      <c r="BC91" s="101">
        <v>18</v>
      </c>
      <c r="BD91" s="101">
        <v>20</v>
      </c>
      <c r="BE91" s="101">
        <v>22</v>
      </c>
      <c r="BF91" s="101">
        <v>21</v>
      </c>
      <c r="BG91" s="101">
        <v>19</v>
      </c>
      <c r="BH91" s="101">
        <v>22</v>
      </c>
      <c r="BI91" s="101">
        <v>21</v>
      </c>
      <c r="BJ91" s="101">
        <v>21</v>
      </c>
      <c r="BK91" s="101">
        <v>23</v>
      </c>
      <c r="BL91" s="101">
        <v>21</v>
      </c>
      <c r="BM91" s="101">
        <v>21</v>
      </c>
      <c r="BN91" s="493">
        <f t="shared" si="37"/>
        <v>250</v>
      </c>
      <c r="BO91" s="101">
        <v>21</v>
      </c>
      <c r="BP91" s="101">
        <v>20</v>
      </c>
      <c r="BQ91" s="101">
        <v>19</v>
      </c>
      <c r="BR91" s="101">
        <v>21</v>
      </c>
      <c r="BS91" s="101">
        <v>21</v>
      </c>
      <c r="BT91" s="101">
        <v>20</v>
      </c>
      <c r="BU91" s="101">
        <v>22</v>
      </c>
      <c r="BV91" s="101">
        <v>20</v>
      </c>
      <c r="BW91" s="101">
        <v>22</v>
      </c>
      <c r="BX91" s="101">
        <v>22</v>
      </c>
      <c r="BY91" s="101">
        <v>19</v>
      </c>
      <c r="BZ91" s="101">
        <v>22</v>
      </c>
      <c r="CA91" s="154">
        <v>20</v>
      </c>
      <c r="CB91" s="101">
        <v>18</v>
      </c>
      <c r="CC91" s="101">
        <v>22</v>
      </c>
      <c r="CD91" s="101">
        <v>21</v>
      </c>
      <c r="CE91" s="101">
        <v>20</v>
      </c>
      <c r="CF91" s="101">
        <v>21</v>
      </c>
      <c r="CG91" s="270">
        <v>21</v>
      </c>
      <c r="CH91" s="402">
        <f t="shared" si="38"/>
        <v>143</v>
      </c>
      <c r="CI91" s="402">
        <f t="shared" si="39"/>
        <v>144</v>
      </c>
      <c r="CJ91" s="27">
        <f t="shared" si="26"/>
        <v>143</v>
      </c>
      <c r="CK91" s="403">
        <f t="shared" si="11"/>
        <v>-0.69444444444444198</v>
      </c>
      <c r="CL91" s="296"/>
      <c r="CM91" s="296"/>
      <c r="CN91" s="300"/>
    </row>
    <row r="92" spans="1:112" ht="20.100000000000001" customHeight="1" x14ac:dyDescent="0.25">
      <c r="B92" s="189" t="s">
        <v>15</v>
      </c>
      <c r="C92" s="190" t="s">
        <v>16</v>
      </c>
      <c r="D92" s="194">
        <v>16</v>
      </c>
      <c r="E92" s="195">
        <v>16</v>
      </c>
      <c r="F92" s="195">
        <v>15</v>
      </c>
      <c r="G92" s="195">
        <v>12</v>
      </c>
      <c r="H92" s="195">
        <v>24</v>
      </c>
      <c r="I92" s="195">
        <v>20</v>
      </c>
      <c r="J92" s="195">
        <v>7</v>
      </c>
      <c r="K92" s="195">
        <v>6</v>
      </c>
      <c r="L92" s="195">
        <v>7</v>
      </c>
      <c r="M92" s="195">
        <v>1</v>
      </c>
      <c r="N92" s="195">
        <v>2</v>
      </c>
      <c r="O92" s="195">
        <v>13</v>
      </c>
      <c r="P92" s="186">
        <f t="shared" si="35"/>
        <v>139</v>
      </c>
      <c r="Q92" s="196">
        <v>3</v>
      </c>
      <c r="R92" s="196">
        <v>2</v>
      </c>
      <c r="S92" s="196">
        <v>17</v>
      </c>
      <c r="T92" s="196">
        <v>29</v>
      </c>
      <c r="U92" s="196">
        <v>21</v>
      </c>
      <c r="V92" s="196">
        <v>2</v>
      </c>
      <c r="W92" s="196">
        <v>2</v>
      </c>
      <c r="X92" s="196"/>
      <c r="Y92" s="196">
        <v>2</v>
      </c>
      <c r="Z92" s="196">
        <v>7</v>
      </c>
      <c r="AA92" s="197">
        <v>11</v>
      </c>
      <c r="AB92" s="197">
        <v>6</v>
      </c>
      <c r="AC92" s="186">
        <f t="shared" si="36"/>
        <v>102</v>
      </c>
      <c r="AD92" s="197">
        <v>2</v>
      </c>
      <c r="AE92" s="197">
        <v>3</v>
      </c>
      <c r="AF92" s="197">
        <v>4</v>
      </c>
      <c r="AG92" s="197">
        <v>2</v>
      </c>
      <c r="AH92" s="197">
        <v>6</v>
      </c>
      <c r="AI92" s="197">
        <v>2</v>
      </c>
      <c r="AJ92" s="197">
        <v>0</v>
      </c>
      <c r="AK92" s="197">
        <v>2</v>
      </c>
      <c r="AL92" s="197">
        <v>1</v>
      </c>
      <c r="AM92" s="197">
        <v>0</v>
      </c>
      <c r="AN92" s="197">
        <v>0</v>
      </c>
      <c r="AO92" s="197">
        <v>2</v>
      </c>
      <c r="AP92" s="154">
        <v>2</v>
      </c>
      <c r="AQ92" s="101">
        <v>3</v>
      </c>
      <c r="AR92" s="101">
        <v>1</v>
      </c>
      <c r="AS92" s="101">
        <v>0</v>
      </c>
      <c r="AT92" s="101">
        <v>0</v>
      </c>
      <c r="AU92" s="101">
        <v>0</v>
      </c>
      <c r="AV92" s="101">
        <v>1</v>
      </c>
      <c r="AW92" s="101">
        <v>0</v>
      </c>
      <c r="AX92" s="101">
        <v>0</v>
      </c>
      <c r="AY92" s="101">
        <v>0</v>
      </c>
      <c r="AZ92" s="101">
        <v>0</v>
      </c>
      <c r="BA92" s="101">
        <v>0</v>
      </c>
      <c r="BB92" s="154">
        <v>0</v>
      </c>
      <c r="BC92" s="101">
        <v>0</v>
      </c>
      <c r="BD92" s="101">
        <v>0</v>
      </c>
      <c r="BE92" s="101">
        <v>0</v>
      </c>
      <c r="BF92" s="101">
        <v>0</v>
      </c>
      <c r="BG92" s="101">
        <v>0</v>
      </c>
      <c r="BH92" s="101">
        <v>2</v>
      </c>
      <c r="BI92" s="101">
        <v>0</v>
      </c>
      <c r="BJ92" s="101">
        <v>0</v>
      </c>
      <c r="BK92" s="101">
        <v>0</v>
      </c>
      <c r="BL92" s="101">
        <v>0</v>
      </c>
      <c r="BM92" s="101">
        <v>1</v>
      </c>
      <c r="BN92" s="493">
        <f t="shared" si="37"/>
        <v>3</v>
      </c>
      <c r="BO92" s="101">
        <v>0</v>
      </c>
      <c r="BP92" s="101">
        <v>0</v>
      </c>
      <c r="BQ92" s="101">
        <v>0</v>
      </c>
      <c r="BR92" s="101">
        <v>0</v>
      </c>
      <c r="BS92" s="101">
        <v>1</v>
      </c>
      <c r="BT92" s="101">
        <v>0</v>
      </c>
      <c r="BU92" s="101">
        <v>2</v>
      </c>
      <c r="BV92" s="101">
        <v>0</v>
      </c>
      <c r="BW92" s="101">
        <v>0</v>
      </c>
      <c r="BX92" s="101">
        <v>3</v>
      </c>
      <c r="BY92" s="101">
        <v>0</v>
      </c>
      <c r="BZ92" s="101">
        <v>0</v>
      </c>
      <c r="CA92" s="154">
        <v>1</v>
      </c>
      <c r="CB92" s="101">
        <v>2</v>
      </c>
      <c r="CC92" s="101">
        <v>1</v>
      </c>
      <c r="CD92" s="101">
        <v>0</v>
      </c>
      <c r="CE92" s="101">
        <v>1</v>
      </c>
      <c r="CF92" s="101"/>
      <c r="CG92" s="270"/>
      <c r="CH92" s="402">
        <f t="shared" si="38"/>
        <v>2</v>
      </c>
      <c r="CI92" s="402">
        <f t="shared" si="39"/>
        <v>3</v>
      </c>
      <c r="CJ92" s="27">
        <f t="shared" si="26"/>
        <v>5</v>
      </c>
      <c r="CK92" s="403">
        <f t="shared" si="11"/>
        <v>66.666666666666671</v>
      </c>
      <c r="CL92" s="296"/>
      <c r="CM92" s="296"/>
      <c r="CN92" s="300"/>
    </row>
    <row r="93" spans="1:112" ht="20.100000000000001" customHeight="1" x14ac:dyDescent="0.25">
      <c r="B93" s="189" t="s">
        <v>19</v>
      </c>
      <c r="C93" s="190" t="s">
        <v>20</v>
      </c>
      <c r="D93" s="194">
        <v>257</v>
      </c>
      <c r="E93" s="195">
        <v>212</v>
      </c>
      <c r="F93" s="195">
        <v>236</v>
      </c>
      <c r="G93" s="195">
        <v>254</v>
      </c>
      <c r="H93" s="195">
        <v>230</v>
      </c>
      <c r="I93" s="195">
        <v>237</v>
      </c>
      <c r="J93" s="195">
        <v>265</v>
      </c>
      <c r="K93" s="195">
        <v>232</v>
      </c>
      <c r="L93" s="195">
        <v>263</v>
      </c>
      <c r="M93" s="195">
        <v>235</v>
      </c>
      <c r="N93" s="195">
        <v>246</v>
      </c>
      <c r="O93" s="195">
        <v>256</v>
      </c>
      <c r="P93" s="186">
        <f t="shared" si="35"/>
        <v>2923</v>
      </c>
      <c r="Q93" s="196">
        <v>236</v>
      </c>
      <c r="R93" s="196">
        <v>211</v>
      </c>
      <c r="S93" s="196">
        <v>274</v>
      </c>
      <c r="T93" s="196">
        <v>250</v>
      </c>
      <c r="U93" s="196">
        <v>253</v>
      </c>
      <c r="V93" s="196">
        <v>241</v>
      </c>
      <c r="W93" s="196">
        <v>259</v>
      </c>
      <c r="X93" s="196">
        <v>266</v>
      </c>
      <c r="Y93" s="196">
        <v>268</v>
      </c>
      <c r="Z93" s="196">
        <v>253</v>
      </c>
      <c r="AA93" s="197">
        <v>245</v>
      </c>
      <c r="AB93" s="197">
        <v>279</v>
      </c>
      <c r="AC93" s="186">
        <f t="shared" si="36"/>
        <v>3035</v>
      </c>
      <c r="AD93" s="197">
        <v>235</v>
      </c>
      <c r="AE93" s="197">
        <v>238</v>
      </c>
      <c r="AF93" s="197">
        <v>243</v>
      </c>
      <c r="AG93" s="197">
        <v>229</v>
      </c>
      <c r="AH93" s="197">
        <v>261</v>
      </c>
      <c r="AI93" s="197">
        <v>247</v>
      </c>
      <c r="AJ93" s="197">
        <v>266</v>
      </c>
      <c r="AK93" s="197">
        <v>404</v>
      </c>
      <c r="AL93" s="197">
        <v>385</v>
      </c>
      <c r="AM93" s="269">
        <v>323</v>
      </c>
      <c r="AN93" s="269">
        <v>377</v>
      </c>
      <c r="AO93" s="269">
        <v>397</v>
      </c>
      <c r="AP93" s="154">
        <v>371</v>
      </c>
      <c r="AQ93" s="101">
        <v>372</v>
      </c>
      <c r="AR93" s="101">
        <v>449</v>
      </c>
      <c r="AS93" s="101">
        <v>351</v>
      </c>
      <c r="AT93" s="101">
        <v>435</v>
      </c>
      <c r="AU93" s="101">
        <v>371</v>
      </c>
      <c r="AV93" s="101">
        <v>387</v>
      </c>
      <c r="AW93" s="101">
        <v>416</v>
      </c>
      <c r="AX93" s="101">
        <v>382</v>
      </c>
      <c r="AY93" s="101">
        <v>413</v>
      </c>
      <c r="AZ93" s="101">
        <v>359</v>
      </c>
      <c r="BA93" s="101">
        <v>372</v>
      </c>
      <c r="BB93" s="154">
        <v>384</v>
      </c>
      <c r="BC93" s="101">
        <v>308</v>
      </c>
      <c r="BD93" s="101">
        <v>380</v>
      </c>
      <c r="BE93" s="101">
        <v>394</v>
      </c>
      <c r="BF93" s="101">
        <v>398</v>
      </c>
      <c r="BG93" s="101">
        <v>356</v>
      </c>
      <c r="BH93" s="101">
        <v>419</v>
      </c>
      <c r="BI93" s="101">
        <v>396</v>
      </c>
      <c r="BJ93" s="101">
        <v>394</v>
      </c>
      <c r="BK93" s="101">
        <v>442</v>
      </c>
      <c r="BL93" s="101">
        <v>434</v>
      </c>
      <c r="BM93" s="101">
        <v>449</v>
      </c>
      <c r="BN93" s="493">
        <f t="shared" si="37"/>
        <v>4754</v>
      </c>
      <c r="BO93" s="101">
        <v>444</v>
      </c>
      <c r="BP93" s="101">
        <v>407</v>
      </c>
      <c r="BQ93" s="101">
        <v>386</v>
      </c>
      <c r="BR93" s="101">
        <v>429</v>
      </c>
      <c r="BS93" s="101">
        <v>437</v>
      </c>
      <c r="BT93" s="101">
        <v>417</v>
      </c>
      <c r="BU93" s="101">
        <v>481</v>
      </c>
      <c r="BV93" s="101">
        <v>475</v>
      </c>
      <c r="BW93" s="101">
        <v>501</v>
      </c>
      <c r="BX93" s="101">
        <v>488</v>
      </c>
      <c r="BY93" s="101">
        <v>418</v>
      </c>
      <c r="BZ93" s="101">
        <v>482</v>
      </c>
      <c r="CA93" s="154">
        <v>396</v>
      </c>
      <c r="CB93" s="101">
        <v>362</v>
      </c>
      <c r="CC93" s="101">
        <v>448</v>
      </c>
      <c r="CD93" s="101">
        <v>419</v>
      </c>
      <c r="CE93" s="101">
        <v>439</v>
      </c>
      <c r="CF93" s="101">
        <v>437</v>
      </c>
      <c r="CG93" s="270">
        <v>463</v>
      </c>
      <c r="CH93" s="402">
        <f t="shared" si="38"/>
        <v>2639</v>
      </c>
      <c r="CI93" s="402">
        <f t="shared" si="39"/>
        <v>3001</v>
      </c>
      <c r="CJ93" s="27">
        <f t="shared" si="26"/>
        <v>2964</v>
      </c>
      <c r="CK93" s="403">
        <f t="shared" si="11"/>
        <v>-1.2329223592135952</v>
      </c>
      <c r="CN93" s="300"/>
    </row>
    <row r="94" spans="1:112" ht="20.100000000000001" customHeight="1" x14ac:dyDescent="0.25">
      <c r="B94" s="113" t="s">
        <v>26</v>
      </c>
      <c r="C94" s="143" t="s">
        <v>125</v>
      </c>
      <c r="D94" s="194">
        <v>0</v>
      </c>
      <c r="E94" s="195">
        <v>0</v>
      </c>
      <c r="F94" s="195">
        <v>0</v>
      </c>
      <c r="G94" s="195">
        <v>0</v>
      </c>
      <c r="H94" s="195">
        <v>0</v>
      </c>
      <c r="I94" s="195"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186">
        <f t="shared" si="35"/>
        <v>0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7">
        <v>0</v>
      </c>
      <c r="AB94" s="197">
        <v>0</v>
      </c>
      <c r="AC94" s="186">
        <f t="shared" si="36"/>
        <v>0</v>
      </c>
      <c r="AD94" s="197">
        <v>0</v>
      </c>
      <c r="AE94" s="197">
        <v>0</v>
      </c>
      <c r="AF94" s="197">
        <v>0</v>
      </c>
      <c r="AG94" s="197">
        <v>0</v>
      </c>
      <c r="AH94" s="197">
        <v>0</v>
      </c>
      <c r="AI94" s="197">
        <v>0</v>
      </c>
      <c r="AJ94" s="197">
        <v>0</v>
      </c>
      <c r="AK94" s="197">
        <v>0</v>
      </c>
      <c r="AL94" s="197">
        <v>0</v>
      </c>
      <c r="AM94" s="197">
        <v>0</v>
      </c>
      <c r="AN94" s="197">
        <v>0</v>
      </c>
      <c r="AO94" s="197">
        <v>0</v>
      </c>
      <c r="AP94" s="277">
        <v>0</v>
      </c>
      <c r="AQ94" s="197">
        <v>0</v>
      </c>
      <c r="AR94" s="197">
        <v>0</v>
      </c>
      <c r="AS94" s="197">
        <v>0</v>
      </c>
      <c r="AT94" s="197">
        <v>0</v>
      </c>
      <c r="AU94" s="197">
        <v>0</v>
      </c>
      <c r="AV94" s="197">
        <v>0</v>
      </c>
      <c r="AW94" s="197">
        <v>0</v>
      </c>
      <c r="AX94" s="197">
        <v>0</v>
      </c>
      <c r="AY94" s="197">
        <v>0</v>
      </c>
      <c r="AZ94" s="197">
        <v>0</v>
      </c>
      <c r="BA94" s="197">
        <v>0</v>
      </c>
      <c r="BB94" s="277">
        <v>0</v>
      </c>
      <c r="BC94" s="197">
        <v>0</v>
      </c>
      <c r="BD94" s="197">
        <v>0</v>
      </c>
      <c r="BE94" s="197">
        <v>0</v>
      </c>
      <c r="BF94" s="197">
        <v>0</v>
      </c>
      <c r="BG94" s="197">
        <v>0</v>
      </c>
      <c r="BH94" s="197">
        <v>0</v>
      </c>
      <c r="BI94" s="197">
        <v>0</v>
      </c>
      <c r="BJ94" s="197">
        <v>0</v>
      </c>
      <c r="BK94" s="197">
        <v>0</v>
      </c>
      <c r="BL94" s="197">
        <v>0</v>
      </c>
      <c r="BM94" s="197">
        <v>0</v>
      </c>
      <c r="BN94" s="493">
        <f t="shared" si="37"/>
        <v>0</v>
      </c>
      <c r="BO94" s="197">
        <v>0</v>
      </c>
      <c r="BP94" s="197">
        <v>0</v>
      </c>
      <c r="BQ94" s="197">
        <v>0</v>
      </c>
      <c r="BR94" s="197">
        <v>0</v>
      </c>
      <c r="BS94" s="197">
        <v>0</v>
      </c>
      <c r="BT94" s="197">
        <v>0</v>
      </c>
      <c r="BU94" s="197">
        <v>0</v>
      </c>
      <c r="BV94" s="197">
        <v>0</v>
      </c>
      <c r="BW94" s="197">
        <v>12</v>
      </c>
      <c r="BX94" s="197">
        <v>50</v>
      </c>
      <c r="BY94" s="197">
        <v>12</v>
      </c>
      <c r="BZ94" s="197">
        <v>26</v>
      </c>
      <c r="CA94" s="277">
        <v>16</v>
      </c>
      <c r="CB94" s="197">
        <v>22</v>
      </c>
      <c r="CC94" s="197">
        <v>17</v>
      </c>
      <c r="CD94" s="197">
        <v>38</v>
      </c>
      <c r="CE94" s="197">
        <v>33</v>
      </c>
      <c r="CF94" s="197">
        <v>20</v>
      </c>
      <c r="CG94" s="487">
        <v>20</v>
      </c>
      <c r="CH94" s="402">
        <f t="shared" si="38"/>
        <v>0</v>
      </c>
      <c r="CI94" s="402">
        <f t="shared" si="39"/>
        <v>0</v>
      </c>
      <c r="CJ94" s="27">
        <f t="shared" si="26"/>
        <v>166</v>
      </c>
      <c r="CK94" s="403"/>
      <c r="CN94" s="300"/>
    </row>
    <row r="95" spans="1:112" ht="20.100000000000001" customHeight="1" x14ac:dyDescent="0.25">
      <c r="B95" s="113" t="s">
        <v>152</v>
      </c>
      <c r="C95" s="143" t="s">
        <v>156</v>
      </c>
      <c r="D95" s="194">
        <v>0</v>
      </c>
      <c r="E95" s="195">
        <v>0</v>
      </c>
      <c r="F95" s="195">
        <v>0</v>
      </c>
      <c r="G95" s="195">
        <v>0</v>
      </c>
      <c r="H95" s="195">
        <v>0</v>
      </c>
      <c r="I95" s="195"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403">
        <v>0</v>
      </c>
      <c r="Q95" s="195">
        <v>0</v>
      </c>
      <c r="R95" s="195">
        <v>0</v>
      </c>
      <c r="S95" s="195">
        <v>0</v>
      </c>
      <c r="T95" s="195">
        <v>0</v>
      </c>
      <c r="U95" s="195">
        <v>0</v>
      </c>
      <c r="V95" s="195">
        <v>0</v>
      </c>
      <c r="W95" s="195">
        <v>0</v>
      </c>
      <c r="X95" s="195">
        <v>0</v>
      </c>
      <c r="Y95" s="195">
        <v>0</v>
      </c>
      <c r="Z95" s="195">
        <v>0</v>
      </c>
      <c r="AA95" s="195">
        <v>0</v>
      </c>
      <c r="AB95" s="195">
        <v>0</v>
      </c>
      <c r="AC95" s="440">
        <v>0</v>
      </c>
      <c r="AD95" s="195">
        <v>0</v>
      </c>
      <c r="AE95" s="195">
        <v>0</v>
      </c>
      <c r="AF95" s="195">
        <v>0</v>
      </c>
      <c r="AG95" s="195">
        <v>0</v>
      </c>
      <c r="AH95" s="195">
        <v>0</v>
      </c>
      <c r="AI95" s="195">
        <v>0</v>
      </c>
      <c r="AJ95" s="195">
        <v>0</v>
      </c>
      <c r="AK95" s="195">
        <v>0</v>
      </c>
      <c r="AL95" s="195">
        <v>0</v>
      </c>
      <c r="AM95" s="195">
        <v>0</v>
      </c>
      <c r="AN95" s="195">
        <v>0</v>
      </c>
      <c r="AO95" s="195">
        <v>0</v>
      </c>
      <c r="AP95" s="154">
        <v>0</v>
      </c>
      <c r="AQ95" s="101">
        <v>0</v>
      </c>
      <c r="AR95" s="101">
        <v>0</v>
      </c>
      <c r="AS95" s="101">
        <v>0</v>
      </c>
      <c r="AT95" s="101">
        <v>0</v>
      </c>
      <c r="AU95" s="101">
        <v>0</v>
      </c>
      <c r="AV95" s="101">
        <v>0</v>
      </c>
      <c r="AW95" s="101">
        <v>0</v>
      </c>
      <c r="AX95" s="101">
        <v>0</v>
      </c>
      <c r="AY95" s="101">
        <v>0</v>
      </c>
      <c r="AZ95" s="101">
        <v>0</v>
      </c>
      <c r="BA95" s="101">
        <v>0</v>
      </c>
      <c r="BB95" s="154">
        <v>0</v>
      </c>
      <c r="BC95" s="101">
        <v>0</v>
      </c>
      <c r="BD95" s="101">
        <v>0</v>
      </c>
      <c r="BE95" s="101">
        <v>0</v>
      </c>
      <c r="BF95" s="101">
        <v>0</v>
      </c>
      <c r="BG95" s="101">
        <v>0</v>
      </c>
      <c r="BH95" s="101">
        <v>0</v>
      </c>
      <c r="BI95" s="101">
        <v>0</v>
      </c>
      <c r="BJ95" s="101">
        <v>0</v>
      </c>
      <c r="BK95" s="101">
        <v>0</v>
      </c>
      <c r="BL95" s="101">
        <v>0</v>
      </c>
      <c r="BM95" s="101">
        <v>0</v>
      </c>
      <c r="BN95" s="493">
        <f t="shared" si="37"/>
        <v>0</v>
      </c>
      <c r="BO95" s="101">
        <v>0</v>
      </c>
      <c r="BP95" s="101">
        <v>0</v>
      </c>
      <c r="BQ95" s="101">
        <v>0</v>
      </c>
      <c r="BR95" s="101">
        <v>0</v>
      </c>
      <c r="BS95" s="101">
        <v>0</v>
      </c>
      <c r="BT95" s="101">
        <v>0</v>
      </c>
      <c r="BU95" s="101">
        <v>0</v>
      </c>
      <c r="BV95" s="101">
        <v>0</v>
      </c>
      <c r="BW95" s="101">
        <v>0</v>
      </c>
      <c r="BX95" s="101">
        <v>0</v>
      </c>
      <c r="BY95" s="101">
        <v>0</v>
      </c>
      <c r="BZ95" s="101">
        <v>234</v>
      </c>
      <c r="CA95" s="154">
        <v>225</v>
      </c>
      <c r="CB95" s="101">
        <v>205</v>
      </c>
      <c r="CC95" s="101">
        <v>265</v>
      </c>
      <c r="CD95" s="101">
        <v>245</v>
      </c>
      <c r="CE95" s="101">
        <v>225</v>
      </c>
      <c r="CF95" s="101">
        <v>256</v>
      </c>
      <c r="CG95" s="270">
        <v>247</v>
      </c>
      <c r="CH95" s="402">
        <f t="shared" si="38"/>
        <v>0</v>
      </c>
      <c r="CI95" s="402">
        <f t="shared" si="39"/>
        <v>0</v>
      </c>
      <c r="CJ95" s="27">
        <f t="shared" si="26"/>
        <v>1668</v>
      </c>
      <c r="CK95" s="403"/>
      <c r="CN95" s="300"/>
    </row>
    <row r="96" spans="1:112" ht="20.100000000000001" customHeight="1" x14ac:dyDescent="0.25">
      <c r="B96" s="113" t="s">
        <v>150</v>
      </c>
      <c r="C96" s="143" t="s">
        <v>155</v>
      </c>
      <c r="D96" s="194">
        <v>0</v>
      </c>
      <c r="E96" s="195">
        <v>0</v>
      </c>
      <c r="F96" s="195">
        <v>0</v>
      </c>
      <c r="G96" s="195">
        <v>0</v>
      </c>
      <c r="H96" s="195">
        <v>0</v>
      </c>
      <c r="I96" s="195"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403">
        <v>0</v>
      </c>
      <c r="Q96" s="195">
        <v>0</v>
      </c>
      <c r="R96" s="195">
        <v>0</v>
      </c>
      <c r="S96" s="195">
        <v>0</v>
      </c>
      <c r="T96" s="195">
        <v>0</v>
      </c>
      <c r="U96" s="195">
        <v>0</v>
      </c>
      <c r="V96" s="195">
        <v>0</v>
      </c>
      <c r="W96" s="195">
        <v>0</v>
      </c>
      <c r="X96" s="195">
        <v>0</v>
      </c>
      <c r="Y96" s="195">
        <v>0</v>
      </c>
      <c r="Z96" s="195">
        <v>0</v>
      </c>
      <c r="AA96" s="195">
        <v>0</v>
      </c>
      <c r="AB96" s="195">
        <v>0</v>
      </c>
      <c r="AC96" s="440">
        <v>0</v>
      </c>
      <c r="AD96" s="195">
        <v>0</v>
      </c>
      <c r="AE96" s="195">
        <v>0</v>
      </c>
      <c r="AF96" s="195">
        <v>0</v>
      </c>
      <c r="AG96" s="195">
        <v>0</v>
      </c>
      <c r="AH96" s="195">
        <v>0</v>
      </c>
      <c r="AI96" s="195">
        <v>0</v>
      </c>
      <c r="AJ96" s="195">
        <v>0</v>
      </c>
      <c r="AK96" s="195">
        <v>0</v>
      </c>
      <c r="AL96" s="195">
        <v>0</v>
      </c>
      <c r="AM96" s="195">
        <v>0</v>
      </c>
      <c r="AN96" s="195">
        <v>0</v>
      </c>
      <c r="AO96" s="195">
        <v>0</v>
      </c>
      <c r="AP96" s="154">
        <v>0</v>
      </c>
      <c r="AQ96" s="101">
        <v>0</v>
      </c>
      <c r="AR96" s="101">
        <v>0</v>
      </c>
      <c r="AS96" s="101">
        <v>0</v>
      </c>
      <c r="AT96" s="101">
        <v>0</v>
      </c>
      <c r="AU96" s="101">
        <v>0</v>
      </c>
      <c r="AV96" s="101">
        <v>0</v>
      </c>
      <c r="AW96" s="101">
        <v>0</v>
      </c>
      <c r="AX96" s="101">
        <v>0</v>
      </c>
      <c r="AY96" s="101">
        <v>0</v>
      </c>
      <c r="AZ96" s="101">
        <v>0</v>
      </c>
      <c r="BA96" s="101">
        <v>0</v>
      </c>
      <c r="BB96" s="154">
        <v>0</v>
      </c>
      <c r="BC96" s="101">
        <v>0</v>
      </c>
      <c r="BD96" s="101">
        <v>0</v>
      </c>
      <c r="BE96" s="101">
        <v>0</v>
      </c>
      <c r="BF96" s="101">
        <v>0</v>
      </c>
      <c r="BG96" s="101">
        <v>0</v>
      </c>
      <c r="BH96" s="101">
        <v>0</v>
      </c>
      <c r="BI96" s="101">
        <v>0</v>
      </c>
      <c r="BJ96" s="101">
        <v>0</v>
      </c>
      <c r="BK96" s="101">
        <v>0</v>
      </c>
      <c r="BL96" s="101">
        <v>0</v>
      </c>
      <c r="BM96" s="101">
        <v>0</v>
      </c>
      <c r="BN96" s="493">
        <f t="shared" si="37"/>
        <v>0</v>
      </c>
      <c r="BO96" s="101">
        <v>0</v>
      </c>
      <c r="BP96" s="101">
        <v>0</v>
      </c>
      <c r="BQ96" s="101">
        <v>0</v>
      </c>
      <c r="BR96" s="101">
        <v>0</v>
      </c>
      <c r="BS96" s="101">
        <v>0</v>
      </c>
      <c r="BT96" s="101">
        <v>0</v>
      </c>
      <c r="BU96" s="101">
        <v>0</v>
      </c>
      <c r="BV96" s="101">
        <v>0</v>
      </c>
      <c r="BW96" s="101">
        <v>0</v>
      </c>
      <c r="BX96" s="101">
        <v>0</v>
      </c>
      <c r="BY96" s="101">
        <v>0</v>
      </c>
      <c r="BZ96" s="101">
        <v>161</v>
      </c>
      <c r="CA96" s="154">
        <v>155</v>
      </c>
      <c r="CB96" s="101">
        <v>127</v>
      </c>
      <c r="CC96" s="101">
        <v>178</v>
      </c>
      <c r="CD96" s="101">
        <v>148</v>
      </c>
      <c r="CE96" s="101">
        <v>149</v>
      </c>
      <c r="CF96" s="101">
        <v>160</v>
      </c>
      <c r="CG96" s="270">
        <v>160</v>
      </c>
      <c r="CH96" s="402">
        <f t="shared" si="38"/>
        <v>0</v>
      </c>
      <c r="CI96" s="402">
        <f t="shared" si="39"/>
        <v>0</v>
      </c>
      <c r="CJ96" s="27">
        <f t="shared" si="26"/>
        <v>1077</v>
      </c>
      <c r="CK96" s="403"/>
      <c r="CN96" s="300"/>
    </row>
    <row r="97" spans="2:92" ht="20.100000000000001" customHeight="1" x14ac:dyDescent="0.25">
      <c r="B97" s="113" t="s">
        <v>153</v>
      </c>
      <c r="C97" s="143" t="s">
        <v>157</v>
      </c>
      <c r="D97" s="194">
        <v>0</v>
      </c>
      <c r="E97" s="195">
        <v>0</v>
      </c>
      <c r="F97" s="195">
        <v>0</v>
      </c>
      <c r="G97" s="195">
        <v>0</v>
      </c>
      <c r="H97" s="195">
        <v>0</v>
      </c>
      <c r="I97" s="195">
        <v>0</v>
      </c>
      <c r="J97" s="195">
        <v>0</v>
      </c>
      <c r="K97" s="195">
        <v>0</v>
      </c>
      <c r="L97" s="195">
        <v>0</v>
      </c>
      <c r="M97" s="195">
        <v>0</v>
      </c>
      <c r="N97" s="195">
        <v>0</v>
      </c>
      <c r="O97" s="195">
        <v>0</v>
      </c>
      <c r="P97" s="403">
        <v>0</v>
      </c>
      <c r="Q97" s="195">
        <v>0</v>
      </c>
      <c r="R97" s="195">
        <v>0</v>
      </c>
      <c r="S97" s="195">
        <v>0</v>
      </c>
      <c r="T97" s="195">
        <v>0</v>
      </c>
      <c r="U97" s="195">
        <v>0</v>
      </c>
      <c r="V97" s="195">
        <v>0</v>
      </c>
      <c r="W97" s="195">
        <v>0</v>
      </c>
      <c r="X97" s="195">
        <v>0</v>
      </c>
      <c r="Y97" s="195">
        <v>0</v>
      </c>
      <c r="Z97" s="195">
        <v>0</v>
      </c>
      <c r="AA97" s="195">
        <v>0</v>
      </c>
      <c r="AB97" s="195">
        <v>0</v>
      </c>
      <c r="AC97" s="440">
        <v>0</v>
      </c>
      <c r="AD97" s="195">
        <v>0</v>
      </c>
      <c r="AE97" s="195">
        <v>0</v>
      </c>
      <c r="AF97" s="195">
        <v>0</v>
      </c>
      <c r="AG97" s="195">
        <v>0</v>
      </c>
      <c r="AH97" s="195">
        <v>0</v>
      </c>
      <c r="AI97" s="195">
        <v>0</v>
      </c>
      <c r="AJ97" s="195">
        <v>0</v>
      </c>
      <c r="AK97" s="195">
        <v>0</v>
      </c>
      <c r="AL97" s="195">
        <v>0</v>
      </c>
      <c r="AM97" s="195">
        <v>0</v>
      </c>
      <c r="AN97" s="195">
        <v>0</v>
      </c>
      <c r="AO97" s="195">
        <v>0</v>
      </c>
      <c r="AP97" s="154">
        <v>0</v>
      </c>
      <c r="AQ97" s="101">
        <v>0</v>
      </c>
      <c r="AR97" s="101">
        <v>0</v>
      </c>
      <c r="AS97" s="101">
        <v>0</v>
      </c>
      <c r="AT97" s="101">
        <v>0</v>
      </c>
      <c r="AU97" s="101">
        <v>0</v>
      </c>
      <c r="AV97" s="101">
        <v>0</v>
      </c>
      <c r="AW97" s="101">
        <v>0</v>
      </c>
      <c r="AX97" s="101">
        <v>0</v>
      </c>
      <c r="AY97" s="101">
        <v>0</v>
      </c>
      <c r="AZ97" s="101">
        <v>0</v>
      </c>
      <c r="BA97" s="101">
        <v>0</v>
      </c>
      <c r="BB97" s="154">
        <v>0</v>
      </c>
      <c r="BC97" s="101">
        <v>0</v>
      </c>
      <c r="BD97" s="101">
        <v>0</v>
      </c>
      <c r="BE97" s="101">
        <v>0</v>
      </c>
      <c r="BF97" s="101">
        <v>0</v>
      </c>
      <c r="BG97" s="101">
        <v>0</v>
      </c>
      <c r="BH97" s="101">
        <v>0</v>
      </c>
      <c r="BI97" s="101">
        <v>0</v>
      </c>
      <c r="BJ97" s="101">
        <v>0</v>
      </c>
      <c r="BK97" s="101">
        <v>0</v>
      </c>
      <c r="BL97" s="101">
        <v>0</v>
      </c>
      <c r="BM97" s="101">
        <v>0</v>
      </c>
      <c r="BN97" s="493">
        <f t="shared" si="37"/>
        <v>0</v>
      </c>
      <c r="BO97" s="101">
        <v>0</v>
      </c>
      <c r="BP97" s="101">
        <v>0</v>
      </c>
      <c r="BQ97" s="101">
        <v>0</v>
      </c>
      <c r="BR97" s="101">
        <v>0</v>
      </c>
      <c r="BS97" s="101">
        <v>0</v>
      </c>
      <c r="BT97" s="101">
        <v>0</v>
      </c>
      <c r="BU97" s="101">
        <v>0</v>
      </c>
      <c r="BV97" s="101">
        <v>0</v>
      </c>
      <c r="BW97" s="101">
        <v>0</v>
      </c>
      <c r="BX97" s="101">
        <v>0</v>
      </c>
      <c r="BY97" s="101">
        <v>0</v>
      </c>
      <c r="BZ97" s="101">
        <v>57</v>
      </c>
      <c r="CA97" s="154">
        <v>41</v>
      </c>
      <c r="CB97" s="101">
        <v>27</v>
      </c>
      <c r="CC97" s="101">
        <v>17</v>
      </c>
      <c r="CD97" s="101">
        <v>23</v>
      </c>
      <c r="CE97" s="101">
        <v>9</v>
      </c>
      <c r="CF97" s="101">
        <v>9</v>
      </c>
      <c r="CG97" s="270">
        <v>7</v>
      </c>
      <c r="CH97" s="402">
        <f t="shared" si="38"/>
        <v>0</v>
      </c>
      <c r="CI97" s="402">
        <f t="shared" si="39"/>
        <v>0</v>
      </c>
      <c r="CJ97" s="27">
        <f t="shared" si="26"/>
        <v>133</v>
      </c>
      <c r="CK97" s="403"/>
      <c r="CN97" s="300"/>
    </row>
    <row r="98" spans="2:92" ht="20.100000000000001" customHeight="1" x14ac:dyDescent="0.25">
      <c r="B98" s="113" t="s">
        <v>124</v>
      </c>
      <c r="C98" s="143" t="s">
        <v>126</v>
      </c>
      <c r="D98" s="194">
        <v>0</v>
      </c>
      <c r="E98" s="195">
        <v>0</v>
      </c>
      <c r="F98" s="195">
        <v>0</v>
      </c>
      <c r="G98" s="195">
        <v>0</v>
      </c>
      <c r="H98" s="195">
        <v>0</v>
      </c>
      <c r="I98" s="195"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186">
        <f>SUM(D98:O98)</f>
        <v>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7">
        <v>0</v>
      </c>
      <c r="AB98" s="197">
        <v>0</v>
      </c>
      <c r="AC98" s="186">
        <f>SUM(Q98:AB98)</f>
        <v>0</v>
      </c>
      <c r="AD98" s="197">
        <v>0</v>
      </c>
      <c r="AE98" s="197">
        <v>0</v>
      </c>
      <c r="AF98" s="197">
        <v>0</v>
      </c>
      <c r="AG98" s="197">
        <v>0</v>
      </c>
      <c r="AH98" s="197">
        <v>0</v>
      </c>
      <c r="AI98" s="197">
        <v>0</v>
      </c>
      <c r="AJ98" s="197">
        <v>0</v>
      </c>
      <c r="AK98" s="197">
        <v>0</v>
      </c>
      <c r="AL98" s="197">
        <v>0</v>
      </c>
      <c r="AM98" s="197">
        <v>0</v>
      </c>
      <c r="AN98" s="197">
        <v>0</v>
      </c>
      <c r="AO98" s="197">
        <v>0</v>
      </c>
      <c r="AP98" s="277">
        <v>0</v>
      </c>
      <c r="AQ98" s="197">
        <v>0</v>
      </c>
      <c r="AR98" s="197">
        <v>0</v>
      </c>
      <c r="AS98" s="197">
        <v>0</v>
      </c>
      <c r="AT98" s="197">
        <v>0</v>
      </c>
      <c r="AU98" s="197">
        <v>0</v>
      </c>
      <c r="AV98" s="197">
        <v>0</v>
      </c>
      <c r="AW98" s="197">
        <v>0</v>
      </c>
      <c r="AX98" s="197">
        <v>0</v>
      </c>
      <c r="AY98" s="197">
        <v>0</v>
      </c>
      <c r="AZ98" s="197">
        <v>0</v>
      </c>
      <c r="BA98" s="197">
        <v>0</v>
      </c>
      <c r="BB98" s="277">
        <v>0</v>
      </c>
      <c r="BC98" s="197">
        <v>0</v>
      </c>
      <c r="BD98" s="197">
        <v>0</v>
      </c>
      <c r="BE98" s="197">
        <v>0</v>
      </c>
      <c r="BF98" s="197">
        <v>0</v>
      </c>
      <c r="BG98" s="197">
        <v>0</v>
      </c>
      <c r="BH98" s="197">
        <v>0</v>
      </c>
      <c r="BI98" s="197">
        <v>0</v>
      </c>
      <c r="BJ98" s="197">
        <v>0</v>
      </c>
      <c r="BK98" s="197">
        <v>0</v>
      </c>
      <c r="BL98" s="197">
        <v>0</v>
      </c>
      <c r="BM98" s="197">
        <v>0</v>
      </c>
      <c r="BN98" s="493">
        <f t="shared" si="37"/>
        <v>0</v>
      </c>
      <c r="BO98" s="197">
        <v>0</v>
      </c>
      <c r="BP98" s="197">
        <v>0</v>
      </c>
      <c r="BQ98" s="197">
        <v>0</v>
      </c>
      <c r="BR98" s="197">
        <v>0</v>
      </c>
      <c r="BS98" s="197">
        <v>0</v>
      </c>
      <c r="BT98" s="197">
        <v>0</v>
      </c>
      <c r="BU98" s="197">
        <v>0</v>
      </c>
      <c r="BV98" s="197">
        <v>0</v>
      </c>
      <c r="BW98" s="197">
        <v>0</v>
      </c>
      <c r="BX98" s="197">
        <v>0</v>
      </c>
      <c r="BY98" s="197">
        <v>0</v>
      </c>
      <c r="BZ98" s="197">
        <v>0</v>
      </c>
      <c r="CA98" s="277">
        <v>0</v>
      </c>
      <c r="CB98" s="197">
        <v>0</v>
      </c>
      <c r="CC98" s="197">
        <v>0</v>
      </c>
      <c r="CD98" s="197">
        <v>0</v>
      </c>
      <c r="CE98" s="197">
        <v>0</v>
      </c>
      <c r="CF98" s="197"/>
      <c r="CG98" s="487"/>
      <c r="CH98" s="402">
        <f t="shared" si="38"/>
        <v>0</v>
      </c>
      <c r="CI98" s="402">
        <f t="shared" si="39"/>
        <v>0</v>
      </c>
      <c r="CJ98" s="27">
        <f t="shared" si="26"/>
        <v>0</v>
      </c>
      <c r="CK98" s="403"/>
      <c r="CN98" s="300"/>
    </row>
    <row r="99" spans="2:92" ht="19.5" customHeight="1" x14ac:dyDescent="0.25">
      <c r="B99" s="189" t="s">
        <v>17</v>
      </c>
      <c r="C99" s="190" t="s">
        <v>18</v>
      </c>
      <c r="D99" s="194">
        <v>217</v>
      </c>
      <c r="E99" s="195">
        <v>201</v>
      </c>
      <c r="F99" s="195">
        <v>256</v>
      </c>
      <c r="G99" s="195">
        <v>235</v>
      </c>
      <c r="H99" s="195">
        <v>218</v>
      </c>
      <c r="I99" s="195">
        <v>246</v>
      </c>
      <c r="J99" s="195">
        <v>245</v>
      </c>
      <c r="K99" s="195">
        <v>227</v>
      </c>
      <c r="L99" s="195">
        <v>257</v>
      </c>
      <c r="M99" s="195">
        <v>262</v>
      </c>
      <c r="N99" s="195">
        <v>237</v>
      </c>
      <c r="O99" s="195">
        <v>260</v>
      </c>
      <c r="P99" s="186">
        <f>SUM(D99:O99)</f>
        <v>2861</v>
      </c>
      <c r="Q99" s="196">
        <v>219</v>
      </c>
      <c r="R99" s="196">
        <v>223</v>
      </c>
      <c r="S99" s="196">
        <v>287</v>
      </c>
      <c r="T99" s="196">
        <v>251</v>
      </c>
      <c r="U99" s="196">
        <v>256</v>
      </c>
      <c r="V99" s="196">
        <v>258</v>
      </c>
      <c r="W99" s="196">
        <v>274</v>
      </c>
      <c r="X99" s="196">
        <v>257</v>
      </c>
      <c r="Y99" s="196">
        <v>274</v>
      </c>
      <c r="Z99" s="196">
        <v>268</v>
      </c>
      <c r="AA99" s="197">
        <v>276</v>
      </c>
      <c r="AB99" s="197">
        <v>292</v>
      </c>
      <c r="AC99" s="186">
        <f>SUM(Q99:AB99)</f>
        <v>3135</v>
      </c>
      <c r="AD99" s="197">
        <v>268</v>
      </c>
      <c r="AE99" s="197">
        <v>241</v>
      </c>
      <c r="AF99" s="197">
        <v>273</v>
      </c>
      <c r="AG99" s="197">
        <v>283</v>
      </c>
      <c r="AH99" s="197">
        <v>284</v>
      </c>
      <c r="AI99" s="197">
        <v>280</v>
      </c>
      <c r="AJ99" s="197">
        <v>298</v>
      </c>
      <c r="AK99" s="197">
        <v>413</v>
      </c>
      <c r="AL99" s="197">
        <v>421</v>
      </c>
      <c r="AM99" s="197">
        <v>401</v>
      </c>
      <c r="AN99" s="197">
        <v>403</v>
      </c>
      <c r="AO99" s="197">
        <v>414</v>
      </c>
      <c r="AP99" s="154">
        <v>372</v>
      </c>
      <c r="AQ99" s="101">
        <v>348</v>
      </c>
      <c r="AR99" s="101">
        <v>422</v>
      </c>
      <c r="AS99" s="101">
        <v>408</v>
      </c>
      <c r="AT99" s="101">
        <v>486</v>
      </c>
      <c r="AU99" s="101">
        <v>425</v>
      </c>
      <c r="AV99" s="101">
        <v>486</v>
      </c>
      <c r="AW99" s="101">
        <v>497</v>
      </c>
      <c r="AX99" s="101">
        <v>429</v>
      </c>
      <c r="AY99" s="101">
        <v>558</v>
      </c>
      <c r="AZ99" s="101">
        <v>494</v>
      </c>
      <c r="BA99" s="101">
        <v>453</v>
      </c>
      <c r="BB99" s="154">
        <v>477</v>
      </c>
      <c r="BC99" s="101">
        <v>459</v>
      </c>
      <c r="BD99" s="101">
        <v>482</v>
      </c>
      <c r="BE99" s="101">
        <v>553</v>
      </c>
      <c r="BF99" s="101">
        <v>482</v>
      </c>
      <c r="BG99" s="101">
        <v>484</v>
      </c>
      <c r="BH99" s="101">
        <v>572</v>
      </c>
      <c r="BI99" s="101">
        <v>534</v>
      </c>
      <c r="BJ99" s="101">
        <v>535</v>
      </c>
      <c r="BK99" s="101">
        <v>569</v>
      </c>
      <c r="BL99" s="101">
        <v>532</v>
      </c>
      <c r="BM99" s="101">
        <v>532</v>
      </c>
      <c r="BN99" s="493">
        <f t="shared" si="37"/>
        <v>6211</v>
      </c>
      <c r="BO99" s="101">
        <v>511</v>
      </c>
      <c r="BP99" s="101">
        <v>512</v>
      </c>
      <c r="BQ99" s="101">
        <v>516</v>
      </c>
      <c r="BR99" s="101">
        <v>524</v>
      </c>
      <c r="BS99" s="101">
        <v>567</v>
      </c>
      <c r="BT99" s="101">
        <v>542</v>
      </c>
      <c r="BU99" s="101">
        <v>587</v>
      </c>
      <c r="BV99" s="101">
        <v>538</v>
      </c>
      <c r="BW99" s="101">
        <v>575</v>
      </c>
      <c r="BX99" s="101">
        <v>556</v>
      </c>
      <c r="BY99" s="101">
        <v>443</v>
      </c>
      <c r="BZ99" s="101">
        <v>523</v>
      </c>
      <c r="CA99" s="154">
        <v>473</v>
      </c>
      <c r="CB99" s="101">
        <v>403</v>
      </c>
      <c r="CC99" s="101">
        <v>486</v>
      </c>
      <c r="CD99" s="101">
        <v>505</v>
      </c>
      <c r="CE99" s="101">
        <v>440</v>
      </c>
      <c r="CF99" s="101">
        <v>453</v>
      </c>
      <c r="CG99" s="270">
        <v>505</v>
      </c>
      <c r="CH99" s="402">
        <f t="shared" si="38"/>
        <v>3509</v>
      </c>
      <c r="CI99" s="402">
        <f t="shared" si="39"/>
        <v>3759</v>
      </c>
      <c r="CJ99" s="27">
        <f t="shared" si="26"/>
        <v>3265</v>
      </c>
      <c r="CK99" s="403">
        <f t="shared" si="11"/>
        <v>-13.141793030061189</v>
      </c>
      <c r="CN99" s="300"/>
    </row>
    <row r="100" spans="2:92" ht="20.100000000000001" customHeight="1" x14ac:dyDescent="0.25">
      <c r="B100" s="113" t="s">
        <v>172</v>
      </c>
      <c r="C100" s="143" t="s">
        <v>173</v>
      </c>
      <c r="D100" s="194">
        <v>0</v>
      </c>
      <c r="E100" s="195">
        <v>0</v>
      </c>
      <c r="F100" s="195">
        <v>0</v>
      </c>
      <c r="G100" s="195">
        <v>0</v>
      </c>
      <c r="H100" s="195">
        <v>0</v>
      </c>
      <c r="I100" s="195"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403">
        <v>0</v>
      </c>
      <c r="Q100" s="195">
        <v>0</v>
      </c>
      <c r="R100" s="195">
        <v>0</v>
      </c>
      <c r="S100" s="195">
        <v>0</v>
      </c>
      <c r="T100" s="195">
        <v>0</v>
      </c>
      <c r="U100" s="195">
        <v>0</v>
      </c>
      <c r="V100" s="195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440">
        <v>0</v>
      </c>
      <c r="AD100" s="195">
        <v>0</v>
      </c>
      <c r="AE100" s="195">
        <v>0</v>
      </c>
      <c r="AF100" s="195">
        <v>0</v>
      </c>
      <c r="AG100" s="195">
        <v>0</v>
      </c>
      <c r="AH100" s="195">
        <v>0</v>
      </c>
      <c r="AI100" s="195">
        <v>0</v>
      </c>
      <c r="AJ100" s="195">
        <v>0</v>
      </c>
      <c r="AK100" s="195">
        <v>0</v>
      </c>
      <c r="AL100" s="195">
        <v>0</v>
      </c>
      <c r="AM100" s="195">
        <v>0</v>
      </c>
      <c r="AN100" s="195">
        <v>0</v>
      </c>
      <c r="AO100" s="195">
        <v>0</v>
      </c>
      <c r="AP100" s="154">
        <v>0</v>
      </c>
      <c r="AQ100" s="101">
        <v>0</v>
      </c>
      <c r="AR100" s="101">
        <v>0</v>
      </c>
      <c r="AS100" s="101">
        <v>0</v>
      </c>
      <c r="AT100" s="101">
        <v>0</v>
      </c>
      <c r="AU100" s="101">
        <v>0</v>
      </c>
      <c r="AV100" s="101">
        <v>0</v>
      </c>
      <c r="AW100" s="101">
        <v>0</v>
      </c>
      <c r="AX100" s="101">
        <v>0</v>
      </c>
      <c r="AY100" s="101">
        <v>0</v>
      </c>
      <c r="AZ100" s="101">
        <v>0</v>
      </c>
      <c r="BA100" s="101">
        <v>0</v>
      </c>
      <c r="BB100" s="154">
        <v>0</v>
      </c>
      <c r="BC100" s="101">
        <v>0</v>
      </c>
      <c r="BD100" s="101">
        <v>0</v>
      </c>
      <c r="BE100" s="101">
        <v>0</v>
      </c>
      <c r="BF100" s="101">
        <v>0</v>
      </c>
      <c r="BG100" s="101">
        <v>0</v>
      </c>
      <c r="BH100" s="101">
        <v>0</v>
      </c>
      <c r="BI100" s="101">
        <v>0</v>
      </c>
      <c r="BJ100" s="101">
        <v>0</v>
      </c>
      <c r="BK100" s="101">
        <v>0</v>
      </c>
      <c r="BL100" s="101">
        <v>0</v>
      </c>
      <c r="BM100" s="101">
        <v>0</v>
      </c>
      <c r="BN100" s="493">
        <f t="shared" si="37"/>
        <v>0</v>
      </c>
      <c r="BO100" s="101">
        <v>0</v>
      </c>
      <c r="BP100" s="101">
        <v>0</v>
      </c>
      <c r="BQ100" s="101">
        <v>0</v>
      </c>
      <c r="BR100" s="101">
        <v>0</v>
      </c>
      <c r="BS100" s="101">
        <v>0</v>
      </c>
      <c r="BT100" s="101">
        <v>0</v>
      </c>
      <c r="BU100" s="101">
        <v>0</v>
      </c>
      <c r="BV100" s="101">
        <v>0</v>
      </c>
      <c r="BW100" s="101">
        <v>0</v>
      </c>
      <c r="BX100" s="101">
        <v>0</v>
      </c>
      <c r="BY100" s="101">
        <v>0</v>
      </c>
      <c r="BZ100" s="101">
        <v>0</v>
      </c>
      <c r="CA100" s="154">
        <v>0</v>
      </c>
      <c r="CB100" s="101">
        <v>2</v>
      </c>
      <c r="CC100" s="101">
        <v>23</v>
      </c>
      <c r="CD100" s="101">
        <v>16</v>
      </c>
      <c r="CE100" s="101">
        <v>21</v>
      </c>
      <c r="CF100" s="101">
        <v>26</v>
      </c>
      <c r="CG100" s="270">
        <v>33</v>
      </c>
      <c r="CH100" s="402">
        <f t="shared" si="38"/>
        <v>0</v>
      </c>
      <c r="CI100" s="402">
        <f t="shared" si="39"/>
        <v>0</v>
      </c>
      <c r="CJ100" s="27">
        <f t="shared" si="26"/>
        <v>121</v>
      </c>
      <c r="CK100" s="403"/>
      <c r="CN100" s="300"/>
    </row>
    <row r="101" spans="2:92" ht="20.100000000000001" customHeight="1" x14ac:dyDescent="0.25">
      <c r="B101" s="113" t="s">
        <v>28</v>
      </c>
      <c r="C101" s="143" t="s">
        <v>29</v>
      </c>
      <c r="D101" s="194">
        <v>1</v>
      </c>
      <c r="E101" s="195">
        <v>4</v>
      </c>
      <c r="F101" s="195">
        <v>0</v>
      </c>
      <c r="G101" s="195">
        <v>0</v>
      </c>
      <c r="H101" s="195">
        <v>2</v>
      </c>
      <c r="I101" s="195">
        <v>0</v>
      </c>
      <c r="J101" s="195">
        <v>0</v>
      </c>
      <c r="K101" s="195">
        <v>0</v>
      </c>
      <c r="L101" s="195">
        <v>0</v>
      </c>
      <c r="M101" s="198">
        <v>0</v>
      </c>
      <c r="N101" s="198">
        <v>0</v>
      </c>
      <c r="O101" s="195">
        <v>0</v>
      </c>
      <c r="P101" s="186">
        <f>SUM(D101:O101)</f>
        <v>7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7">
        <v>0</v>
      </c>
      <c r="AC101" s="186">
        <f>SUM(Q101:AB101)</f>
        <v>0</v>
      </c>
      <c r="AD101" s="197">
        <v>0</v>
      </c>
      <c r="AE101" s="197">
        <v>0</v>
      </c>
      <c r="AF101" s="197">
        <v>0</v>
      </c>
      <c r="AG101" s="197">
        <v>1</v>
      </c>
      <c r="AH101" s="197">
        <v>2</v>
      </c>
      <c r="AI101" s="197">
        <v>0</v>
      </c>
      <c r="AJ101" s="197">
        <v>0</v>
      </c>
      <c r="AK101" s="197">
        <v>0</v>
      </c>
      <c r="AL101" s="197">
        <v>0</v>
      </c>
      <c r="AM101" s="197">
        <v>0</v>
      </c>
      <c r="AN101" s="197">
        <v>0</v>
      </c>
      <c r="AO101" s="197">
        <v>0</v>
      </c>
      <c r="AP101" s="277">
        <v>0</v>
      </c>
      <c r="AQ101" s="197">
        <v>0</v>
      </c>
      <c r="AR101" s="197">
        <v>0</v>
      </c>
      <c r="AS101" s="197">
        <v>0</v>
      </c>
      <c r="AT101" s="197">
        <v>0</v>
      </c>
      <c r="AU101" s="197">
        <v>0</v>
      </c>
      <c r="AV101" s="197">
        <v>0</v>
      </c>
      <c r="AW101" s="197">
        <v>0</v>
      </c>
      <c r="AX101" s="197">
        <v>0</v>
      </c>
      <c r="AY101" s="197">
        <v>0</v>
      </c>
      <c r="AZ101" s="197">
        <v>0</v>
      </c>
      <c r="BA101" s="197">
        <v>0</v>
      </c>
      <c r="BB101" s="277">
        <v>0</v>
      </c>
      <c r="BC101" s="197">
        <v>0</v>
      </c>
      <c r="BD101" s="197">
        <v>0</v>
      </c>
      <c r="BE101" s="197">
        <v>1</v>
      </c>
      <c r="BF101" s="197">
        <v>0</v>
      </c>
      <c r="BG101" s="197">
        <v>0</v>
      </c>
      <c r="BH101" s="101">
        <v>0</v>
      </c>
      <c r="BI101" s="197">
        <v>0</v>
      </c>
      <c r="BJ101" s="197">
        <v>0</v>
      </c>
      <c r="BK101" s="197">
        <v>0</v>
      </c>
      <c r="BL101" s="197">
        <v>0</v>
      </c>
      <c r="BM101" s="197">
        <v>0</v>
      </c>
      <c r="BN101" s="493">
        <f t="shared" si="37"/>
        <v>1</v>
      </c>
      <c r="BO101" s="197">
        <v>0</v>
      </c>
      <c r="BP101" s="197">
        <v>0</v>
      </c>
      <c r="BQ101" s="197">
        <v>0</v>
      </c>
      <c r="BR101" s="197">
        <v>1</v>
      </c>
      <c r="BS101" s="197">
        <v>1</v>
      </c>
      <c r="BT101" s="197">
        <v>0</v>
      </c>
      <c r="BU101" s="197">
        <v>2</v>
      </c>
      <c r="BV101" s="197">
        <v>1</v>
      </c>
      <c r="BW101" s="197">
        <v>0</v>
      </c>
      <c r="BX101" s="197">
        <v>0</v>
      </c>
      <c r="BY101" s="197">
        <v>0</v>
      </c>
      <c r="BZ101" s="197">
        <v>3</v>
      </c>
      <c r="CA101" s="277">
        <v>1</v>
      </c>
      <c r="CB101" s="197">
        <v>0</v>
      </c>
      <c r="CC101" s="197">
        <v>0</v>
      </c>
      <c r="CD101" s="197">
        <v>0</v>
      </c>
      <c r="CE101" s="197">
        <v>0</v>
      </c>
      <c r="CF101" s="197"/>
      <c r="CG101" s="487">
        <v>1</v>
      </c>
      <c r="CH101" s="402">
        <f t="shared" si="38"/>
        <v>1</v>
      </c>
      <c r="CI101" s="402">
        <f t="shared" si="39"/>
        <v>4</v>
      </c>
      <c r="CJ101" s="27">
        <f t="shared" si="26"/>
        <v>2</v>
      </c>
      <c r="CK101" s="403">
        <f t="shared" ref="CK101:CK123" si="40">((CJ101/CI101)-1)*100</f>
        <v>-50</v>
      </c>
      <c r="CN101" s="300"/>
    </row>
    <row r="102" spans="2:92" ht="20.100000000000001" customHeight="1" x14ac:dyDescent="0.25">
      <c r="B102" s="113" t="s">
        <v>30</v>
      </c>
      <c r="C102" s="143" t="s">
        <v>31</v>
      </c>
      <c r="D102" s="194">
        <v>1</v>
      </c>
      <c r="E102" s="195">
        <v>4</v>
      </c>
      <c r="F102" s="195">
        <v>0</v>
      </c>
      <c r="G102" s="195">
        <v>0</v>
      </c>
      <c r="H102" s="195">
        <v>1</v>
      </c>
      <c r="I102" s="195">
        <v>0</v>
      </c>
      <c r="J102" s="195">
        <v>0</v>
      </c>
      <c r="K102" s="195">
        <v>0</v>
      </c>
      <c r="L102" s="195">
        <v>0</v>
      </c>
      <c r="M102" s="198">
        <v>0</v>
      </c>
      <c r="N102" s="198">
        <v>0</v>
      </c>
      <c r="O102" s="195">
        <v>0</v>
      </c>
      <c r="P102" s="186">
        <f>SUM(D102:O102)</f>
        <v>6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7">
        <v>0</v>
      </c>
      <c r="AC102" s="186">
        <f>SUM(Q102:AB102)</f>
        <v>0</v>
      </c>
      <c r="AD102" s="197">
        <v>0</v>
      </c>
      <c r="AE102" s="197">
        <v>0</v>
      </c>
      <c r="AF102" s="197">
        <v>0</v>
      </c>
      <c r="AG102" s="197">
        <v>1</v>
      </c>
      <c r="AH102" s="197">
        <v>2</v>
      </c>
      <c r="AI102" s="197">
        <v>0</v>
      </c>
      <c r="AJ102" s="197">
        <v>0</v>
      </c>
      <c r="AK102" s="197">
        <v>0</v>
      </c>
      <c r="AL102" s="197">
        <v>0</v>
      </c>
      <c r="AM102" s="197">
        <v>0</v>
      </c>
      <c r="AN102" s="197">
        <v>0</v>
      </c>
      <c r="AO102" s="197">
        <v>0</v>
      </c>
      <c r="AP102" s="277">
        <v>0</v>
      </c>
      <c r="AQ102" s="197">
        <v>0</v>
      </c>
      <c r="AR102" s="197">
        <v>0</v>
      </c>
      <c r="AS102" s="197">
        <v>0</v>
      </c>
      <c r="AT102" s="197">
        <v>0</v>
      </c>
      <c r="AU102" s="197">
        <v>0</v>
      </c>
      <c r="AV102" s="197">
        <v>0</v>
      </c>
      <c r="AW102" s="197">
        <v>0</v>
      </c>
      <c r="AX102" s="197">
        <v>0</v>
      </c>
      <c r="AY102" s="197">
        <v>0</v>
      </c>
      <c r="AZ102" s="197">
        <v>0</v>
      </c>
      <c r="BA102" s="197">
        <v>0</v>
      </c>
      <c r="BB102" s="277">
        <v>0</v>
      </c>
      <c r="BC102" s="197">
        <v>0</v>
      </c>
      <c r="BD102" s="197">
        <v>0</v>
      </c>
      <c r="BE102" s="197">
        <v>0</v>
      </c>
      <c r="BF102" s="197">
        <v>0</v>
      </c>
      <c r="BG102" s="197">
        <v>0</v>
      </c>
      <c r="BH102" s="101">
        <v>0</v>
      </c>
      <c r="BI102" s="197">
        <v>0</v>
      </c>
      <c r="BJ102" s="197">
        <v>0</v>
      </c>
      <c r="BK102" s="197">
        <v>0</v>
      </c>
      <c r="BL102" s="197">
        <v>0</v>
      </c>
      <c r="BM102" s="197">
        <v>0</v>
      </c>
      <c r="BN102" s="493">
        <f t="shared" si="37"/>
        <v>0</v>
      </c>
      <c r="BO102" s="197">
        <v>0</v>
      </c>
      <c r="BP102" s="197">
        <v>0</v>
      </c>
      <c r="BQ102" s="197">
        <v>0</v>
      </c>
      <c r="BR102" s="197">
        <v>0</v>
      </c>
      <c r="BS102" s="197">
        <v>0</v>
      </c>
      <c r="BT102" s="197">
        <v>0</v>
      </c>
      <c r="BU102" s="197">
        <v>0</v>
      </c>
      <c r="BV102" s="197">
        <v>0</v>
      </c>
      <c r="BW102" s="197">
        <v>0</v>
      </c>
      <c r="BX102" s="197">
        <v>0</v>
      </c>
      <c r="BY102" s="197">
        <v>0</v>
      </c>
      <c r="BZ102" s="197">
        <v>0</v>
      </c>
      <c r="CA102" s="277">
        <v>0</v>
      </c>
      <c r="CB102" s="197">
        <v>0</v>
      </c>
      <c r="CC102" s="197">
        <v>0</v>
      </c>
      <c r="CD102" s="197">
        <v>0</v>
      </c>
      <c r="CE102" s="197">
        <v>0</v>
      </c>
      <c r="CF102" s="197"/>
      <c r="CG102" s="487"/>
      <c r="CH102" s="402">
        <f t="shared" si="38"/>
        <v>0</v>
      </c>
      <c r="CI102" s="402">
        <f t="shared" si="39"/>
        <v>0</v>
      </c>
      <c r="CJ102" s="27">
        <f t="shared" si="26"/>
        <v>0</v>
      </c>
      <c r="CK102" s="403"/>
      <c r="CN102" s="300"/>
    </row>
    <row r="103" spans="2:92" ht="20.100000000000001" customHeight="1" x14ac:dyDescent="0.25">
      <c r="B103" s="113" t="s">
        <v>138</v>
      </c>
      <c r="C103" s="143" t="s">
        <v>139</v>
      </c>
      <c r="D103" s="194">
        <v>0</v>
      </c>
      <c r="E103" s="195">
        <v>0</v>
      </c>
      <c r="F103" s="195">
        <v>0</v>
      </c>
      <c r="G103" s="195">
        <v>0</v>
      </c>
      <c r="H103" s="195">
        <v>1</v>
      </c>
      <c r="I103" s="195">
        <v>0</v>
      </c>
      <c r="J103" s="195">
        <v>0</v>
      </c>
      <c r="K103" s="195">
        <v>0</v>
      </c>
      <c r="L103" s="195">
        <v>0</v>
      </c>
      <c r="M103" s="198">
        <v>0</v>
      </c>
      <c r="N103" s="198">
        <v>0</v>
      </c>
      <c r="O103" s="195">
        <v>0</v>
      </c>
      <c r="P103" s="186">
        <f>SUM(D103:O103)</f>
        <v>1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7">
        <v>0</v>
      </c>
      <c r="AC103" s="186">
        <f>SUM(Q103:AB103)</f>
        <v>0</v>
      </c>
      <c r="AD103" s="197">
        <v>0</v>
      </c>
      <c r="AE103" s="197">
        <v>0</v>
      </c>
      <c r="AF103" s="197">
        <v>0</v>
      </c>
      <c r="AG103" s="197">
        <v>0</v>
      </c>
      <c r="AH103" s="197">
        <v>0</v>
      </c>
      <c r="AI103" s="197">
        <v>0</v>
      </c>
      <c r="AJ103" s="197">
        <v>0</v>
      </c>
      <c r="AK103" s="197">
        <v>0</v>
      </c>
      <c r="AL103" s="197">
        <v>0</v>
      </c>
      <c r="AM103" s="197">
        <v>0</v>
      </c>
      <c r="AN103" s="197">
        <v>0</v>
      </c>
      <c r="AO103" s="197">
        <v>0</v>
      </c>
      <c r="AP103" s="277">
        <v>0</v>
      </c>
      <c r="AQ103" s="197">
        <v>0</v>
      </c>
      <c r="AR103" s="197">
        <v>0</v>
      </c>
      <c r="AS103" s="197">
        <v>0</v>
      </c>
      <c r="AT103" s="197">
        <v>0</v>
      </c>
      <c r="AU103" s="197">
        <v>0</v>
      </c>
      <c r="AV103" s="197">
        <v>0</v>
      </c>
      <c r="AW103" s="197">
        <v>0</v>
      </c>
      <c r="AX103" s="197">
        <v>0</v>
      </c>
      <c r="AY103" s="197">
        <v>0</v>
      </c>
      <c r="AZ103" s="197">
        <v>0</v>
      </c>
      <c r="BA103" s="197">
        <v>0</v>
      </c>
      <c r="BB103" s="277">
        <v>0</v>
      </c>
      <c r="BC103" s="197">
        <v>0</v>
      </c>
      <c r="BD103" s="197">
        <v>0</v>
      </c>
      <c r="BE103" s="197">
        <v>1</v>
      </c>
      <c r="BF103" s="197">
        <v>0</v>
      </c>
      <c r="BG103" s="197">
        <v>0</v>
      </c>
      <c r="BH103" s="101">
        <v>0</v>
      </c>
      <c r="BI103" s="197">
        <v>0</v>
      </c>
      <c r="BJ103" s="197">
        <v>0</v>
      </c>
      <c r="BK103" s="197">
        <v>0</v>
      </c>
      <c r="BL103" s="197">
        <v>0</v>
      </c>
      <c r="BM103" s="197">
        <v>0</v>
      </c>
      <c r="BN103" s="493">
        <f t="shared" si="37"/>
        <v>1</v>
      </c>
      <c r="BO103" s="197">
        <v>0</v>
      </c>
      <c r="BP103" s="197">
        <v>0</v>
      </c>
      <c r="BQ103" s="197">
        <v>0</v>
      </c>
      <c r="BR103" s="197">
        <v>1</v>
      </c>
      <c r="BS103" s="197">
        <v>1</v>
      </c>
      <c r="BT103" s="197">
        <v>0</v>
      </c>
      <c r="BU103" s="197">
        <v>2</v>
      </c>
      <c r="BV103" s="197">
        <v>1</v>
      </c>
      <c r="BW103" s="197">
        <v>0</v>
      </c>
      <c r="BX103" s="197">
        <v>0</v>
      </c>
      <c r="BY103" s="197">
        <v>0</v>
      </c>
      <c r="BZ103" s="197">
        <v>4</v>
      </c>
      <c r="CA103" s="277">
        <v>0</v>
      </c>
      <c r="CB103" s="197">
        <v>0</v>
      </c>
      <c r="CC103" s="197">
        <v>0</v>
      </c>
      <c r="CD103" s="197">
        <v>0</v>
      </c>
      <c r="CE103" s="197">
        <v>0</v>
      </c>
      <c r="CF103" s="197"/>
      <c r="CG103" s="487">
        <v>1</v>
      </c>
      <c r="CH103" s="402">
        <f t="shared" si="38"/>
        <v>1</v>
      </c>
      <c r="CI103" s="402">
        <f t="shared" si="39"/>
        <v>4</v>
      </c>
      <c r="CJ103" s="27">
        <f t="shared" si="26"/>
        <v>1</v>
      </c>
      <c r="CK103" s="403">
        <f t="shared" si="40"/>
        <v>-75</v>
      </c>
      <c r="CN103" s="300"/>
    </row>
    <row r="104" spans="2:92" ht="20.100000000000001" customHeight="1" x14ac:dyDescent="0.25">
      <c r="B104" s="189" t="s">
        <v>32</v>
      </c>
      <c r="C104" s="143" t="s">
        <v>135</v>
      </c>
      <c r="D104" s="194">
        <v>337</v>
      </c>
      <c r="E104" s="195">
        <v>211</v>
      </c>
      <c r="F104" s="195">
        <v>243</v>
      </c>
      <c r="G104" s="195">
        <v>224</v>
      </c>
      <c r="H104" s="195">
        <v>245</v>
      </c>
      <c r="I104" s="195">
        <v>252</v>
      </c>
      <c r="J104" s="195">
        <v>240</v>
      </c>
      <c r="K104" s="195">
        <v>188</v>
      </c>
      <c r="L104" s="195">
        <v>204</v>
      </c>
      <c r="M104" s="198">
        <v>213</v>
      </c>
      <c r="N104" s="198">
        <v>215</v>
      </c>
      <c r="O104" s="195">
        <v>352</v>
      </c>
      <c r="P104" s="186">
        <f>SUM(D104:O104)</f>
        <v>2924</v>
      </c>
      <c r="Q104" s="196">
        <v>201</v>
      </c>
      <c r="R104" s="196">
        <v>204</v>
      </c>
      <c r="S104" s="196">
        <v>292</v>
      </c>
      <c r="T104" s="196">
        <v>295</v>
      </c>
      <c r="U104" s="196">
        <v>426</v>
      </c>
      <c r="V104" s="196">
        <v>419</v>
      </c>
      <c r="W104" s="196">
        <v>314</v>
      </c>
      <c r="X104" s="196">
        <v>391</v>
      </c>
      <c r="Y104" s="196">
        <v>426</v>
      </c>
      <c r="Z104" s="196">
        <v>337</v>
      </c>
      <c r="AA104" s="197">
        <v>327</v>
      </c>
      <c r="AB104" s="197">
        <v>488</v>
      </c>
      <c r="AC104" s="186">
        <f>SUM(Q104:AB104)</f>
        <v>4120</v>
      </c>
      <c r="AD104" s="197">
        <v>347</v>
      </c>
      <c r="AE104" s="197">
        <v>348</v>
      </c>
      <c r="AF104" s="197">
        <v>397</v>
      </c>
      <c r="AG104" s="197">
        <v>494</v>
      </c>
      <c r="AH104" s="197">
        <v>485</v>
      </c>
      <c r="AI104" s="197">
        <v>495</v>
      </c>
      <c r="AJ104" s="197">
        <v>479</v>
      </c>
      <c r="AK104" s="197">
        <v>380</v>
      </c>
      <c r="AL104" s="197">
        <v>386</v>
      </c>
      <c r="AM104" s="269">
        <v>401</v>
      </c>
      <c r="AN104" s="269">
        <v>445</v>
      </c>
      <c r="AO104" s="269">
        <v>489</v>
      </c>
      <c r="AP104" s="154">
        <v>471</v>
      </c>
      <c r="AQ104" s="101">
        <v>660</v>
      </c>
      <c r="AR104" s="101">
        <v>762</v>
      </c>
      <c r="AS104" s="101">
        <v>690</v>
      </c>
      <c r="AT104" s="101">
        <v>872</v>
      </c>
      <c r="AU104" s="101">
        <v>713</v>
      </c>
      <c r="AV104" s="101">
        <v>899</v>
      </c>
      <c r="AW104" s="101">
        <v>817</v>
      </c>
      <c r="AX104" s="101">
        <v>856</v>
      </c>
      <c r="AY104" s="101">
        <v>1038</v>
      </c>
      <c r="AZ104" s="101">
        <v>932</v>
      </c>
      <c r="BA104" s="101">
        <v>1018</v>
      </c>
      <c r="BB104" s="154">
        <v>924</v>
      </c>
      <c r="BC104" s="101">
        <v>931</v>
      </c>
      <c r="BD104" s="101">
        <v>1123</v>
      </c>
      <c r="BE104" s="101">
        <v>1294</v>
      </c>
      <c r="BF104" s="101">
        <v>1524</v>
      </c>
      <c r="BG104" s="101">
        <v>1280</v>
      </c>
      <c r="BH104" s="101">
        <v>1702</v>
      </c>
      <c r="BI104" s="101">
        <v>1464</v>
      </c>
      <c r="BJ104" s="101">
        <v>1553</v>
      </c>
      <c r="BK104" s="101">
        <v>1770</v>
      </c>
      <c r="BL104" s="101">
        <v>1810</v>
      </c>
      <c r="BM104" s="101">
        <v>2059</v>
      </c>
      <c r="BN104" s="493">
        <f t="shared" si="37"/>
        <v>17434</v>
      </c>
      <c r="BO104" s="101">
        <v>1752</v>
      </c>
      <c r="BP104" s="101">
        <v>1745</v>
      </c>
      <c r="BQ104" s="101">
        <v>1836</v>
      </c>
      <c r="BR104" s="101">
        <v>1821</v>
      </c>
      <c r="BS104" s="101">
        <v>1971</v>
      </c>
      <c r="BT104" s="101">
        <v>1705</v>
      </c>
      <c r="BU104" s="101">
        <v>1946</v>
      </c>
      <c r="BV104" s="101">
        <v>1813</v>
      </c>
      <c r="BW104" s="101">
        <v>1478</v>
      </c>
      <c r="BX104" s="101">
        <v>1160</v>
      </c>
      <c r="BY104" s="101">
        <v>1012</v>
      </c>
      <c r="BZ104" s="101">
        <v>1328</v>
      </c>
      <c r="CA104" s="154">
        <v>1184</v>
      </c>
      <c r="CB104" s="101">
        <v>1028</v>
      </c>
      <c r="CC104" s="101">
        <v>1203</v>
      </c>
      <c r="CD104" s="101">
        <v>1151</v>
      </c>
      <c r="CE104" s="101">
        <v>1100</v>
      </c>
      <c r="CF104" s="101">
        <v>1176</v>
      </c>
      <c r="CG104" s="270">
        <v>1250</v>
      </c>
      <c r="CH104" s="402">
        <f t="shared" si="38"/>
        <v>8778</v>
      </c>
      <c r="CI104" s="402">
        <f t="shared" si="39"/>
        <v>12776</v>
      </c>
      <c r="CJ104" s="27">
        <f t="shared" si="26"/>
        <v>8092</v>
      </c>
      <c r="CK104" s="403">
        <f t="shared" si="40"/>
        <v>-36.662492172824045</v>
      </c>
      <c r="CN104" s="300"/>
    </row>
    <row r="105" spans="2:92" ht="20.100000000000001" customHeight="1" x14ac:dyDescent="0.25">
      <c r="B105" s="189" t="s">
        <v>104</v>
      </c>
      <c r="C105" s="143" t="s">
        <v>105</v>
      </c>
      <c r="D105" s="194">
        <v>0</v>
      </c>
      <c r="E105" s="195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403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440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195">
        <v>0</v>
      </c>
      <c r="AJ105" s="195">
        <v>0</v>
      </c>
      <c r="AK105" s="195">
        <v>0</v>
      </c>
      <c r="AL105" s="195">
        <v>0</v>
      </c>
      <c r="AM105" s="195">
        <v>0</v>
      </c>
      <c r="AN105" s="195">
        <v>0</v>
      </c>
      <c r="AO105" s="438">
        <v>0</v>
      </c>
      <c r="AP105" s="154">
        <v>0</v>
      </c>
      <c r="AQ105" s="101">
        <v>0</v>
      </c>
      <c r="AR105" s="101">
        <v>0</v>
      </c>
      <c r="AS105" s="101">
        <v>0</v>
      </c>
      <c r="AT105" s="101">
        <v>0</v>
      </c>
      <c r="AU105" s="101">
        <v>0</v>
      </c>
      <c r="AV105" s="101">
        <v>0</v>
      </c>
      <c r="AW105" s="101">
        <v>0</v>
      </c>
      <c r="AX105" s="101">
        <v>0</v>
      </c>
      <c r="AY105" s="101">
        <v>0</v>
      </c>
      <c r="AZ105" s="101">
        <v>0</v>
      </c>
      <c r="BA105" s="101">
        <v>0</v>
      </c>
      <c r="BB105" s="154">
        <v>0</v>
      </c>
      <c r="BC105" s="101">
        <v>0</v>
      </c>
      <c r="BD105" s="101">
        <v>0</v>
      </c>
      <c r="BE105" s="101">
        <v>0</v>
      </c>
      <c r="BF105" s="101">
        <v>2</v>
      </c>
      <c r="BG105" s="101">
        <v>0</v>
      </c>
      <c r="BH105" s="101">
        <v>3</v>
      </c>
      <c r="BI105" s="101">
        <v>3</v>
      </c>
      <c r="BJ105" s="101">
        <v>3</v>
      </c>
      <c r="BK105" s="101">
        <v>0</v>
      </c>
      <c r="BL105" s="101">
        <v>1</v>
      </c>
      <c r="BM105" s="101">
        <v>1</v>
      </c>
      <c r="BN105" s="493">
        <f t="shared" si="37"/>
        <v>13</v>
      </c>
      <c r="BO105" s="101">
        <v>1</v>
      </c>
      <c r="BP105" s="101">
        <v>0</v>
      </c>
      <c r="BQ105" s="101">
        <v>2</v>
      </c>
      <c r="BR105" s="101">
        <v>0</v>
      </c>
      <c r="BS105" s="101">
        <v>1</v>
      </c>
      <c r="BT105" s="101">
        <v>1</v>
      </c>
      <c r="BU105" s="101">
        <v>2</v>
      </c>
      <c r="BV105" s="101">
        <v>0</v>
      </c>
      <c r="BW105" s="101">
        <v>0</v>
      </c>
      <c r="BX105" s="101">
        <v>0</v>
      </c>
      <c r="BY105" s="101">
        <v>0</v>
      </c>
      <c r="BZ105" s="101">
        <v>0</v>
      </c>
      <c r="CA105" s="154">
        <v>0</v>
      </c>
      <c r="CB105" s="101">
        <v>0</v>
      </c>
      <c r="CC105" s="101">
        <v>0</v>
      </c>
      <c r="CD105" s="101">
        <v>0</v>
      </c>
      <c r="CE105" s="101">
        <v>0</v>
      </c>
      <c r="CF105" s="101"/>
      <c r="CG105" s="270"/>
      <c r="CH105" s="402">
        <f t="shared" si="38"/>
        <v>5</v>
      </c>
      <c r="CI105" s="402">
        <f t="shared" si="39"/>
        <v>7</v>
      </c>
      <c r="CJ105" s="27">
        <f t="shared" si="26"/>
        <v>0</v>
      </c>
      <c r="CK105" s="403">
        <f t="shared" si="40"/>
        <v>-100</v>
      </c>
      <c r="CN105" s="300"/>
    </row>
    <row r="106" spans="2:92" ht="20.100000000000001" customHeight="1" x14ac:dyDescent="0.25">
      <c r="B106" s="113" t="s">
        <v>127</v>
      </c>
      <c r="C106" s="143" t="s">
        <v>130</v>
      </c>
      <c r="D106" s="194">
        <v>0</v>
      </c>
      <c r="E106" s="195">
        <v>0</v>
      </c>
      <c r="F106" s="195">
        <v>0</v>
      </c>
      <c r="G106" s="195">
        <v>0</v>
      </c>
      <c r="H106" s="195">
        <v>0</v>
      </c>
      <c r="I106" s="195"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403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440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195">
        <v>0</v>
      </c>
      <c r="AJ106" s="195">
        <v>0</v>
      </c>
      <c r="AK106" s="195">
        <v>0</v>
      </c>
      <c r="AL106" s="195">
        <v>0</v>
      </c>
      <c r="AM106" s="195">
        <v>0</v>
      </c>
      <c r="AN106" s="195">
        <v>0</v>
      </c>
      <c r="AO106" s="438">
        <v>0</v>
      </c>
      <c r="AP106" s="154">
        <v>0</v>
      </c>
      <c r="AQ106" s="101">
        <v>0</v>
      </c>
      <c r="AR106" s="101">
        <v>0</v>
      </c>
      <c r="AS106" s="101">
        <v>0</v>
      </c>
      <c r="AT106" s="101">
        <v>0</v>
      </c>
      <c r="AU106" s="101">
        <v>0</v>
      </c>
      <c r="AV106" s="101">
        <v>0</v>
      </c>
      <c r="AW106" s="101">
        <v>0</v>
      </c>
      <c r="AX106" s="101">
        <v>0</v>
      </c>
      <c r="AY106" s="101">
        <v>0</v>
      </c>
      <c r="AZ106" s="101">
        <v>0</v>
      </c>
      <c r="BA106" s="101">
        <v>0</v>
      </c>
      <c r="BB106" s="154">
        <v>0</v>
      </c>
      <c r="BC106" s="101">
        <v>0</v>
      </c>
      <c r="BD106" s="101">
        <v>0</v>
      </c>
      <c r="BE106" s="101">
        <v>0</v>
      </c>
      <c r="BF106" s="101">
        <v>0</v>
      </c>
      <c r="BG106" s="101">
        <v>0</v>
      </c>
      <c r="BH106" s="101">
        <v>0</v>
      </c>
      <c r="BI106" s="101">
        <v>0</v>
      </c>
      <c r="BJ106" s="101">
        <v>0</v>
      </c>
      <c r="BK106" s="101">
        <v>0</v>
      </c>
      <c r="BL106" s="101">
        <v>0</v>
      </c>
      <c r="BM106" s="101">
        <v>0</v>
      </c>
      <c r="BN106" s="493">
        <f t="shared" si="37"/>
        <v>0</v>
      </c>
      <c r="BO106" s="101">
        <v>0</v>
      </c>
      <c r="BP106" s="101">
        <v>0</v>
      </c>
      <c r="BQ106" s="101">
        <v>0</v>
      </c>
      <c r="BR106" s="101">
        <v>0</v>
      </c>
      <c r="BS106" s="101">
        <v>0</v>
      </c>
      <c r="BT106" s="101">
        <v>0</v>
      </c>
      <c r="BU106" s="101">
        <v>0</v>
      </c>
      <c r="BV106" s="101">
        <v>0</v>
      </c>
      <c r="BW106" s="101">
        <v>35</v>
      </c>
      <c r="BX106" s="101">
        <v>65</v>
      </c>
      <c r="BY106" s="101">
        <v>52</v>
      </c>
      <c r="BZ106" s="101">
        <v>66</v>
      </c>
      <c r="CA106" s="154">
        <v>33</v>
      </c>
      <c r="CB106" s="101">
        <v>43</v>
      </c>
      <c r="CC106" s="101">
        <v>63</v>
      </c>
      <c r="CD106" s="101">
        <v>45</v>
      </c>
      <c r="CE106" s="101">
        <v>41</v>
      </c>
      <c r="CF106" s="101">
        <v>43</v>
      </c>
      <c r="CG106" s="270">
        <v>63</v>
      </c>
      <c r="CH106" s="402">
        <f t="shared" si="38"/>
        <v>0</v>
      </c>
      <c r="CI106" s="402">
        <f t="shared" si="39"/>
        <v>0</v>
      </c>
      <c r="CJ106" s="27">
        <f t="shared" si="26"/>
        <v>331</v>
      </c>
      <c r="CK106" s="403"/>
      <c r="CN106" s="300"/>
    </row>
    <row r="107" spans="2:92" ht="20.100000000000001" customHeight="1" x14ac:dyDescent="0.25">
      <c r="B107" s="113" t="s">
        <v>128</v>
      </c>
      <c r="C107" s="143" t="s">
        <v>194</v>
      </c>
      <c r="D107" s="194">
        <v>0</v>
      </c>
      <c r="E107" s="195">
        <v>0</v>
      </c>
      <c r="F107" s="195">
        <v>0</v>
      </c>
      <c r="G107" s="195">
        <v>0</v>
      </c>
      <c r="H107" s="195">
        <v>0</v>
      </c>
      <c r="I107" s="195"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403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440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195">
        <v>0</v>
      </c>
      <c r="AJ107" s="195">
        <v>0</v>
      </c>
      <c r="AK107" s="195">
        <v>0</v>
      </c>
      <c r="AL107" s="195">
        <v>0</v>
      </c>
      <c r="AM107" s="195">
        <v>0</v>
      </c>
      <c r="AN107" s="195">
        <v>0</v>
      </c>
      <c r="AO107" s="438">
        <v>0</v>
      </c>
      <c r="AP107" s="154">
        <v>0</v>
      </c>
      <c r="AQ107" s="101">
        <v>0</v>
      </c>
      <c r="AR107" s="101">
        <v>0</v>
      </c>
      <c r="AS107" s="101">
        <v>0</v>
      </c>
      <c r="AT107" s="101">
        <v>0</v>
      </c>
      <c r="AU107" s="101">
        <v>0</v>
      </c>
      <c r="AV107" s="101">
        <v>0</v>
      </c>
      <c r="AW107" s="101">
        <v>0</v>
      </c>
      <c r="AX107" s="101">
        <v>0</v>
      </c>
      <c r="AY107" s="101">
        <v>0</v>
      </c>
      <c r="AZ107" s="101">
        <v>0</v>
      </c>
      <c r="BA107" s="101">
        <v>0</v>
      </c>
      <c r="BB107" s="154">
        <v>0</v>
      </c>
      <c r="BC107" s="101">
        <v>0</v>
      </c>
      <c r="BD107" s="101">
        <v>0</v>
      </c>
      <c r="BE107" s="101">
        <v>0</v>
      </c>
      <c r="BF107" s="101">
        <v>0</v>
      </c>
      <c r="BG107" s="101">
        <v>0</v>
      </c>
      <c r="BH107" s="101">
        <v>0</v>
      </c>
      <c r="BI107" s="101">
        <v>0</v>
      </c>
      <c r="BJ107" s="101">
        <v>0</v>
      </c>
      <c r="BK107" s="101">
        <v>0</v>
      </c>
      <c r="BL107" s="101">
        <v>0</v>
      </c>
      <c r="BM107" s="101">
        <v>0</v>
      </c>
      <c r="BN107" s="493">
        <f t="shared" si="37"/>
        <v>0</v>
      </c>
      <c r="BO107" s="101">
        <v>0</v>
      </c>
      <c r="BP107" s="101">
        <v>0</v>
      </c>
      <c r="BQ107" s="101">
        <v>0</v>
      </c>
      <c r="BR107" s="101">
        <v>0</v>
      </c>
      <c r="BS107" s="101">
        <v>0</v>
      </c>
      <c r="BT107" s="101">
        <v>0</v>
      </c>
      <c r="BU107" s="101">
        <v>0</v>
      </c>
      <c r="BV107" s="101">
        <v>0</v>
      </c>
      <c r="BW107" s="101">
        <v>1087</v>
      </c>
      <c r="BX107" s="101">
        <v>1961</v>
      </c>
      <c r="BY107" s="101">
        <v>1639</v>
      </c>
      <c r="BZ107" s="101">
        <v>2159</v>
      </c>
      <c r="CA107" s="154">
        <v>1690</v>
      </c>
      <c r="CB107" s="101">
        <v>1652</v>
      </c>
      <c r="CC107" s="101">
        <v>1934</v>
      </c>
      <c r="CD107" s="101">
        <v>2032</v>
      </c>
      <c r="CE107" s="101">
        <v>1930</v>
      </c>
      <c r="CF107" s="101">
        <v>2167</v>
      </c>
      <c r="CG107" s="270">
        <v>2560</v>
      </c>
      <c r="CH107" s="402">
        <f t="shared" si="38"/>
        <v>0</v>
      </c>
      <c r="CI107" s="402">
        <f t="shared" si="39"/>
        <v>0</v>
      </c>
      <c r="CJ107" s="27">
        <f t="shared" si="26"/>
        <v>13965</v>
      </c>
      <c r="CK107" s="403"/>
      <c r="CN107" s="300"/>
    </row>
    <row r="108" spans="2:92" ht="20.100000000000001" customHeight="1" x14ac:dyDescent="0.25">
      <c r="B108" s="113" t="s">
        <v>129</v>
      </c>
      <c r="C108" s="143" t="s">
        <v>131</v>
      </c>
      <c r="D108" s="194">
        <v>0</v>
      </c>
      <c r="E108" s="195">
        <v>0</v>
      </c>
      <c r="F108" s="195">
        <v>0</v>
      </c>
      <c r="G108" s="195">
        <v>0</v>
      </c>
      <c r="H108" s="195">
        <v>0</v>
      </c>
      <c r="I108" s="195"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403">
        <v>0</v>
      </c>
      <c r="Q108" s="195">
        <v>0</v>
      </c>
      <c r="R108" s="195">
        <v>0</v>
      </c>
      <c r="S108" s="195">
        <v>0</v>
      </c>
      <c r="T108" s="195">
        <v>0</v>
      </c>
      <c r="U108" s="195">
        <v>0</v>
      </c>
      <c r="V108" s="195">
        <v>0</v>
      </c>
      <c r="W108" s="195">
        <v>0</v>
      </c>
      <c r="X108" s="195">
        <v>0</v>
      </c>
      <c r="Y108" s="195">
        <v>0</v>
      </c>
      <c r="Z108" s="195">
        <v>0</v>
      </c>
      <c r="AA108" s="195">
        <v>0</v>
      </c>
      <c r="AB108" s="195">
        <v>0</v>
      </c>
      <c r="AC108" s="440">
        <v>0</v>
      </c>
      <c r="AD108" s="195">
        <v>0</v>
      </c>
      <c r="AE108" s="195">
        <v>0</v>
      </c>
      <c r="AF108" s="195">
        <v>0</v>
      </c>
      <c r="AG108" s="195">
        <v>0</v>
      </c>
      <c r="AH108" s="195">
        <v>0</v>
      </c>
      <c r="AI108" s="195">
        <v>0</v>
      </c>
      <c r="AJ108" s="195">
        <v>0</v>
      </c>
      <c r="AK108" s="195">
        <v>0</v>
      </c>
      <c r="AL108" s="195">
        <v>0</v>
      </c>
      <c r="AM108" s="195">
        <v>0</v>
      </c>
      <c r="AN108" s="195">
        <v>0</v>
      </c>
      <c r="AO108" s="438">
        <v>0</v>
      </c>
      <c r="AP108" s="154">
        <v>0</v>
      </c>
      <c r="AQ108" s="101">
        <v>0</v>
      </c>
      <c r="AR108" s="101">
        <v>0</v>
      </c>
      <c r="AS108" s="101">
        <v>0</v>
      </c>
      <c r="AT108" s="101">
        <v>0</v>
      </c>
      <c r="AU108" s="101">
        <v>0</v>
      </c>
      <c r="AV108" s="101">
        <v>0</v>
      </c>
      <c r="AW108" s="101">
        <v>0</v>
      </c>
      <c r="AX108" s="101">
        <v>0</v>
      </c>
      <c r="AY108" s="101">
        <v>0</v>
      </c>
      <c r="AZ108" s="101">
        <v>0</v>
      </c>
      <c r="BA108" s="101">
        <v>0</v>
      </c>
      <c r="BB108" s="154">
        <v>0</v>
      </c>
      <c r="BC108" s="101">
        <v>0</v>
      </c>
      <c r="BD108" s="101">
        <v>0</v>
      </c>
      <c r="BE108" s="101">
        <v>0</v>
      </c>
      <c r="BF108" s="101">
        <v>0</v>
      </c>
      <c r="BG108" s="101">
        <v>0</v>
      </c>
      <c r="BH108" s="101">
        <v>0</v>
      </c>
      <c r="BI108" s="101">
        <v>0</v>
      </c>
      <c r="BJ108" s="101">
        <v>0</v>
      </c>
      <c r="BK108" s="101">
        <v>0</v>
      </c>
      <c r="BL108" s="101">
        <v>0</v>
      </c>
      <c r="BM108" s="101">
        <v>0</v>
      </c>
      <c r="BN108" s="493">
        <f t="shared" si="37"/>
        <v>0</v>
      </c>
      <c r="BO108" s="101">
        <v>0</v>
      </c>
      <c r="BP108" s="101">
        <v>0</v>
      </c>
      <c r="BQ108" s="101">
        <v>0</v>
      </c>
      <c r="BR108" s="101">
        <v>0</v>
      </c>
      <c r="BS108" s="101">
        <v>0</v>
      </c>
      <c r="BT108" s="101">
        <v>0</v>
      </c>
      <c r="BU108" s="101">
        <v>0</v>
      </c>
      <c r="BV108" s="101">
        <v>0</v>
      </c>
      <c r="BW108" s="101">
        <v>36</v>
      </c>
      <c r="BX108" s="101">
        <v>103</v>
      </c>
      <c r="BY108" s="101">
        <v>111</v>
      </c>
      <c r="BZ108" s="101">
        <v>80</v>
      </c>
      <c r="CA108" s="154">
        <v>54</v>
      </c>
      <c r="CB108" s="101">
        <v>63</v>
      </c>
      <c r="CC108" s="101">
        <v>57</v>
      </c>
      <c r="CD108" s="101">
        <v>67</v>
      </c>
      <c r="CE108" s="101">
        <v>101</v>
      </c>
      <c r="CF108" s="101">
        <v>76</v>
      </c>
      <c r="CG108" s="270">
        <v>77</v>
      </c>
      <c r="CH108" s="402">
        <f t="shared" si="38"/>
        <v>0</v>
      </c>
      <c r="CI108" s="402">
        <f t="shared" si="39"/>
        <v>0</v>
      </c>
      <c r="CJ108" s="27">
        <f t="shared" si="26"/>
        <v>495</v>
      </c>
      <c r="CK108" s="403"/>
      <c r="CN108" s="300"/>
    </row>
    <row r="109" spans="2:92" ht="20.100000000000001" customHeight="1" x14ac:dyDescent="0.25">
      <c r="B109" s="113" t="s">
        <v>188</v>
      </c>
      <c r="C109" s="143" t="s">
        <v>190</v>
      </c>
      <c r="D109" s="194">
        <v>0</v>
      </c>
      <c r="E109" s="195">
        <v>0</v>
      </c>
      <c r="F109" s="195">
        <v>0</v>
      </c>
      <c r="G109" s="195">
        <v>0</v>
      </c>
      <c r="H109" s="195">
        <v>0</v>
      </c>
      <c r="I109" s="195"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/>
      <c r="P109" s="403">
        <v>0</v>
      </c>
      <c r="Q109" s="195">
        <v>0</v>
      </c>
      <c r="R109" s="195">
        <v>0</v>
      </c>
      <c r="S109" s="195">
        <v>0</v>
      </c>
      <c r="T109" s="195">
        <v>0</v>
      </c>
      <c r="U109" s="195">
        <v>0</v>
      </c>
      <c r="V109" s="195">
        <v>0</v>
      </c>
      <c r="W109" s="195">
        <v>0</v>
      </c>
      <c r="X109" s="195">
        <v>0</v>
      </c>
      <c r="Y109" s="195">
        <v>0</v>
      </c>
      <c r="Z109" s="195">
        <v>0</v>
      </c>
      <c r="AA109" s="195">
        <v>0</v>
      </c>
      <c r="AB109" s="195">
        <v>0</v>
      </c>
      <c r="AC109" s="440">
        <v>0</v>
      </c>
      <c r="AD109" s="195">
        <v>0</v>
      </c>
      <c r="AE109" s="195">
        <v>0</v>
      </c>
      <c r="AF109" s="195">
        <v>0</v>
      </c>
      <c r="AG109" s="195">
        <v>0</v>
      </c>
      <c r="AH109" s="195">
        <v>0</v>
      </c>
      <c r="AI109" s="195">
        <v>0</v>
      </c>
      <c r="AJ109" s="195">
        <v>0</v>
      </c>
      <c r="AK109" s="195">
        <v>0</v>
      </c>
      <c r="AL109" s="195">
        <v>0</v>
      </c>
      <c r="AM109" s="195">
        <v>0</v>
      </c>
      <c r="AN109" s="195">
        <v>0</v>
      </c>
      <c r="AO109" s="438">
        <v>0</v>
      </c>
      <c r="AP109" s="154">
        <v>0</v>
      </c>
      <c r="AQ109" s="101">
        <v>0</v>
      </c>
      <c r="AR109" s="101">
        <v>0</v>
      </c>
      <c r="AS109" s="101">
        <v>0</v>
      </c>
      <c r="AT109" s="101">
        <v>0</v>
      </c>
      <c r="AU109" s="101">
        <v>0</v>
      </c>
      <c r="AV109" s="101">
        <v>0</v>
      </c>
      <c r="AW109" s="101">
        <v>0</v>
      </c>
      <c r="AX109" s="101">
        <v>0</v>
      </c>
      <c r="AY109" s="101">
        <v>0</v>
      </c>
      <c r="AZ109" s="101">
        <v>0</v>
      </c>
      <c r="BA109" s="101">
        <v>0</v>
      </c>
      <c r="BB109" s="154">
        <v>0</v>
      </c>
      <c r="BC109" s="101">
        <v>0</v>
      </c>
      <c r="BD109" s="101">
        <v>0</v>
      </c>
      <c r="BE109" s="101">
        <v>0</v>
      </c>
      <c r="BF109" s="101">
        <v>0</v>
      </c>
      <c r="BG109" s="101">
        <v>0</v>
      </c>
      <c r="BH109" s="101">
        <v>0</v>
      </c>
      <c r="BI109" s="101">
        <v>0</v>
      </c>
      <c r="BJ109" s="101">
        <v>0</v>
      </c>
      <c r="BK109" s="101">
        <v>0</v>
      </c>
      <c r="BL109" s="101">
        <v>0</v>
      </c>
      <c r="BM109" s="101">
        <v>0</v>
      </c>
      <c r="BN109" s="493">
        <f t="shared" si="37"/>
        <v>0</v>
      </c>
      <c r="BO109" s="101">
        <v>0</v>
      </c>
      <c r="BP109" s="101">
        <v>0</v>
      </c>
      <c r="BQ109" s="101">
        <v>0</v>
      </c>
      <c r="BR109" s="101">
        <v>0</v>
      </c>
      <c r="BS109" s="101">
        <v>0</v>
      </c>
      <c r="BT109" s="101">
        <v>0</v>
      </c>
      <c r="BU109" s="101">
        <v>0</v>
      </c>
      <c r="BV109" s="101">
        <v>0</v>
      </c>
      <c r="BW109" s="101">
        <v>0</v>
      </c>
      <c r="BX109" s="101">
        <v>0</v>
      </c>
      <c r="BY109" s="101">
        <v>0</v>
      </c>
      <c r="BZ109" s="101">
        <v>0</v>
      </c>
      <c r="CA109" s="154">
        <v>0</v>
      </c>
      <c r="CB109" s="101">
        <v>0</v>
      </c>
      <c r="CC109" s="101">
        <v>0</v>
      </c>
      <c r="CD109" s="101">
        <v>0</v>
      </c>
      <c r="CE109" s="101">
        <v>0</v>
      </c>
      <c r="CF109" s="101">
        <v>46</v>
      </c>
      <c r="CG109" s="270">
        <v>82</v>
      </c>
      <c r="CH109" s="402">
        <f t="shared" si="38"/>
        <v>0</v>
      </c>
      <c r="CI109" s="402">
        <f t="shared" si="39"/>
        <v>0</v>
      </c>
      <c r="CJ109" s="27">
        <f t="shared" si="26"/>
        <v>128</v>
      </c>
      <c r="CK109" s="403"/>
      <c r="CN109" s="300"/>
    </row>
    <row r="110" spans="2:92" ht="20.100000000000001" customHeight="1" x14ac:dyDescent="0.25">
      <c r="B110" s="113" t="s">
        <v>189</v>
      </c>
      <c r="C110" s="143" t="s">
        <v>191</v>
      </c>
      <c r="D110" s="194">
        <v>0</v>
      </c>
      <c r="E110" s="195">
        <v>0</v>
      </c>
      <c r="F110" s="195">
        <v>0</v>
      </c>
      <c r="G110" s="195">
        <v>0</v>
      </c>
      <c r="H110" s="195">
        <v>0</v>
      </c>
      <c r="I110" s="195">
        <v>0</v>
      </c>
      <c r="J110" s="195">
        <v>0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403">
        <v>0</v>
      </c>
      <c r="Q110" s="195">
        <v>0</v>
      </c>
      <c r="R110" s="195">
        <v>0</v>
      </c>
      <c r="S110" s="195">
        <v>0</v>
      </c>
      <c r="T110" s="195">
        <v>0</v>
      </c>
      <c r="U110" s="195">
        <v>0</v>
      </c>
      <c r="V110" s="195">
        <v>0</v>
      </c>
      <c r="W110" s="195">
        <v>0</v>
      </c>
      <c r="X110" s="195">
        <v>0</v>
      </c>
      <c r="Y110" s="195">
        <v>0</v>
      </c>
      <c r="Z110" s="195">
        <v>0</v>
      </c>
      <c r="AA110" s="195">
        <v>0</v>
      </c>
      <c r="AB110" s="195">
        <v>0</v>
      </c>
      <c r="AC110" s="440">
        <v>0</v>
      </c>
      <c r="AD110" s="195">
        <v>0</v>
      </c>
      <c r="AE110" s="195">
        <v>0</v>
      </c>
      <c r="AF110" s="195">
        <v>0</v>
      </c>
      <c r="AG110" s="195">
        <v>0</v>
      </c>
      <c r="AH110" s="195">
        <v>0</v>
      </c>
      <c r="AI110" s="195">
        <v>0</v>
      </c>
      <c r="AJ110" s="195">
        <v>0</v>
      </c>
      <c r="AK110" s="195">
        <v>0</v>
      </c>
      <c r="AL110" s="195">
        <v>0</v>
      </c>
      <c r="AM110" s="195">
        <v>0</v>
      </c>
      <c r="AN110" s="195">
        <v>0</v>
      </c>
      <c r="AO110" s="438">
        <v>0</v>
      </c>
      <c r="AP110" s="154">
        <v>0</v>
      </c>
      <c r="AQ110" s="101">
        <v>0</v>
      </c>
      <c r="AR110" s="101">
        <v>0</v>
      </c>
      <c r="AS110" s="101">
        <v>0</v>
      </c>
      <c r="AT110" s="101">
        <v>0</v>
      </c>
      <c r="AU110" s="101">
        <v>0</v>
      </c>
      <c r="AV110" s="101">
        <v>0</v>
      </c>
      <c r="AW110" s="101">
        <v>0</v>
      </c>
      <c r="AX110" s="101">
        <v>0</v>
      </c>
      <c r="AY110" s="101">
        <v>0</v>
      </c>
      <c r="AZ110" s="101">
        <v>0</v>
      </c>
      <c r="BA110" s="101">
        <v>0</v>
      </c>
      <c r="BB110" s="154">
        <v>0</v>
      </c>
      <c r="BC110" s="101">
        <v>0</v>
      </c>
      <c r="BD110" s="101">
        <v>0</v>
      </c>
      <c r="BE110" s="101">
        <v>0</v>
      </c>
      <c r="BF110" s="101">
        <v>0</v>
      </c>
      <c r="BG110" s="101">
        <v>0</v>
      </c>
      <c r="BH110" s="101">
        <v>0</v>
      </c>
      <c r="BI110" s="101">
        <v>0</v>
      </c>
      <c r="BJ110" s="101">
        <v>0</v>
      </c>
      <c r="BK110" s="101">
        <v>0</v>
      </c>
      <c r="BL110" s="101">
        <v>0</v>
      </c>
      <c r="BM110" s="101">
        <v>0</v>
      </c>
      <c r="BN110" s="493">
        <f t="shared" si="37"/>
        <v>0</v>
      </c>
      <c r="BO110" s="101">
        <v>0</v>
      </c>
      <c r="BP110" s="101">
        <v>0</v>
      </c>
      <c r="BQ110" s="101">
        <v>0</v>
      </c>
      <c r="BR110" s="101">
        <v>0</v>
      </c>
      <c r="BS110" s="101">
        <v>0</v>
      </c>
      <c r="BT110" s="101">
        <v>0</v>
      </c>
      <c r="BU110" s="101">
        <v>0</v>
      </c>
      <c r="BV110" s="101">
        <v>0</v>
      </c>
      <c r="BW110" s="101">
        <v>0</v>
      </c>
      <c r="BX110" s="101">
        <v>0</v>
      </c>
      <c r="BY110" s="101">
        <v>0</v>
      </c>
      <c r="BZ110" s="101">
        <v>0</v>
      </c>
      <c r="CA110" s="154">
        <v>0</v>
      </c>
      <c r="CB110" s="101">
        <v>0</v>
      </c>
      <c r="CC110" s="101">
        <v>0</v>
      </c>
      <c r="CD110" s="101">
        <v>0</v>
      </c>
      <c r="CE110" s="101">
        <v>0</v>
      </c>
      <c r="CF110" s="101">
        <v>26</v>
      </c>
      <c r="CG110" s="270">
        <v>52</v>
      </c>
      <c r="CH110" s="402">
        <f t="shared" si="38"/>
        <v>0</v>
      </c>
      <c r="CI110" s="402">
        <f t="shared" si="39"/>
        <v>0</v>
      </c>
      <c r="CJ110" s="27">
        <f t="shared" si="26"/>
        <v>78</v>
      </c>
      <c r="CK110" s="403"/>
      <c r="CN110" s="300"/>
    </row>
    <row r="111" spans="2:92" ht="20.100000000000001" customHeight="1" x14ac:dyDescent="0.25">
      <c r="B111" s="189" t="s">
        <v>21</v>
      </c>
      <c r="C111" s="190" t="s">
        <v>22</v>
      </c>
      <c r="D111" s="194">
        <v>612</v>
      </c>
      <c r="E111" s="195">
        <v>429</v>
      </c>
      <c r="F111" s="195">
        <v>517</v>
      </c>
      <c r="G111" s="195">
        <v>434</v>
      </c>
      <c r="H111" s="195">
        <v>407</v>
      </c>
      <c r="I111" s="195">
        <v>458</v>
      </c>
      <c r="J111" s="195">
        <v>454</v>
      </c>
      <c r="K111" s="195">
        <v>412</v>
      </c>
      <c r="L111" s="195">
        <v>441</v>
      </c>
      <c r="M111" s="195">
        <v>429</v>
      </c>
      <c r="N111" s="195">
        <v>387</v>
      </c>
      <c r="O111" s="195">
        <v>386</v>
      </c>
      <c r="P111" s="186">
        <f>SUM(D111:O111)</f>
        <v>5366</v>
      </c>
      <c r="Q111" s="196">
        <v>476</v>
      </c>
      <c r="R111" s="196">
        <v>380</v>
      </c>
      <c r="S111" s="196">
        <v>452</v>
      </c>
      <c r="T111" s="196">
        <v>365</v>
      </c>
      <c r="U111" s="196">
        <v>339</v>
      </c>
      <c r="V111" s="196">
        <v>376</v>
      </c>
      <c r="W111" s="196">
        <v>312</v>
      </c>
      <c r="X111" s="196">
        <v>342</v>
      </c>
      <c r="Y111" s="196">
        <v>352</v>
      </c>
      <c r="Z111" s="196">
        <v>354</v>
      </c>
      <c r="AA111" s="197">
        <v>321</v>
      </c>
      <c r="AB111" s="197">
        <v>210</v>
      </c>
      <c r="AC111" s="186">
        <f>SUM(Q111:AB111)</f>
        <v>4279</v>
      </c>
      <c r="AD111" s="197">
        <v>389</v>
      </c>
      <c r="AE111" s="197">
        <v>323</v>
      </c>
      <c r="AF111" s="197">
        <v>366</v>
      </c>
      <c r="AG111" s="197">
        <v>281</v>
      </c>
      <c r="AH111" s="197">
        <v>305</v>
      </c>
      <c r="AI111" s="197">
        <v>300</v>
      </c>
      <c r="AJ111" s="197">
        <v>281</v>
      </c>
      <c r="AK111" s="197">
        <v>306</v>
      </c>
      <c r="AL111" s="197">
        <v>269</v>
      </c>
      <c r="AM111" s="197">
        <v>302</v>
      </c>
      <c r="AN111" s="197">
        <v>292</v>
      </c>
      <c r="AO111" s="487">
        <v>237</v>
      </c>
      <c r="AP111" s="154">
        <v>342</v>
      </c>
      <c r="AQ111" s="101">
        <v>244</v>
      </c>
      <c r="AR111" s="101">
        <v>318</v>
      </c>
      <c r="AS111" s="101">
        <v>249</v>
      </c>
      <c r="AT111" s="101">
        <v>296</v>
      </c>
      <c r="AU111" s="101">
        <v>275</v>
      </c>
      <c r="AV111" s="101">
        <v>323</v>
      </c>
      <c r="AW111" s="101">
        <v>328</v>
      </c>
      <c r="AX111" s="101">
        <v>246</v>
      </c>
      <c r="AY111" s="101">
        <v>293</v>
      </c>
      <c r="AZ111" s="101">
        <v>276</v>
      </c>
      <c r="BA111" s="101">
        <v>249</v>
      </c>
      <c r="BB111" s="154">
        <v>404</v>
      </c>
      <c r="BC111" s="101">
        <v>277</v>
      </c>
      <c r="BD111" s="101">
        <v>274</v>
      </c>
      <c r="BE111" s="101">
        <v>268</v>
      </c>
      <c r="BF111" s="101">
        <v>253</v>
      </c>
      <c r="BG111" s="101">
        <v>328</v>
      </c>
      <c r="BH111" s="101">
        <v>332</v>
      </c>
      <c r="BI111" s="101">
        <v>332</v>
      </c>
      <c r="BJ111" s="101">
        <v>293</v>
      </c>
      <c r="BK111" s="101">
        <v>355</v>
      </c>
      <c r="BL111" s="101">
        <v>323</v>
      </c>
      <c r="BM111" s="101">
        <v>363</v>
      </c>
      <c r="BN111" s="493">
        <f t="shared" ref="BN111:BN133" si="41">SUM(BB111:BM111)</f>
        <v>3802</v>
      </c>
      <c r="BO111" s="101">
        <v>492</v>
      </c>
      <c r="BP111" s="101">
        <v>374</v>
      </c>
      <c r="BQ111" s="101">
        <v>381</v>
      </c>
      <c r="BR111" s="101">
        <v>360</v>
      </c>
      <c r="BS111" s="101">
        <v>355</v>
      </c>
      <c r="BT111" s="101">
        <v>325</v>
      </c>
      <c r="BU111" s="101">
        <v>372</v>
      </c>
      <c r="BV111" s="101">
        <v>347</v>
      </c>
      <c r="BW111" s="101">
        <v>342</v>
      </c>
      <c r="BX111" s="101">
        <v>400</v>
      </c>
      <c r="BY111" s="101">
        <v>338</v>
      </c>
      <c r="BZ111" s="101">
        <v>376</v>
      </c>
      <c r="CA111" s="154">
        <v>514</v>
      </c>
      <c r="CB111" s="101">
        <v>355</v>
      </c>
      <c r="CC111" s="101">
        <v>441</v>
      </c>
      <c r="CD111" s="101">
        <v>432</v>
      </c>
      <c r="CE111" s="101">
        <v>381</v>
      </c>
      <c r="CF111" s="101">
        <v>412</v>
      </c>
      <c r="CG111" s="270">
        <v>373</v>
      </c>
      <c r="CH111" s="402">
        <f t="shared" si="38"/>
        <v>2136</v>
      </c>
      <c r="CI111" s="402">
        <f t="shared" si="39"/>
        <v>2659</v>
      </c>
      <c r="CJ111" s="27">
        <f t="shared" si="26"/>
        <v>2908</v>
      </c>
      <c r="CK111" s="403">
        <f t="shared" si="40"/>
        <v>9.3644227153065085</v>
      </c>
      <c r="CN111" s="300"/>
    </row>
    <row r="112" spans="2:92" ht="20.100000000000001" customHeight="1" x14ac:dyDescent="0.25">
      <c r="B112" s="189" t="s">
        <v>23</v>
      </c>
      <c r="C112" s="190" t="s">
        <v>24</v>
      </c>
      <c r="D112" s="194">
        <v>317</v>
      </c>
      <c r="E112" s="195">
        <v>328</v>
      </c>
      <c r="F112" s="195">
        <v>359</v>
      </c>
      <c r="G112" s="195">
        <v>399</v>
      </c>
      <c r="H112" s="195">
        <v>382</v>
      </c>
      <c r="I112" s="195">
        <v>392</v>
      </c>
      <c r="J112" s="195">
        <v>371</v>
      </c>
      <c r="K112" s="195">
        <v>369</v>
      </c>
      <c r="L112" s="195">
        <v>377</v>
      </c>
      <c r="M112" s="195">
        <v>422</v>
      </c>
      <c r="N112" s="195">
        <v>337</v>
      </c>
      <c r="O112" s="195">
        <v>451</v>
      </c>
      <c r="P112" s="186">
        <f>SUM(D112:O112)</f>
        <v>4504</v>
      </c>
      <c r="Q112" s="196">
        <v>236</v>
      </c>
      <c r="R112" s="196">
        <v>293</v>
      </c>
      <c r="S112" s="196">
        <v>334</v>
      </c>
      <c r="T112" s="196">
        <v>343</v>
      </c>
      <c r="U112" s="196">
        <v>335</v>
      </c>
      <c r="V112" s="196">
        <v>288</v>
      </c>
      <c r="W112" s="196">
        <v>300</v>
      </c>
      <c r="X112" s="196">
        <v>305</v>
      </c>
      <c r="Y112" s="196">
        <v>337</v>
      </c>
      <c r="Z112" s="196">
        <v>355</v>
      </c>
      <c r="AA112" s="197">
        <v>315</v>
      </c>
      <c r="AB112" s="197">
        <v>423</v>
      </c>
      <c r="AC112" s="186">
        <f>SUM(Q112:AB112)</f>
        <v>3864</v>
      </c>
      <c r="AD112" s="197">
        <v>243</v>
      </c>
      <c r="AE112" s="197">
        <v>265</v>
      </c>
      <c r="AF112" s="197">
        <v>270</v>
      </c>
      <c r="AG112" s="197">
        <v>312</v>
      </c>
      <c r="AH112" s="197">
        <v>339</v>
      </c>
      <c r="AI112" s="197">
        <v>382</v>
      </c>
      <c r="AJ112" s="197">
        <v>217</v>
      </c>
      <c r="AK112" s="197">
        <v>253</v>
      </c>
      <c r="AL112" s="197">
        <v>259</v>
      </c>
      <c r="AM112" s="197">
        <v>237</v>
      </c>
      <c r="AN112" s="197">
        <v>233</v>
      </c>
      <c r="AO112" s="487">
        <v>311</v>
      </c>
      <c r="AP112" s="154">
        <v>151</v>
      </c>
      <c r="AQ112" s="101">
        <v>161</v>
      </c>
      <c r="AR112" s="101">
        <v>175</v>
      </c>
      <c r="AS112" s="101">
        <v>184</v>
      </c>
      <c r="AT112" s="101">
        <v>253</v>
      </c>
      <c r="AU112" s="101">
        <v>205</v>
      </c>
      <c r="AV112" s="101">
        <v>245</v>
      </c>
      <c r="AW112" s="101">
        <v>234</v>
      </c>
      <c r="AX112" s="101">
        <v>237</v>
      </c>
      <c r="AY112" s="101">
        <v>239</v>
      </c>
      <c r="AZ112" s="101">
        <v>215</v>
      </c>
      <c r="BA112" s="101">
        <v>254</v>
      </c>
      <c r="BB112" s="154">
        <v>166</v>
      </c>
      <c r="BC112" s="101">
        <v>156</v>
      </c>
      <c r="BD112" s="101">
        <v>172</v>
      </c>
      <c r="BE112" s="101">
        <v>210</v>
      </c>
      <c r="BF112" s="101">
        <v>213</v>
      </c>
      <c r="BG112" s="101">
        <v>217</v>
      </c>
      <c r="BH112" s="101">
        <v>261</v>
      </c>
      <c r="BI112" s="101">
        <v>224</v>
      </c>
      <c r="BJ112" s="101">
        <v>228</v>
      </c>
      <c r="BK112" s="101">
        <v>271</v>
      </c>
      <c r="BL112" s="101">
        <v>230</v>
      </c>
      <c r="BM112" s="101">
        <v>318</v>
      </c>
      <c r="BN112" s="493">
        <f t="shared" si="41"/>
        <v>2666</v>
      </c>
      <c r="BO112" s="101">
        <v>172</v>
      </c>
      <c r="BP112" s="101">
        <v>186</v>
      </c>
      <c r="BQ112" s="101">
        <v>177</v>
      </c>
      <c r="BR112" s="101">
        <v>217</v>
      </c>
      <c r="BS112" s="101">
        <v>221</v>
      </c>
      <c r="BT112" s="101">
        <v>238</v>
      </c>
      <c r="BU112" s="101">
        <v>233</v>
      </c>
      <c r="BV112" s="101">
        <v>206</v>
      </c>
      <c r="BW112" s="101">
        <v>253</v>
      </c>
      <c r="BX112" s="101">
        <v>239</v>
      </c>
      <c r="BY112" s="101">
        <v>207</v>
      </c>
      <c r="BZ112" s="101">
        <v>328</v>
      </c>
      <c r="CA112" s="154">
        <v>167</v>
      </c>
      <c r="CB112" s="101">
        <v>135</v>
      </c>
      <c r="CC112" s="101">
        <v>193</v>
      </c>
      <c r="CD112" s="101">
        <v>204</v>
      </c>
      <c r="CE112" s="101">
        <v>236</v>
      </c>
      <c r="CF112" s="101">
        <v>229</v>
      </c>
      <c r="CG112" s="270">
        <v>215</v>
      </c>
      <c r="CH112" s="402">
        <f t="shared" si="38"/>
        <v>1395</v>
      </c>
      <c r="CI112" s="402">
        <f t="shared" si="39"/>
        <v>1444</v>
      </c>
      <c r="CJ112" s="27">
        <f t="shared" si="26"/>
        <v>1379</v>
      </c>
      <c r="CK112" s="403">
        <f t="shared" si="40"/>
        <v>-4.5013850415512424</v>
      </c>
      <c r="CN112" s="300"/>
    </row>
    <row r="113" spans="1:112" ht="20.100000000000001" customHeight="1" x14ac:dyDescent="0.25">
      <c r="B113" s="189" t="s">
        <v>25</v>
      </c>
      <c r="C113" s="190" t="s">
        <v>63</v>
      </c>
      <c r="D113" s="194">
        <v>316</v>
      </c>
      <c r="E113" s="195">
        <v>326</v>
      </c>
      <c r="F113" s="195">
        <v>358</v>
      </c>
      <c r="G113" s="195">
        <v>398</v>
      </c>
      <c r="H113" s="195">
        <v>373</v>
      </c>
      <c r="I113" s="195">
        <v>389</v>
      </c>
      <c r="J113" s="195">
        <v>370</v>
      </c>
      <c r="K113" s="195">
        <v>368</v>
      </c>
      <c r="L113" s="195">
        <v>375</v>
      </c>
      <c r="M113" s="195">
        <v>419</v>
      </c>
      <c r="N113" s="195">
        <v>335</v>
      </c>
      <c r="O113" s="195">
        <v>445</v>
      </c>
      <c r="P113" s="186">
        <f>SUM(D113:O113)</f>
        <v>4472</v>
      </c>
      <c r="Q113" s="196">
        <v>235</v>
      </c>
      <c r="R113" s="196">
        <v>292</v>
      </c>
      <c r="S113" s="196">
        <v>332</v>
      </c>
      <c r="T113" s="196">
        <v>339</v>
      </c>
      <c r="U113" s="196">
        <v>335</v>
      </c>
      <c r="V113" s="196">
        <v>286</v>
      </c>
      <c r="W113" s="196">
        <v>298</v>
      </c>
      <c r="X113" s="196">
        <v>302</v>
      </c>
      <c r="Y113" s="196">
        <v>331</v>
      </c>
      <c r="Z113" s="196">
        <v>350</v>
      </c>
      <c r="AA113" s="197">
        <v>309</v>
      </c>
      <c r="AB113" s="197">
        <v>413</v>
      </c>
      <c r="AC113" s="186">
        <f>SUM(Q113:AB113)</f>
        <v>3822</v>
      </c>
      <c r="AD113" s="197">
        <v>235</v>
      </c>
      <c r="AE113" s="197">
        <v>263</v>
      </c>
      <c r="AF113" s="197">
        <v>264</v>
      </c>
      <c r="AG113" s="197">
        <v>306</v>
      </c>
      <c r="AH113" s="197">
        <v>333</v>
      </c>
      <c r="AI113" s="197">
        <v>381</v>
      </c>
      <c r="AJ113" s="197">
        <v>215</v>
      </c>
      <c r="AK113" s="197">
        <v>251</v>
      </c>
      <c r="AL113" s="197">
        <v>257</v>
      </c>
      <c r="AM113" s="197">
        <v>235</v>
      </c>
      <c r="AN113" s="197">
        <v>232</v>
      </c>
      <c r="AO113" s="487">
        <v>305</v>
      </c>
      <c r="AP113" s="154">
        <v>151</v>
      </c>
      <c r="AQ113" s="101">
        <v>159</v>
      </c>
      <c r="AR113" s="101">
        <v>174</v>
      </c>
      <c r="AS113" s="101">
        <v>182</v>
      </c>
      <c r="AT113" s="101">
        <v>253</v>
      </c>
      <c r="AU113" s="101">
        <v>204</v>
      </c>
      <c r="AV113" s="101">
        <v>241</v>
      </c>
      <c r="AW113" s="101">
        <v>234</v>
      </c>
      <c r="AX113" s="101">
        <v>237</v>
      </c>
      <c r="AY113" s="101">
        <v>239</v>
      </c>
      <c r="AZ113" s="101">
        <v>213</v>
      </c>
      <c r="BA113" s="101">
        <v>253</v>
      </c>
      <c r="BB113" s="154">
        <v>165</v>
      </c>
      <c r="BC113" s="101">
        <v>154</v>
      </c>
      <c r="BD113" s="101">
        <v>172</v>
      </c>
      <c r="BE113" s="101">
        <v>209</v>
      </c>
      <c r="BF113" s="101">
        <v>210</v>
      </c>
      <c r="BG113" s="101">
        <v>212</v>
      </c>
      <c r="BH113" s="101">
        <v>256</v>
      </c>
      <c r="BI113" s="101">
        <v>220</v>
      </c>
      <c r="BJ113" s="101">
        <v>227</v>
      </c>
      <c r="BK113" s="101">
        <v>271</v>
      </c>
      <c r="BL113" s="101">
        <v>226</v>
      </c>
      <c r="BM113" s="101">
        <v>311</v>
      </c>
      <c r="BN113" s="493">
        <f t="shared" si="41"/>
        <v>2633</v>
      </c>
      <c r="BO113" s="101">
        <v>171</v>
      </c>
      <c r="BP113" s="101">
        <v>185</v>
      </c>
      <c r="BQ113" s="101">
        <v>176</v>
      </c>
      <c r="BR113" s="101">
        <v>212</v>
      </c>
      <c r="BS113" s="101">
        <v>220</v>
      </c>
      <c r="BT113" s="101">
        <v>238</v>
      </c>
      <c r="BU113" s="101">
        <v>232</v>
      </c>
      <c r="BV113" s="101">
        <v>206</v>
      </c>
      <c r="BW113" s="101">
        <v>249</v>
      </c>
      <c r="BX113" s="101">
        <v>250</v>
      </c>
      <c r="BY113" s="101">
        <v>206</v>
      </c>
      <c r="BZ113" s="101">
        <v>322</v>
      </c>
      <c r="CA113" s="154">
        <v>164</v>
      </c>
      <c r="CB113" s="101">
        <v>135</v>
      </c>
      <c r="CC113" s="101">
        <v>190</v>
      </c>
      <c r="CD113" s="101">
        <v>204</v>
      </c>
      <c r="CE113" s="101">
        <v>235</v>
      </c>
      <c r="CF113" s="101">
        <v>226</v>
      </c>
      <c r="CG113" s="270">
        <v>213</v>
      </c>
      <c r="CH113" s="402">
        <f t="shared" si="38"/>
        <v>1378</v>
      </c>
      <c r="CI113" s="402">
        <f t="shared" si="39"/>
        <v>1434</v>
      </c>
      <c r="CJ113" s="27">
        <f t="shared" si="26"/>
        <v>1367</v>
      </c>
      <c r="CK113" s="403">
        <f t="shared" si="40"/>
        <v>-4.6722454672245455</v>
      </c>
      <c r="CN113" s="300"/>
    </row>
    <row r="114" spans="1:112" ht="20.100000000000001" customHeight="1" x14ac:dyDescent="0.25">
      <c r="B114" s="189" t="s">
        <v>42</v>
      </c>
      <c r="C114" s="190" t="s">
        <v>27</v>
      </c>
      <c r="D114" s="194">
        <v>0</v>
      </c>
      <c r="E114" s="195">
        <v>0</v>
      </c>
      <c r="F114" s="195">
        <v>0</v>
      </c>
      <c r="G114" s="195">
        <v>0</v>
      </c>
      <c r="H114" s="195">
        <v>0</v>
      </c>
      <c r="I114" s="195">
        <v>0</v>
      </c>
      <c r="J114" s="195">
        <v>0</v>
      </c>
      <c r="K114" s="195">
        <v>0</v>
      </c>
      <c r="L114" s="195">
        <v>0</v>
      </c>
      <c r="M114" s="195">
        <v>0</v>
      </c>
      <c r="N114" s="195">
        <v>0</v>
      </c>
      <c r="O114" s="195">
        <v>0</v>
      </c>
      <c r="P114" s="186">
        <f>SUM(D114:O114)</f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3</v>
      </c>
      <c r="V114" s="196">
        <v>2</v>
      </c>
      <c r="W114" s="196">
        <v>2</v>
      </c>
      <c r="X114" s="196">
        <v>3</v>
      </c>
      <c r="Y114" s="196">
        <v>6</v>
      </c>
      <c r="Z114" s="196">
        <v>5</v>
      </c>
      <c r="AA114" s="197">
        <v>6</v>
      </c>
      <c r="AB114" s="197">
        <v>10</v>
      </c>
      <c r="AC114" s="186">
        <f>SUM(Q114:AB114)</f>
        <v>37</v>
      </c>
      <c r="AD114" s="197">
        <v>8</v>
      </c>
      <c r="AE114" s="197">
        <v>2</v>
      </c>
      <c r="AF114" s="197">
        <v>6</v>
      </c>
      <c r="AG114" s="197">
        <v>6</v>
      </c>
      <c r="AH114" s="197">
        <v>6</v>
      </c>
      <c r="AI114" s="197">
        <v>1</v>
      </c>
      <c r="AJ114" s="197">
        <v>2</v>
      </c>
      <c r="AK114" s="197">
        <v>2</v>
      </c>
      <c r="AL114" s="197">
        <v>2</v>
      </c>
      <c r="AM114" s="197">
        <v>2</v>
      </c>
      <c r="AN114" s="197">
        <v>1</v>
      </c>
      <c r="AO114" s="487">
        <v>6</v>
      </c>
      <c r="AP114" s="154">
        <v>0</v>
      </c>
      <c r="AQ114" s="101">
        <v>2</v>
      </c>
      <c r="AR114" s="101">
        <v>1</v>
      </c>
      <c r="AS114" s="101">
        <v>2</v>
      </c>
      <c r="AT114" s="101">
        <v>0</v>
      </c>
      <c r="AU114" s="101">
        <v>1</v>
      </c>
      <c r="AV114" s="101">
        <v>4</v>
      </c>
      <c r="AW114" s="101">
        <v>0</v>
      </c>
      <c r="AX114" s="101">
        <v>0</v>
      </c>
      <c r="AY114" s="101">
        <v>0</v>
      </c>
      <c r="AZ114" s="101">
        <v>2</v>
      </c>
      <c r="BA114" s="101">
        <v>1</v>
      </c>
      <c r="BB114" s="154">
        <v>1</v>
      </c>
      <c r="BC114" s="101">
        <v>2</v>
      </c>
      <c r="BD114" s="101">
        <v>0</v>
      </c>
      <c r="BE114" s="101">
        <v>1</v>
      </c>
      <c r="BF114" s="101">
        <v>3</v>
      </c>
      <c r="BG114" s="101">
        <v>5</v>
      </c>
      <c r="BH114" s="101">
        <v>5</v>
      </c>
      <c r="BI114" s="101">
        <v>4</v>
      </c>
      <c r="BJ114" s="101">
        <v>1</v>
      </c>
      <c r="BK114" s="101">
        <v>0</v>
      </c>
      <c r="BL114" s="101">
        <v>4</v>
      </c>
      <c r="BM114" s="101">
        <v>7</v>
      </c>
      <c r="BN114" s="493">
        <f t="shared" si="41"/>
        <v>33</v>
      </c>
      <c r="BO114" s="101">
        <v>1</v>
      </c>
      <c r="BP114" s="101">
        <v>1</v>
      </c>
      <c r="BQ114" s="101">
        <v>1</v>
      </c>
      <c r="BR114" s="101">
        <v>5</v>
      </c>
      <c r="BS114" s="101">
        <v>1</v>
      </c>
      <c r="BT114" s="101">
        <v>0</v>
      </c>
      <c r="BU114" s="101">
        <v>1</v>
      </c>
      <c r="BV114" s="101">
        <v>0</v>
      </c>
      <c r="BW114" s="101">
        <v>4</v>
      </c>
      <c r="BX114" s="101">
        <v>0</v>
      </c>
      <c r="BY114" s="101">
        <v>1</v>
      </c>
      <c r="BZ114" s="101">
        <v>6</v>
      </c>
      <c r="CA114" s="154">
        <v>3</v>
      </c>
      <c r="CB114" s="101">
        <v>0</v>
      </c>
      <c r="CC114" s="101">
        <v>3</v>
      </c>
      <c r="CD114" s="101">
        <v>0</v>
      </c>
      <c r="CE114" s="101">
        <v>1</v>
      </c>
      <c r="CF114" s="101">
        <v>3</v>
      </c>
      <c r="CG114" s="270">
        <v>2</v>
      </c>
      <c r="CH114" s="402">
        <f t="shared" si="38"/>
        <v>17</v>
      </c>
      <c r="CI114" s="402">
        <f t="shared" si="39"/>
        <v>10</v>
      </c>
      <c r="CJ114" s="27">
        <f t="shared" si="26"/>
        <v>12</v>
      </c>
      <c r="CK114" s="403">
        <f t="shared" si="40"/>
        <v>19.999999999999996</v>
      </c>
      <c r="CN114" s="300"/>
    </row>
    <row r="115" spans="1:112" ht="20.100000000000001" customHeight="1" x14ac:dyDescent="0.25">
      <c r="B115" s="113" t="s">
        <v>151</v>
      </c>
      <c r="C115" s="143" t="s">
        <v>158</v>
      </c>
      <c r="D115" s="194">
        <v>0</v>
      </c>
      <c r="E115" s="195">
        <v>0</v>
      </c>
      <c r="F115" s="195">
        <v>0</v>
      </c>
      <c r="G115" s="195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5">
        <v>0</v>
      </c>
      <c r="N115" s="195">
        <v>0</v>
      </c>
      <c r="O115" s="195">
        <v>0</v>
      </c>
      <c r="P115" s="403">
        <v>0</v>
      </c>
      <c r="Q115" s="195">
        <v>0</v>
      </c>
      <c r="R115" s="195">
        <v>0</v>
      </c>
      <c r="S115" s="195">
        <v>0</v>
      </c>
      <c r="T115" s="195">
        <v>0</v>
      </c>
      <c r="U115" s="195">
        <v>0</v>
      </c>
      <c r="V115" s="195">
        <v>0</v>
      </c>
      <c r="W115" s="195">
        <v>0</v>
      </c>
      <c r="X115" s="195">
        <v>0</v>
      </c>
      <c r="Y115" s="195">
        <v>0</v>
      </c>
      <c r="Z115" s="195">
        <v>0</v>
      </c>
      <c r="AA115" s="195">
        <v>0</v>
      </c>
      <c r="AB115" s="195">
        <v>0</v>
      </c>
      <c r="AC115" s="440">
        <v>0</v>
      </c>
      <c r="AD115" s="195">
        <v>0</v>
      </c>
      <c r="AE115" s="195">
        <v>0</v>
      </c>
      <c r="AF115" s="195">
        <v>0</v>
      </c>
      <c r="AG115" s="195">
        <v>0</v>
      </c>
      <c r="AH115" s="195">
        <v>0</v>
      </c>
      <c r="AI115" s="195">
        <v>0</v>
      </c>
      <c r="AJ115" s="195">
        <v>0</v>
      </c>
      <c r="AK115" s="195">
        <v>0</v>
      </c>
      <c r="AL115" s="195">
        <v>0</v>
      </c>
      <c r="AM115" s="195">
        <v>0</v>
      </c>
      <c r="AN115" s="195">
        <v>0</v>
      </c>
      <c r="AO115" s="438">
        <v>0</v>
      </c>
      <c r="AP115" s="154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54">
        <v>0</v>
      </c>
      <c r="BC115" s="101">
        <v>0</v>
      </c>
      <c r="BD115" s="101">
        <v>0</v>
      </c>
      <c r="BE115" s="101">
        <v>0</v>
      </c>
      <c r="BF115" s="101">
        <v>0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493">
        <f t="shared" si="41"/>
        <v>0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101">
        <v>0</v>
      </c>
      <c r="BY115" s="101">
        <v>0</v>
      </c>
      <c r="BZ115" s="101">
        <v>15</v>
      </c>
      <c r="CA115" s="154">
        <v>3</v>
      </c>
      <c r="CB115" s="101">
        <v>3</v>
      </c>
      <c r="CC115" s="101">
        <v>4</v>
      </c>
      <c r="CD115" s="101">
        <v>4</v>
      </c>
      <c r="CE115" s="101">
        <v>1</v>
      </c>
      <c r="CF115" s="101">
        <v>3</v>
      </c>
      <c r="CG115" s="270">
        <v>5</v>
      </c>
      <c r="CH115" s="402">
        <f t="shared" si="38"/>
        <v>0</v>
      </c>
      <c r="CI115" s="402">
        <f t="shared" si="39"/>
        <v>0</v>
      </c>
      <c r="CJ115" s="27">
        <f t="shared" si="26"/>
        <v>23</v>
      </c>
      <c r="CK115" s="403"/>
      <c r="CN115" s="300"/>
    </row>
    <row r="116" spans="1:112" ht="20.100000000000001" customHeight="1" x14ac:dyDescent="0.25">
      <c r="B116" s="113" t="s">
        <v>196</v>
      </c>
      <c r="C116" s="143" t="s">
        <v>197</v>
      </c>
      <c r="D116" s="19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403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440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438"/>
      <c r="AP116" s="154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54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493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54"/>
      <c r="CB116" s="101"/>
      <c r="CC116" s="101"/>
      <c r="CD116" s="101"/>
      <c r="CE116" s="101"/>
      <c r="CF116" s="101"/>
      <c r="CG116" s="270">
        <v>2</v>
      </c>
      <c r="CH116" s="402">
        <f t="shared" si="38"/>
        <v>0</v>
      </c>
      <c r="CI116" s="402">
        <f t="shared" si="39"/>
        <v>0</v>
      </c>
      <c r="CJ116" s="27">
        <f t="shared" si="26"/>
        <v>2</v>
      </c>
      <c r="CK116" s="403"/>
      <c r="CN116" s="300"/>
    </row>
    <row r="117" spans="1:112" ht="20.100000000000001" customHeight="1" x14ac:dyDescent="0.25">
      <c r="B117" s="113" t="s">
        <v>87</v>
      </c>
      <c r="C117" s="143" t="s">
        <v>88</v>
      </c>
      <c r="D117" s="194">
        <v>0</v>
      </c>
      <c r="E117" s="195">
        <v>0</v>
      </c>
      <c r="F117" s="195">
        <v>0</v>
      </c>
      <c r="G117" s="195">
        <v>0</v>
      </c>
      <c r="H117" s="195">
        <v>0</v>
      </c>
      <c r="I117" s="195">
        <v>0</v>
      </c>
      <c r="J117" s="195">
        <v>0</v>
      </c>
      <c r="K117" s="195">
        <v>0</v>
      </c>
      <c r="L117" s="195">
        <v>0</v>
      </c>
      <c r="M117" s="195">
        <v>0</v>
      </c>
      <c r="N117" s="195">
        <v>0</v>
      </c>
      <c r="O117" s="195">
        <v>0</v>
      </c>
      <c r="P117" s="403">
        <v>0</v>
      </c>
      <c r="Q117" s="195">
        <v>0</v>
      </c>
      <c r="R117" s="195">
        <v>0</v>
      </c>
      <c r="S117" s="195">
        <v>0</v>
      </c>
      <c r="T117" s="195">
        <v>0</v>
      </c>
      <c r="U117" s="195">
        <v>0</v>
      </c>
      <c r="V117" s="195">
        <v>0</v>
      </c>
      <c r="W117" s="195">
        <v>0</v>
      </c>
      <c r="X117" s="195">
        <v>0</v>
      </c>
      <c r="Y117" s="195">
        <v>0</v>
      </c>
      <c r="Z117" s="195">
        <v>0</v>
      </c>
      <c r="AA117" s="195">
        <v>0</v>
      </c>
      <c r="AB117" s="195">
        <v>0</v>
      </c>
      <c r="AC117" s="440">
        <v>0</v>
      </c>
      <c r="AD117" s="195">
        <v>0</v>
      </c>
      <c r="AE117" s="195">
        <v>0</v>
      </c>
      <c r="AF117" s="195">
        <v>0</v>
      </c>
      <c r="AG117" s="195">
        <v>0</v>
      </c>
      <c r="AH117" s="195">
        <v>0</v>
      </c>
      <c r="AI117" s="195">
        <v>0</v>
      </c>
      <c r="AJ117" s="195">
        <v>0</v>
      </c>
      <c r="AK117" s="195">
        <v>0</v>
      </c>
      <c r="AL117" s="195">
        <v>0</v>
      </c>
      <c r="AM117" s="195">
        <v>0</v>
      </c>
      <c r="AN117" s="195">
        <v>0</v>
      </c>
      <c r="AO117" s="438">
        <v>0</v>
      </c>
      <c r="AP117" s="154">
        <v>0</v>
      </c>
      <c r="AQ117" s="101">
        <v>0</v>
      </c>
      <c r="AR117" s="101">
        <v>0</v>
      </c>
      <c r="AS117" s="101">
        <v>0</v>
      </c>
      <c r="AT117" s="101">
        <v>0</v>
      </c>
      <c r="AU117" s="101">
        <v>0</v>
      </c>
      <c r="AV117" s="101">
        <v>0</v>
      </c>
      <c r="AW117" s="101">
        <v>21</v>
      </c>
      <c r="AX117" s="101">
        <v>20</v>
      </c>
      <c r="AY117" s="101">
        <v>23</v>
      </c>
      <c r="AZ117" s="101">
        <v>20</v>
      </c>
      <c r="BA117" s="101">
        <v>21</v>
      </c>
      <c r="BB117" s="154">
        <v>21</v>
      </c>
      <c r="BC117" s="101">
        <v>18</v>
      </c>
      <c r="BD117" s="101">
        <v>22</v>
      </c>
      <c r="BE117" s="101">
        <v>22</v>
      </c>
      <c r="BF117" s="101">
        <v>22</v>
      </c>
      <c r="BG117" s="101">
        <v>19</v>
      </c>
      <c r="BH117" s="101">
        <v>23</v>
      </c>
      <c r="BI117" s="101">
        <v>21</v>
      </c>
      <c r="BJ117" s="101">
        <v>24</v>
      </c>
      <c r="BK117" s="101">
        <v>21</v>
      </c>
      <c r="BL117" s="101">
        <v>20</v>
      </c>
      <c r="BM117" s="101">
        <v>19</v>
      </c>
      <c r="BN117" s="493">
        <f t="shared" si="41"/>
        <v>252</v>
      </c>
      <c r="BO117" s="101">
        <v>22</v>
      </c>
      <c r="BP117" s="101">
        <v>19</v>
      </c>
      <c r="BQ117" s="101">
        <v>20</v>
      </c>
      <c r="BR117" s="101">
        <v>19</v>
      </c>
      <c r="BS117" s="101">
        <v>13</v>
      </c>
      <c r="BT117" s="101">
        <v>8</v>
      </c>
      <c r="BU117" s="101">
        <v>16</v>
      </c>
      <c r="BV117" s="101">
        <v>13</v>
      </c>
      <c r="BW117" s="101">
        <v>12</v>
      </c>
      <c r="BX117" s="101">
        <v>12</v>
      </c>
      <c r="BY117" s="101">
        <v>8</v>
      </c>
      <c r="BZ117" s="270">
        <v>8</v>
      </c>
      <c r="CA117" s="154">
        <v>10</v>
      </c>
      <c r="CB117" s="101">
        <v>9</v>
      </c>
      <c r="CC117" s="101">
        <v>11</v>
      </c>
      <c r="CD117" s="101">
        <v>9</v>
      </c>
      <c r="CE117" s="101">
        <v>4</v>
      </c>
      <c r="CF117" s="101">
        <v>11</v>
      </c>
      <c r="CG117" s="270">
        <v>10</v>
      </c>
      <c r="CH117" s="402">
        <f t="shared" si="38"/>
        <v>147</v>
      </c>
      <c r="CI117" s="402">
        <f t="shared" si="39"/>
        <v>117</v>
      </c>
      <c r="CJ117" s="27">
        <f t="shared" si="26"/>
        <v>64</v>
      </c>
      <c r="CK117" s="403">
        <f t="shared" si="40"/>
        <v>-45.299145299145295</v>
      </c>
      <c r="CN117" s="300"/>
    </row>
    <row r="118" spans="1:112" ht="20.100000000000001" customHeight="1" thickBot="1" x14ac:dyDescent="0.3">
      <c r="B118" s="113" t="s">
        <v>154</v>
      </c>
      <c r="C118" s="143" t="s">
        <v>159</v>
      </c>
      <c r="D118" s="199">
        <v>0</v>
      </c>
      <c r="E118" s="200">
        <v>0</v>
      </c>
      <c r="F118" s="200">
        <v>0</v>
      </c>
      <c r="G118" s="200">
        <v>0</v>
      </c>
      <c r="H118" s="200">
        <v>0</v>
      </c>
      <c r="I118" s="200">
        <v>0</v>
      </c>
      <c r="J118" s="200">
        <v>0</v>
      </c>
      <c r="K118" s="200">
        <v>0</v>
      </c>
      <c r="L118" s="200">
        <v>0</v>
      </c>
      <c r="M118" s="200">
        <v>0</v>
      </c>
      <c r="N118" s="200">
        <v>0</v>
      </c>
      <c r="O118" s="200">
        <v>0</v>
      </c>
      <c r="P118" s="404">
        <v>0</v>
      </c>
      <c r="Q118" s="200">
        <v>0</v>
      </c>
      <c r="R118" s="200">
        <v>0</v>
      </c>
      <c r="S118" s="200">
        <v>0</v>
      </c>
      <c r="T118" s="200">
        <v>0</v>
      </c>
      <c r="U118" s="200">
        <v>0</v>
      </c>
      <c r="V118" s="200">
        <v>0</v>
      </c>
      <c r="W118" s="200">
        <v>0</v>
      </c>
      <c r="X118" s="200">
        <v>0</v>
      </c>
      <c r="Y118" s="200">
        <v>0</v>
      </c>
      <c r="Z118" s="200">
        <v>0</v>
      </c>
      <c r="AA118" s="200">
        <v>0</v>
      </c>
      <c r="AB118" s="200">
        <v>0</v>
      </c>
      <c r="AC118" s="441">
        <v>0</v>
      </c>
      <c r="AD118" s="200">
        <v>0</v>
      </c>
      <c r="AE118" s="200">
        <v>0</v>
      </c>
      <c r="AF118" s="200">
        <v>0</v>
      </c>
      <c r="AG118" s="200">
        <v>0</v>
      </c>
      <c r="AH118" s="200">
        <v>0</v>
      </c>
      <c r="AI118" s="200">
        <v>0</v>
      </c>
      <c r="AJ118" s="200">
        <v>0</v>
      </c>
      <c r="AK118" s="200">
        <v>0</v>
      </c>
      <c r="AL118" s="200">
        <v>0</v>
      </c>
      <c r="AM118" s="200">
        <v>0</v>
      </c>
      <c r="AN118" s="200">
        <v>0</v>
      </c>
      <c r="AO118" s="439">
        <v>0</v>
      </c>
      <c r="AP118" s="101">
        <v>0</v>
      </c>
      <c r="AQ118" s="101">
        <v>0</v>
      </c>
      <c r="AR118" s="101">
        <v>0</v>
      </c>
      <c r="AS118" s="101">
        <v>0</v>
      </c>
      <c r="AT118" s="101">
        <v>0</v>
      </c>
      <c r="AU118" s="101">
        <v>0</v>
      </c>
      <c r="AV118" s="101">
        <v>0</v>
      </c>
      <c r="AW118" s="101">
        <v>0</v>
      </c>
      <c r="AX118" s="101">
        <v>0</v>
      </c>
      <c r="AY118" s="101">
        <v>0</v>
      </c>
      <c r="AZ118" s="101">
        <v>0</v>
      </c>
      <c r="BA118" s="101">
        <v>0</v>
      </c>
      <c r="BB118" s="272">
        <v>0</v>
      </c>
      <c r="BC118" s="273">
        <v>0</v>
      </c>
      <c r="BD118" s="273">
        <v>0</v>
      </c>
      <c r="BE118" s="273">
        <v>0</v>
      </c>
      <c r="BF118" s="273">
        <v>0</v>
      </c>
      <c r="BG118" s="273">
        <v>0</v>
      </c>
      <c r="BH118" s="273">
        <v>0</v>
      </c>
      <c r="BI118" s="273">
        <v>0</v>
      </c>
      <c r="BJ118" s="273">
        <v>0</v>
      </c>
      <c r="BK118" s="273">
        <v>0</v>
      </c>
      <c r="BL118" s="273">
        <v>0</v>
      </c>
      <c r="BM118" s="273">
        <v>0</v>
      </c>
      <c r="BN118" s="493">
        <f t="shared" si="41"/>
        <v>0</v>
      </c>
      <c r="BO118" s="273">
        <v>0</v>
      </c>
      <c r="BP118" s="273">
        <v>0</v>
      </c>
      <c r="BQ118" s="273">
        <v>0</v>
      </c>
      <c r="BR118" s="273">
        <v>0</v>
      </c>
      <c r="BS118" s="273">
        <v>0</v>
      </c>
      <c r="BT118" s="273">
        <v>0</v>
      </c>
      <c r="BU118" s="273">
        <v>0</v>
      </c>
      <c r="BV118" s="273">
        <v>0</v>
      </c>
      <c r="BW118" s="273">
        <v>0</v>
      </c>
      <c r="BX118" s="273">
        <v>0</v>
      </c>
      <c r="BY118" s="273">
        <v>0</v>
      </c>
      <c r="BZ118" s="101">
        <v>8</v>
      </c>
      <c r="CA118" s="154">
        <v>14</v>
      </c>
      <c r="CB118" s="101">
        <v>12</v>
      </c>
      <c r="CC118" s="101">
        <v>15</v>
      </c>
      <c r="CD118" s="101">
        <v>121</v>
      </c>
      <c r="CE118" s="101">
        <v>16</v>
      </c>
      <c r="CF118" s="101">
        <v>22</v>
      </c>
      <c r="CG118" s="270">
        <v>29</v>
      </c>
      <c r="CH118" s="402">
        <f>SUM($BB118:$BH118)</f>
        <v>0</v>
      </c>
      <c r="CI118" s="402">
        <f>SUM($BO118:$BU118)</f>
        <v>0</v>
      </c>
      <c r="CJ118" s="27">
        <f t="shared" ref="CJ118:CJ152" si="42">SUM($CA118:$CG118)</f>
        <v>229</v>
      </c>
      <c r="CK118" s="403"/>
      <c r="CN118" s="300"/>
    </row>
    <row r="119" spans="1:112" s="39" customFormat="1" ht="20.100000000000001" customHeight="1" thickBot="1" x14ac:dyDescent="0.35">
      <c r="A119" s="10"/>
      <c r="B119" s="378" t="s">
        <v>72</v>
      </c>
      <c r="C119" s="374"/>
      <c r="D119" s="202">
        <f t="shared" ref="D119:AI119" si="43">SUM(D120:D148)</f>
        <v>1278</v>
      </c>
      <c r="E119" s="185">
        <f t="shared" si="43"/>
        <v>1159</v>
      </c>
      <c r="F119" s="185">
        <f t="shared" si="43"/>
        <v>1363</v>
      </c>
      <c r="G119" s="185">
        <f t="shared" si="43"/>
        <v>1303</v>
      </c>
      <c r="H119" s="185">
        <f t="shared" si="43"/>
        <v>1437</v>
      </c>
      <c r="I119" s="185">
        <f t="shared" si="43"/>
        <v>1427</v>
      </c>
      <c r="J119" s="185">
        <f t="shared" si="43"/>
        <v>1443</v>
      </c>
      <c r="K119" s="185">
        <f t="shared" si="43"/>
        <v>1253</v>
      </c>
      <c r="L119" s="185">
        <f t="shared" si="43"/>
        <v>1317</v>
      </c>
      <c r="M119" s="185">
        <f t="shared" si="43"/>
        <v>1293</v>
      </c>
      <c r="N119" s="185">
        <f t="shared" si="43"/>
        <v>1341</v>
      </c>
      <c r="O119" s="471">
        <f t="shared" si="43"/>
        <v>1452</v>
      </c>
      <c r="P119" s="185">
        <f t="shared" si="43"/>
        <v>16066</v>
      </c>
      <c r="Q119" s="202">
        <f t="shared" si="43"/>
        <v>1123</v>
      </c>
      <c r="R119" s="185">
        <f t="shared" si="43"/>
        <v>1114</v>
      </c>
      <c r="S119" s="185">
        <f t="shared" si="43"/>
        <v>1377</v>
      </c>
      <c r="T119" s="185">
        <f t="shared" si="43"/>
        <v>1365</v>
      </c>
      <c r="U119" s="185">
        <f t="shared" si="43"/>
        <v>1391</v>
      </c>
      <c r="V119" s="185">
        <f t="shared" si="43"/>
        <v>1516</v>
      </c>
      <c r="W119" s="185">
        <f t="shared" si="43"/>
        <v>1344</v>
      </c>
      <c r="X119" s="185">
        <f t="shared" si="43"/>
        <v>1286</v>
      </c>
      <c r="Y119" s="185">
        <f t="shared" si="43"/>
        <v>1294</v>
      </c>
      <c r="Z119" s="185">
        <f t="shared" si="43"/>
        <v>1301</v>
      </c>
      <c r="AA119" s="185">
        <f t="shared" si="43"/>
        <v>1209</v>
      </c>
      <c r="AB119" s="471">
        <f t="shared" si="43"/>
        <v>1570</v>
      </c>
      <c r="AC119" s="185">
        <f t="shared" si="43"/>
        <v>15890</v>
      </c>
      <c r="AD119" s="202">
        <f t="shared" si="43"/>
        <v>1201</v>
      </c>
      <c r="AE119" s="185">
        <f t="shared" si="43"/>
        <v>1159</v>
      </c>
      <c r="AF119" s="185">
        <f t="shared" si="43"/>
        <v>1296</v>
      </c>
      <c r="AG119" s="185">
        <f t="shared" si="43"/>
        <v>1199</v>
      </c>
      <c r="AH119" s="185">
        <f t="shared" si="43"/>
        <v>1384</v>
      </c>
      <c r="AI119" s="185">
        <f t="shared" si="43"/>
        <v>1273</v>
      </c>
      <c r="AJ119" s="185">
        <f t="shared" ref="AJ119:BM119" si="44">SUM(AJ120:AJ148)</f>
        <v>1309</v>
      </c>
      <c r="AK119" s="185">
        <f t="shared" si="44"/>
        <v>1523</v>
      </c>
      <c r="AL119" s="185">
        <f t="shared" si="44"/>
        <v>1448</v>
      </c>
      <c r="AM119" s="185">
        <f t="shared" si="44"/>
        <v>1308</v>
      </c>
      <c r="AN119" s="185">
        <f t="shared" si="44"/>
        <v>1408</v>
      </c>
      <c r="AO119" s="471">
        <f t="shared" si="44"/>
        <v>1496</v>
      </c>
      <c r="AP119" s="185">
        <f t="shared" si="44"/>
        <v>1302</v>
      </c>
      <c r="AQ119" s="185">
        <f t="shared" si="44"/>
        <v>1244</v>
      </c>
      <c r="AR119" s="185">
        <f t="shared" si="44"/>
        <v>1562</v>
      </c>
      <c r="AS119" s="185">
        <f t="shared" si="44"/>
        <v>1473</v>
      </c>
      <c r="AT119" s="185">
        <f t="shared" si="44"/>
        <v>1774</v>
      </c>
      <c r="AU119" s="185">
        <f t="shared" si="44"/>
        <v>1379</v>
      </c>
      <c r="AV119" s="185">
        <f t="shared" si="44"/>
        <v>1455</v>
      </c>
      <c r="AW119" s="185">
        <f t="shared" si="44"/>
        <v>1463</v>
      </c>
      <c r="AX119" s="185">
        <f t="shared" si="44"/>
        <v>1389</v>
      </c>
      <c r="AY119" s="185">
        <f t="shared" si="44"/>
        <v>1506</v>
      </c>
      <c r="AZ119" s="185">
        <f t="shared" si="44"/>
        <v>1319</v>
      </c>
      <c r="BA119" s="185">
        <f t="shared" si="44"/>
        <v>1312</v>
      </c>
      <c r="BB119" s="202">
        <f t="shared" si="44"/>
        <v>1404</v>
      </c>
      <c r="BC119" s="185">
        <f t="shared" si="44"/>
        <v>1231</v>
      </c>
      <c r="BD119" s="185">
        <f t="shared" si="44"/>
        <v>1360</v>
      </c>
      <c r="BE119" s="185">
        <f t="shared" si="44"/>
        <v>1453</v>
      </c>
      <c r="BF119" s="185">
        <f t="shared" si="44"/>
        <v>1409</v>
      </c>
      <c r="BG119" s="185">
        <f t="shared" si="44"/>
        <v>1333</v>
      </c>
      <c r="BH119" s="185">
        <f t="shared" si="44"/>
        <v>1468</v>
      </c>
      <c r="BI119" s="185">
        <f t="shared" si="44"/>
        <v>1513</v>
      </c>
      <c r="BJ119" s="185">
        <f t="shared" si="44"/>
        <v>1469</v>
      </c>
      <c r="BK119" s="185">
        <f t="shared" si="44"/>
        <v>1605</v>
      </c>
      <c r="BL119" s="185">
        <f t="shared" si="44"/>
        <v>1480</v>
      </c>
      <c r="BM119" s="185">
        <f t="shared" si="44"/>
        <v>1459</v>
      </c>
      <c r="BN119" s="187">
        <f t="shared" si="41"/>
        <v>17184</v>
      </c>
      <c r="BO119" s="185">
        <f t="shared" ref="BO119:CG119" si="45">SUM(BO120:BO148)</f>
        <v>1441</v>
      </c>
      <c r="BP119" s="185">
        <f t="shared" si="45"/>
        <v>1370</v>
      </c>
      <c r="BQ119" s="185">
        <f t="shared" si="45"/>
        <v>1413</v>
      </c>
      <c r="BR119" s="185">
        <f t="shared" si="45"/>
        <v>1496</v>
      </c>
      <c r="BS119" s="185">
        <f t="shared" si="45"/>
        <v>1559</v>
      </c>
      <c r="BT119" s="185">
        <f t="shared" si="45"/>
        <v>1442</v>
      </c>
      <c r="BU119" s="185">
        <f t="shared" si="45"/>
        <v>1569</v>
      </c>
      <c r="BV119" s="185">
        <f t="shared" si="45"/>
        <v>1631</v>
      </c>
      <c r="BW119" s="185">
        <f t="shared" si="45"/>
        <v>1660</v>
      </c>
      <c r="BX119" s="185">
        <f t="shared" si="45"/>
        <v>1710</v>
      </c>
      <c r="BY119" s="185">
        <f t="shared" si="45"/>
        <v>1399</v>
      </c>
      <c r="BZ119" s="185">
        <f t="shared" si="45"/>
        <v>1975</v>
      </c>
      <c r="CA119" s="202">
        <f t="shared" si="45"/>
        <v>1741</v>
      </c>
      <c r="CB119" s="185">
        <f t="shared" si="45"/>
        <v>1527</v>
      </c>
      <c r="CC119" s="185">
        <f t="shared" si="45"/>
        <v>1817</v>
      </c>
      <c r="CD119" s="185">
        <f t="shared" si="45"/>
        <v>1883</v>
      </c>
      <c r="CE119" s="185">
        <f t="shared" si="45"/>
        <v>1685</v>
      </c>
      <c r="CF119" s="185">
        <f t="shared" ref="CF119" si="46">SUM(CF120:CF148)</f>
        <v>1864</v>
      </c>
      <c r="CG119" s="471">
        <f t="shared" si="45"/>
        <v>2134</v>
      </c>
      <c r="CH119" s="188">
        <f>SUM($BB119:$BH119)</f>
        <v>9658</v>
      </c>
      <c r="CI119" s="491">
        <f>SUM($BO119:$BU119)</f>
        <v>10290</v>
      </c>
      <c r="CJ119" s="411">
        <f t="shared" si="42"/>
        <v>12651</v>
      </c>
      <c r="CK119" s="193">
        <f t="shared" si="40"/>
        <v>22.944606413994162</v>
      </c>
      <c r="CL119" s="260"/>
      <c r="CM119" s="260"/>
      <c r="CN119" s="300"/>
      <c r="CO119" s="260"/>
      <c r="CP119" s="260"/>
      <c r="CQ119" s="228"/>
      <c r="CR119" s="242"/>
      <c r="CS119" s="242"/>
      <c r="CT119" s="228"/>
      <c r="CU119" s="228"/>
      <c r="CV119" s="228"/>
      <c r="CW119" s="228"/>
      <c r="CX119" s="228"/>
      <c r="CY119" s="228"/>
      <c r="CZ119" s="228"/>
      <c r="DA119" s="228"/>
      <c r="DB119" s="228"/>
      <c r="DC119" s="228"/>
      <c r="DD119" s="228"/>
      <c r="DE119" s="228"/>
      <c r="DF119" s="228"/>
      <c r="DG119" s="228"/>
      <c r="DH119" s="228"/>
    </row>
    <row r="120" spans="1:112" ht="20.100000000000001" customHeight="1" x14ac:dyDescent="0.25">
      <c r="B120" s="189" t="s">
        <v>8</v>
      </c>
      <c r="C120" s="142" t="s">
        <v>133</v>
      </c>
      <c r="D120" s="203">
        <v>513</v>
      </c>
      <c r="E120" s="204">
        <v>435</v>
      </c>
      <c r="F120" s="204">
        <v>550</v>
      </c>
      <c r="G120" s="204">
        <v>474</v>
      </c>
      <c r="H120" s="204">
        <v>578</v>
      </c>
      <c r="I120" s="204">
        <v>637</v>
      </c>
      <c r="J120" s="204">
        <v>669</v>
      </c>
      <c r="K120" s="204">
        <v>533</v>
      </c>
      <c r="L120" s="204">
        <v>565</v>
      </c>
      <c r="M120" s="204">
        <v>540</v>
      </c>
      <c r="N120" s="204">
        <v>569</v>
      </c>
      <c r="O120" s="204">
        <v>641</v>
      </c>
      <c r="P120" s="193">
        <v>6704</v>
      </c>
      <c r="Q120" s="205">
        <v>465</v>
      </c>
      <c r="R120" s="205">
        <v>469</v>
      </c>
      <c r="S120" s="205">
        <v>580</v>
      </c>
      <c r="T120" s="205">
        <v>595</v>
      </c>
      <c r="U120" s="205">
        <v>611</v>
      </c>
      <c r="V120" s="205">
        <v>682</v>
      </c>
      <c r="W120" s="205">
        <v>620</v>
      </c>
      <c r="X120" s="205">
        <v>577</v>
      </c>
      <c r="Y120" s="205">
        <v>511</v>
      </c>
      <c r="Z120" s="206">
        <v>552</v>
      </c>
      <c r="AA120" s="206">
        <v>472</v>
      </c>
      <c r="AB120" s="206">
        <v>570</v>
      </c>
      <c r="AC120" s="186">
        <v>6704</v>
      </c>
      <c r="AD120" s="192">
        <v>443</v>
      </c>
      <c r="AE120" s="192">
        <v>440</v>
      </c>
      <c r="AF120" s="192">
        <v>537</v>
      </c>
      <c r="AG120" s="192">
        <v>484</v>
      </c>
      <c r="AH120" s="192">
        <v>542</v>
      </c>
      <c r="AI120" s="192">
        <v>493</v>
      </c>
      <c r="AJ120" s="192">
        <v>423</v>
      </c>
      <c r="AK120" s="192">
        <v>430</v>
      </c>
      <c r="AL120" s="192">
        <v>446</v>
      </c>
      <c r="AM120" s="192">
        <v>398</v>
      </c>
      <c r="AN120" s="192">
        <v>437</v>
      </c>
      <c r="AO120" s="192">
        <v>517</v>
      </c>
      <c r="AP120" s="154">
        <v>385</v>
      </c>
      <c r="AQ120" s="101">
        <v>271</v>
      </c>
      <c r="AR120" s="101">
        <v>366</v>
      </c>
      <c r="AS120" s="101">
        <v>382</v>
      </c>
      <c r="AT120" s="101">
        <v>434</v>
      </c>
      <c r="AU120" s="101">
        <v>337</v>
      </c>
      <c r="AV120" s="101">
        <v>278</v>
      </c>
      <c r="AW120" s="101">
        <v>286</v>
      </c>
      <c r="AX120" s="101">
        <v>258</v>
      </c>
      <c r="AY120" s="101">
        <v>279</v>
      </c>
      <c r="AZ120" s="101">
        <v>215</v>
      </c>
      <c r="BA120" s="101">
        <v>225</v>
      </c>
      <c r="BB120" s="121">
        <v>273</v>
      </c>
      <c r="BC120" s="101">
        <v>222</v>
      </c>
      <c r="BD120" s="101">
        <v>222</v>
      </c>
      <c r="BE120" s="101">
        <v>234</v>
      </c>
      <c r="BF120" s="101">
        <v>176</v>
      </c>
      <c r="BG120" s="101">
        <v>177</v>
      </c>
      <c r="BH120" s="101">
        <v>169</v>
      </c>
      <c r="BI120" s="101">
        <v>218</v>
      </c>
      <c r="BJ120" s="101">
        <v>153</v>
      </c>
      <c r="BK120" s="101">
        <v>180</v>
      </c>
      <c r="BL120" s="101">
        <v>125</v>
      </c>
      <c r="BM120" s="101">
        <v>183</v>
      </c>
      <c r="BN120" s="493">
        <f t="shared" si="41"/>
        <v>2332</v>
      </c>
      <c r="BO120" s="35">
        <v>197</v>
      </c>
      <c r="BP120" s="35">
        <v>200</v>
      </c>
      <c r="BQ120" s="35">
        <v>246</v>
      </c>
      <c r="BR120" s="35">
        <v>235</v>
      </c>
      <c r="BS120" s="35">
        <v>267</v>
      </c>
      <c r="BT120" s="35">
        <v>202</v>
      </c>
      <c r="BU120" s="35">
        <v>188</v>
      </c>
      <c r="BV120" s="35">
        <v>246</v>
      </c>
      <c r="BW120" s="35">
        <v>63</v>
      </c>
      <c r="BX120" s="35">
        <v>45</v>
      </c>
      <c r="BY120" s="35">
        <v>21</v>
      </c>
      <c r="BZ120" s="35">
        <v>21</v>
      </c>
      <c r="CA120" s="154">
        <v>24</v>
      </c>
      <c r="CB120" s="101">
        <v>5</v>
      </c>
      <c r="CC120" s="101">
        <v>0</v>
      </c>
      <c r="CD120" s="101">
        <v>2</v>
      </c>
      <c r="CE120" s="101">
        <v>1</v>
      </c>
      <c r="CF120" s="101">
        <v>1</v>
      </c>
      <c r="CG120" s="270">
        <v>5</v>
      </c>
      <c r="CH120" s="400">
        <f>SUM($BB120:$BH120)</f>
        <v>1473</v>
      </c>
      <c r="CI120" s="402">
        <f>SUM($BO120:$BU120)</f>
        <v>1535</v>
      </c>
      <c r="CJ120" s="27">
        <f>SUM($CA120:$CG120)</f>
        <v>38</v>
      </c>
      <c r="CK120" s="401">
        <f t="shared" si="40"/>
        <v>-97.524429967426713</v>
      </c>
      <c r="CN120" s="300"/>
    </row>
    <row r="121" spans="1:112" ht="20.100000000000001" customHeight="1" x14ac:dyDescent="0.25">
      <c r="B121" s="189" t="s">
        <v>9</v>
      </c>
      <c r="C121" s="190" t="s">
        <v>10</v>
      </c>
      <c r="D121" s="203">
        <v>47</v>
      </c>
      <c r="E121" s="204">
        <v>41</v>
      </c>
      <c r="F121" s="204">
        <v>60</v>
      </c>
      <c r="G121" s="204">
        <v>56</v>
      </c>
      <c r="H121" s="204">
        <v>61</v>
      </c>
      <c r="I121" s="204">
        <v>53</v>
      </c>
      <c r="J121" s="204">
        <v>48</v>
      </c>
      <c r="K121" s="204">
        <v>46</v>
      </c>
      <c r="L121" s="204">
        <v>39</v>
      </c>
      <c r="M121" s="204">
        <v>40</v>
      </c>
      <c r="N121" s="204">
        <v>65</v>
      </c>
      <c r="O121" s="204">
        <v>50</v>
      </c>
      <c r="P121" s="186">
        <v>606</v>
      </c>
      <c r="Q121" s="196">
        <v>36</v>
      </c>
      <c r="R121" s="196">
        <v>31</v>
      </c>
      <c r="S121" s="196">
        <v>49</v>
      </c>
      <c r="T121" s="196">
        <v>35</v>
      </c>
      <c r="U121" s="196">
        <v>38</v>
      </c>
      <c r="V121" s="196">
        <v>48</v>
      </c>
      <c r="W121" s="196">
        <v>34</v>
      </c>
      <c r="X121" s="196">
        <v>28</v>
      </c>
      <c r="Y121" s="196">
        <v>44</v>
      </c>
      <c r="Z121" s="207">
        <v>50</v>
      </c>
      <c r="AA121" s="207">
        <v>45</v>
      </c>
      <c r="AB121" s="207">
        <v>44</v>
      </c>
      <c r="AC121" s="186">
        <v>482</v>
      </c>
      <c r="AD121" s="197">
        <v>46</v>
      </c>
      <c r="AE121" s="197">
        <v>52</v>
      </c>
      <c r="AF121" s="197">
        <v>44</v>
      </c>
      <c r="AG121" s="197">
        <v>32</v>
      </c>
      <c r="AH121" s="197">
        <v>47</v>
      </c>
      <c r="AI121" s="197">
        <v>45</v>
      </c>
      <c r="AJ121" s="197">
        <v>60</v>
      </c>
      <c r="AK121" s="197">
        <v>51</v>
      </c>
      <c r="AL121" s="197">
        <v>55</v>
      </c>
      <c r="AM121" s="267">
        <v>48</v>
      </c>
      <c r="AN121" s="267">
        <v>49</v>
      </c>
      <c r="AO121" s="267">
        <v>59</v>
      </c>
      <c r="AP121" s="154">
        <v>40</v>
      </c>
      <c r="AQ121" s="101">
        <v>40</v>
      </c>
      <c r="AR121" s="101">
        <v>63</v>
      </c>
      <c r="AS121" s="101">
        <v>50</v>
      </c>
      <c r="AT121" s="101">
        <v>71</v>
      </c>
      <c r="AU121" s="101">
        <v>44</v>
      </c>
      <c r="AV121" s="101">
        <v>59</v>
      </c>
      <c r="AW121" s="101">
        <v>57</v>
      </c>
      <c r="AX121" s="101">
        <v>40</v>
      </c>
      <c r="AY121" s="101">
        <v>51</v>
      </c>
      <c r="AZ121" s="101">
        <v>36</v>
      </c>
      <c r="BA121" s="101">
        <v>40</v>
      </c>
      <c r="BB121" s="154">
        <v>39</v>
      </c>
      <c r="BC121" s="101">
        <v>56</v>
      </c>
      <c r="BD121" s="101">
        <v>56</v>
      </c>
      <c r="BE121" s="101">
        <v>45</v>
      </c>
      <c r="BF121" s="101">
        <v>50</v>
      </c>
      <c r="BG121" s="101">
        <v>50</v>
      </c>
      <c r="BH121" s="101">
        <v>50</v>
      </c>
      <c r="BI121" s="101">
        <v>50</v>
      </c>
      <c r="BJ121" s="101">
        <v>62</v>
      </c>
      <c r="BK121" s="101">
        <v>64</v>
      </c>
      <c r="BL121" s="101">
        <v>63</v>
      </c>
      <c r="BM121" s="101">
        <v>55</v>
      </c>
      <c r="BN121" s="493">
        <f t="shared" si="41"/>
        <v>640</v>
      </c>
      <c r="BO121" s="101">
        <v>55</v>
      </c>
      <c r="BP121" s="101">
        <v>54</v>
      </c>
      <c r="BQ121" s="101">
        <v>49</v>
      </c>
      <c r="BR121" s="101">
        <v>53</v>
      </c>
      <c r="BS121" s="101">
        <v>56</v>
      </c>
      <c r="BT121" s="101">
        <v>54</v>
      </c>
      <c r="BU121" s="101">
        <v>66</v>
      </c>
      <c r="BV121" s="101">
        <v>56</v>
      </c>
      <c r="BW121" s="101">
        <v>69</v>
      </c>
      <c r="BX121" s="101">
        <v>75</v>
      </c>
      <c r="BY121" s="101">
        <v>62</v>
      </c>
      <c r="BZ121" s="101">
        <v>66</v>
      </c>
      <c r="CA121" s="154">
        <v>50</v>
      </c>
      <c r="CB121" s="101">
        <v>48</v>
      </c>
      <c r="CC121" s="101">
        <v>53</v>
      </c>
      <c r="CD121" s="101">
        <v>57</v>
      </c>
      <c r="CE121" s="101">
        <v>39</v>
      </c>
      <c r="CF121" s="101">
        <v>68</v>
      </c>
      <c r="CG121" s="270">
        <v>56</v>
      </c>
      <c r="CH121" s="402">
        <f>SUM($BB121:$BH121)</f>
        <v>346</v>
      </c>
      <c r="CI121" s="402">
        <f>SUM($BO121:$BU121)</f>
        <v>387</v>
      </c>
      <c r="CJ121" s="27">
        <f t="shared" si="42"/>
        <v>371</v>
      </c>
      <c r="CK121" s="403">
        <f t="shared" si="40"/>
        <v>-4.1343669250646027</v>
      </c>
      <c r="CN121" s="300"/>
    </row>
    <row r="122" spans="1:112" ht="20.100000000000001" customHeight="1" x14ac:dyDescent="0.25">
      <c r="B122" s="189" t="s">
        <v>11</v>
      </c>
      <c r="C122" s="190" t="s">
        <v>12</v>
      </c>
      <c r="D122" s="203">
        <v>45</v>
      </c>
      <c r="E122" s="204">
        <v>45</v>
      </c>
      <c r="F122" s="204">
        <v>71</v>
      </c>
      <c r="G122" s="204">
        <v>70</v>
      </c>
      <c r="H122" s="204">
        <v>54</v>
      </c>
      <c r="I122" s="204">
        <v>50</v>
      </c>
      <c r="J122" s="204">
        <v>61</v>
      </c>
      <c r="K122" s="204">
        <v>44</v>
      </c>
      <c r="L122" s="204">
        <v>45</v>
      </c>
      <c r="M122" s="204">
        <v>41</v>
      </c>
      <c r="N122" s="204">
        <v>43</v>
      </c>
      <c r="O122" s="204">
        <v>50</v>
      </c>
      <c r="P122" s="186">
        <v>619</v>
      </c>
      <c r="Q122" s="196">
        <v>37</v>
      </c>
      <c r="R122" s="196">
        <v>31</v>
      </c>
      <c r="S122" s="196">
        <v>43</v>
      </c>
      <c r="T122" s="196">
        <v>33</v>
      </c>
      <c r="U122" s="196">
        <v>33</v>
      </c>
      <c r="V122" s="196">
        <v>41</v>
      </c>
      <c r="W122" s="196">
        <v>34</v>
      </c>
      <c r="X122" s="196">
        <v>32</v>
      </c>
      <c r="Y122" s="196">
        <v>35</v>
      </c>
      <c r="Z122" s="207">
        <v>48</v>
      </c>
      <c r="AA122" s="207">
        <v>39</v>
      </c>
      <c r="AB122" s="207">
        <v>51</v>
      </c>
      <c r="AC122" s="186">
        <v>457</v>
      </c>
      <c r="AD122" s="197">
        <v>48</v>
      </c>
      <c r="AE122" s="197">
        <v>45</v>
      </c>
      <c r="AF122" s="197">
        <v>51</v>
      </c>
      <c r="AG122" s="197">
        <v>30</v>
      </c>
      <c r="AH122" s="197">
        <v>48</v>
      </c>
      <c r="AI122" s="197">
        <v>48</v>
      </c>
      <c r="AJ122" s="197">
        <v>58</v>
      </c>
      <c r="AK122" s="197">
        <v>48</v>
      </c>
      <c r="AL122" s="197">
        <v>47</v>
      </c>
      <c r="AM122" s="267">
        <v>57</v>
      </c>
      <c r="AN122" s="267">
        <v>47</v>
      </c>
      <c r="AO122" s="267">
        <v>58</v>
      </c>
      <c r="AP122" s="154">
        <v>41</v>
      </c>
      <c r="AQ122" s="101">
        <v>30</v>
      </c>
      <c r="AR122" s="101">
        <v>60</v>
      </c>
      <c r="AS122" s="101">
        <v>41</v>
      </c>
      <c r="AT122" s="101">
        <v>52</v>
      </c>
      <c r="AU122" s="101">
        <v>43</v>
      </c>
      <c r="AV122" s="101">
        <v>55</v>
      </c>
      <c r="AW122" s="101">
        <v>54</v>
      </c>
      <c r="AX122" s="101">
        <v>44</v>
      </c>
      <c r="AY122" s="101">
        <v>46</v>
      </c>
      <c r="AZ122" s="101">
        <v>38</v>
      </c>
      <c r="BA122" s="101">
        <v>43</v>
      </c>
      <c r="BB122" s="154">
        <v>34</v>
      </c>
      <c r="BC122" s="101">
        <v>28</v>
      </c>
      <c r="BD122" s="101">
        <v>49</v>
      </c>
      <c r="BE122" s="101">
        <v>48</v>
      </c>
      <c r="BF122" s="101">
        <v>59</v>
      </c>
      <c r="BG122" s="101">
        <v>49</v>
      </c>
      <c r="BH122" s="101">
        <v>51</v>
      </c>
      <c r="BI122" s="101">
        <v>53</v>
      </c>
      <c r="BJ122" s="101">
        <v>59</v>
      </c>
      <c r="BK122" s="101">
        <v>63</v>
      </c>
      <c r="BL122" s="101">
        <v>61</v>
      </c>
      <c r="BM122" s="101">
        <v>52</v>
      </c>
      <c r="BN122" s="493">
        <f t="shared" si="41"/>
        <v>606</v>
      </c>
      <c r="BO122" s="101">
        <v>52</v>
      </c>
      <c r="BP122" s="101">
        <v>50</v>
      </c>
      <c r="BQ122" s="101">
        <v>53</v>
      </c>
      <c r="BR122" s="101">
        <v>45</v>
      </c>
      <c r="BS122" s="101">
        <v>58</v>
      </c>
      <c r="BT122" s="101">
        <v>42</v>
      </c>
      <c r="BU122" s="101">
        <v>67</v>
      </c>
      <c r="BV122" s="101">
        <v>50</v>
      </c>
      <c r="BW122" s="101">
        <v>67</v>
      </c>
      <c r="BX122" s="101">
        <v>76</v>
      </c>
      <c r="BY122" s="101">
        <v>64</v>
      </c>
      <c r="BZ122" s="101">
        <v>56</v>
      </c>
      <c r="CA122" s="154">
        <v>51</v>
      </c>
      <c r="CB122" s="101">
        <v>38</v>
      </c>
      <c r="CC122" s="101">
        <v>60</v>
      </c>
      <c r="CD122" s="101">
        <v>55</v>
      </c>
      <c r="CE122" s="101">
        <v>49</v>
      </c>
      <c r="CF122" s="101">
        <v>56</v>
      </c>
      <c r="CG122" s="270">
        <v>63</v>
      </c>
      <c r="CH122" s="402">
        <f t="shared" ref="CH122:CH145" si="47">SUM($BB122:$BH122)</f>
        <v>318</v>
      </c>
      <c r="CI122" s="402">
        <f>SUM($BO122:$BU122)</f>
        <v>367</v>
      </c>
      <c r="CJ122" s="27">
        <f t="shared" si="42"/>
        <v>372</v>
      </c>
      <c r="CK122" s="403">
        <f t="shared" si="40"/>
        <v>1.3623978201634968</v>
      </c>
      <c r="CN122" s="300"/>
    </row>
    <row r="123" spans="1:112" ht="20.100000000000001" customHeight="1" x14ac:dyDescent="0.25">
      <c r="B123" s="189" t="s">
        <v>13</v>
      </c>
      <c r="C123" s="143" t="s">
        <v>136</v>
      </c>
      <c r="D123" s="203">
        <v>1</v>
      </c>
      <c r="E123" s="204">
        <v>1</v>
      </c>
      <c r="F123" s="204">
        <v>1</v>
      </c>
      <c r="G123" s="204">
        <v>1</v>
      </c>
      <c r="H123" s="204">
        <v>2</v>
      </c>
      <c r="I123" s="204">
        <v>2</v>
      </c>
      <c r="J123" s="204">
        <v>1</v>
      </c>
      <c r="K123" s="204">
        <v>2</v>
      </c>
      <c r="L123" s="204">
        <v>1</v>
      </c>
      <c r="M123" s="204">
        <v>1</v>
      </c>
      <c r="N123" s="204">
        <v>1</v>
      </c>
      <c r="O123" s="204">
        <v>1</v>
      </c>
      <c r="P123" s="186">
        <v>15</v>
      </c>
      <c r="Q123" s="196">
        <v>1</v>
      </c>
      <c r="R123" s="196">
        <v>1</v>
      </c>
      <c r="S123" s="196">
        <v>1</v>
      </c>
      <c r="T123" s="196">
        <v>1</v>
      </c>
      <c r="U123" s="196">
        <v>1</v>
      </c>
      <c r="V123" s="196">
        <v>1</v>
      </c>
      <c r="W123" s="196">
        <v>1</v>
      </c>
      <c r="X123" s="196">
        <v>1</v>
      </c>
      <c r="Y123" s="196">
        <v>1</v>
      </c>
      <c r="Z123" s="207">
        <v>1</v>
      </c>
      <c r="AA123" s="207">
        <v>1</v>
      </c>
      <c r="AB123" s="207">
        <v>1</v>
      </c>
      <c r="AC123" s="186">
        <v>12</v>
      </c>
      <c r="AD123" s="197">
        <v>1</v>
      </c>
      <c r="AE123" s="197">
        <v>1</v>
      </c>
      <c r="AF123" s="197">
        <v>1</v>
      </c>
      <c r="AG123" s="197">
        <v>1</v>
      </c>
      <c r="AH123" s="197">
        <v>1</v>
      </c>
      <c r="AI123" s="197">
        <v>1</v>
      </c>
      <c r="AJ123" s="197">
        <v>3</v>
      </c>
      <c r="AK123" s="197">
        <v>1</v>
      </c>
      <c r="AL123" s="197">
        <v>1</v>
      </c>
      <c r="AM123" s="267">
        <v>1</v>
      </c>
      <c r="AN123" s="267">
        <v>1</v>
      </c>
      <c r="AO123" s="267">
        <v>1</v>
      </c>
      <c r="AP123" s="154">
        <v>1</v>
      </c>
      <c r="AQ123" s="101">
        <v>1</v>
      </c>
      <c r="AR123" s="101">
        <v>1</v>
      </c>
      <c r="AS123" s="101">
        <v>1</v>
      </c>
      <c r="AT123" s="101">
        <v>2</v>
      </c>
      <c r="AU123" s="101">
        <v>1</v>
      </c>
      <c r="AV123" s="101">
        <v>1</v>
      </c>
      <c r="AW123" s="101">
        <v>1</v>
      </c>
      <c r="AX123" s="101">
        <v>0</v>
      </c>
      <c r="AY123" s="101">
        <v>2</v>
      </c>
      <c r="AZ123" s="101">
        <v>1</v>
      </c>
      <c r="BA123" s="101">
        <v>1</v>
      </c>
      <c r="BB123" s="154">
        <v>1</v>
      </c>
      <c r="BC123" s="101">
        <v>1</v>
      </c>
      <c r="BD123" s="101">
        <v>1</v>
      </c>
      <c r="BE123" s="101">
        <v>1</v>
      </c>
      <c r="BF123" s="101">
        <v>2</v>
      </c>
      <c r="BG123" s="101">
        <v>1</v>
      </c>
      <c r="BH123" s="101">
        <v>1</v>
      </c>
      <c r="BI123" s="101">
        <v>2</v>
      </c>
      <c r="BJ123" s="101">
        <v>3</v>
      </c>
      <c r="BK123" s="101">
        <v>2</v>
      </c>
      <c r="BL123" s="101">
        <v>1</v>
      </c>
      <c r="BM123" s="101">
        <v>1</v>
      </c>
      <c r="BN123" s="493">
        <f t="shared" si="41"/>
        <v>17</v>
      </c>
      <c r="BO123" s="101">
        <v>1</v>
      </c>
      <c r="BP123" s="101">
        <v>1</v>
      </c>
      <c r="BQ123" s="101">
        <v>1</v>
      </c>
      <c r="BR123" s="101">
        <v>1</v>
      </c>
      <c r="BS123" s="101">
        <v>1</v>
      </c>
      <c r="BT123" s="101">
        <v>1</v>
      </c>
      <c r="BU123" s="101">
        <v>1</v>
      </c>
      <c r="BV123" s="101">
        <v>1</v>
      </c>
      <c r="BW123" s="101">
        <v>0</v>
      </c>
      <c r="BX123" s="101">
        <v>0</v>
      </c>
      <c r="BY123" s="101">
        <v>0</v>
      </c>
      <c r="BZ123" s="101">
        <v>0</v>
      </c>
      <c r="CA123" s="154">
        <v>0</v>
      </c>
      <c r="CB123" s="101">
        <v>0</v>
      </c>
      <c r="CC123" s="101">
        <v>0</v>
      </c>
      <c r="CD123" s="101">
        <v>0</v>
      </c>
      <c r="CE123" s="101">
        <v>0</v>
      </c>
      <c r="CF123" s="101">
        <v>0</v>
      </c>
      <c r="CG123" s="270"/>
      <c r="CH123" s="402">
        <f t="shared" si="47"/>
        <v>8</v>
      </c>
      <c r="CI123" s="402">
        <f>SUM($BO123:$BU123)</f>
        <v>7</v>
      </c>
      <c r="CJ123" s="27">
        <f t="shared" si="42"/>
        <v>0</v>
      </c>
      <c r="CK123" s="403">
        <f t="shared" si="40"/>
        <v>-100</v>
      </c>
      <c r="CN123" s="300"/>
    </row>
    <row r="124" spans="1:112" ht="20.100000000000001" customHeight="1" x14ac:dyDescent="0.25">
      <c r="B124" s="189" t="s">
        <v>14</v>
      </c>
      <c r="C124" s="143" t="s">
        <v>137</v>
      </c>
      <c r="D124" s="203">
        <v>0</v>
      </c>
      <c r="E124" s="204">
        <v>0</v>
      </c>
      <c r="F124" s="204">
        <v>0</v>
      </c>
      <c r="G124" s="204">
        <v>0</v>
      </c>
      <c r="H124" s="204">
        <v>0</v>
      </c>
      <c r="I124" s="204">
        <v>0</v>
      </c>
      <c r="J124" s="204">
        <v>0</v>
      </c>
      <c r="K124" s="204">
        <v>0</v>
      </c>
      <c r="L124" s="204">
        <v>0</v>
      </c>
      <c r="M124" s="204">
        <v>0</v>
      </c>
      <c r="N124" s="204">
        <v>0</v>
      </c>
      <c r="O124" s="204">
        <v>0</v>
      </c>
      <c r="P124" s="186">
        <v>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207">
        <v>0</v>
      </c>
      <c r="AA124" s="207">
        <v>0</v>
      </c>
      <c r="AB124" s="207">
        <v>0</v>
      </c>
      <c r="AC124" s="186">
        <v>0</v>
      </c>
      <c r="AD124" s="197">
        <v>0</v>
      </c>
      <c r="AE124" s="197">
        <v>0</v>
      </c>
      <c r="AF124" s="197">
        <v>0</v>
      </c>
      <c r="AG124" s="197">
        <v>0</v>
      </c>
      <c r="AH124" s="197">
        <v>0</v>
      </c>
      <c r="AI124" s="197">
        <v>0</v>
      </c>
      <c r="AJ124" s="197">
        <v>0</v>
      </c>
      <c r="AK124" s="197">
        <v>0</v>
      </c>
      <c r="AL124" s="197">
        <v>0</v>
      </c>
      <c r="AM124" s="267">
        <v>0</v>
      </c>
      <c r="AN124" s="267">
        <v>0</v>
      </c>
      <c r="AO124" s="267">
        <v>0</v>
      </c>
      <c r="AP124" s="154">
        <v>0</v>
      </c>
      <c r="AQ124" s="101">
        <v>0</v>
      </c>
      <c r="AR124" s="101">
        <v>0</v>
      </c>
      <c r="AS124" s="101">
        <v>0</v>
      </c>
      <c r="AT124" s="101">
        <v>0</v>
      </c>
      <c r="AU124" s="101">
        <v>0</v>
      </c>
      <c r="AV124" s="101">
        <v>0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54">
        <v>0</v>
      </c>
      <c r="BC124" s="101">
        <v>0</v>
      </c>
      <c r="BD124" s="101">
        <v>0</v>
      </c>
      <c r="BE124" s="101">
        <v>0</v>
      </c>
      <c r="BF124" s="101">
        <v>0</v>
      </c>
      <c r="BG124" s="101">
        <v>0</v>
      </c>
      <c r="BH124" s="101">
        <v>0</v>
      </c>
      <c r="BI124" s="101">
        <v>0</v>
      </c>
      <c r="BJ124" s="101">
        <v>0</v>
      </c>
      <c r="BK124" s="101">
        <v>0</v>
      </c>
      <c r="BL124" s="101">
        <v>0</v>
      </c>
      <c r="BM124" s="101">
        <v>0</v>
      </c>
      <c r="BN124" s="493">
        <f t="shared" si="41"/>
        <v>0</v>
      </c>
      <c r="BO124" s="101">
        <v>0</v>
      </c>
      <c r="BP124" s="101">
        <v>0</v>
      </c>
      <c r="BQ124" s="101">
        <v>0</v>
      </c>
      <c r="BR124" s="101">
        <v>0</v>
      </c>
      <c r="BS124" s="101">
        <v>0</v>
      </c>
      <c r="BT124" s="101">
        <v>0</v>
      </c>
      <c r="BU124" s="101">
        <v>0</v>
      </c>
      <c r="BV124" s="101">
        <v>0</v>
      </c>
      <c r="BW124" s="101">
        <v>0</v>
      </c>
      <c r="BX124" s="101">
        <v>0</v>
      </c>
      <c r="BY124" s="101">
        <v>0</v>
      </c>
      <c r="BZ124" s="101">
        <v>0</v>
      </c>
      <c r="CA124" s="154">
        <v>0</v>
      </c>
      <c r="CB124" s="101">
        <v>0</v>
      </c>
      <c r="CC124" s="101">
        <v>0</v>
      </c>
      <c r="CD124" s="101">
        <v>0</v>
      </c>
      <c r="CE124" s="101">
        <v>0</v>
      </c>
      <c r="CF124" s="101">
        <v>0</v>
      </c>
      <c r="CG124" s="270"/>
      <c r="CH124" s="402">
        <f t="shared" si="47"/>
        <v>0</v>
      </c>
      <c r="CI124" s="402">
        <f>SUM($BO124:$BU124)</f>
        <v>0</v>
      </c>
      <c r="CJ124" s="27">
        <f t="shared" si="42"/>
        <v>0</v>
      </c>
      <c r="CK124" s="403"/>
      <c r="CN124" s="300"/>
    </row>
    <row r="125" spans="1:112" ht="20.100000000000001" customHeight="1" x14ac:dyDescent="0.25">
      <c r="B125" s="189" t="s">
        <v>15</v>
      </c>
      <c r="C125" s="190" t="s">
        <v>16</v>
      </c>
      <c r="D125" s="203">
        <v>0</v>
      </c>
      <c r="E125" s="204">
        <v>0</v>
      </c>
      <c r="F125" s="204">
        <v>1</v>
      </c>
      <c r="G125" s="204">
        <v>1</v>
      </c>
      <c r="H125" s="204">
        <v>2</v>
      </c>
      <c r="I125" s="204">
        <v>0</v>
      </c>
      <c r="J125" s="204">
        <v>0</v>
      </c>
      <c r="K125" s="204">
        <v>0</v>
      </c>
      <c r="L125" s="204">
        <v>0</v>
      </c>
      <c r="M125" s="204">
        <v>1</v>
      </c>
      <c r="N125" s="204">
        <v>0</v>
      </c>
      <c r="O125" s="204">
        <v>0</v>
      </c>
      <c r="P125" s="186">
        <v>5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207">
        <v>0</v>
      </c>
      <c r="AA125" s="207">
        <v>12</v>
      </c>
      <c r="AB125" s="207">
        <v>148</v>
      </c>
      <c r="AC125" s="186">
        <v>160</v>
      </c>
      <c r="AD125" s="197">
        <v>5</v>
      </c>
      <c r="AE125" s="197">
        <v>2</v>
      </c>
      <c r="AF125" s="197">
        <v>3</v>
      </c>
      <c r="AG125" s="197">
        <v>4</v>
      </c>
      <c r="AH125" s="197">
        <v>18</v>
      </c>
      <c r="AI125" s="197">
        <v>5</v>
      </c>
      <c r="AJ125" s="197">
        <v>24</v>
      </c>
      <c r="AK125" s="197">
        <v>58</v>
      </c>
      <c r="AL125" s="197">
        <v>21</v>
      </c>
      <c r="AM125" s="267">
        <v>5</v>
      </c>
      <c r="AN125" s="267">
        <v>1</v>
      </c>
      <c r="AO125" s="267">
        <v>0</v>
      </c>
      <c r="AP125" s="154">
        <v>0</v>
      </c>
      <c r="AQ125" s="101">
        <v>0</v>
      </c>
      <c r="AR125" s="101">
        <v>0</v>
      </c>
      <c r="AS125" s="101">
        <v>0</v>
      </c>
      <c r="AT125" s="101">
        <v>0</v>
      </c>
      <c r="AU125" s="101">
        <v>0</v>
      </c>
      <c r="AV125" s="101">
        <v>0</v>
      </c>
      <c r="AW125" s="101">
        <v>0</v>
      </c>
      <c r="AX125" s="101">
        <v>0</v>
      </c>
      <c r="AY125" s="101">
        <v>0</v>
      </c>
      <c r="AZ125" s="101">
        <v>0</v>
      </c>
      <c r="BA125" s="101">
        <v>0</v>
      </c>
      <c r="BB125" s="154">
        <v>1</v>
      </c>
      <c r="BC125" s="101">
        <v>4</v>
      </c>
      <c r="BD125" s="101">
        <v>2</v>
      </c>
      <c r="BE125" s="101">
        <v>1</v>
      </c>
      <c r="BF125" s="101">
        <v>0</v>
      </c>
      <c r="BG125" s="101">
        <v>1</v>
      </c>
      <c r="BH125" s="101">
        <v>1</v>
      </c>
      <c r="BI125" s="101">
        <v>0</v>
      </c>
      <c r="BJ125" s="101">
        <v>0</v>
      </c>
      <c r="BK125" s="101">
        <v>2</v>
      </c>
      <c r="BL125" s="101">
        <v>2</v>
      </c>
      <c r="BM125" s="101">
        <v>0</v>
      </c>
      <c r="BN125" s="493">
        <f t="shared" si="41"/>
        <v>14</v>
      </c>
      <c r="BO125" s="101">
        <v>0</v>
      </c>
      <c r="BP125" s="101">
        <v>0</v>
      </c>
      <c r="BQ125" s="101">
        <v>0</v>
      </c>
      <c r="BR125" s="101">
        <v>0</v>
      </c>
      <c r="BS125" s="101">
        <v>0</v>
      </c>
      <c r="BT125" s="101">
        <v>0</v>
      </c>
      <c r="BU125" s="101">
        <v>0</v>
      </c>
      <c r="BV125" s="101">
        <v>0</v>
      </c>
      <c r="BW125" s="101">
        <v>0</v>
      </c>
      <c r="BX125" s="101">
        <v>0</v>
      </c>
      <c r="BY125" s="101">
        <v>0</v>
      </c>
      <c r="BZ125" s="101">
        <v>0</v>
      </c>
      <c r="CA125" s="154">
        <v>0</v>
      </c>
      <c r="CB125" s="101">
        <v>0</v>
      </c>
      <c r="CC125" s="101">
        <v>0</v>
      </c>
      <c r="CD125" s="101">
        <v>0</v>
      </c>
      <c r="CE125" s="101">
        <v>0</v>
      </c>
      <c r="CF125" s="101">
        <v>0</v>
      </c>
      <c r="CG125" s="270"/>
      <c r="CH125" s="402">
        <f t="shared" si="47"/>
        <v>10</v>
      </c>
      <c r="CI125" s="402">
        <f>SUM($BO125:$BU125)</f>
        <v>0</v>
      </c>
      <c r="CJ125" s="27">
        <f t="shared" si="42"/>
        <v>0</v>
      </c>
      <c r="CK125" s="403"/>
      <c r="CN125" s="300"/>
    </row>
    <row r="126" spans="1:112" ht="20.100000000000001" customHeight="1" x14ac:dyDescent="0.25">
      <c r="B126" s="189" t="s">
        <v>19</v>
      </c>
      <c r="C126" s="190" t="s">
        <v>20</v>
      </c>
      <c r="D126" s="203">
        <v>258</v>
      </c>
      <c r="E126" s="204">
        <v>208</v>
      </c>
      <c r="F126" s="204">
        <v>237</v>
      </c>
      <c r="G126" s="204">
        <v>235</v>
      </c>
      <c r="H126" s="204">
        <v>218</v>
      </c>
      <c r="I126" s="204">
        <v>224</v>
      </c>
      <c r="J126" s="204">
        <v>253</v>
      </c>
      <c r="K126" s="204">
        <v>234</v>
      </c>
      <c r="L126" s="204">
        <v>248</v>
      </c>
      <c r="M126" s="204">
        <v>231</v>
      </c>
      <c r="N126" s="204">
        <v>234</v>
      </c>
      <c r="O126" s="204">
        <v>260</v>
      </c>
      <c r="P126" s="186">
        <v>2840</v>
      </c>
      <c r="Q126" s="196">
        <v>214</v>
      </c>
      <c r="R126" s="196">
        <v>207</v>
      </c>
      <c r="S126" s="196">
        <v>263</v>
      </c>
      <c r="T126" s="196">
        <v>254</v>
      </c>
      <c r="U126" s="196">
        <v>246</v>
      </c>
      <c r="V126" s="196">
        <v>226</v>
      </c>
      <c r="W126" s="196">
        <v>238</v>
      </c>
      <c r="X126" s="196">
        <v>238</v>
      </c>
      <c r="Y126" s="196">
        <v>246</v>
      </c>
      <c r="Z126" s="207">
        <v>233</v>
      </c>
      <c r="AA126" s="207">
        <v>238</v>
      </c>
      <c r="AB126" s="207">
        <v>250</v>
      </c>
      <c r="AC126" s="186">
        <v>2853</v>
      </c>
      <c r="AD126" s="197">
        <v>227</v>
      </c>
      <c r="AE126" s="197">
        <v>235</v>
      </c>
      <c r="AF126" s="197">
        <v>237</v>
      </c>
      <c r="AG126" s="197">
        <v>249</v>
      </c>
      <c r="AH126" s="197">
        <v>264</v>
      </c>
      <c r="AI126" s="197">
        <v>254</v>
      </c>
      <c r="AJ126" s="197">
        <v>276</v>
      </c>
      <c r="AK126" s="197">
        <v>409</v>
      </c>
      <c r="AL126" s="197">
        <v>401</v>
      </c>
      <c r="AM126" s="267">
        <v>342</v>
      </c>
      <c r="AN126" s="267">
        <v>385</v>
      </c>
      <c r="AO126" s="267">
        <v>385</v>
      </c>
      <c r="AP126" s="154">
        <v>350</v>
      </c>
      <c r="AQ126" s="101">
        <v>368</v>
      </c>
      <c r="AR126" s="101">
        <v>416</v>
      </c>
      <c r="AS126" s="101">
        <v>364</v>
      </c>
      <c r="AT126" s="101">
        <v>437</v>
      </c>
      <c r="AU126" s="101">
        <v>380</v>
      </c>
      <c r="AV126" s="101">
        <v>409</v>
      </c>
      <c r="AW126" s="101">
        <v>418</v>
      </c>
      <c r="AX126" s="101">
        <v>391</v>
      </c>
      <c r="AY126" s="101">
        <v>462</v>
      </c>
      <c r="AZ126" s="101">
        <v>386</v>
      </c>
      <c r="BA126" s="101">
        <v>416</v>
      </c>
      <c r="BB126" s="154">
        <v>403</v>
      </c>
      <c r="BC126" s="101">
        <v>351</v>
      </c>
      <c r="BD126" s="101">
        <v>379</v>
      </c>
      <c r="BE126" s="101">
        <v>442</v>
      </c>
      <c r="BF126" s="101">
        <v>446</v>
      </c>
      <c r="BG126" s="101">
        <v>403</v>
      </c>
      <c r="BH126" s="101">
        <v>467</v>
      </c>
      <c r="BI126" s="101">
        <v>453</v>
      </c>
      <c r="BJ126" s="101">
        <v>442</v>
      </c>
      <c r="BK126" s="101">
        <v>476</v>
      </c>
      <c r="BL126" s="101">
        <v>448</v>
      </c>
      <c r="BM126" s="101">
        <v>453</v>
      </c>
      <c r="BN126" s="493">
        <f t="shared" si="41"/>
        <v>5163</v>
      </c>
      <c r="BO126" s="101">
        <v>433</v>
      </c>
      <c r="BP126" s="101">
        <v>437</v>
      </c>
      <c r="BQ126" s="101">
        <v>404</v>
      </c>
      <c r="BR126" s="101">
        <v>474</v>
      </c>
      <c r="BS126" s="101">
        <v>448</v>
      </c>
      <c r="BT126" s="101">
        <v>444</v>
      </c>
      <c r="BU126" s="101">
        <v>487</v>
      </c>
      <c r="BV126" s="101">
        <v>451</v>
      </c>
      <c r="BW126" s="101">
        <v>502</v>
      </c>
      <c r="BX126" s="101">
        <v>504</v>
      </c>
      <c r="BY126" s="101">
        <v>412</v>
      </c>
      <c r="BZ126" s="101">
        <v>495</v>
      </c>
      <c r="CA126" s="154">
        <v>412</v>
      </c>
      <c r="CB126" s="101">
        <v>367</v>
      </c>
      <c r="CC126" s="101">
        <v>461</v>
      </c>
      <c r="CD126" s="101">
        <v>480</v>
      </c>
      <c r="CE126" s="101">
        <v>421</v>
      </c>
      <c r="CF126" s="101">
        <v>415</v>
      </c>
      <c r="CG126" s="270">
        <v>483</v>
      </c>
      <c r="CH126" s="402">
        <f t="shared" si="47"/>
        <v>2891</v>
      </c>
      <c r="CI126" s="402">
        <f>SUM($BO126:$BU126)</f>
        <v>3127</v>
      </c>
      <c r="CJ126" s="27">
        <f t="shared" si="42"/>
        <v>3039</v>
      </c>
      <c r="CK126" s="403">
        <f>((CJ123/CI123)-1)*100</f>
        <v>-100</v>
      </c>
      <c r="CN126" s="300"/>
    </row>
    <row r="127" spans="1:112" ht="20.100000000000001" customHeight="1" x14ac:dyDescent="0.25">
      <c r="B127" s="113" t="s">
        <v>26</v>
      </c>
      <c r="C127" s="143" t="s">
        <v>125</v>
      </c>
      <c r="D127" s="203">
        <v>0</v>
      </c>
      <c r="E127" s="204">
        <v>0</v>
      </c>
      <c r="F127" s="204">
        <v>0</v>
      </c>
      <c r="G127" s="204">
        <v>0</v>
      </c>
      <c r="H127" s="204">
        <v>0</v>
      </c>
      <c r="I127" s="204">
        <v>0</v>
      </c>
      <c r="J127" s="204">
        <v>0</v>
      </c>
      <c r="K127" s="204">
        <v>0</v>
      </c>
      <c r="L127" s="204">
        <v>0</v>
      </c>
      <c r="M127" s="204">
        <v>0</v>
      </c>
      <c r="N127" s="204">
        <v>0</v>
      </c>
      <c r="O127" s="204">
        <v>0</v>
      </c>
      <c r="P127" s="186">
        <v>0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207">
        <v>0</v>
      </c>
      <c r="AA127" s="207">
        <v>0</v>
      </c>
      <c r="AB127" s="207">
        <v>0</v>
      </c>
      <c r="AC127" s="186">
        <v>0</v>
      </c>
      <c r="AD127" s="197">
        <v>0</v>
      </c>
      <c r="AE127" s="197">
        <v>0</v>
      </c>
      <c r="AF127" s="197">
        <v>0</v>
      </c>
      <c r="AG127" s="197">
        <v>0</v>
      </c>
      <c r="AH127" s="197">
        <v>0</v>
      </c>
      <c r="AI127" s="197">
        <v>0</v>
      </c>
      <c r="AJ127" s="197">
        <v>0</v>
      </c>
      <c r="AK127" s="197">
        <v>0</v>
      </c>
      <c r="AL127" s="197">
        <v>0</v>
      </c>
      <c r="AM127" s="197">
        <v>0</v>
      </c>
      <c r="AN127" s="197">
        <v>0</v>
      </c>
      <c r="AO127" s="197">
        <v>0</v>
      </c>
      <c r="AP127" s="154">
        <v>0</v>
      </c>
      <c r="AQ127" s="101">
        <v>0</v>
      </c>
      <c r="AR127" s="101">
        <v>0</v>
      </c>
      <c r="AS127" s="101">
        <v>0</v>
      </c>
      <c r="AT127" s="101"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v>0</v>
      </c>
      <c r="BA127" s="101">
        <v>0</v>
      </c>
      <c r="BB127" s="154">
        <v>0</v>
      </c>
      <c r="BC127" s="101">
        <v>0</v>
      </c>
      <c r="BD127" s="101">
        <v>0</v>
      </c>
      <c r="BE127" s="101">
        <v>0</v>
      </c>
      <c r="BF127" s="101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493">
        <f t="shared" si="41"/>
        <v>0</v>
      </c>
      <c r="BO127" s="101">
        <v>0</v>
      </c>
      <c r="BP127" s="101">
        <v>0</v>
      </c>
      <c r="BQ127" s="101">
        <v>0</v>
      </c>
      <c r="BR127" s="101">
        <v>0</v>
      </c>
      <c r="BS127" s="101">
        <v>0</v>
      </c>
      <c r="BT127" s="101">
        <v>0</v>
      </c>
      <c r="BU127" s="101">
        <v>0</v>
      </c>
      <c r="BV127" s="101">
        <v>0</v>
      </c>
      <c r="BW127" s="101">
        <v>29</v>
      </c>
      <c r="BX127" s="101">
        <v>56</v>
      </c>
      <c r="BY127" s="101">
        <v>28</v>
      </c>
      <c r="BZ127" s="101">
        <v>23</v>
      </c>
      <c r="CA127" s="154">
        <v>34</v>
      </c>
      <c r="CB127" s="101">
        <v>8</v>
      </c>
      <c r="CC127" s="101">
        <v>1</v>
      </c>
      <c r="CD127" s="101">
        <v>2</v>
      </c>
      <c r="CE127" s="101">
        <v>1</v>
      </c>
      <c r="CF127" s="101">
        <v>0</v>
      </c>
      <c r="CG127" s="270">
        <v>3</v>
      </c>
      <c r="CH127" s="402">
        <f t="shared" si="47"/>
        <v>0</v>
      </c>
      <c r="CI127" s="402">
        <f t="shared" ref="CI122:CI147" si="48">SUM($BO127:$BU127)</f>
        <v>0</v>
      </c>
      <c r="CJ127" s="27">
        <f t="shared" si="42"/>
        <v>49</v>
      </c>
      <c r="CK127" s="403"/>
      <c r="CN127" s="300"/>
    </row>
    <row r="128" spans="1:112" ht="20.100000000000001" customHeight="1" x14ac:dyDescent="0.25">
      <c r="B128" s="113" t="s">
        <v>152</v>
      </c>
      <c r="C128" s="143" t="s">
        <v>156</v>
      </c>
      <c r="D128" s="203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186">
        <v>0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207">
        <v>0</v>
      </c>
      <c r="AA128" s="207">
        <v>0</v>
      </c>
      <c r="AB128" s="207">
        <v>0</v>
      </c>
      <c r="AC128" s="186">
        <v>0</v>
      </c>
      <c r="AD128" s="197">
        <v>0</v>
      </c>
      <c r="AE128" s="197">
        <v>0</v>
      </c>
      <c r="AF128" s="197">
        <v>0</v>
      </c>
      <c r="AG128" s="197">
        <v>0</v>
      </c>
      <c r="AH128" s="197">
        <v>0</v>
      </c>
      <c r="AI128" s="197">
        <v>0</v>
      </c>
      <c r="AJ128" s="197">
        <v>0</v>
      </c>
      <c r="AK128" s="197">
        <v>0</v>
      </c>
      <c r="AL128" s="197">
        <v>0</v>
      </c>
      <c r="AM128" s="197">
        <v>0</v>
      </c>
      <c r="AN128" s="197">
        <v>0</v>
      </c>
      <c r="AO128" s="197">
        <v>0</v>
      </c>
      <c r="AP128" s="154">
        <v>0</v>
      </c>
      <c r="AQ128" s="101">
        <v>0</v>
      </c>
      <c r="AR128" s="101">
        <v>0</v>
      </c>
      <c r="AS128" s="101">
        <v>0</v>
      </c>
      <c r="AT128" s="101">
        <v>0</v>
      </c>
      <c r="AU128" s="101">
        <v>0</v>
      </c>
      <c r="AV128" s="101">
        <v>0</v>
      </c>
      <c r="AW128" s="101">
        <v>0</v>
      </c>
      <c r="AX128" s="101">
        <v>0</v>
      </c>
      <c r="AY128" s="101">
        <v>0</v>
      </c>
      <c r="AZ128" s="101">
        <v>0</v>
      </c>
      <c r="BA128" s="101">
        <v>0</v>
      </c>
      <c r="BB128" s="154">
        <v>0</v>
      </c>
      <c r="BC128" s="101">
        <v>0</v>
      </c>
      <c r="BD128" s="101">
        <v>0</v>
      </c>
      <c r="BE128" s="101">
        <v>0</v>
      </c>
      <c r="BF128" s="101">
        <v>0</v>
      </c>
      <c r="BG128" s="101">
        <v>0</v>
      </c>
      <c r="BH128" s="101">
        <v>0</v>
      </c>
      <c r="BI128" s="101">
        <v>0</v>
      </c>
      <c r="BJ128" s="101">
        <v>0</v>
      </c>
      <c r="BK128" s="101">
        <v>0</v>
      </c>
      <c r="BL128" s="101">
        <v>0</v>
      </c>
      <c r="BM128" s="101">
        <v>0</v>
      </c>
      <c r="BN128" s="493">
        <f t="shared" si="41"/>
        <v>0</v>
      </c>
      <c r="BO128" s="101">
        <v>0</v>
      </c>
      <c r="BP128" s="101">
        <v>0</v>
      </c>
      <c r="BQ128" s="101">
        <v>0</v>
      </c>
      <c r="BR128" s="101">
        <v>0</v>
      </c>
      <c r="BS128" s="101">
        <v>0</v>
      </c>
      <c r="BT128" s="101">
        <v>0</v>
      </c>
      <c r="BU128" s="101">
        <v>0</v>
      </c>
      <c r="BV128" s="101">
        <v>0</v>
      </c>
      <c r="BW128" s="101">
        <v>0</v>
      </c>
      <c r="BX128" s="101">
        <v>0</v>
      </c>
      <c r="BY128" s="101">
        <v>0</v>
      </c>
      <c r="BZ128" s="101">
        <v>305</v>
      </c>
      <c r="CA128" s="154">
        <v>301</v>
      </c>
      <c r="CB128" s="101">
        <v>279</v>
      </c>
      <c r="CC128" s="101">
        <v>322</v>
      </c>
      <c r="CD128" s="101">
        <v>289</v>
      </c>
      <c r="CE128" s="101">
        <v>292</v>
      </c>
      <c r="CF128" s="101">
        <v>312</v>
      </c>
      <c r="CG128" s="270">
        <v>340</v>
      </c>
      <c r="CH128" s="402">
        <f t="shared" si="47"/>
        <v>0</v>
      </c>
      <c r="CI128" s="402">
        <f t="shared" si="48"/>
        <v>0</v>
      </c>
      <c r="CJ128" s="27">
        <f t="shared" si="42"/>
        <v>2135</v>
      </c>
      <c r="CK128" s="403"/>
      <c r="CN128" s="300"/>
    </row>
    <row r="129" spans="2:92" ht="20.100000000000001" customHeight="1" x14ac:dyDescent="0.25">
      <c r="B129" s="113" t="s">
        <v>150</v>
      </c>
      <c r="C129" s="143" t="s">
        <v>155</v>
      </c>
      <c r="D129" s="203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186">
        <v>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207">
        <v>0</v>
      </c>
      <c r="AA129" s="207">
        <v>0</v>
      </c>
      <c r="AB129" s="207">
        <v>0</v>
      </c>
      <c r="AC129" s="186">
        <v>0</v>
      </c>
      <c r="AD129" s="197">
        <v>0</v>
      </c>
      <c r="AE129" s="197">
        <v>0</v>
      </c>
      <c r="AF129" s="197">
        <v>0</v>
      </c>
      <c r="AG129" s="197">
        <v>0</v>
      </c>
      <c r="AH129" s="197">
        <v>0</v>
      </c>
      <c r="AI129" s="197">
        <v>0</v>
      </c>
      <c r="AJ129" s="197">
        <v>0</v>
      </c>
      <c r="AK129" s="197">
        <v>0</v>
      </c>
      <c r="AL129" s="197">
        <v>0</v>
      </c>
      <c r="AM129" s="197">
        <v>0</v>
      </c>
      <c r="AN129" s="197">
        <v>0</v>
      </c>
      <c r="AO129" s="197">
        <v>0</v>
      </c>
      <c r="AP129" s="154">
        <v>0</v>
      </c>
      <c r="AQ129" s="101">
        <v>0</v>
      </c>
      <c r="AR129" s="101">
        <v>0</v>
      </c>
      <c r="AS129" s="101">
        <v>0</v>
      </c>
      <c r="AT129" s="101"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v>0</v>
      </c>
      <c r="BA129" s="101">
        <v>0</v>
      </c>
      <c r="BB129" s="154">
        <v>0</v>
      </c>
      <c r="BC129" s="101">
        <v>0</v>
      </c>
      <c r="BD129" s="101">
        <v>0</v>
      </c>
      <c r="BE129" s="101">
        <v>0</v>
      </c>
      <c r="BF129" s="101">
        <v>0</v>
      </c>
      <c r="BG129" s="101">
        <v>0</v>
      </c>
      <c r="BH129" s="101">
        <v>0</v>
      </c>
      <c r="BI129" s="101">
        <v>0</v>
      </c>
      <c r="BJ129" s="101">
        <v>0</v>
      </c>
      <c r="BK129" s="101">
        <v>0</v>
      </c>
      <c r="BL129" s="101">
        <v>0</v>
      </c>
      <c r="BM129" s="101">
        <v>0</v>
      </c>
      <c r="BN129" s="493">
        <f t="shared" si="41"/>
        <v>0</v>
      </c>
      <c r="BO129" s="101">
        <v>0</v>
      </c>
      <c r="BP129" s="101">
        <v>0</v>
      </c>
      <c r="BQ129" s="101">
        <v>0</v>
      </c>
      <c r="BR129" s="101">
        <v>0</v>
      </c>
      <c r="BS129" s="101">
        <v>0</v>
      </c>
      <c r="BT129" s="101">
        <v>0</v>
      </c>
      <c r="BU129" s="101">
        <v>0</v>
      </c>
      <c r="BV129" s="101">
        <v>0</v>
      </c>
      <c r="BW129" s="101">
        <v>0</v>
      </c>
      <c r="BX129" s="101">
        <v>0</v>
      </c>
      <c r="BY129" s="101">
        <v>0</v>
      </c>
      <c r="BZ129" s="101">
        <v>66</v>
      </c>
      <c r="CA129" s="154">
        <v>59</v>
      </c>
      <c r="CB129" s="101">
        <v>57</v>
      </c>
      <c r="CC129" s="101">
        <v>73</v>
      </c>
      <c r="CD129" s="101">
        <v>65</v>
      </c>
      <c r="CE129" s="101">
        <v>66</v>
      </c>
      <c r="CF129" s="101">
        <v>84</v>
      </c>
      <c r="CG129" s="270">
        <v>82</v>
      </c>
      <c r="CH129" s="402">
        <f t="shared" si="47"/>
        <v>0</v>
      </c>
      <c r="CI129" s="402">
        <f t="shared" si="48"/>
        <v>0</v>
      </c>
      <c r="CJ129" s="27">
        <f t="shared" si="42"/>
        <v>486</v>
      </c>
      <c r="CK129" s="403"/>
      <c r="CN129" s="300"/>
    </row>
    <row r="130" spans="2:92" ht="20.100000000000001" customHeight="1" x14ac:dyDescent="0.25">
      <c r="B130" s="113" t="s">
        <v>153</v>
      </c>
      <c r="C130" s="143" t="s">
        <v>157</v>
      </c>
      <c r="D130" s="203">
        <v>0</v>
      </c>
      <c r="E130" s="204">
        <v>0</v>
      </c>
      <c r="F130" s="204">
        <v>0</v>
      </c>
      <c r="G130" s="204">
        <v>0</v>
      </c>
      <c r="H130" s="204">
        <v>0</v>
      </c>
      <c r="I130" s="204">
        <v>0</v>
      </c>
      <c r="J130" s="204">
        <v>0</v>
      </c>
      <c r="K130" s="204">
        <v>0</v>
      </c>
      <c r="L130" s="204">
        <v>0</v>
      </c>
      <c r="M130" s="204">
        <v>0</v>
      </c>
      <c r="N130" s="204">
        <v>0</v>
      </c>
      <c r="O130" s="204">
        <v>0</v>
      </c>
      <c r="P130" s="186">
        <v>0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207">
        <v>0</v>
      </c>
      <c r="AA130" s="207">
        <v>0</v>
      </c>
      <c r="AB130" s="207">
        <v>0</v>
      </c>
      <c r="AC130" s="186">
        <v>0</v>
      </c>
      <c r="AD130" s="197">
        <v>0</v>
      </c>
      <c r="AE130" s="197">
        <v>0</v>
      </c>
      <c r="AF130" s="197">
        <v>0</v>
      </c>
      <c r="AG130" s="197">
        <v>0</v>
      </c>
      <c r="AH130" s="197">
        <v>0</v>
      </c>
      <c r="AI130" s="197">
        <v>0</v>
      </c>
      <c r="AJ130" s="197">
        <v>0</v>
      </c>
      <c r="AK130" s="197">
        <v>0</v>
      </c>
      <c r="AL130" s="197">
        <v>0</v>
      </c>
      <c r="AM130" s="197">
        <v>0</v>
      </c>
      <c r="AN130" s="197">
        <v>0</v>
      </c>
      <c r="AO130" s="197">
        <v>0</v>
      </c>
      <c r="AP130" s="154">
        <v>0</v>
      </c>
      <c r="AQ130" s="101">
        <v>0</v>
      </c>
      <c r="AR130" s="101">
        <v>0</v>
      </c>
      <c r="AS130" s="101">
        <v>0</v>
      </c>
      <c r="AT130" s="101">
        <v>0</v>
      </c>
      <c r="AU130" s="101">
        <v>0</v>
      </c>
      <c r="AV130" s="101">
        <v>0</v>
      </c>
      <c r="AW130" s="101">
        <v>0</v>
      </c>
      <c r="AX130" s="101">
        <v>0</v>
      </c>
      <c r="AY130" s="101">
        <v>0</v>
      </c>
      <c r="AZ130" s="101">
        <v>0</v>
      </c>
      <c r="BA130" s="101">
        <v>0</v>
      </c>
      <c r="BB130" s="154">
        <v>0</v>
      </c>
      <c r="BC130" s="101">
        <v>0</v>
      </c>
      <c r="BD130" s="101">
        <v>0</v>
      </c>
      <c r="BE130" s="101">
        <v>0</v>
      </c>
      <c r="BF130" s="101">
        <v>0</v>
      </c>
      <c r="BG130" s="101">
        <v>0</v>
      </c>
      <c r="BH130" s="101">
        <v>0</v>
      </c>
      <c r="BI130" s="101">
        <v>0</v>
      </c>
      <c r="BJ130" s="101">
        <v>0</v>
      </c>
      <c r="BK130" s="101">
        <v>0</v>
      </c>
      <c r="BL130" s="101">
        <v>0</v>
      </c>
      <c r="BM130" s="101">
        <v>0</v>
      </c>
      <c r="BN130" s="493">
        <f t="shared" si="41"/>
        <v>0</v>
      </c>
      <c r="BO130" s="101">
        <v>0</v>
      </c>
      <c r="BP130" s="101">
        <v>0</v>
      </c>
      <c r="BQ130" s="101">
        <v>0</v>
      </c>
      <c r="BR130" s="101">
        <v>0</v>
      </c>
      <c r="BS130" s="101">
        <v>0</v>
      </c>
      <c r="BT130" s="101">
        <v>0</v>
      </c>
      <c r="BU130" s="101">
        <v>0</v>
      </c>
      <c r="BV130" s="101">
        <v>0</v>
      </c>
      <c r="BW130" s="101">
        <v>0</v>
      </c>
      <c r="BX130" s="101">
        <v>0</v>
      </c>
      <c r="BY130" s="101">
        <v>0</v>
      </c>
      <c r="BZ130" s="101">
        <v>50</v>
      </c>
      <c r="CA130" s="154">
        <v>45</v>
      </c>
      <c r="CB130" s="101">
        <v>33</v>
      </c>
      <c r="CC130" s="101">
        <v>25</v>
      </c>
      <c r="CD130" s="101">
        <v>30</v>
      </c>
      <c r="CE130" s="101">
        <v>27</v>
      </c>
      <c r="CF130" s="101">
        <v>25</v>
      </c>
      <c r="CG130" s="270">
        <v>25</v>
      </c>
      <c r="CH130" s="402">
        <f t="shared" si="47"/>
        <v>0</v>
      </c>
      <c r="CI130" s="402">
        <f t="shared" si="48"/>
        <v>0</v>
      </c>
      <c r="CJ130" s="27">
        <f t="shared" si="42"/>
        <v>210</v>
      </c>
      <c r="CK130" s="403"/>
      <c r="CN130" s="300"/>
    </row>
    <row r="131" spans="2:92" ht="20.100000000000001" customHeight="1" x14ac:dyDescent="0.25">
      <c r="B131" s="113" t="s">
        <v>124</v>
      </c>
      <c r="C131" s="143" t="s">
        <v>126</v>
      </c>
      <c r="D131" s="203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186">
        <v>0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207">
        <v>0</v>
      </c>
      <c r="AA131" s="207">
        <v>0</v>
      </c>
      <c r="AB131" s="207">
        <v>0</v>
      </c>
      <c r="AC131" s="186">
        <v>0</v>
      </c>
      <c r="AD131" s="197">
        <v>0</v>
      </c>
      <c r="AE131" s="197">
        <v>0</v>
      </c>
      <c r="AF131" s="197">
        <v>0</v>
      </c>
      <c r="AG131" s="197">
        <v>0</v>
      </c>
      <c r="AH131" s="197">
        <v>0</v>
      </c>
      <c r="AI131" s="197">
        <v>0</v>
      </c>
      <c r="AJ131" s="197">
        <v>0</v>
      </c>
      <c r="AK131" s="197">
        <v>0</v>
      </c>
      <c r="AL131" s="197">
        <v>0</v>
      </c>
      <c r="AM131" s="197">
        <v>0</v>
      </c>
      <c r="AN131" s="197">
        <v>0</v>
      </c>
      <c r="AO131" s="197">
        <v>0</v>
      </c>
      <c r="AP131" s="154">
        <v>0</v>
      </c>
      <c r="AQ131" s="101">
        <v>0</v>
      </c>
      <c r="AR131" s="101">
        <v>0</v>
      </c>
      <c r="AS131" s="101">
        <v>0</v>
      </c>
      <c r="AT131" s="101">
        <v>0</v>
      </c>
      <c r="AU131" s="101">
        <v>0</v>
      </c>
      <c r="AV131" s="101">
        <v>0</v>
      </c>
      <c r="AW131" s="101">
        <v>0</v>
      </c>
      <c r="AX131" s="101">
        <v>0</v>
      </c>
      <c r="AY131" s="101">
        <v>0</v>
      </c>
      <c r="AZ131" s="101">
        <v>0</v>
      </c>
      <c r="BA131" s="101">
        <v>0</v>
      </c>
      <c r="BB131" s="154">
        <v>0</v>
      </c>
      <c r="BC131" s="101">
        <v>0</v>
      </c>
      <c r="BD131" s="101">
        <v>0</v>
      </c>
      <c r="BE131" s="101">
        <v>0</v>
      </c>
      <c r="BF131" s="101">
        <v>0</v>
      </c>
      <c r="BG131" s="101">
        <v>0</v>
      </c>
      <c r="BH131" s="101">
        <v>0</v>
      </c>
      <c r="BI131" s="101">
        <v>0</v>
      </c>
      <c r="BJ131" s="101">
        <v>0</v>
      </c>
      <c r="BK131" s="101">
        <v>0</v>
      </c>
      <c r="BL131" s="101">
        <v>0</v>
      </c>
      <c r="BM131" s="101">
        <v>0</v>
      </c>
      <c r="BN131" s="493">
        <f t="shared" si="41"/>
        <v>0</v>
      </c>
      <c r="BO131" s="101">
        <v>0</v>
      </c>
      <c r="BP131" s="101">
        <v>0</v>
      </c>
      <c r="BQ131" s="101">
        <v>0</v>
      </c>
      <c r="BR131" s="101">
        <v>0</v>
      </c>
      <c r="BS131" s="101">
        <v>0</v>
      </c>
      <c r="BT131" s="101">
        <v>0</v>
      </c>
      <c r="BU131" s="101">
        <v>0</v>
      </c>
      <c r="BV131" s="101">
        <v>0</v>
      </c>
      <c r="BW131" s="101">
        <v>2</v>
      </c>
      <c r="BX131" s="101">
        <v>1</v>
      </c>
      <c r="BY131" s="101">
        <v>1</v>
      </c>
      <c r="BZ131" s="101">
        <v>2</v>
      </c>
      <c r="CA131" s="154">
        <v>1</v>
      </c>
      <c r="CB131" s="101">
        <v>1</v>
      </c>
      <c r="CC131" s="101">
        <v>1</v>
      </c>
      <c r="CD131" s="101">
        <v>1</v>
      </c>
      <c r="CE131" s="101">
        <v>1</v>
      </c>
      <c r="CF131" s="101">
        <v>1</v>
      </c>
      <c r="CG131" s="270">
        <v>1</v>
      </c>
      <c r="CH131" s="402">
        <f t="shared" si="47"/>
        <v>0</v>
      </c>
      <c r="CI131" s="402">
        <f t="shared" si="48"/>
        <v>0</v>
      </c>
      <c r="CJ131" s="27">
        <f t="shared" si="42"/>
        <v>7</v>
      </c>
      <c r="CK131" s="403"/>
      <c r="CN131" s="300"/>
    </row>
    <row r="132" spans="2:92" ht="20.100000000000001" customHeight="1" x14ac:dyDescent="0.25">
      <c r="B132" s="113" t="s">
        <v>185</v>
      </c>
      <c r="C132" s="143" t="s">
        <v>186</v>
      </c>
      <c r="D132" s="203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186">
        <v>0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207">
        <v>0</v>
      </c>
      <c r="AA132" s="207">
        <v>0</v>
      </c>
      <c r="AB132" s="207">
        <v>0</v>
      </c>
      <c r="AC132" s="186">
        <v>0</v>
      </c>
      <c r="AD132" s="197">
        <v>0</v>
      </c>
      <c r="AE132" s="197">
        <v>0</v>
      </c>
      <c r="AF132" s="197">
        <v>0</v>
      </c>
      <c r="AG132" s="197">
        <v>0</v>
      </c>
      <c r="AH132" s="197">
        <v>0</v>
      </c>
      <c r="AI132" s="197">
        <v>0</v>
      </c>
      <c r="AJ132" s="197">
        <v>0</v>
      </c>
      <c r="AK132" s="197">
        <v>0</v>
      </c>
      <c r="AL132" s="197">
        <v>0</v>
      </c>
      <c r="AM132" s="197">
        <v>0</v>
      </c>
      <c r="AN132" s="197">
        <v>0</v>
      </c>
      <c r="AO132" s="197">
        <v>0</v>
      </c>
      <c r="AP132" s="154">
        <v>0</v>
      </c>
      <c r="AQ132" s="101">
        <v>0</v>
      </c>
      <c r="AR132" s="101">
        <v>0</v>
      </c>
      <c r="AS132" s="101">
        <v>0</v>
      </c>
      <c r="AT132" s="101">
        <v>0</v>
      </c>
      <c r="AU132" s="101">
        <v>0</v>
      </c>
      <c r="AV132" s="101">
        <v>0</v>
      </c>
      <c r="AW132" s="101">
        <v>0</v>
      </c>
      <c r="AX132" s="101">
        <v>0</v>
      </c>
      <c r="AY132" s="101">
        <v>0</v>
      </c>
      <c r="AZ132" s="101">
        <v>0</v>
      </c>
      <c r="BA132" s="101">
        <v>0</v>
      </c>
      <c r="BB132" s="154">
        <v>0</v>
      </c>
      <c r="BC132" s="101">
        <v>0</v>
      </c>
      <c r="BD132" s="101">
        <v>0</v>
      </c>
      <c r="BE132" s="101">
        <v>0</v>
      </c>
      <c r="BF132" s="101">
        <v>0</v>
      </c>
      <c r="BG132" s="101">
        <v>0</v>
      </c>
      <c r="BH132" s="101">
        <v>0</v>
      </c>
      <c r="BI132" s="101">
        <v>0</v>
      </c>
      <c r="BJ132" s="101">
        <v>0</v>
      </c>
      <c r="BK132" s="101">
        <v>0</v>
      </c>
      <c r="BL132" s="101">
        <v>0</v>
      </c>
      <c r="BM132" s="101">
        <v>0</v>
      </c>
      <c r="BN132" s="493">
        <f t="shared" si="41"/>
        <v>0</v>
      </c>
      <c r="BO132" s="101">
        <v>0</v>
      </c>
      <c r="BP132" s="101">
        <v>0</v>
      </c>
      <c r="BQ132" s="101">
        <v>0</v>
      </c>
      <c r="BR132" s="101">
        <v>0</v>
      </c>
      <c r="BS132" s="101">
        <v>0</v>
      </c>
      <c r="BT132" s="101">
        <v>0</v>
      </c>
      <c r="BU132" s="101">
        <v>0</v>
      </c>
      <c r="BV132" s="101">
        <v>0</v>
      </c>
      <c r="BW132" s="101">
        <v>0</v>
      </c>
      <c r="BX132" s="101">
        <v>0</v>
      </c>
      <c r="BY132" s="101">
        <v>0</v>
      </c>
      <c r="BZ132" s="101">
        <v>0</v>
      </c>
      <c r="CA132" s="154">
        <v>0</v>
      </c>
      <c r="CB132" s="101">
        <v>0</v>
      </c>
      <c r="CC132" s="101">
        <v>1</v>
      </c>
      <c r="CD132" s="101">
        <v>0</v>
      </c>
      <c r="CE132" s="101">
        <v>0</v>
      </c>
      <c r="CF132" s="101">
        <v>0</v>
      </c>
      <c r="CG132" s="270"/>
      <c r="CH132" s="402">
        <f t="shared" si="47"/>
        <v>0</v>
      </c>
      <c r="CI132" s="402">
        <f t="shared" si="48"/>
        <v>0</v>
      </c>
      <c r="CJ132" s="27">
        <f t="shared" si="42"/>
        <v>1</v>
      </c>
      <c r="CK132" s="403"/>
      <c r="CN132" s="300"/>
    </row>
    <row r="133" spans="2:92" ht="20.100000000000001" customHeight="1" x14ac:dyDescent="0.25">
      <c r="B133" s="189" t="s">
        <v>17</v>
      </c>
      <c r="C133" s="190" t="s">
        <v>18</v>
      </c>
      <c r="D133" s="203">
        <v>187</v>
      </c>
      <c r="E133" s="204">
        <v>163</v>
      </c>
      <c r="F133" s="204">
        <v>219</v>
      </c>
      <c r="G133" s="204">
        <v>209</v>
      </c>
      <c r="H133" s="204">
        <v>206</v>
      </c>
      <c r="I133" s="204">
        <v>216</v>
      </c>
      <c r="J133" s="204">
        <v>232</v>
      </c>
      <c r="K133" s="204">
        <v>191</v>
      </c>
      <c r="L133" s="204">
        <v>235</v>
      </c>
      <c r="M133" s="204">
        <v>233</v>
      </c>
      <c r="N133" s="204">
        <v>210</v>
      </c>
      <c r="O133" s="204">
        <v>211</v>
      </c>
      <c r="P133" s="186">
        <v>2512</v>
      </c>
      <c r="Q133" s="196">
        <v>197</v>
      </c>
      <c r="R133" s="196">
        <v>190</v>
      </c>
      <c r="S133" s="196">
        <v>238</v>
      </c>
      <c r="T133" s="196">
        <v>200</v>
      </c>
      <c r="U133" s="196">
        <v>215</v>
      </c>
      <c r="V133" s="196">
        <v>205</v>
      </c>
      <c r="W133" s="196">
        <v>226</v>
      </c>
      <c r="X133" s="196">
        <v>220</v>
      </c>
      <c r="Y133" s="196">
        <v>240</v>
      </c>
      <c r="Z133" s="207">
        <v>219</v>
      </c>
      <c r="AA133" s="207">
        <v>224</v>
      </c>
      <c r="AB133" s="207">
        <v>245</v>
      </c>
      <c r="AC133" s="186">
        <v>2619</v>
      </c>
      <c r="AD133" s="197">
        <v>230</v>
      </c>
      <c r="AE133" s="197">
        <v>191</v>
      </c>
      <c r="AF133" s="197">
        <v>212</v>
      </c>
      <c r="AG133" s="197">
        <v>209</v>
      </c>
      <c r="AH133" s="197">
        <v>242</v>
      </c>
      <c r="AI133" s="197">
        <v>226</v>
      </c>
      <c r="AJ133" s="197">
        <v>225</v>
      </c>
      <c r="AK133" s="197">
        <v>325</v>
      </c>
      <c r="AL133" s="197">
        <v>312</v>
      </c>
      <c r="AM133" s="197">
        <v>294</v>
      </c>
      <c r="AN133" s="197">
        <v>288</v>
      </c>
      <c r="AO133" s="197">
        <v>298</v>
      </c>
      <c r="AP133" s="154">
        <v>291</v>
      </c>
      <c r="AQ133" s="101">
        <v>281</v>
      </c>
      <c r="AR133" s="101">
        <v>351</v>
      </c>
      <c r="AS133" s="101">
        <v>292</v>
      </c>
      <c r="AT133" s="101">
        <v>350</v>
      </c>
      <c r="AU133" s="101">
        <v>296</v>
      </c>
      <c r="AV133" s="101">
        <v>335</v>
      </c>
      <c r="AW133" s="101">
        <v>357</v>
      </c>
      <c r="AX133" s="101">
        <v>320</v>
      </c>
      <c r="AY133" s="101">
        <v>355</v>
      </c>
      <c r="AZ133" s="101">
        <v>341</v>
      </c>
      <c r="BA133" s="101">
        <v>304</v>
      </c>
      <c r="BB133" s="154">
        <v>364</v>
      </c>
      <c r="BC133" s="101">
        <v>320</v>
      </c>
      <c r="BD133" s="101">
        <v>379</v>
      </c>
      <c r="BE133" s="101">
        <v>386</v>
      </c>
      <c r="BF133" s="101">
        <v>359</v>
      </c>
      <c r="BG133" s="101">
        <v>359</v>
      </c>
      <c r="BH133" s="101">
        <v>401</v>
      </c>
      <c r="BI133" s="101">
        <v>387</v>
      </c>
      <c r="BJ133" s="101">
        <v>418</v>
      </c>
      <c r="BK133" s="101">
        <v>436</v>
      </c>
      <c r="BL133" s="101">
        <v>396</v>
      </c>
      <c r="BM133" s="101">
        <v>365</v>
      </c>
      <c r="BN133" s="493">
        <f t="shared" si="41"/>
        <v>4570</v>
      </c>
      <c r="BO133" s="101">
        <v>403</v>
      </c>
      <c r="BP133" s="101">
        <v>341</v>
      </c>
      <c r="BQ133" s="101">
        <v>364</v>
      </c>
      <c r="BR133" s="101">
        <v>359</v>
      </c>
      <c r="BS133" s="101">
        <v>385</v>
      </c>
      <c r="BT133" s="101">
        <v>346</v>
      </c>
      <c r="BU133" s="101">
        <v>415</v>
      </c>
      <c r="BV133" s="101">
        <v>435</v>
      </c>
      <c r="BW133" s="101">
        <v>417</v>
      </c>
      <c r="BX133" s="101">
        <v>411</v>
      </c>
      <c r="BY133" s="101">
        <v>372</v>
      </c>
      <c r="BZ133" s="101">
        <v>394</v>
      </c>
      <c r="CA133" s="154">
        <v>349</v>
      </c>
      <c r="CB133" s="101">
        <v>314</v>
      </c>
      <c r="CC133" s="101">
        <v>382</v>
      </c>
      <c r="CD133" s="101">
        <v>350</v>
      </c>
      <c r="CE133" s="101">
        <v>386</v>
      </c>
      <c r="CF133" s="101">
        <v>393</v>
      </c>
      <c r="CG133" s="270">
        <v>404</v>
      </c>
      <c r="CH133" s="402">
        <f t="shared" si="47"/>
        <v>2568</v>
      </c>
      <c r="CI133" s="402">
        <f t="shared" si="48"/>
        <v>2613</v>
      </c>
      <c r="CJ133" s="27">
        <f t="shared" si="42"/>
        <v>2578</v>
      </c>
      <c r="CK133" s="403">
        <f>((CJ133/CI133)-1)*100</f>
        <v>-1.3394565633371602</v>
      </c>
      <c r="CN133" s="300"/>
    </row>
    <row r="134" spans="2:92" ht="20.100000000000001" customHeight="1" x14ac:dyDescent="0.25">
      <c r="B134" s="113" t="s">
        <v>170</v>
      </c>
      <c r="C134" s="143" t="s">
        <v>171</v>
      </c>
      <c r="D134" s="203">
        <v>0</v>
      </c>
      <c r="E134" s="204">
        <v>0</v>
      </c>
      <c r="F134" s="204">
        <v>0</v>
      </c>
      <c r="G134" s="204">
        <v>0</v>
      </c>
      <c r="H134" s="204">
        <v>0</v>
      </c>
      <c r="I134" s="204">
        <v>0</v>
      </c>
      <c r="J134" s="204">
        <v>0</v>
      </c>
      <c r="K134" s="204">
        <v>0</v>
      </c>
      <c r="L134" s="204">
        <v>0</v>
      </c>
      <c r="M134" s="204">
        <v>0</v>
      </c>
      <c r="N134" s="204">
        <v>0</v>
      </c>
      <c r="O134" s="204">
        <v>0</v>
      </c>
      <c r="P134" s="186">
        <v>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207">
        <v>0</v>
      </c>
      <c r="AA134" s="207">
        <v>0</v>
      </c>
      <c r="AB134" s="207">
        <v>0</v>
      </c>
      <c r="AC134" s="186">
        <v>0</v>
      </c>
      <c r="AD134" s="197">
        <v>0</v>
      </c>
      <c r="AE134" s="197">
        <v>0</v>
      </c>
      <c r="AF134" s="197">
        <v>0</v>
      </c>
      <c r="AG134" s="197">
        <v>0</v>
      </c>
      <c r="AH134" s="197">
        <v>0</v>
      </c>
      <c r="AI134" s="197">
        <v>0</v>
      </c>
      <c r="AJ134" s="197">
        <v>0</v>
      </c>
      <c r="AK134" s="197">
        <v>0</v>
      </c>
      <c r="AL134" s="197">
        <v>0</v>
      </c>
      <c r="AM134" s="197">
        <v>0</v>
      </c>
      <c r="AN134" s="197">
        <v>0</v>
      </c>
      <c r="AO134" s="197">
        <v>0</v>
      </c>
      <c r="AP134" s="154">
        <v>0</v>
      </c>
      <c r="AQ134" s="101">
        <v>0</v>
      </c>
      <c r="AR134" s="101">
        <v>0</v>
      </c>
      <c r="AS134" s="101">
        <v>0</v>
      </c>
      <c r="AT134" s="101"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54">
        <v>0</v>
      </c>
      <c r="BC134" s="101">
        <v>0</v>
      </c>
      <c r="BD134" s="101">
        <v>0</v>
      </c>
      <c r="BE134" s="101">
        <v>0</v>
      </c>
      <c r="BF134" s="101">
        <v>0</v>
      </c>
      <c r="BG134" s="101">
        <v>0</v>
      </c>
      <c r="BH134" s="101">
        <v>0</v>
      </c>
      <c r="BI134" s="101">
        <v>0</v>
      </c>
      <c r="BJ134" s="101">
        <v>0</v>
      </c>
      <c r="BK134" s="101">
        <v>0</v>
      </c>
      <c r="BL134" s="101">
        <v>0</v>
      </c>
      <c r="BM134" s="101">
        <v>0</v>
      </c>
      <c r="BN134" s="493">
        <v>0</v>
      </c>
      <c r="BO134" s="101">
        <v>0</v>
      </c>
      <c r="BP134" s="101">
        <v>0</v>
      </c>
      <c r="BQ134" s="101">
        <v>0</v>
      </c>
      <c r="BR134" s="101">
        <v>0</v>
      </c>
      <c r="BS134" s="101">
        <v>0</v>
      </c>
      <c r="BT134" s="101">
        <v>0</v>
      </c>
      <c r="BU134" s="101">
        <v>0</v>
      </c>
      <c r="BV134" s="101">
        <v>0</v>
      </c>
      <c r="BW134" s="101">
        <v>0</v>
      </c>
      <c r="BX134" s="101">
        <v>0</v>
      </c>
      <c r="BY134" s="101">
        <v>0</v>
      </c>
      <c r="BZ134" s="101">
        <v>0</v>
      </c>
      <c r="CA134" s="154">
        <v>1</v>
      </c>
      <c r="CB134" s="101">
        <v>3</v>
      </c>
      <c r="CC134" s="101">
        <v>2</v>
      </c>
      <c r="CD134" s="101">
        <v>2</v>
      </c>
      <c r="CE134" s="101">
        <v>1</v>
      </c>
      <c r="CF134" s="101">
        <v>3</v>
      </c>
      <c r="CG134" s="270">
        <v>2</v>
      </c>
      <c r="CH134" s="402">
        <f t="shared" si="47"/>
        <v>0</v>
      </c>
      <c r="CI134" s="402">
        <f t="shared" si="48"/>
        <v>0</v>
      </c>
      <c r="CJ134" s="27">
        <f t="shared" si="42"/>
        <v>14</v>
      </c>
      <c r="CK134" s="403"/>
      <c r="CN134" s="300"/>
    </row>
    <row r="135" spans="2:92" ht="20.100000000000001" customHeight="1" x14ac:dyDescent="0.25">
      <c r="B135" s="113" t="s">
        <v>28</v>
      </c>
      <c r="C135" s="143" t="s">
        <v>29</v>
      </c>
      <c r="D135" s="203">
        <v>0</v>
      </c>
      <c r="E135" s="204">
        <v>6</v>
      </c>
      <c r="F135" s="204">
        <v>0</v>
      </c>
      <c r="G135" s="204">
        <v>2</v>
      </c>
      <c r="H135" s="204">
        <v>1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8">
        <v>0</v>
      </c>
      <c r="P135" s="186">
        <v>9</v>
      </c>
      <c r="Q135" s="196">
        <v>0</v>
      </c>
      <c r="R135" s="196">
        <v>0</v>
      </c>
      <c r="S135" s="196">
        <v>0</v>
      </c>
      <c r="T135" s="196">
        <v>0</v>
      </c>
      <c r="U135" s="196">
        <v>2</v>
      </c>
      <c r="V135" s="196">
        <v>4</v>
      </c>
      <c r="W135" s="196">
        <v>0</v>
      </c>
      <c r="X135" s="196">
        <v>0</v>
      </c>
      <c r="Y135" s="196">
        <v>0</v>
      </c>
      <c r="Z135" s="207">
        <v>0</v>
      </c>
      <c r="AA135" s="207">
        <v>0</v>
      </c>
      <c r="AB135" s="207">
        <v>2</v>
      </c>
      <c r="AC135" s="186">
        <v>8</v>
      </c>
      <c r="AD135" s="197">
        <v>2</v>
      </c>
      <c r="AE135" s="197">
        <v>0</v>
      </c>
      <c r="AF135" s="197">
        <v>0</v>
      </c>
      <c r="AG135" s="197">
        <v>0</v>
      </c>
      <c r="AH135" s="197">
        <v>0</v>
      </c>
      <c r="AI135" s="197">
        <v>0</v>
      </c>
      <c r="AJ135" s="197">
        <v>0</v>
      </c>
      <c r="AK135" s="197">
        <v>0</v>
      </c>
      <c r="AL135" s="197">
        <v>0</v>
      </c>
      <c r="AM135" s="197">
        <v>0</v>
      </c>
      <c r="AN135" s="197">
        <v>0</v>
      </c>
      <c r="AO135" s="197">
        <v>0</v>
      </c>
      <c r="AP135" s="154">
        <v>0</v>
      </c>
      <c r="AQ135" s="101">
        <v>0</v>
      </c>
      <c r="AR135" s="101">
        <v>0</v>
      </c>
      <c r="AS135" s="101">
        <v>0</v>
      </c>
      <c r="AT135" s="101">
        <v>0</v>
      </c>
      <c r="AU135" s="101">
        <v>0</v>
      </c>
      <c r="AV135" s="101">
        <v>0</v>
      </c>
      <c r="AW135" s="101">
        <v>0</v>
      </c>
      <c r="AX135" s="101">
        <v>0</v>
      </c>
      <c r="AY135" s="101">
        <v>0</v>
      </c>
      <c r="AZ135" s="101">
        <v>0</v>
      </c>
      <c r="BA135" s="101">
        <v>0</v>
      </c>
      <c r="BB135" s="154">
        <v>0</v>
      </c>
      <c r="BC135" s="101">
        <v>0</v>
      </c>
      <c r="BD135" s="101">
        <v>0</v>
      </c>
      <c r="BE135" s="101">
        <v>0</v>
      </c>
      <c r="BF135" s="101">
        <v>0</v>
      </c>
      <c r="BG135" s="101">
        <v>0</v>
      </c>
      <c r="BH135" s="101">
        <v>0</v>
      </c>
      <c r="BI135" s="101">
        <v>0</v>
      </c>
      <c r="BJ135" s="101">
        <v>0</v>
      </c>
      <c r="BK135" s="101">
        <v>0</v>
      </c>
      <c r="BL135" s="101">
        <v>0</v>
      </c>
      <c r="BM135" s="101">
        <v>0</v>
      </c>
      <c r="BN135" s="493">
        <f t="shared" ref="BN135:BN145" si="49">SUM(BB135:BM135)</f>
        <v>0</v>
      </c>
      <c r="BO135" s="101">
        <v>0</v>
      </c>
      <c r="BP135" s="101">
        <v>0</v>
      </c>
      <c r="BQ135" s="101">
        <v>0</v>
      </c>
      <c r="BR135" s="101">
        <v>1</v>
      </c>
      <c r="BS135" s="101">
        <v>0</v>
      </c>
      <c r="BT135" s="101">
        <v>0</v>
      </c>
      <c r="BU135" s="101">
        <v>1</v>
      </c>
      <c r="BV135" s="101">
        <v>7</v>
      </c>
      <c r="BW135" s="101">
        <v>2</v>
      </c>
      <c r="BX135" s="101">
        <v>0</v>
      </c>
      <c r="BY135" s="101">
        <v>3</v>
      </c>
      <c r="BZ135" s="101">
        <v>0</v>
      </c>
      <c r="CA135" s="154">
        <v>0</v>
      </c>
      <c r="CB135" s="101">
        <v>0</v>
      </c>
      <c r="CC135" s="101">
        <v>0</v>
      </c>
      <c r="CD135" s="101">
        <v>0</v>
      </c>
      <c r="CE135" s="101">
        <v>0</v>
      </c>
      <c r="CF135" s="101">
        <v>2</v>
      </c>
      <c r="CG135" s="270">
        <v>5</v>
      </c>
      <c r="CH135" s="402">
        <f t="shared" si="47"/>
        <v>0</v>
      </c>
      <c r="CI135" s="402">
        <f t="shared" si="48"/>
        <v>2</v>
      </c>
      <c r="CJ135" s="27">
        <f t="shared" si="42"/>
        <v>7</v>
      </c>
      <c r="CK135" s="403">
        <f>((CJ135/CI135)-1)*100</f>
        <v>250</v>
      </c>
      <c r="CN135" s="300"/>
    </row>
    <row r="136" spans="2:92" ht="20.100000000000001" customHeight="1" x14ac:dyDescent="0.25">
      <c r="B136" s="113" t="s">
        <v>30</v>
      </c>
      <c r="C136" s="143" t="s">
        <v>31</v>
      </c>
      <c r="D136" s="203">
        <v>0</v>
      </c>
      <c r="E136" s="204">
        <v>1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8">
        <v>0</v>
      </c>
      <c r="P136" s="186">
        <v>1</v>
      </c>
      <c r="Q136" s="196">
        <v>0</v>
      </c>
      <c r="R136" s="196">
        <v>0</v>
      </c>
      <c r="S136" s="196">
        <v>0</v>
      </c>
      <c r="T136" s="196">
        <v>0</v>
      </c>
      <c r="U136" s="196">
        <v>2</v>
      </c>
      <c r="V136" s="196">
        <v>0</v>
      </c>
      <c r="W136" s="196">
        <v>0</v>
      </c>
      <c r="X136" s="196">
        <v>0</v>
      </c>
      <c r="Y136" s="196">
        <v>0</v>
      </c>
      <c r="Z136" s="207">
        <v>0</v>
      </c>
      <c r="AA136" s="207">
        <v>0</v>
      </c>
      <c r="AB136" s="207">
        <v>0</v>
      </c>
      <c r="AC136" s="186">
        <v>2</v>
      </c>
      <c r="AD136" s="197">
        <v>0</v>
      </c>
      <c r="AE136" s="197">
        <v>0</v>
      </c>
      <c r="AF136" s="197">
        <v>0</v>
      </c>
      <c r="AG136" s="197">
        <v>0</v>
      </c>
      <c r="AH136" s="197">
        <v>0</v>
      </c>
      <c r="AI136" s="197">
        <v>0</v>
      </c>
      <c r="AJ136" s="197">
        <v>0</v>
      </c>
      <c r="AK136" s="197">
        <v>0</v>
      </c>
      <c r="AL136" s="197">
        <v>0</v>
      </c>
      <c r="AM136" s="197">
        <v>0</v>
      </c>
      <c r="AN136" s="197">
        <v>0</v>
      </c>
      <c r="AO136" s="197">
        <v>0</v>
      </c>
      <c r="AP136" s="154">
        <v>0</v>
      </c>
      <c r="AQ136" s="101">
        <v>0</v>
      </c>
      <c r="AR136" s="101">
        <v>0</v>
      </c>
      <c r="AS136" s="101">
        <v>0</v>
      </c>
      <c r="AT136" s="101"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54">
        <v>0</v>
      </c>
      <c r="BC136" s="101">
        <v>0</v>
      </c>
      <c r="BD136" s="101">
        <v>0</v>
      </c>
      <c r="BE136" s="101">
        <v>0</v>
      </c>
      <c r="BF136" s="101">
        <v>0</v>
      </c>
      <c r="BG136" s="101">
        <v>0</v>
      </c>
      <c r="BH136" s="101">
        <v>0</v>
      </c>
      <c r="BI136" s="101">
        <v>0</v>
      </c>
      <c r="BJ136" s="101">
        <v>0</v>
      </c>
      <c r="BK136" s="101">
        <v>0</v>
      </c>
      <c r="BL136" s="101">
        <v>0</v>
      </c>
      <c r="BM136" s="101">
        <v>0</v>
      </c>
      <c r="BN136" s="493">
        <f t="shared" si="49"/>
        <v>0</v>
      </c>
      <c r="BO136" s="101">
        <v>0</v>
      </c>
      <c r="BP136" s="101">
        <v>0</v>
      </c>
      <c r="BQ136" s="101">
        <v>0</v>
      </c>
      <c r="BR136" s="101">
        <v>0</v>
      </c>
      <c r="BS136" s="101">
        <v>0</v>
      </c>
      <c r="BT136" s="101">
        <v>0</v>
      </c>
      <c r="BU136" s="101">
        <v>0</v>
      </c>
      <c r="BV136" s="101">
        <v>0</v>
      </c>
      <c r="BW136" s="101">
        <v>0</v>
      </c>
      <c r="BX136" s="101">
        <v>0</v>
      </c>
      <c r="BY136" s="101">
        <v>0</v>
      </c>
      <c r="BZ136" s="101">
        <v>0</v>
      </c>
      <c r="CA136" s="154">
        <v>0</v>
      </c>
      <c r="CB136" s="101">
        <v>0</v>
      </c>
      <c r="CC136" s="101">
        <v>0</v>
      </c>
      <c r="CD136" s="101">
        <v>0</v>
      </c>
      <c r="CE136" s="101">
        <v>0</v>
      </c>
      <c r="CF136" s="101">
        <v>0</v>
      </c>
      <c r="CG136" s="270"/>
      <c r="CH136" s="402">
        <f t="shared" si="47"/>
        <v>0</v>
      </c>
      <c r="CI136" s="402">
        <f t="shared" si="48"/>
        <v>0</v>
      </c>
      <c r="CJ136" s="27">
        <f t="shared" si="42"/>
        <v>0</v>
      </c>
      <c r="CK136" s="403"/>
      <c r="CN136" s="300"/>
    </row>
    <row r="137" spans="2:92" ht="20.100000000000001" customHeight="1" x14ac:dyDescent="0.25">
      <c r="B137" s="113" t="s">
        <v>138</v>
      </c>
      <c r="C137" s="143" t="s">
        <v>139</v>
      </c>
      <c r="D137" s="203">
        <v>0</v>
      </c>
      <c r="E137" s="204">
        <v>3</v>
      </c>
      <c r="F137" s="204">
        <v>0</v>
      </c>
      <c r="G137" s="204">
        <v>1</v>
      </c>
      <c r="H137" s="204">
        <v>1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8">
        <v>0</v>
      </c>
      <c r="P137" s="186">
        <v>5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2</v>
      </c>
      <c r="W137" s="196">
        <v>0</v>
      </c>
      <c r="X137" s="196">
        <v>0</v>
      </c>
      <c r="Y137" s="196">
        <v>0</v>
      </c>
      <c r="Z137" s="207">
        <v>0</v>
      </c>
      <c r="AA137" s="207">
        <v>0</v>
      </c>
      <c r="AB137" s="207">
        <v>2</v>
      </c>
      <c r="AC137" s="186">
        <v>4</v>
      </c>
      <c r="AD137" s="197">
        <v>0</v>
      </c>
      <c r="AE137" s="197">
        <v>0</v>
      </c>
      <c r="AF137" s="197">
        <v>0</v>
      </c>
      <c r="AG137" s="197">
        <v>0</v>
      </c>
      <c r="AH137" s="197">
        <v>0</v>
      </c>
      <c r="AI137" s="197">
        <v>0</v>
      </c>
      <c r="AJ137" s="197">
        <v>0</v>
      </c>
      <c r="AK137" s="197">
        <v>0</v>
      </c>
      <c r="AL137" s="197">
        <v>0</v>
      </c>
      <c r="AM137" s="197">
        <v>0</v>
      </c>
      <c r="AN137" s="197">
        <v>0</v>
      </c>
      <c r="AO137" s="197">
        <v>0</v>
      </c>
      <c r="AP137" s="154">
        <v>0</v>
      </c>
      <c r="AQ137" s="101">
        <v>0</v>
      </c>
      <c r="AR137" s="101">
        <v>0</v>
      </c>
      <c r="AS137" s="101">
        <v>0</v>
      </c>
      <c r="AT137" s="101">
        <v>0</v>
      </c>
      <c r="AU137" s="101">
        <v>0</v>
      </c>
      <c r="AV137" s="101">
        <v>0</v>
      </c>
      <c r="AW137" s="101">
        <v>0</v>
      </c>
      <c r="AX137" s="101">
        <v>0</v>
      </c>
      <c r="AY137" s="101">
        <v>0</v>
      </c>
      <c r="AZ137" s="101">
        <v>0</v>
      </c>
      <c r="BA137" s="101">
        <v>0</v>
      </c>
      <c r="BB137" s="154">
        <v>0</v>
      </c>
      <c r="BC137" s="101">
        <v>0</v>
      </c>
      <c r="BD137" s="101">
        <v>0</v>
      </c>
      <c r="BE137" s="101">
        <v>0</v>
      </c>
      <c r="BF137" s="101">
        <v>0</v>
      </c>
      <c r="BG137" s="101">
        <v>0</v>
      </c>
      <c r="BH137" s="101">
        <v>0</v>
      </c>
      <c r="BI137" s="101">
        <v>0</v>
      </c>
      <c r="BJ137" s="101">
        <v>0</v>
      </c>
      <c r="BK137" s="101">
        <v>0</v>
      </c>
      <c r="BL137" s="101">
        <v>0</v>
      </c>
      <c r="BM137" s="101">
        <v>0</v>
      </c>
      <c r="BN137" s="493">
        <f t="shared" si="49"/>
        <v>0</v>
      </c>
      <c r="BO137" s="101">
        <v>0</v>
      </c>
      <c r="BP137" s="101">
        <v>0</v>
      </c>
      <c r="BQ137" s="101">
        <v>0</v>
      </c>
      <c r="BR137" s="101">
        <v>1</v>
      </c>
      <c r="BS137" s="101">
        <v>0</v>
      </c>
      <c r="BT137" s="101">
        <v>0</v>
      </c>
      <c r="BU137" s="101">
        <v>1</v>
      </c>
      <c r="BV137" s="101">
        <v>7</v>
      </c>
      <c r="BW137" s="101">
        <v>2</v>
      </c>
      <c r="BX137" s="101">
        <v>0</v>
      </c>
      <c r="BY137" s="101">
        <v>3</v>
      </c>
      <c r="BZ137" s="101">
        <v>0</v>
      </c>
      <c r="CA137" s="154">
        <v>0</v>
      </c>
      <c r="CB137" s="101">
        <v>0</v>
      </c>
      <c r="CC137" s="101">
        <v>0</v>
      </c>
      <c r="CD137" s="101">
        <v>0</v>
      </c>
      <c r="CE137" s="101">
        <v>0</v>
      </c>
      <c r="CF137" s="101">
        <v>3</v>
      </c>
      <c r="CG137" s="270">
        <v>5</v>
      </c>
      <c r="CH137" s="402">
        <f t="shared" si="47"/>
        <v>0</v>
      </c>
      <c r="CI137" s="402">
        <f t="shared" si="48"/>
        <v>2</v>
      </c>
      <c r="CJ137" s="27">
        <f t="shared" si="42"/>
        <v>8</v>
      </c>
      <c r="CK137" s="403">
        <f>((CJ137/CI137)-1)*100</f>
        <v>300</v>
      </c>
      <c r="CN137" s="300"/>
    </row>
    <row r="138" spans="2:92" ht="20.100000000000001" customHeight="1" x14ac:dyDescent="0.25">
      <c r="B138" s="189" t="s">
        <v>32</v>
      </c>
      <c r="C138" s="143" t="s">
        <v>135</v>
      </c>
      <c r="D138" s="203">
        <v>227</v>
      </c>
      <c r="E138" s="204">
        <v>256</v>
      </c>
      <c r="F138" s="204">
        <v>224</v>
      </c>
      <c r="G138" s="204">
        <v>254</v>
      </c>
      <c r="H138" s="204">
        <v>314</v>
      </c>
      <c r="I138" s="204">
        <v>245</v>
      </c>
      <c r="J138" s="204">
        <v>179</v>
      </c>
      <c r="K138" s="204">
        <v>203</v>
      </c>
      <c r="L138" s="204">
        <v>184</v>
      </c>
      <c r="M138" s="204">
        <v>206</v>
      </c>
      <c r="N138" s="204">
        <v>219</v>
      </c>
      <c r="O138" s="204">
        <v>239</v>
      </c>
      <c r="P138" s="186">
        <v>2750</v>
      </c>
      <c r="Q138" s="196">
        <v>173</v>
      </c>
      <c r="R138" s="196">
        <v>185</v>
      </c>
      <c r="S138" s="196">
        <v>203</v>
      </c>
      <c r="T138" s="196">
        <v>247</v>
      </c>
      <c r="U138" s="196">
        <v>243</v>
      </c>
      <c r="V138" s="196">
        <v>307</v>
      </c>
      <c r="W138" s="196">
        <v>191</v>
      </c>
      <c r="X138" s="196">
        <v>190</v>
      </c>
      <c r="Y138" s="196">
        <v>217</v>
      </c>
      <c r="Z138" s="207">
        <v>198</v>
      </c>
      <c r="AA138" s="207">
        <v>178</v>
      </c>
      <c r="AB138" s="207">
        <v>257</v>
      </c>
      <c r="AC138" s="186">
        <v>2589</v>
      </c>
      <c r="AD138" s="197">
        <v>199</v>
      </c>
      <c r="AE138" s="197">
        <v>193</v>
      </c>
      <c r="AF138" s="197">
        <v>211</v>
      </c>
      <c r="AG138" s="197">
        <v>190</v>
      </c>
      <c r="AH138" s="197">
        <v>222</v>
      </c>
      <c r="AI138" s="197">
        <v>201</v>
      </c>
      <c r="AJ138" s="197">
        <v>240</v>
      </c>
      <c r="AK138" s="197">
        <v>201</v>
      </c>
      <c r="AL138" s="197">
        <v>165</v>
      </c>
      <c r="AM138" s="269">
        <v>163</v>
      </c>
      <c r="AN138" s="269">
        <v>200</v>
      </c>
      <c r="AO138" s="269">
        <v>178</v>
      </c>
      <c r="AP138" s="154">
        <v>194</v>
      </c>
      <c r="AQ138" s="101">
        <v>253</v>
      </c>
      <c r="AR138" s="101">
        <v>305</v>
      </c>
      <c r="AS138" s="101">
        <v>343</v>
      </c>
      <c r="AT138" s="101">
        <v>428</v>
      </c>
      <c r="AU138" s="101">
        <v>278</v>
      </c>
      <c r="AV138" s="101">
        <v>318</v>
      </c>
      <c r="AW138" s="101">
        <v>290</v>
      </c>
      <c r="AX138" s="101">
        <v>336</v>
      </c>
      <c r="AY138" s="101">
        <v>311</v>
      </c>
      <c r="AZ138" s="101">
        <v>302</v>
      </c>
      <c r="BA138" s="101">
        <v>283</v>
      </c>
      <c r="BB138" s="154">
        <v>289</v>
      </c>
      <c r="BC138" s="101">
        <v>249</v>
      </c>
      <c r="BD138" s="101">
        <v>272</v>
      </c>
      <c r="BE138" s="101">
        <v>296</v>
      </c>
      <c r="BF138" s="101">
        <v>317</v>
      </c>
      <c r="BG138" s="101">
        <v>293</v>
      </c>
      <c r="BH138" s="101">
        <v>328</v>
      </c>
      <c r="BI138" s="101">
        <v>350</v>
      </c>
      <c r="BJ138" s="101">
        <v>331</v>
      </c>
      <c r="BK138" s="101">
        <v>382</v>
      </c>
      <c r="BL138" s="101">
        <v>384</v>
      </c>
      <c r="BM138" s="101">
        <v>349</v>
      </c>
      <c r="BN138" s="493">
        <f t="shared" si="49"/>
        <v>3840</v>
      </c>
      <c r="BO138" s="101">
        <v>299</v>
      </c>
      <c r="BP138" s="101">
        <v>287</v>
      </c>
      <c r="BQ138" s="101">
        <v>296</v>
      </c>
      <c r="BR138" s="101">
        <v>327</v>
      </c>
      <c r="BS138" s="101">
        <v>344</v>
      </c>
      <c r="BT138" s="101">
        <v>353</v>
      </c>
      <c r="BU138" s="101">
        <v>343</v>
      </c>
      <c r="BV138" s="101">
        <v>378</v>
      </c>
      <c r="BW138" s="101">
        <v>309</v>
      </c>
      <c r="BX138" s="101">
        <v>210</v>
      </c>
      <c r="BY138" s="101">
        <v>160</v>
      </c>
      <c r="BZ138" s="101">
        <v>235</v>
      </c>
      <c r="CA138" s="154">
        <v>197</v>
      </c>
      <c r="CB138" s="101">
        <v>200</v>
      </c>
      <c r="CC138" s="101">
        <v>226</v>
      </c>
      <c r="CD138" s="101">
        <v>223</v>
      </c>
      <c r="CE138" s="101">
        <v>152</v>
      </c>
      <c r="CF138" s="101">
        <v>174</v>
      </c>
      <c r="CG138" s="270">
        <v>175</v>
      </c>
      <c r="CH138" s="402">
        <f t="shared" si="47"/>
        <v>2044</v>
      </c>
      <c r="CI138" s="402">
        <f t="shared" si="48"/>
        <v>2249</v>
      </c>
      <c r="CJ138" s="27">
        <f t="shared" si="42"/>
        <v>1347</v>
      </c>
      <c r="CK138" s="403">
        <f>((CJ138/CI138)-1)*100</f>
        <v>-40.106714095153407</v>
      </c>
      <c r="CN138" s="300"/>
    </row>
    <row r="139" spans="2:92" ht="20.100000000000001" customHeight="1" x14ac:dyDescent="0.25">
      <c r="B139" s="189" t="s">
        <v>104</v>
      </c>
      <c r="C139" s="143" t="s">
        <v>105</v>
      </c>
      <c r="D139" s="203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186">
        <v>0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207">
        <v>0</v>
      </c>
      <c r="AA139" s="207">
        <v>0</v>
      </c>
      <c r="AB139" s="207">
        <v>0</v>
      </c>
      <c r="AC139" s="186">
        <v>0</v>
      </c>
      <c r="AD139" s="197">
        <v>0</v>
      </c>
      <c r="AE139" s="197">
        <v>0</v>
      </c>
      <c r="AF139" s="197">
        <v>0</v>
      </c>
      <c r="AG139" s="197">
        <v>0</v>
      </c>
      <c r="AH139" s="197">
        <v>0</v>
      </c>
      <c r="AI139" s="197">
        <v>0</v>
      </c>
      <c r="AJ139" s="197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0</v>
      </c>
      <c r="AP139" s="154">
        <v>0</v>
      </c>
      <c r="AQ139" s="101">
        <v>0</v>
      </c>
      <c r="AR139" s="101">
        <v>0</v>
      </c>
      <c r="AS139" s="101">
        <v>0</v>
      </c>
      <c r="AT139" s="101">
        <v>0</v>
      </c>
      <c r="AU139" s="101">
        <v>0</v>
      </c>
      <c r="AV139" s="101">
        <v>0</v>
      </c>
      <c r="AW139" s="101">
        <v>0</v>
      </c>
      <c r="AX139" s="101">
        <v>0</v>
      </c>
      <c r="AY139" s="101">
        <v>0</v>
      </c>
      <c r="AZ139" s="101">
        <v>0</v>
      </c>
      <c r="BA139" s="101">
        <v>0</v>
      </c>
      <c r="BB139" s="154">
        <v>0</v>
      </c>
      <c r="BC139" s="101">
        <v>0</v>
      </c>
      <c r="BD139" s="101">
        <v>0</v>
      </c>
      <c r="BE139" s="101">
        <v>0</v>
      </c>
      <c r="BF139" s="101">
        <v>0</v>
      </c>
      <c r="BG139" s="101">
        <v>0</v>
      </c>
      <c r="BH139" s="101">
        <v>0</v>
      </c>
      <c r="BI139" s="101">
        <v>0</v>
      </c>
      <c r="BJ139" s="101">
        <v>1</v>
      </c>
      <c r="BK139" s="101">
        <v>0</v>
      </c>
      <c r="BL139" s="101">
        <v>0</v>
      </c>
      <c r="BM139" s="101">
        <v>1</v>
      </c>
      <c r="BN139" s="493">
        <f t="shared" si="49"/>
        <v>2</v>
      </c>
      <c r="BO139" s="101">
        <v>1</v>
      </c>
      <c r="BP139" s="101">
        <v>0</v>
      </c>
      <c r="BQ139" s="101">
        <v>0</v>
      </c>
      <c r="BR139" s="101">
        <v>0</v>
      </c>
      <c r="BS139" s="101">
        <v>0</v>
      </c>
      <c r="BT139" s="101">
        <v>0</v>
      </c>
      <c r="BU139" s="101">
        <v>0</v>
      </c>
      <c r="BV139" s="101">
        <v>0</v>
      </c>
      <c r="BW139" s="101">
        <v>0</v>
      </c>
      <c r="BX139" s="101">
        <v>0</v>
      </c>
      <c r="BY139" s="101">
        <v>0</v>
      </c>
      <c r="BZ139" s="101">
        <v>0</v>
      </c>
      <c r="CA139" s="154">
        <v>0</v>
      </c>
      <c r="CB139" s="101">
        <v>0</v>
      </c>
      <c r="CC139" s="101">
        <v>0</v>
      </c>
      <c r="CD139" s="101">
        <v>0</v>
      </c>
      <c r="CE139" s="101">
        <v>0</v>
      </c>
      <c r="CF139" s="101">
        <v>0</v>
      </c>
      <c r="CG139" s="270"/>
      <c r="CH139" s="402">
        <f t="shared" si="47"/>
        <v>0</v>
      </c>
      <c r="CI139" s="402">
        <f t="shared" si="48"/>
        <v>1</v>
      </c>
      <c r="CJ139" s="27">
        <f t="shared" si="42"/>
        <v>0</v>
      </c>
      <c r="CK139" s="403">
        <f>((CJ139/CI139)-1)*100</f>
        <v>-100</v>
      </c>
      <c r="CN139" s="300"/>
    </row>
    <row r="140" spans="2:92" ht="20.100000000000001" customHeight="1" x14ac:dyDescent="0.25">
      <c r="B140" s="113" t="s">
        <v>127</v>
      </c>
      <c r="C140" s="143" t="s">
        <v>130</v>
      </c>
      <c r="D140" s="203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186">
        <v>0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207">
        <v>0</v>
      </c>
      <c r="AA140" s="207">
        <v>0</v>
      </c>
      <c r="AB140" s="207">
        <v>0</v>
      </c>
      <c r="AC140" s="186">
        <v>0</v>
      </c>
      <c r="AD140" s="197">
        <v>0</v>
      </c>
      <c r="AE140" s="197">
        <v>0</v>
      </c>
      <c r="AF140" s="197">
        <v>0</v>
      </c>
      <c r="AG140" s="197">
        <v>0</v>
      </c>
      <c r="AH140" s="197">
        <v>0</v>
      </c>
      <c r="AI140" s="197">
        <v>0</v>
      </c>
      <c r="AJ140" s="197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54">
        <v>0</v>
      </c>
      <c r="AQ140" s="101">
        <v>0</v>
      </c>
      <c r="AR140" s="101">
        <v>0</v>
      </c>
      <c r="AS140" s="101">
        <v>0</v>
      </c>
      <c r="AT140" s="101">
        <v>0</v>
      </c>
      <c r="AU140" s="101">
        <v>0</v>
      </c>
      <c r="AV140" s="101">
        <v>0</v>
      </c>
      <c r="AW140" s="101">
        <v>0</v>
      </c>
      <c r="AX140" s="101">
        <v>0</v>
      </c>
      <c r="AY140" s="101">
        <v>0</v>
      </c>
      <c r="AZ140" s="101">
        <v>0</v>
      </c>
      <c r="BA140" s="101">
        <v>0</v>
      </c>
      <c r="BB140" s="154">
        <v>0</v>
      </c>
      <c r="BC140" s="101">
        <v>0</v>
      </c>
      <c r="BD140" s="101">
        <v>0</v>
      </c>
      <c r="BE140" s="101">
        <v>0</v>
      </c>
      <c r="BF140" s="101">
        <v>0</v>
      </c>
      <c r="BG140" s="101">
        <v>0</v>
      </c>
      <c r="BH140" s="101">
        <v>0</v>
      </c>
      <c r="BI140" s="101">
        <v>0</v>
      </c>
      <c r="BJ140" s="101">
        <v>0</v>
      </c>
      <c r="BK140" s="101">
        <v>0</v>
      </c>
      <c r="BL140" s="101">
        <v>0</v>
      </c>
      <c r="BM140" s="101">
        <v>0</v>
      </c>
      <c r="BN140" s="493">
        <f t="shared" si="49"/>
        <v>0</v>
      </c>
      <c r="BO140" s="101">
        <v>0</v>
      </c>
      <c r="BP140" s="101">
        <v>0</v>
      </c>
      <c r="BQ140" s="101">
        <v>0</v>
      </c>
      <c r="BR140" s="101">
        <v>0</v>
      </c>
      <c r="BS140" s="101">
        <v>0</v>
      </c>
      <c r="BT140" s="101">
        <v>0</v>
      </c>
      <c r="BU140" s="101">
        <v>0</v>
      </c>
      <c r="BV140" s="101">
        <v>0</v>
      </c>
      <c r="BW140" s="101">
        <v>1</v>
      </c>
      <c r="BX140" s="101">
        <v>3</v>
      </c>
      <c r="BY140" s="101">
        <v>1</v>
      </c>
      <c r="BZ140" s="101">
        <v>1</v>
      </c>
      <c r="CA140" s="154">
        <v>0</v>
      </c>
      <c r="CB140" s="101">
        <v>0</v>
      </c>
      <c r="CC140" s="101">
        <v>5</v>
      </c>
      <c r="CD140" s="101">
        <v>0</v>
      </c>
      <c r="CE140" s="101">
        <v>5</v>
      </c>
      <c r="CF140" s="101">
        <v>4</v>
      </c>
      <c r="CG140" s="270">
        <v>3</v>
      </c>
      <c r="CH140" s="402">
        <f t="shared" si="47"/>
        <v>0</v>
      </c>
      <c r="CI140" s="402">
        <f t="shared" si="48"/>
        <v>0</v>
      </c>
      <c r="CJ140" s="27">
        <f t="shared" si="42"/>
        <v>17</v>
      </c>
      <c r="CK140" s="403"/>
      <c r="CN140" s="300"/>
    </row>
    <row r="141" spans="2:92" ht="20.100000000000001" customHeight="1" x14ac:dyDescent="0.25">
      <c r="B141" s="113" t="s">
        <v>128</v>
      </c>
      <c r="C141" s="143" t="s">
        <v>194</v>
      </c>
      <c r="D141" s="203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186">
        <v>0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207">
        <v>0</v>
      </c>
      <c r="AA141" s="207">
        <v>0</v>
      </c>
      <c r="AB141" s="207">
        <v>0</v>
      </c>
      <c r="AC141" s="186">
        <v>0</v>
      </c>
      <c r="AD141" s="197">
        <v>0</v>
      </c>
      <c r="AE141" s="197">
        <v>0</v>
      </c>
      <c r="AF141" s="197">
        <v>0</v>
      </c>
      <c r="AG141" s="197">
        <v>0</v>
      </c>
      <c r="AH141" s="197">
        <v>0</v>
      </c>
      <c r="AI141" s="197">
        <v>0</v>
      </c>
      <c r="AJ141" s="197">
        <v>0</v>
      </c>
      <c r="AK141" s="197">
        <v>0</v>
      </c>
      <c r="AL141" s="197">
        <v>0</v>
      </c>
      <c r="AM141" s="197">
        <v>0</v>
      </c>
      <c r="AN141" s="197">
        <v>0</v>
      </c>
      <c r="AO141" s="197">
        <v>0</v>
      </c>
      <c r="AP141" s="154">
        <v>0</v>
      </c>
      <c r="AQ141" s="101">
        <v>0</v>
      </c>
      <c r="AR141" s="101">
        <v>0</v>
      </c>
      <c r="AS141" s="101">
        <v>0</v>
      </c>
      <c r="AT141" s="101">
        <v>0</v>
      </c>
      <c r="AU141" s="101">
        <v>0</v>
      </c>
      <c r="AV141" s="101">
        <v>0</v>
      </c>
      <c r="AW141" s="101">
        <v>0</v>
      </c>
      <c r="AX141" s="101">
        <v>0</v>
      </c>
      <c r="AY141" s="101">
        <v>0</v>
      </c>
      <c r="AZ141" s="101">
        <v>0</v>
      </c>
      <c r="BA141" s="101">
        <v>0</v>
      </c>
      <c r="BB141" s="154">
        <v>0</v>
      </c>
      <c r="BC141" s="101">
        <v>0</v>
      </c>
      <c r="BD141" s="101">
        <v>0</v>
      </c>
      <c r="BE141" s="101">
        <v>0</v>
      </c>
      <c r="BF141" s="101">
        <v>0</v>
      </c>
      <c r="BG141" s="101">
        <v>0</v>
      </c>
      <c r="BH141" s="101">
        <v>0</v>
      </c>
      <c r="BI141" s="101">
        <v>0</v>
      </c>
      <c r="BJ141" s="101">
        <v>0</v>
      </c>
      <c r="BK141" s="101">
        <v>0</v>
      </c>
      <c r="BL141" s="101">
        <v>0</v>
      </c>
      <c r="BM141" s="101">
        <v>0</v>
      </c>
      <c r="BN141" s="493">
        <f t="shared" si="49"/>
        <v>0</v>
      </c>
      <c r="BO141" s="101">
        <v>0</v>
      </c>
      <c r="BP141" s="101">
        <v>0</v>
      </c>
      <c r="BQ141" s="101">
        <v>0</v>
      </c>
      <c r="BR141" s="101">
        <v>0</v>
      </c>
      <c r="BS141" s="101">
        <v>0</v>
      </c>
      <c r="BT141" s="101">
        <v>0</v>
      </c>
      <c r="BU141" s="101">
        <v>0</v>
      </c>
      <c r="BV141" s="101">
        <v>0</v>
      </c>
      <c r="BW141" s="101">
        <v>189</v>
      </c>
      <c r="BX141" s="101">
        <v>292</v>
      </c>
      <c r="BY141" s="101">
        <v>247</v>
      </c>
      <c r="BZ141" s="101">
        <v>210</v>
      </c>
      <c r="CA141" s="154">
        <v>187</v>
      </c>
      <c r="CB141" s="101">
        <v>148</v>
      </c>
      <c r="CC141" s="101">
        <v>171</v>
      </c>
      <c r="CD141" s="101">
        <v>175</v>
      </c>
      <c r="CE141" s="101">
        <v>200</v>
      </c>
      <c r="CF141" s="101">
        <v>211</v>
      </c>
      <c r="CG141" s="270">
        <v>301</v>
      </c>
      <c r="CH141" s="402">
        <f t="shared" si="47"/>
        <v>0</v>
      </c>
      <c r="CI141" s="402">
        <f t="shared" si="48"/>
        <v>0</v>
      </c>
      <c r="CJ141" s="27">
        <f t="shared" si="42"/>
        <v>1393</v>
      </c>
      <c r="CK141" s="403"/>
      <c r="CN141" s="300"/>
    </row>
    <row r="142" spans="2:92" ht="20.100000000000001" customHeight="1" x14ac:dyDescent="0.25">
      <c r="B142" s="113" t="s">
        <v>129</v>
      </c>
      <c r="C142" s="143" t="s">
        <v>131</v>
      </c>
      <c r="D142" s="203">
        <v>0</v>
      </c>
      <c r="E142" s="204">
        <v>0</v>
      </c>
      <c r="F142" s="204">
        <v>0</v>
      </c>
      <c r="G142" s="204">
        <v>0</v>
      </c>
      <c r="H142" s="204">
        <v>0</v>
      </c>
      <c r="I142" s="204">
        <v>0</v>
      </c>
      <c r="J142" s="204">
        <v>0</v>
      </c>
      <c r="K142" s="204">
        <v>0</v>
      </c>
      <c r="L142" s="204">
        <v>0</v>
      </c>
      <c r="M142" s="204">
        <v>0</v>
      </c>
      <c r="N142" s="204">
        <v>0</v>
      </c>
      <c r="O142" s="204">
        <v>0</v>
      </c>
      <c r="P142" s="186">
        <v>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207">
        <v>0</v>
      </c>
      <c r="AA142" s="207">
        <v>0</v>
      </c>
      <c r="AB142" s="207">
        <v>0</v>
      </c>
      <c r="AC142" s="186">
        <v>0</v>
      </c>
      <c r="AD142" s="197">
        <v>0</v>
      </c>
      <c r="AE142" s="197">
        <v>0</v>
      </c>
      <c r="AF142" s="197">
        <v>0</v>
      </c>
      <c r="AG142" s="197">
        <v>0</v>
      </c>
      <c r="AH142" s="197">
        <v>0</v>
      </c>
      <c r="AI142" s="197">
        <v>0</v>
      </c>
      <c r="AJ142" s="197">
        <v>0</v>
      </c>
      <c r="AK142" s="197">
        <v>0</v>
      </c>
      <c r="AL142" s="197">
        <v>0</v>
      </c>
      <c r="AM142" s="197">
        <v>0</v>
      </c>
      <c r="AN142" s="197">
        <v>0</v>
      </c>
      <c r="AO142" s="197">
        <v>0</v>
      </c>
      <c r="AP142" s="154">
        <v>0</v>
      </c>
      <c r="AQ142" s="101">
        <v>0</v>
      </c>
      <c r="AR142" s="101">
        <v>0</v>
      </c>
      <c r="AS142" s="101">
        <v>0</v>
      </c>
      <c r="AT142" s="101">
        <v>0</v>
      </c>
      <c r="AU142" s="101">
        <v>0</v>
      </c>
      <c r="AV142" s="101">
        <v>0</v>
      </c>
      <c r="AW142" s="101">
        <v>0</v>
      </c>
      <c r="AX142" s="101">
        <v>0</v>
      </c>
      <c r="AY142" s="101">
        <v>0</v>
      </c>
      <c r="AZ142" s="101">
        <v>0</v>
      </c>
      <c r="BA142" s="101">
        <v>0</v>
      </c>
      <c r="BB142" s="154">
        <v>0</v>
      </c>
      <c r="BC142" s="101">
        <v>0</v>
      </c>
      <c r="BD142" s="101">
        <v>0</v>
      </c>
      <c r="BE142" s="101">
        <v>0</v>
      </c>
      <c r="BF142" s="101">
        <v>0</v>
      </c>
      <c r="BG142" s="101">
        <v>0</v>
      </c>
      <c r="BH142" s="101">
        <v>0</v>
      </c>
      <c r="BI142" s="101">
        <v>0</v>
      </c>
      <c r="BJ142" s="101">
        <v>0</v>
      </c>
      <c r="BK142" s="101">
        <v>0</v>
      </c>
      <c r="BL142" s="101">
        <v>0</v>
      </c>
      <c r="BM142" s="101">
        <v>0</v>
      </c>
      <c r="BN142" s="493">
        <f t="shared" si="49"/>
        <v>0</v>
      </c>
      <c r="BO142" s="101">
        <v>0</v>
      </c>
      <c r="BP142" s="101">
        <v>0</v>
      </c>
      <c r="BQ142" s="101">
        <v>0</v>
      </c>
      <c r="BR142" s="101">
        <v>0</v>
      </c>
      <c r="BS142" s="101">
        <v>0</v>
      </c>
      <c r="BT142" s="101">
        <v>0</v>
      </c>
      <c r="BU142" s="101">
        <v>0</v>
      </c>
      <c r="BV142" s="101">
        <v>0</v>
      </c>
      <c r="BW142" s="101">
        <v>8</v>
      </c>
      <c r="BX142" s="101">
        <v>37</v>
      </c>
      <c r="BY142" s="101">
        <v>25</v>
      </c>
      <c r="BZ142" s="101">
        <v>21</v>
      </c>
      <c r="CA142" s="154">
        <v>8</v>
      </c>
      <c r="CB142" s="101">
        <v>10</v>
      </c>
      <c r="CC142" s="101">
        <v>11</v>
      </c>
      <c r="CD142" s="101">
        <v>8</v>
      </c>
      <c r="CE142" s="101">
        <v>22</v>
      </c>
      <c r="CF142" s="101">
        <v>11</v>
      </c>
      <c r="CG142" s="270">
        <v>9</v>
      </c>
      <c r="CH142" s="402">
        <f t="shared" si="47"/>
        <v>0</v>
      </c>
      <c r="CI142" s="402">
        <f t="shared" si="48"/>
        <v>0</v>
      </c>
      <c r="CJ142" s="27">
        <f t="shared" si="42"/>
        <v>79</v>
      </c>
      <c r="CK142" s="403"/>
      <c r="CN142" s="300"/>
    </row>
    <row r="143" spans="2:92" ht="20.100000000000001" customHeight="1" x14ac:dyDescent="0.25">
      <c r="B143" s="113" t="s">
        <v>188</v>
      </c>
      <c r="C143" s="143" t="s">
        <v>190</v>
      </c>
      <c r="D143" s="203">
        <v>0</v>
      </c>
      <c r="E143" s="204">
        <v>0</v>
      </c>
      <c r="F143" s="204">
        <v>0</v>
      </c>
      <c r="G143" s="204">
        <v>0</v>
      </c>
      <c r="H143" s="204">
        <v>0</v>
      </c>
      <c r="I143" s="204">
        <v>0</v>
      </c>
      <c r="J143" s="204">
        <v>0</v>
      </c>
      <c r="K143" s="204">
        <v>0</v>
      </c>
      <c r="L143" s="204">
        <v>0</v>
      </c>
      <c r="M143" s="204">
        <v>0</v>
      </c>
      <c r="N143" s="204">
        <v>0</v>
      </c>
      <c r="O143" s="204">
        <v>0</v>
      </c>
      <c r="P143" s="186">
        <v>0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207">
        <v>0</v>
      </c>
      <c r="AA143" s="207">
        <v>0</v>
      </c>
      <c r="AB143" s="207">
        <v>0</v>
      </c>
      <c r="AC143" s="186">
        <v>0</v>
      </c>
      <c r="AD143" s="197">
        <v>0</v>
      </c>
      <c r="AE143" s="197">
        <v>0</v>
      </c>
      <c r="AF143" s="197">
        <v>0</v>
      </c>
      <c r="AG143" s="197">
        <v>0</v>
      </c>
      <c r="AH143" s="197">
        <v>0</v>
      </c>
      <c r="AI143" s="197">
        <v>0</v>
      </c>
      <c r="AJ143" s="197">
        <v>0</v>
      </c>
      <c r="AK143" s="197">
        <v>0</v>
      </c>
      <c r="AL143" s="197">
        <v>0</v>
      </c>
      <c r="AM143" s="197">
        <v>0</v>
      </c>
      <c r="AN143" s="197">
        <v>0</v>
      </c>
      <c r="AO143" s="197">
        <v>0</v>
      </c>
      <c r="AP143" s="154">
        <v>0</v>
      </c>
      <c r="AQ143" s="101">
        <v>0</v>
      </c>
      <c r="AR143" s="101">
        <v>0</v>
      </c>
      <c r="AS143" s="101">
        <v>0</v>
      </c>
      <c r="AT143" s="101">
        <v>0</v>
      </c>
      <c r="AU143" s="101">
        <v>0</v>
      </c>
      <c r="AV143" s="101">
        <v>0</v>
      </c>
      <c r="AW143" s="101">
        <v>0</v>
      </c>
      <c r="AX143" s="101">
        <v>0</v>
      </c>
      <c r="AY143" s="101">
        <v>0</v>
      </c>
      <c r="AZ143" s="101">
        <v>0</v>
      </c>
      <c r="BA143" s="101">
        <v>0</v>
      </c>
      <c r="BB143" s="154">
        <v>0</v>
      </c>
      <c r="BC143" s="101">
        <v>0</v>
      </c>
      <c r="BD143" s="101">
        <v>0</v>
      </c>
      <c r="BE143" s="101">
        <v>0</v>
      </c>
      <c r="BF143" s="101">
        <v>0</v>
      </c>
      <c r="BG143" s="101">
        <v>0</v>
      </c>
      <c r="BH143" s="101">
        <v>0</v>
      </c>
      <c r="BI143" s="101">
        <v>0</v>
      </c>
      <c r="BJ143" s="101">
        <v>0</v>
      </c>
      <c r="BK143" s="101">
        <v>0</v>
      </c>
      <c r="BL143" s="101">
        <v>0</v>
      </c>
      <c r="BM143" s="101">
        <v>0</v>
      </c>
      <c r="BN143" s="493">
        <f t="shared" si="49"/>
        <v>0</v>
      </c>
      <c r="BO143" s="101">
        <v>0</v>
      </c>
      <c r="BP143" s="101">
        <v>0</v>
      </c>
      <c r="BQ143" s="101">
        <v>0</v>
      </c>
      <c r="BR143" s="101">
        <v>0</v>
      </c>
      <c r="BS143" s="101">
        <v>0</v>
      </c>
      <c r="BT143" s="101">
        <v>0</v>
      </c>
      <c r="BU143" s="101">
        <v>0</v>
      </c>
      <c r="BV143" s="101">
        <v>0</v>
      </c>
      <c r="BW143" s="101">
        <v>0</v>
      </c>
      <c r="BX143" s="101">
        <v>0</v>
      </c>
      <c r="BY143" s="101">
        <v>0</v>
      </c>
      <c r="BZ143" s="101">
        <v>0</v>
      </c>
      <c r="CA143" s="154">
        <v>0</v>
      </c>
      <c r="CB143" s="101">
        <v>0</v>
      </c>
      <c r="CC143" s="101">
        <v>0</v>
      </c>
      <c r="CD143" s="101">
        <v>0</v>
      </c>
      <c r="CE143" s="101">
        <v>0</v>
      </c>
      <c r="CF143" s="101">
        <v>41</v>
      </c>
      <c r="CG143" s="270">
        <v>75</v>
      </c>
      <c r="CH143" s="402">
        <f t="shared" si="47"/>
        <v>0</v>
      </c>
      <c r="CI143" s="402">
        <f t="shared" si="48"/>
        <v>0</v>
      </c>
      <c r="CJ143" s="27">
        <f t="shared" si="42"/>
        <v>116</v>
      </c>
      <c r="CK143" s="403"/>
      <c r="CN143" s="300"/>
    </row>
    <row r="144" spans="2:92" ht="20.100000000000001" customHeight="1" x14ac:dyDescent="0.25">
      <c r="B144" s="113" t="s">
        <v>189</v>
      </c>
      <c r="C144" s="143" t="s">
        <v>191</v>
      </c>
      <c r="D144" s="203">
        <v>0</v>
      </c>
      <c r="E144" s="204">
        <v>0</v>
      </c>
      <c r="F144" s="204">
        <v>0</v>
      </c>
      <c r="G144" s="204">
        <v>0</v>
      </c>
      <c r="H144" s="204">
        <v>0</v>
      </c>
      <c r="I144" s="204">
        <v>0</v>
      </c>
      <c r="J144" s="204">
        <v>0</v>
      </c>
      <c r="K144" s="204">
        <v>0</v>
      </c>
      <c r="L144" s="204">
        <v>0</v>
      </c>
      <c r="M144" s="204">
        <v>0</v>
      </c>
      <c r="N144" s="204">
        <v>0</v>
      </c>
      <c r="O144" s="204">
        <v>0</v>
      </c>
      <c r="P144" s="186">
        <v>0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207">
        <v>0</v>
      </c>
      <c r="AA144" s="207">
        <v>0</v>
      </c>
      <c r="AB144" s="207">
        <v>0</v>
      </c>
      <c r="AC144" s="186">
        <v>0</v>
      </c>
      <c r="AD144" s="197">
        <v>0</v>
      </c>
      <c r="AE144" s="197">
        <v>0</v>
      </c>
      <c r="AF144" s="197">
        <v>0</v>
      </c>
      <c r="AG144" s="197">
        <v>0</v>
      </c>
      <c r="AH144" s="197">
        <v>0</v>
      </c>
      <c r="AI144" s="197">
        <v>0</v>
      </c>
      <c r="AJ144" s="197">
        <v>0</v>
      </c>
      <c r="AK144" s="197">
        <v>0</v>
      </c>
      <c r="AL144" s="197">
        <v>0</v>
      </c>
      <c r="AM144" s="197">
        <v>0</v>
      </c>
      <c r="AN144" s="197">
        <v>0</v>
      </c>
      <c r="AO144" s="197">
        <v>0</v>
      </c>
      <c r="AP144" s="154">
        <v>0</v>
      </c>
      <c r="AQ144" s="101">
        <v>0</v>
      </c>
      <c r="AR144" s="101">
        <v>0</v>
      </c>
      <c r="AS144" s="101">
        <v>0</v>
      </c>
      <c r="AT144" s="101">
        <v>0</v>
      </c>
      <c r="AU144" s="101">
        <v>0</v>
      </c>
      <c r="AV144" s="101">
        <v>0</v>
      </c>
      <c r="AW144" s="101">
        <v>0</v>
      </c>
      <c r="AX144" s="101">
        <v>0</v>
      </c>
      <c r="AY144" s="101">
        <v>0</v>
      </c>
      <c r="AZ144" s="101">
        <v>0</v>
      </c>
      <c r="BA144" s="101">
        <v>0</v>
      </c>
      <c r="BB144" s="154">
        <v>0</v>
      </c>
      <c r="BC144" s="101">
        <v>0</v>
      </c>
      <c r="BD144" s="101">
        <v>0</v>
      </c>
      <c r="BE144" s="101">
        <v>0</v>
      </c>
      <c r="BF144" s="101">
        <v>0</v>
      </c>
      <c r="BG144" s="101">
        <v>0</v>
      </c>
      <c r="BH144" s="101">
        <v>0</v>
      </c>
      <c r="BI144" s="101">
        <v>0</v>
      </c>
      <c r="BJ144" s="101">
        <v>0</v>
      </c>
      <c r="BK144" s="101">
        <v>0</v>
      </c>
      <c r="BL144" s="101">
        <v>0</v>
      </c>
      <c r="BM144" s="101">
        <v>0</v>
      </c>
      <c r="BN144" s="493">
        <f t="shared" si="49"/>
        <v>0</v>
      </c>
      <c r="BO144" s="101">
        <v>0</v>
      </c>
      <c r="BP144" s="101">
        <v>0</v>
      </c>
      <c r="BQ144" s="101">
        <v>0</v>
      </c>
      <c r="BR144" s="101">
        <v>0</v>
      </c>
      <c r="BS144" s="101">
        <v>0</v>
      </c>
      <c r="BT144" s="101">
        <v>0</v>
      </c>
      <c r="BU144" s="101">
        <v>0</v>
      </c>
      <c r="BV144" s="101">
        <v>0</v>
      </c>
      <c r="BW144" s="101">
        <v>0</v>
      </c>
      <c r="BX144" s="101">
        <v>0</v>
      </c>
      <c r="BY144" s="101">
        <v>0</v>
      </c>
      <c r="BZ144" s="101">
        <v>0</v>
      </c>
      <c r="CA144" s="154">
        <v>0</v>
      </c>
      <c r="CB144" s="101">
        <v>0</v>
      </c>
      <c r="CC144" s="101">
        <v>0</v>
      </c>
      <c r="CD144" s="101">
        <v>0</v>
      </c>
      <c r="CE144" s="101">
        <v>0</v>
      </c>
      <c r="CF144" s="101">
        <v>29</v>
      </c>
      <c r="CG144" s="270">
        <v>55</v>
      </c>
      <c r="CH144" s="402">
        <f t="shared" si="47"/>
        <v>0</v>
      </c>
      <c r="CI144" s="402">
        <f t="shared" si="48"/>
        <v>0</v>
      </c>
      <c r="CJ144" s="27">
        <f t="shared" si="42"/>
        <v>84</v>
      </c>
      <c r="CK144" s="403"/>
      <c r="CN144" s="300"/>
    </row>
    <row r="145" spans="1:112" ht="20.100000000000001" customHeight="1" x14ac:dyDescent="0.25">
      <c r="B145" s="113" t="s">
        <v>192</v>
      </c>
      <c r="C145" s="143" t="s">
        <v>173</v>
      </c>
      <c r="D145" s="203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186">
        <v>0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207">
        <v>0</v>
      </c>
      <c r="AA145" s="207">
        <v>0</v>
      </c>
      <c r="AB145" s="207">
        <v>0</v>
      </c>
      <c r="AC145" s="186">
        <v>0</v>
      </c>
      <c r="AD145" s="197">
        <v>0</v>
      </c>
      <c r="AE145" s="197">
        <v>0</v>
      </c>
      <c r="AF145" s="197">
        <v>0</v>
      </c>
      <c r="AG145" s="197">
        <v>0</v>
      </c>
      <c r="AH145" s="197">
        <v>0</v>
      </c>
      <c r="AI145" s="197">
        <v>0</v>
      </c>
      <c r="AJ145" s="197">
        <v>0</v>
      </c>
      <c r="AK145" s="197">
        <v>0</v>
      </c>
      <c r="AL145" s="197">
        <v>0</v>
      </c>
      <c r="AM145" s="197">
        <v>0</v>
      </c>
      <c r="AN145" s="197">
        <v>0</v>
      </c>
      <c r="AO145" s="197">
        <v>0</v>
      </c>
      <c r="AP145" s="154">
        <v>0</v>
      </c>
      <c r="AQ145" s="101">
        <v>0</v>
      </c>
      <c r="AR145" s="101">
        <v>0</v>
      </c>
      <c r="AS145" s="101">
        <v>0</v>
      </c>
      <c r="AT145" s="101">
        <v>0</v>
      </c>
      <c r="AU145" s="101">
        <v>0</v>
      </c>
      <c r="AV145" s="101">
        <v>0</v>
      </c>
      <c r="AW145" s="101">
        <v>0</v>
      </c>
      <c r="AX145" s="101">
        <v>0</v>
      </c>
      <c r="AY145" s="101">
        <v>0</v>
      </c>
      <c r="AZ145" s="101">
        <v>0</v>
      </c>
      <c r="BA145" s="101">
        <v>0</v>
      </c>
      <c r="BB145" s="154">
        <v>0</v>
      </c>
      <c r="BC145" s="101">
        <v>0</v>
      </c>
      <c r="BD145" s="101">
        <v>0</v>
      </c>
      <c r="BE145" s="101">
        <v>0</v>
      </c>
      <c r="BF145" s="101">
        <v>0</v>
      </c>
      <c r="BG145" s="101">
        <v>0</v>
      </c>
      <c r="BH145" s="101">
        <v>0</v>
      </c>
      <c r="BI145" s="101">
        <v>0</v>
      </c>
      <c r="BJ145" s="101">
        <v>0</v>
      </c>
      <c r="BK145" s="101">
        <v>0</v>
      </c>
      <c r="BL145" s="101">
        <v>0</v>
      </c>
      <c r="BM145" s="101">
        <v>0</v>
      </c>
      <c r="BN145" s="493">
        <f t="shared" si="49"/>
        <v>0</v>
      </c>
      <c r="BO145" s="101">
        <v>0</v>
      </c>
      <c r="BP145" s="101">
        <v>0</v>
      </c>
      <c r="BQ145" s="101">
        <v>0</v>
      </c>
      <c r="BR145" s="101">
        <v>0</v>
      </c>
      <c r="BS145" s="101">
        <v>0</v>
      </c>
      <c r="BT145" s="101">
        <v>0</v>
      </c>
      <c r="BU145" s="101">
        <v>0</v>
      </c>
      <c r="BV145" s="101">
        <v>0</v>
      </c>
      <c r="BW145" s="101">
        <v>0</v>
      </c>
      <c r="BX145" s="101">
        <v>0</v>
      </c>
      <c r="BY145" s="101">
        <v>0</v>
      </c>
      <c r="BZ145" s="101">
        <v>0</v>
      </c>
      <c r="CA145" s="154">
        <v>0</v>
      </c>
      <c r="CB145" s="101">
        <v>0</v>
      </c>
      <c r="CC145" s="101">
        <v>0</v>
      </c>
      <c r="CD145" s="101">
        <v>0</v>
      </c>
      <c r="CE145" s="101">
        <v>0</v>
      </c>
      <c r="CF145" s="101">
        <v>1</v>
      </c>
      <c r="CG145" s="270">
        <v>2</v>
      </c>
      <c r="CH145" s="402">
        <f t="shared" si="47"/>
        <v>0</v>
      </c>
      <c r="CI145" s="402">
        <f t="shared" si="48"/>
        <v>0</v>
      </c>
      <c r="CJ145" s="27">
        <f t="shared" si="42"/>
        <v>3</v>
      </c>
      <c r="CK145" s="403"/>
      <c r="CN145" s="300"/>
    </row>
    <row r="146" spans="1:112" ht="20.100000000000001" customHeight="1" x14ac:dyDescent="0.25">
      <c r="B146" s="113" t="s">
        <v>151</v>
      </c>
      <c r="C146" s="143" t="s">
        <v>158</v>
      </c>
      <c r="D146" s="203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186">
        <v>0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207">
        <v>0</v>
      </c>
      <c r="AA146" s="207">
        <v>0</v>
      </c>
      <c r="AB146" s="207">
        <v>0</v>
      </c>
      <c r="AC146" s="186">
        <v>0</v>
      </c>
      <c r="AD146" s="197">
        <v>0</v>
      </c>
      <c r="AE146" s="197">
        <v>0</v>
      </c>
      <c r="AF146" s="197">
        <v>0</v>
      </c>
      <c r="AG146" s="197">
        <v>0</v>
      </c>
      <c r="AH146" s="197">
        <v>0</v>
      </c>
      <c r="AI146" s="197">
        <v>0</v>
      </c>
      <c r="AJ146" s="197">
        <v>0</v>
      </c>
      <c r="AK146" s="197">
        <v>0</v>
      </c>
      <c r="AL146" s="197">
        <v>0</v>
      </c>
      <c r="AM146" s="197">
        <v>0</v>
      </c>
      <c r="AN146" s="197">
        <v>0</v>
      </c>
      <c r="AO146" s="197">
        <v>0</v>
      </c>
      <c r="AP146" s="154">
        <v>0</v>
      </c>
      <c r="AQ146" s="101">
        <v>0</v>
      </c>
      <c r="AR146" s="101">
        <v>0</v>
      </c>
      <c r="AS146" s="101">
        <v>0</v>
      </c>
      <c r="AT146" s="101">
        <v>0</v>
      </c>
      <c r="AU146" s="101">
        <v>0</v>
      </c>
      <c r="AV146" s="101">
        <v>0</v>
      </c>
      <c r="AW146" s="101">
        <v>0</v>
      </c>
      <c r="AX146" s="101">
        <v>0</v>
      </c>
      <c r="AY146" s="101">
        <v>0</v>
      </c>
      <c r="AZ146" s="101">
        <v>0</v>
      </c>
      <c r="BA146" s="101">
        <v>0</v>
      </c>
      <c r="BB146" s="154">
        <v>0</v>
      </c>
      <c r="BC146" s="101">
        <v>0</v>
      </c>
      <c r="BD146" s="101">
        <v>0</v>
      </c>
      <c r="BE146" s="101">
        <v>0</v>
      </c>
      <c r="BF146" s="101">
        <v>0</v>
      </c>
      <c r="BG146" s="101">
        <v>0</v>
      </c>
      <c r="BH146" s="101">
        <v>0</v>
      </c>
      <c r="BI146" s="101">
        <v>0</v>
      </c>
      <c r="BJ146" s="101">
        <v>0</v>
      </c>
      <c r="BK146" s="101">
        <v>0</v>
      </c>
      <c r="BL146" s="101">
        <v>0</v>
      </c>
      <c r="BM146" s="101">
        <v>0</v>
      </c>
      <c r="BN146" s="493">
        <f>SUM(BB146:BM146)</f>
        <v>0</v>
      </c>
      <c r="BO146" s="101">
        <v>0</v>
      </c>
      <c r="BP146" s="101">
        <v>0</v>
      </c>
      <c r="BQ146" s="101">
        <v>0</v>
      </c>
      <c r="BR146" s="101">
        <v>0</v>
      </c>
      <c r="BS146" s="101">
        <v>0</v>
      </c>
      <c r="BT146" s="101">
        <v>0</v>
      </c>
      <c r="BU146" s="101">
        <v>0</v>
      </c>
      <c r="BV146" s="101">
        <v>0</v>
      </c>
      <c r="BW146" s="101">
        <v>0</v>
      </c>
      <c r="BX146" s="101">
        <v>0</v>
      </c>
      <c r="BY146" s="101">
        <v>0</v>
      </c>
      <c r="BZ146" s="101">
        <v>20</v>
      </c>
      <c r="CA146" s="154">
        <v>8</v>
      </c>
      <c r="CB146" s="101">
        <v>2</v>
      </c>
      <c r="CC146" s="101">
        <v>8</v>
      </c>
      <c r="CD146" s="101">
        <v>4</v>
      </c>
      <c r="CE146" s="101">
        <v>3</v>
      </c>
      <c r="CF146" s="101">
        <v>6</v>
      </c>
      <c r="CG146" s="270">
        <v>6</v>
      </c>
      <c r="CH146" s="402">
        <f t="shared" ref="CH146:CH152" si="50">SUM($BB146:$BH146)</f>
        <v>0</v>
      </c>
      <c r="CI146" s="402">
        <f t="shared" si="48"/>
        <v>0</v>
      </c>
      <c r="CJ146" s="27">
        <f t="shared" si="42"/>
        <v>37</v>
      </c>
      <c r="CK146" s="403"/>
      <c r="CN146" s="300"/>
    </row>
    <row r="147" spans="1:112" ht="20.100000000000001" customHeight="1" x14ac:dyDescent="0.25">
      <c r="B147" s="113" t="s">
        <v>196</v>
      </c>
      <c r="C147" s="143" t="s">
        <v>197</v>
      </c>
      <c r="D147" s="203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186"/>
      <c r="Q147" s="196"/>
      <c r="R147" s="196"/>
      <c r="S147" s="196"/>
      <c r="T147" s="196"/>
      <c r="U147" s="196"/>
      <c r="V147" s="196"/>
      <c r="W147" s="196"/>
      <c r="X147" s="196"/>
      <c r="Y147" s="196"/>
      <c r="Z147" s="207"/>
      <c r="AA147" s="207"/>
      <c r="AB147" s="207"/>
      <c r="AC147" s="186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54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54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493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54"/>
      <c r="CB147" s="101"/>
      <c r="CC147" s="101"/>
      <c r="CD147" s="101"/>
      <c r="CE147" s="101"/>
      <c r="CF147" s="101"/>
      <c r="CG147" s="270">
        <v>2</v>
      </c>
      <c r="CH147" s="402">
        <f t="shared" si="50"/>
        <v>0</v>
      </c>
      <c r="CI147" s="402">
        <f t="shared" si="48"/>
        <v>0</v>
      </c>
      <c r="CJ147" s="27">
        <f t="shared" si="42"/>
        <v>2</v>
      </c>
      <c r="CK147" s="403"/>
      <c r="CN147" s="300"/>
    </row>
    <row r="148" spans="1:112" ht="20.100000000000001" customHeight="1" thickBot="1" x14ac:dyDescent="0.3">
      <c r="B148" s="113" t="s">
        <v>154</v>
      </c>
      <c r="C148" s="143" t="s">
        <v>159</v>
      </c>
      <c r="D148" s="203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1">
        <v>0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207">
        <v>0</v>
      </c>
      <c r="AA148" s="207">
        <v>0</v>
      </c>
      <c r="AB148" s="207">
        <v>0</v>
      </c>
      <c r="AC148" s="201">
        <v>0</v>
      </c>
      <c r="AD148" s="197">
        <v>0</v>
      </c>
      <c r="AE148" s="197">
        <v>0</v>
      </c>
      <c r="AF148" s="197">
        <v>0</v>
      </c>
      <c r="AG148" s="197">
        <v>0</v>
      </c>
      <c r="AH148" s="197">
        <v>0</v>
      </c>
      <c r="AI148" s="197">
        <v>0</v>
      </c>
      <c r="AJ148" s="197">
        <v>0</v>
      </c>
      <c r="AK148" s="197">
        <v>0</v>
      </c>
      <c r="AL148" s="197">
        <v>0</v>
      </c>
      <c r="AM148" s="197">
        <v>0</v>
      </c>
      <c r="AN148" s="197">
        <v>0</v>
      </c>
      <c r="AO148" s="197">
        <v>0</v>
      </c>
      <c r="AP148" s="154">
        <v>0</v>
      </c>
      <c r="AQ148" s="101">
        <v>0</v>
      </c>
      <c r="AR148" s="101">
        <v>0</v>
      </c>
      <c r="AS148" s="101">
        <v>0</v>
      </c>
      <c r="AT148" s="101">
        <v>0</v>
      </c>
      <c r="AU148" s="101">
        <v>0</v>
      </c>
      <c r="AV148" s="101">
        <v>0</v>
      </c>
      <c r="AW148" s="101">
        <v>0</v>
      </c>
      <c r="AX148" s="101">
        <v>0</v>
      </c>
      <c r="AY148" s="101">
        <v>0</v>
      </c>
      <c r="AZ148" s="101">
        <v>0</v>
      </c>
      <c r="BA148" s="101">
        <v>0</v>
      </c>
      <c r="BB148" s="154">
        <v>0</v>
      </c>
      <c r="BC148" s="101">
        <v>0</v>
      </c>
      <c r="BD148" s="101">
        <v>0</v>
      </c>
      <c r="BE148" s="101">
        <v>0</v>
      </c>
      <c r="BF148" s="101">
        <v>0</v>
      </c>
      <c r="BG148" s="101">
        <v>0</v>
      </c>
      <c r="BH148" s="101">
        <v>0</v>
      </c>
      <c r="BI148" s="101">
        <v>0</v>
      </c>
      <c r="BJ148" s="101">
        <v>0</v>
      </c>
      <c r="BK148" s="101">
        <v>0</v>
      </c>
      <c r="BL148" s="101">
        <v>0</v>
      </c>
      <c r="BM148" s="101">
        <v>0</v>
      </c>
      <c r="BN148" s="493">
        <f>SUM(BB148:BM148)</f>
        <v>0</v>
      </c>
      <c r="BO148" s="101">
        <v>0</v>
      </c>
      <c r="BP148" s="101">
        <v>0</v>
      </c>
      <c r="BQ148" s="101">
        <v>0</v>
      </c>
      <c r="BR148" s="101">
        <v>0</v>
      </c>
      <c r="BS148" s="101">
        <v>0</v>
      </c>
      <c r="BT148" s="101">
        <v>0</v>
      </c>
      <c r="BU148" s="101">
        <v>0</v>
      </c>
      <c r="BV148" s="101">
        <v>0</v>
      </c>
      <c r="BW148" s="273">
        <v>0</v>
      </c>
      <c r="BX148" s="101">
        <v>0</v>
      </c>
      <c r="BY148" s="101">
        <v>0</v>
      </c>
      <c r="BZ148" s="101">
        <v>10</v>
      </c>
      <c r="CA148" s="154">
        <v>14</v>
      </c>
      <c r="CB148" s="101">
        <v>14</v>
      </c>
      <c r="CC148" s="101">
        <v>15</v>
      </c>
      <c r="CD148" s="101">
        <v>140</v>
      </c>
      <c r="CE148" s="273">
        <v>19</v>
      </c>
      <c r="CF148" s="273">
        <v>24</v>
      </c>
      <c r="CG148" s="274">
        <v>32</v>
      </c>
      <c r="CH148" s="512">
        <f t="shared" si="50"/>
        <v>0</v>
      </c>
      <c r="CI148" s="402">
        <f>SUM($BO148:$BU148)</f>
        <v>0</v>
      </c>
      <c r="CJ148" s="27">
        <f t="shared" si="42"/>
        <v>258</v>
      </c>
      <c r="CK148" s="403"/>
      <c r="CN148" s="300"/>
    </row>
    <row r="149" spans="1:112" ht="20.25" customHeight="1" thickBot="1" x14ac:dyDescent="0.35">
      <c r="B149" s="379" t="s">
        <v>73</v>
      </c>
      <c r="C149" s="309"/>
      <c r="D149" s="209">
        <v>0</v>
      </c>
      <c r="E149" s="210">
        <v>0</v>
      </c>
      <c r="F149" s="210">
        <v>0</v>
      </c>
      <c r="G149" s="210">
        <v>0</v>
      </c>
      <c r="H149" s="210">
        <v>0</v>
      </c>
      <c r="I149" s="210">
        <v>0</v>
      </c>
      <c r="J149" s="210">
        <v>0</v>
      </c>
      <c r="K149" s="210">
        <v>0</v>
      </c>
      <c r="L149" s="210">
        <v>0</v>
      </c>
      <c r="M149" s="210">
        <v>0</v>
      </c>
      <c r="N149" s="210">
        <v>0</v>
      </c>
      <c r="O149" s="210">
        <v>0</v>
      </c>
      <c r="P149" s="201">
        <v>0</v>
      </c>
      <c r="Q149" s="210">
        <v>0</v>
      </c>
      <c r="R149" s="210">
        <v>0</v>
      </c>
      <c r="S149" s="210">
        <v>0</v>
      </c>
      <c r="T149" s="210">
        <v>0</v>
      </c>
      <c r="U149" s="210">
        <v>0</v>
      </c>
      <c r="V149" s="210">
        <v>0</v>
      </c>
      <c r="W149" s="210">
        <v>0</v>
      </c>
      <c r="X149" s="210">
        <v>0</v>
      </c>
      <c r="Y149" s="210">
        <v>0</v>
      </c>
      <c r="Z149" s="210">
        <v>0</v>
      </c>
      <c r="AA149" s="210">
        <v>0</v>
      </c>
      <c r="AB149" s="185">
        <v>2</v>
      </c>
      <c r="AC149" s="187">
        <v>2</v>
      </c>
      <c r="AD149" s="210">
        <v>0</v>
      </c>
      <c r="AE149" s="210">
        <v>3</v>
      </c>
      <c r="AF149" s="210">
        <v>0</v>
      </c>
      <c r="AG149" s="210">
        <v>0</v>
      </c>
      <c r="AH149" s="210">
        <v>0</v>
      </c>
      <c r="AI149" s="210">
        <v>0</v>
      </c>
      <c r="AJ149" s="210">
        <v>0</v>
      </c>
      <c r="AK149" s="210">
        <v>0</v>
      </c>
      <c r="AL149" s="210">
        <v>0</v>
      </c>
      <c r="AM149" s="210">
        <v>0</v>
      </c>
      <c r="AN149" s="210">
        <v>0</v>
      </c>
      <c r="AO149" s="210">
        <v>0</v>
      </c>
      <c r="AP149" s="211">
        <v>0</v>
      </c>
      <c r="AQ149" s="210">
        <v>0</v>
      </c>
      <c r="AR149" s="210">
        <v>0</v>
      </c>
      <c r="AS149" s="210">
        <v>0</v>
      </c>
      <c r="AT149" s="210">
        <v>0</v>
      </c>
      <c r="AU149" s="210">
        <v>0</v>
      </c>
      <c r="AV149" s="210">
        <v>0</v>
      </c>
      <c r="AW149" s="210">
        <v>0</v>
      </c>
      <c r="AX149" s="210">
        <v>0</v>
      </c>
      <c r="AY149" s="210">
        <v>0</v>
      </c>
      <c r="AZ149" s="210">
        <v>0</v>
      </c>
      <c r="BA149" s="210">
        <v>0</v>
      </c>
      <c r="BB149" s="211">
        <v>0</v>
      </c>
      <c r="BC149" s="210">
        <v>0</v>
      </c>
      <c r="BD149" s="210">
        <v>0</v>
      </c>
      <c r="BE149" s="210">
        <v>0</v>
      </c>
      <c r="BF149" s="210">
        <v>0</v>
      </c>
      <c r="BG149" s="210">
        <v>0</v>
      </c>
      <c r="BH149" s="210">
        <v>0</v>
      </c>
      <c r="BI149" s="210">
        <v>0</v>
      </c>
      <c r="BJ149" s="210">
        <v>0</v>
      </c>
      <c r="BK149" s="210">
        <v>0</v>
      </c>
      <c r="BL149" s="210">
        <v>0</v>
      </c>
      <c r="BM149" s="210">
        <v>0</v>
      </c>
      <c r="BN149" s="399">
        <f t="shared" ref="BN149:BN152" si="51">SUM(BB149:BM149)</f>
        <v>0</v>
      </c>
      <c r="BO149" s="210">
        <v>0</v>
      </c>
      <c r="BP149" s="210">
        <v>0</v>
      </c>
      <c r="BQ149" s="210">
        <v>0</v>
      </c>
      <c r="BR149" s="210">
        <v>0</v>
      </c>
      <c r="BS149" s="210">
        <v>0</v>
      </c>
      <c r="BT149" s="210">
        <v>0</v>
      </c>
      <c r="BU149" s="210">
        <v>0</v>
      </c>
      <c r="BV149" s="210">
        <v>0</v>
      </c>
      <c r="BW149" s="210">
        <v>0</v>
      </c>
      <c r="BX149" s="210">
        <v>0</v>
      </c>
      <c r="BY149" s="210">
        <v>0</v>
      </c>
      <c r="BZ149" s="210">
        <v>0</v>
      </c>
      <c r="CA149" s="211">
        <v>0</v>
      </c>
      <c r="CB149" s="210">
        <v>0</v>
      </c>
      <c r="CC149" s="210">
        <v>0</v>
      </c>
      <c r="CD149" s="210">
        <v>0</v>
      </c>
      <c r="CE149" s="210">
        <v>0</v>
      </c>
      <c r="CF149" s="210">
        <v>0</v>
      </c>
      <c r="CG149" s="405">
        <v>0</v>
      </c>
      <c r="CH149" s="210">
        <f t="shared" si="50"/>
        <v>0</v>
      </c>
      <c r="CI149" s="491">
        <f>SUM($BO149:$BU149)</f>
        <v>0</v>
      </c>
      <c r="CJ149" s="411">
        <f t="shared" si="42"/>
        <v>0</v>
      </c>
      <c r="CK149" s="406"/>
      <c r="CM149" s="260"/>
      <c r="CN149" s="300"/>
    </row>
    <row r="150" spans="1:112" ht="20.100000000000001" customHeight="1" thickBot="1" x14ac:dyDescent="0.3">
      <c r="B150" s="212" t="s">
        <v>15</v>
      </c>
      <c r="C150" s="310" t="s">
        <v>16</v>
      </c>
      <c r="D150" s="213">
        <v>0</v>
      </c>
      <c r="E150" s="196">
        <v>0</v>
      </c>
      <c r="F150" s="196">
        <v>0</v>
      </c>
      <c r="G150" s="196">
        <v>0</v>
      </c>
      <c r="H150" s="196">
        <v>0</v>
      </c>
      <c r="I150" s="196">
        <v>0</v>
      </c>
      <c r="J150" s="196">
        <v>0</v>
      </c>
      <c r="K150" s="196">
        <v>0</v>
      </c>
      <c r="L150" s="196">
        <v>0</v>
      </c>
      <c r="M150" s="196">
        <v>0</v>
      </c>
      <c r="N150" s="196">
        <v>0</v>
      </c>
      <c r="O150" s="214">
        <v>0</v>
      </c>
      <c r="P150" s="201">
        <v>0</v>
      </c>
      <c r="Q150" s="215">
        <v>0</v>
      </c>
      <c r="R150" s="215">
        <v>0</v>
      </c>
      <c r="S150" s="215">
        <v>0</v>
      </c>
      <c r="T150" s="215">
        <v>0</v>
      </c>
      <c r="U150" s="215">
        <v>0</v>
      </c>
      <c r="V150" s="215">
        <v>0</v>
      </c>
      <c r="W150" s="215">
        <v>0</v>
      </c>
      <c r="X150" s="215">
        <v>0</v>
      </c>
      <c r="Y150" s="215">
        <v>0</v>
      </c>
      <c r="Z150" s="215">
        <v>0</v>
      </c>
      <c r="AA150" s="215">
        <v>0</v>
      </c>
      <c r="AB150" s="215">
        <v>2</v>
      </c>
      <c r="AC150" s="187">
        <v>2</v>
      </c>
      <c r="AD150" s="197">
        <v>0</v>
      </c>
      <c r="AE150" s="197">
        <v>3</v>
      </c>
      <c r="AF150" s="197">
        <v>0</v>
      </c>
      <c r="AG150" s="197">
        <v>0</v>
      </c>
      <c r="AH150" s="197">
        <v>0</v>
      </c>
      <c r="AI150" s="197">
        <v>0</v>
      </c>
      <c r="AJ150" s="197">
        <v>0</v>
      </c>
      <c r="AK150" s="197">
        <v>0</v>
      </c>
      <c r="AL150" s="197">
        <v>0</v>
      </c>
      <c r="AM150" s="197">
        <v>0</v>
      </c>
      <c r="AN150" s="197">
        <v>0</v>
      </c>
      <c r="AO150" s="197">
        <v>0</v>
      </c>
      <c r="AP150" s="154">
        <v>0</v>
      </c>
      <c r="AQ150" s="101">
        <v>0</v>
      </c>
      <c r="AR150" s="101">
        <v>0</v>
      </c>
      <c r="AS150" s="101">
        <v>0</v>
      </c>
      <c r="AT150" s="101">
        <v>0</v>
      </c>
      <c r="AU150" s="101">
        <v>0</v>
      </c>
      <c r="AV150" s="101">
        <v>0</v>
      </c>
      <c r="AW150" s="101">
        <v>0</v>
      </c>
      <c r="AX150" s="101">
        <v>0</v>
      </c>
      <c r="AY150" s="101">
        <v>0</v>
      </c>
      <c r="AZ150" s="101">
        <v>0</v>
      </c>
      <c r="BA150" s="101">
        <v>0</v>
      </c>
      <c r="BB150" s="154">
        <v>0</v>
      </c>
      <c r="BC150" s="101">
        <v>0</v>
      </c>
      <c r="BD150" s="101">
        <v>0</v>
      </c>
      <c r="BE150" s="101">
        <v>0</v>
      </c>
      <c r="BF150" s="101">
        <v>0</v>
      </c>
      <c r="BG150" s="101">
        <v>0</v>
      </c>
      <c r="BH150" s="101">
        <v>0</v>
      </c>
      <c r="BI150" s="101">
        <v>0</v>
      </c>
      <c r="BJ150" s="101">
        <v>0</v>
      </c>
      <c r="BK150" s="101">
        <v>0</v>
      </c>
      <c r="BL150" s="101">
        <v>0</v>
      </c>
      <c r="BM150" s="101">
        <v>0</v>
      </c>
      <c r="BN150" s="399">
        <f t="shared" si="51"/>
        <v>0</v>
      </c>
      <c r="BO150" s="101">
        <v>0</v>
      </c>
      <c r="BP150" s="101">
        <v>0</v>
      </c>
      <c r="BQ150" s="101">
        <v>0</v>
      </c>
      <c r="BR150" s="101">
        <v>0</v>
      </c>
      <c r="BS150" s="101">
        <v>0</v>
      </c>
      <c r="BT150" s="101">
        <v>0</v>
      </c>
      <c r="BU150" s="101">
        <v>0</v>
      </c>
      <c r="BV150" s="101">
        <v>0</v>
      </c>
      <c r="BW150" s="101">
        <v>0</v>
      </c>
      <c r="BX150" s="101">
        <v>0</v>
      </c>
      <c r="BY150" s="101">
        <v>0</v>
      </c>
      <c r="BZ150" s="101">
        <v>0</v>
      </c>
      <c r="CA150" s="154">
        <v>0</v>
      </c>
      <c r="CB150" s="101">
        <v>0</v>
      </c>
      <c r="CC150" s="101">
        <v>0</v>
      </c>
      <c r="CD150" s="101">
        <v>0</v>
      </c>
      <c r="CE150" s="273">
        <v>0</v>
      </c>
      <c r="CF150" s="273">
        <v>0</v>
      </c>
      <c r="CG150" s="274">
        <v>0</v>
      </c>
      <c r="CH150" s="210">
        <f t="shared" si="50"/>
        <v>0</v>
      </c>
      <c r="CI150" s="491">
        <f>SUM($BO150:$BU150)</f>
        <v>0</v>
      </c>
      <c r="CJ150" s="411">
        <f t="shared" si="42"/>
        <v>0</v>
      </c>
      <c r="CK150" s="406"/>
      <c r="CN150" s="300"/>
    </row>
    <row r="151" spans="1:112" s="39" customFormat="1" ht="20.100000000000001" customHeight="1" thickBot="1" x14ac:dyDescent="0.35">
      <c r="A151" s="10"/>
      <c r="B151" s="373" t="s">
        <v>74</v>
      </c>
      <c r="C151" s="380"/>
      <c r="D151" s="209">
        <v>28</v>
      </c>
      <c r="E151" s="216">
        <v>18</v>
      </c>
      <c r="F151" s="216">
        <v>22</v>
      </c>
      <c r="G151" s="216">
        <v>14</v>
      </c>
      <c r="H151" s="216">
        <v>27</v>
      </c>
      <c r="I151" s="216">
        <v>13</v>
      </c>
      <c r="J151" s="216">
        <v>9</v>
      </c>
      <c r="K151" s="216">
        <v>7</v>
      </c>
      <c r="L151" s="216">
        <v>6</v>
      </c>
      <c r="M151" s="216">
        <v>1</v>
      </c>
      <c r="N151" s="216">
        <v>8</v>
      </c>
      <c r="O151" s="216">
        <v>16</v>
      </c>
      <c r="P151" s="201">
        <v>169</v>
      </c>
      <c r="Q151" s="185">
        <v>3</v>
      </c>
      <c r="R151" s="185">
        <v>6</v>
      </c>
      <c r="S151" s="185">
        <v>20</v>
      </c>
      <c r="T151" s="185">
        <v>30</v>
      </c>
      <c r="U151" s="185">
        <v>19</v>
      </c>
      <c r="V151" s="185">
        <v>4</v>
      </c>
      <c r="W151" s="185">
        <v>5</v>
      </c>
      <c r="X151" s="185">
        <v>0</v>
      </c>
      <c r="Y151" s="185">
        <v>3</v>
      </c>
      <c r="Z151" s="185">
        <v>3</v>
      </c>
      <c r="AA151" s="185">
        <v>6</v>
      </c>
      <c r="AB151" s="185">
        <v>4</v>
      </c>
      <c r="AC151" s="187">
        <v>103</v>
      </c>
      <c r="AD151" s="210">
        <v>5</v>
      </c>
      <c r="AE151" s="210">
        <v>7</v>
      </c>
      <c r="AF151" s="210">
        <v>3</v>
      </c>
      <c r="AG151" s="210">
        <v>5</v>
      </c>
      <c r="AH151" s="210">
        <v>11</v>
      </c>
      <c r="AI151" s="210">
        <v>1</v>
      </c>
      <c r="AJ151" s="210">
        <v>5</v>
      </c>
      <c r="AK151" s="210">
        <v>1</v>
      </c>
      <c r="AL151" s="210">
        <v>0</v>
      </c>
      <c r="AM151" s="210">
        <v>0</v>
      </c>
      <c r="AN151" s="210">
        <v>1</v>
      </c>
      <c r="AO151" s="210">
        <v>1</v>
      </c>
      <c r="AP151" s="211">
        <v>0</v>
      </c>
      <c r="AQ151" s="210">
        <v>0</v>
      </c>
      <c r="AR151" s="210">
        <v>0</v>
      </c>
      <c r="AS151" s="210">
        <v>0</v>
      </c>
      <c r="AT151" s="210">
        <v>0</v>
      </c>
      <c r="AU151" s="210">
        <v>1</v>
      </c>
      <c r="AV151" s="210">
        <v>1</v>
      </c>
      <c r="AW151" s="210">
        <v>0</v>
      </c>
      <c r="AX151" s="210">
        <v>1</v>
      </c>
      <c r="AY151" s="210">
        <v>1</v>
      </c>
      <c r="AZ151" s="210">
        <v>1</v>
      </c>
      <c r="BA151" s="210">
        <v>0</v>
      </c>
      <c r="BB151" s="211">
        <v>0</v>
      </c>
      <c r="BC151" s="210">
        <v>0</v>
      </c>
      <c r="BD151" s="210">
        <v>0</v>
      </c>
      <c r="BE151" s="210">
        <v>3</v>
      </c>
      <c r="BF151" s="210">
        <v>0</v>
      </c>
      <c r="BG151" s="210">
        <v>0</v>
      </c>
      <c r="BH151" s="210">
        <v>2</v>
      </c>
      <c r="BI151" s="210">
        <v>0</v>
      </c>
      <c r="BJ151" s="210">
        <v>0</v>
      </c>
      <c r="BK151" s="210">
        <v>0</v>
      </c>
      <c r="BL151" s="210">
        <v>0</v>
      </c>
      <c r="BM151" s="210">
        <v>2</v>
      </c>
      <c r="BN151" s="399">
        <f t="shared" si="51"/>
        <v>7</v>
      </c>
      <c r="BO151" s="210">
        <v>0</v>
      </c>
      <c r="BP151" s="210">
        <v>0</v>
      </c>
      <c r="BQ151" s="210">
        <v>0</v>
      </c>
      <c r="BR151" s="210">
        <v>0</v>
      </c>
      <c r="BS151" s="210">
        <v>1</v>
      </c>
      <c r="BT151" s="210">
        <v>0</v>
      </c>
      <c r="BU151" s="210">
        <v>0</v>
      </c>
      <c r="BV151" s="210">
        <v>0</v>
      </c>
      <c r="BW151" s="210">
        <v>0</v>
      </c>
      <c r="BX151" s="210">
        <v>0</v>
      </c>
      <c r="BY151" s="210">
        <v>0</v>
      </c>
      <c r="BZ151" s="210">
        <v>0</v>
      </c>
      <c r="CA151" s="211">
        <v>0</v>
      </c>
      <c r="CB151" s="210">
        <v>0</v>
      </c>
      <c r="CC151" s="210">
        <v>0</v>
      </c>
      <c r="CD151" s="210">
        <v>1</v>
      </c>
      <c r="CE151" s="210">
        <v>0</v>
      </c>
      <c r="CF151" s="210">
        <v>0</v>
      </c>
      <c r="CG151" s="405">
        <v>1</v>
      </c>
      <c r="CH151" s="210">
        <f t="shared" si="50"/>
        <v>5</v>
      </c>
      <c r="CI151" s="491">
        <f>SUM($BO151:$BU151)</f>
        <v>1</v>
      </c>
      <c r="CJ151" s="411">
        <f t="shared" si="42"/>
        <v>2</v>
      </c>
      <c r="CK151" s="517">
        <f t="shared" ref="CK151:CK152" si="52">((CJ151/CI151)-1)*100</f>
        <v>100</v>
      </c>
      <c r="CL151" s="260"/>
      <c r="CM151" s="260"/>
      <c r="CN151" s="300"/>
      <c r="CO151" s="260"/>
      <c r="CP151" s="260"/>
      <c r="CQ151" s="228"/>
      <c r="CR151" s="242"/>
      <c r="CS151" s="242"/>
      <c r="CT151" s="228"/>
      <c r="CU151" s="228"/>
      <c r="CV151" s="228"/>
      <c r="CW151" s="228"/>
      <c r="CX151" s="228"/>
      <c r="CY151" s="228"/>
      <c r="CZ151" s="228"/>
      <c r="DA151" s="228"/>
      <c r="DB151" s="228"/>
      <c r="DC151" s="228"/>
      <c r="DD151" s="228"/>
      <c r="DE151" s="228"/>
      <c r="DF151" s="228"/>
      <c r="DG151" s="228"/>
      <c r="DH151" s="228"/>
    </row>
    <row r="152" spans="1:112" ht="20.100000000000001" customHeight="1" thickBot="1" x14ac:dyDescent="0.3">
      <c r="B152" s="189" t="s">
        <v>15</v>
      </c>
      <c r="C152" s="308" t="s">
        <v>16</v>
      </c>
      <c r="D152" s="213">
        <v>28</v>
      </c>
      <c r="E152" s="214">
        <v>18</v>
      </c>
      <c r="F152" s="214">
        <v>22</v>
      </c>
      <c r="G152" s="214">
        <v>14</v>
      </c>
      <c r="H152" s="214">
        <v>27</v>
      </c>
      <c r="I152" s="214">
        <v>13</v>
      </c>
      <c r="J152" s="214">
        <v>9</v>
      </c>
      <c r="K152" s="214">
        <v>7</v>
      </c>
      <c r="L152" s="214">
        <v>6</v>
      </c>
      <c r="M152" s="214">
        <v>1</v>
      </c>
      <c r="N152" s="214">
        <v>8</v>
      </c>
      <c r="O152" s="214">
        <v>16</v>
      </c>
      <c r="P152" s="201">
        <v>169</v>
      </c>
      <c r="Q152" s="215">
        <v>3</v>
      </c>
      <c r="R152" s="215">
        <v>6</v>
      </c>
      <c r="S152" s="215">
        <v>20</v>
      </c>
      <c r="T152" s="215">
        <v>30</v>
      </c>
      <c r="U152" s="215">
        <v>19</v>
      </c>
      <c r="V152" s="215">
        <v>4</v>
      </c>
      <c r="W152" s="215">
        <v>5</v>
      </c>
      <c r="X152" s="215">
        <v>0</v>
      </c>
      <c r="Y152" s="215">
        <v>3</v>
      </c>
      <c r="Z152" s="215">
        <v>3</v>
      </c>
      <c r="AA152" s="215">
        <v>6</v>
      </c>
      <c r="AB152" s="215">
        <v>4</v>
      </c>
      <c r="AC152" s="187">
        <v>103</v>
      </c>
      <c r="AD152" s="217">
        <v>5</v>
      </c>
      <c r="AE152" s="217">
        <v>7</v>
      </c>
      <c r="AF152" s="217">
        <v>3</v>
      </c>
      <c r="AG152" s="217">
        <v>5</v>
      </c>
      <c r="AH152" s="217">
        <v>11</v>
      </c>
      <c r="AI152" s="217">
        <v>1</v>
      </c>
      <c r="AJ152" s="217">
        <v>5</v>
      </c>
      <c r="AK152" s="217">
        <v>1</v>
      </c>
      <c r="AL152" s="217">
        <v>0</v>
      </c>
      <c r="AM152" s="217">
        <v>0</v>
      </c>
      <c r="AN152" s="217">
        <v>1</v>
      </c>
      <c r="AO152" s="217">
        <v>1</v>
      </c>
      <c r="AP152" s="272">
        <v>0</v>
      </c>
      <c r="AQ152" s="273">
        <v>0</v>
      </c>
      <c r="AR152" s="273">
        <v>0</v>
      </c>
      <c r="AS152" s="273">
        <v>0</v>
      </c>
      <c r="AT152" s="273">
        <v>0</v>
      </c>
      <c r="AU152" s="273">
        <v>1</v>
      </c>
      <c r="AV152" s="273">
        <v>1</v>
      </c>
      <c r="AW152" s="273">
        <v>0</v>
      </c>
      <c r="AX152" s="273">
        <v>1</v>
      </c>
      <c r="AY152" s="273">
        <v>1</v>
      </c>
      <c r="AZ152" s="273">
        <v>1</v>
      </c>
      <c r="BA152" s="273">
        <v>0</v>
      </c>
      <c r="BB152" s="125">
        <v>0</v>
      </c>
      <c r="BC152" s="273">
        <v>0</v>
      </c>
      <c r="BD152" s="273">
        <v>0</v>
      </c>
      <c r="BE152" s="273">
        <v>3</v>
      </c>
      <c r="BF152" s="273">
        <v>0</v>
      </c>
      <c r="BG152" s="273">
        <v>0</v>
      </c>
      <c r="BH152" s="273">
        <v>2</v>
      </c>
      <c r="BI152" s="273">
        <v>0</v>
      </c>
      <c r="BJ152" s="273">
        <v>0</v>
      </c>
      <c r="BK152" s="273">
        <v>0</v>
      </c>
      <c r="BL152" s="273">
        <v>0</v>
      </c>
      <c r="BM152" s="273">
        <v>2</v>
      </c>
      <c r="BN152" s="399">
        <f t="shared" si="51"/>
        <v>7</v>
      </c>
      <c r="BO152" s="273">
        <v>0</v>
      </c>
      <c r="BP152" s="273">
        <v>0</v>
      </c>
      <c r="BQ152" s="273">
        <v>0</v>
      </c>
      <c r="BR152" s="273">
        <v>0</v>
      </c>
      <c r="BS152" s="273">
        <v>1</v>
      </c>
      <c r="BT152" s="273">
        <v>0</v>
      </c>
      <c r="BU152" s="273">
        <v>0</v>
      </c>
      <c r="BV152" s="273">
        <v>0</v>
      </c>
      <c r="BW152" s="273">
        <v>0</v>
      </c>
      <c r="BX152" s="273">
        <v>0</v>
      </c>
      <c r="BY152" s="273">
        <v>0</v>
      </c>
      <c r="BZ152" s="273">
        <v>0</v>
      </c>
      <c r="CA152" s="272">
        <v>0</v>
      </c>
      <c r="CB152" s="273">
        <v>0</v>
      </c>
      <c r="CC152" s="273">
        <v>0</v>
      </c>
      <c r="CD152" s="273">
        <v>1</v>
      </c>
      <c r="CE152" s="273">
        <v>0</v>
      </c>
      <c r="CF152" s="126">
        <v>0</v>
      </c>
      <c r="CG152" s="127">
        <v>1</v>
      </c>
      <c r="CH152" s="210">
        <f t="shared" si="50"/>
        <v>5</v>
      </c>
      <c r="CI152" s="491">
        <f>SUM($BO152:$BU152)</f>
        <v>1</v>
      </c>
      <c r="CJ152" s="411">
        <f t="shared" si="42"/>
        <v>2</v>
      </c>
      <c r="CK152" s="517">
        <f t="shared" si="52"/>
        <v>100</v>
      </c>
      <c r="CN152" s="300"/>
    </row>
    <row r="153" spans="1:112" ht="20.100000000000001" customHeight="1" thickBot="1" x14ac:dyDescent="0.3">
      <c r="B153" s="169" t="s">
        <v>132</v>
      </c>
      <c r="C153" s="17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50"/>
      <c r="BC153" s="50"/>
      <c r="BD153" s="50"/>
      <c r="BE153" s="50"/>
      <c r="BF153" s="164"/>
      <c r="BG153" s="164"/>
      <c r="BH153" s="164"/>
      <c r="BI153" s="164"/>
      <c r="BJ153" s="164"/>
      <c r="BK153" s="164"/>
      <c r="BL153" s="164"/>
      <c r="BM153" s="164"/>
      <c r="BN153" s="171"/>
      <c r="BO153" s="50"/>
      <c r="BP153" s="164"/>
      <c r="BQ153" s="171"/>
      <c r="BR153" s="164"/>
      <c r="BS153" s="164"/>
      <c r="BT153" s="164"/>
      <c r="BU153" s="164"/>
      <c r="BV153" s="171"/>
      <c r="BW153" s="171"/>
      <c r="BX153" s="171"/>
      <c r="BY153" s="164"/>
      <c r="BZ153" s="164"/>
      <c r="CA153" s="164"/>
      <c r="CB153" s="171"/>
      <c r="CC153" s="164"/>
      <c r="CD153" s="164"/>
      <c r="CE153" s="164"/>
      <c r="CF153" s="164"/>
      <c r="CG153" s="164"/>
      <c r="CH153" s="84"/>
      <c r="CI153" s="84"/>
      <c r="CJ153" s="84"/>
      <c r="CK153" s="84"/>
      <c r="CN153" s="300"/>
    </row>
    <row r="154" spans="1:112" ht="10.5" customHeight="1" x14ac:dyDescent="0.25">
      <c r="B154" s="562"/>
      <c r="C154" s="563"/>
      <c r="D154" s="586"/>
      <c r="E154" s="587"/>
      <c r="F154" s="587"/>
      <c r="G154" s="587"/>
      <c r="H154" s="587"/>
      <c r="I154" s="587"/>
      <c r="J154" s="587"/>
      <c r="K154" s="587"/>
      <c r="L154" s="587"/>
      <c r="M154" s="587"/>
      <c r="N154" s="587"/>
      <c r="O154" s="588"/>
      <c r="P154" s="567" t="s">
        <v>76</v>
      </c>
      <c r="Q154" s="586"/>
      <c r="R154" s="587"/>
      <c r="S154" s="587"/>
      <c r="T154" s="587"/>
      <c r="U154" s="587"/>
      <c r="V154" s="587"/>
      <c r="W154" s="587"/>
      <c r="X154" s="587"/>
      <c r="Y154" s="587"/>
      <c r="Z154" s="587"/>
      <c r="AA154" s="587"/>
      <c r="AB154" s="588"/>
      <c r="AC154" s="567" t="s">
        <v>75</v>
      </c>
      <c r="AD154" s="311"/>
      <c r="AE154" s="312"/>
      <c r="AF154" s="312"/>
      <c r="AG154" s="312"/>
      <c r="AH154" s="312"/>
      <c r="AI154" s="312"/>
      <c r="AJ154" s="312"/>
      <c r="AK154" s="312"/>
      <c r="AL154" s="312"/>
      <c r="AM154" s="312"/>
      <c r="AN154" s="312"/>
      <c r="AO154" s="313"/>
      <c r="AP154" s="312"/>
      <c r="AQ154" s="312"/>
      <c r="AR154" s="312"/>
      <c r="AS154" s="312"/>
      <c r="AT154" s="312"/>
      <c r="AU154" s="312"/>
      <c r="AV154" s="312"/>
      <c r="AW154" s="312"/>
      <c r="AX154" s="312"/>
      <c r="AY154" s="312"/>
      <c r="AZ154" s="312"/>
      <c r="BA154" s="312"/>
      <c r="BB154" s="311"/>
      <c r="BC154" s="312"/>
      <c r="BD154" s="312"/>
      <c r="BE154" s="312"/>
      <c r="BF154" s="312"/>
      <c r="BG154" s="312"/>
      <c r="BH154" s="312"/>
      <c r="BI154" s="312"/>
      <c r="BJ154" s="312"/>
      <c r="BK154" s="312"/>
      <c r="BL154" s="312"/>
      <c r="BM154" s="312"/>
      <c r="BN154" s="528" t="s">
        <v>174</v>
      </c>
      <c r="BO154" s="312"/>
      <c r="BP154" s="312"/>
      <c r="BQ154" s="312"/>
      <c r="BR154" s="312"/>
      <c r="BS154" s="312"/>
      <c r="BT154" s="312"/>
      <c r="BU154" s="312"/>
      <c r="BV154" s="312"/>
      <c r="BW154" s="312"/>
      <c r="BX154" s="312"/>
      <c r="BY154" s="312"/>
      <c r="BZ154" s="313"/>
      <c r="CA154" s="312"/>
      <c r="CB154" s="312"/>
      <c r="CC154" s="312"/>
      <c r="CD154" s="312"/>
      <c r="CE154" s="312"/>
      <c r="CF154" s="312"/>
      <c r="CG154" s="313"/>
      <c r="CH154" s="133"/>
      <c r="CI154" s="133"/>
      <c r="CJ154" s="133"/>
      <c r="CK154" s="84"/>
      <c r="CN154" s="300"/>
    </row>
    <row r="155" spans="1:112" ht="20.100000000000001" customHeight="1" x14ac:dyDescent="0.25">
      <c r="B155" s="113"/>
      <c r="C155" s="416"/>
      <c r="D155" s="457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137"/>
      <c r="P155" s="568"/>
      <c r="Q155" s="151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152"/>
      <c r="AC155" s="568"/>
      <c r="AD155" s="151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152"/>
      <c r="AP155" s="86" t="s">
        <v>115</v>
      </c>
      <c r="AQ155" s="86" t="s">
        <v>80</v>
      </c>
      <c r="AR155" s="86" t="s">
        <v>83</v>
      </c>
      <c r="AS155" s="86" t="s">
        <v>84</v>
      </c>
      <c r="AT155" s="86" t="s">
        <v>85</v>
      </c>
      <c r="AU155" s="86" t="s">
        <v>114</v>
      </c>
      <c r="AV155" s="165" t="s">
        <v>86</v>
      </c>
      <c r="AW155" s="165" t="s">
        <v>89</v>
      </c>
      <c r="AX155" s="165" t="s">
        <v>90</v>
      </c>
      <c r="AY155" s="165" t="s">
        <v>91</v>
      </c>
      <c r="AZ155" s="165" t="s">
        <v>92</v>
      </c>
      <c r="BA155" s="165" t="s">
        <v>93</v>
      </c>
      <c r="BB155" s="151" t="s">
        <v>94</v>
      </c>
      <c r="BC155" s="86" t="s">
        <v>95</v>
      </c>
      <c r="BD155" s="86" t="s">
        <v>96</v>
      </c>
      <c r="BE155" s="86" t="s">
        <v>97</v>
      </c>
      <c r="BF155" s="86" t="s">
        <v>98</v>
      </c>
      <c r="BG155" s="86" t="s">
        <v>99</v>
      </c>
      <c r="BH155" s="86" t="s">
        <v>100</v>
      </c>
      <c r="BI155" s="86" t="s">
        <v>101</v>
      </c>
      <c r="BJ155" s="86" t="s">
        <v>102</v>
      </c>
      <c r="BK155" s="86" t="s">
        <v>103</v>
      </c>
      <c r="BL155" s="86" t="s">
        <v>106</v>
      </c>
      <c r="BM155" s="86" t="s">
        <v>107</v>
      </c>
      <c r="BN155" s="529"/>
      <c r="BO155" s="86" t="s">
        <v>113</v>
      </c>
      <c r="BP155" s="86" t="s">
        <v>117</v>
      </c>
      <c r="BQ155" s="86" t="s">
        <v>118</v>
      </c>
      <c r="BR155" s="86" t="s">
        <v>119</v>
      </c>
      <c r="BS155" s="86" t="s">
        <v>120</v>
      </c>
      <c r="BT155" s="86" t="s">
        <v>121</v>
      </c>
      <c r="BU155" s="86" t="s">
        <v>122</v>
      </c>
      <c r="BV155" s="86" t="s">
        <v>123</v>
      </c>
      <c r="BW155" s="165"/>
      <c r="BX155" s="165"/>
      <c r="BY155" s="165"/>
      <c r="BZ155" s="407"/>
      <c r="CA155" s="165"/>
      <c r="CB155" s="165"/>
      <c r="CC155" s="165"/>
      <c r="CD155" s="165"/>
      <c r="CE155" s="165"/>
      <c r="CF155" s="165"/>
      <c r="CG155" s="407"/>
      <c r="CH155" s="133"/>
      <c r="CI155" s="133"/>
      <c r="CJ155" s="133"/>
      <c r="CK155" s="84"/>
      <c r="CN155" s="300"/>
    </row>
    <row r="156" spans="1:112" s="43" customFormat="1" ht="20.100000000000001" customHeight="1" thickBot="1" x14ac:dyDescent="0.25">
      <c r="A156" s="10"/>
      <c r="B156" s="42" t="s">
        <v>47</v>
      </c>
      <c r="C156" s="140"/>
      <c r="D156" s="458" t="s">
        <v>2</v>
      </c>
      <c r="E156" s="138" t="s">
        <v>3</v>
      </c>
      <c r="F156" s="138" t="s">
        <v>4</v>
      </c>
      <c r="G156" s="138" t="s">
        <v>5</v>
      </c>
      <c r="H156" s="138" t="s">
        <v>6</v>
      </c>
      <c r="I156" s="138" t="s">
        <v>7</v>
      </c>
      <c r="J156" s="138" t="s">
        <v>43</v>
      </c>
      <c r="K156" s="138" t="s">
        <v>44</v>
      </c>
      <c r="L156" s="138" t="s">
        <v>45</v>
      </c>
      <c r="M156" s="138" t="s">
        <v>65</v>
      </c>
      <c r="N156" s="138" t="s">
        <v>66</v>
      </c>
      <c r="O156" s="139" t="s">
        <v>67</v>
      </c>
      <c r="P156" s="568"/>
      <c r="Q156" s="287" t="s">
        <v>2</v>
      </c>
      <c r="R156" s="286" t="s">
        <v>3</v>
      </c>
      <c r="S156" s="286" t="s">
        <v>4</v>
      </c>
      <c r="T156" s="286" t="s">
        <v>5</v>
      </c>
      <c r="U156" s="286" t="s">
        <v>6</v>
      </c>
      <c r="V156" s="286" t="s">
        <v>7</v>
      </c>
      <c r="W156" s="286" t="s">
        <v>43</v>
      </c>
      <c r="X156" s="286" t="s">
        <v>44</v>
      </c>
      <c r="Y156" s="286" t="s">
        <v>45</v>
      </c>
      <c r="Z156" s="286" t="s">
        <v>65</v>
      </c>
      <c r="AA156" s="286" t="s">
        <v>66</v>
      </c>
      <c r="AB156" s="288" t="s">
        <v>67</v>
      </c>
      <c r="AC156" s="568"/>
      <c r="AD156" s="287" t="s">
        <v>2</v>
      </c>
      <c r="AE156" s="286" t="s">
        <v>3</v>
      </c>
      <c r="AF156" s="286" t="s">
        <v>4</v>
      </c>
      <c r="AG156" s="286" t="s">
        <v>5</v>
      </c>
      <c r="AH156" s="286" t="s">
        <v>6</v>
      </c>
      <c r="AI156" s="286" t="s">
        <v>7</v>
      </c>
      <c r="AJ156" s="286" t="s">
        <v>43</v>
      </c>
      <c r="AK156" s="286" t="s">
        <v>44</v>
      </c>
      <c r="AL156" s="286" t="s">
        <v>45</v>
      </c>
      <c r="AM156" s="286" t="s">
        <v>65</v>
      </c>
      <c r="AN156" s="286" t="s">
        <v>66</v>
      </c>
      <c r="AO156" s="288" t="s">
        <v>67</v>
      </c>
      <c r="AP156" s="286" t="s">
        <v>2</v>
      </c>
      <c r="AQ156" s="286" t="s">
        <v>3</v>
      </c>
      <c r="AR156" s="286" t="s">
        <v>4</v>
      </c>
      <c r="AS156" s="286" t="s">
        <v>5</v>
      </c>
      <c r="AT156" s="286" t="s">
        <v>6</v>
      </c>
      <c r="AU156" s="286" t="s">
        <v>7</v>
      </c>
      <c r="AV156" s="315" t="s">
        <v>43</v>
      </c>
      <c r="AW156" s="315" t="s">
        <v>44</v>
      </c>
      <c r="AX156" s="315" t="s">
        <v>45</v>
      </c>
      <c r="AY156" s="315" t="s">
        <v>65</v>
      </c>
      <c r="AZ156" s="315" t="s">
        <v>66</v>
      </c>
      <c r="BA156" s="315" t="s">
        <v>67</v>
      </c>
      <c r="BB156" s="331" t="s">
        <v>2</v>
      </c>
      <c r="BC156" s="315" t="s">
        <v>3</v>
      </c>
      <c r="BD156" s="315" t="s">
        <v>4</v>
      </c>
      <c r="BE156" s="324" t="s">
        <v>5</v>
      </c>
      <c r="BF156" s="324" t="s">
        <v>6</v>
      </c>
      <c r="BG156" s="324" t="s">
        <v>7</v>
      </c>
      <c r="BH156" s="324" t="s">
        <v>43</v>
      </c>
      <c r="BI156" s="324" t="s">
        <v>44</v>
      </c>
      <c r="BJ156" s="324" t="s">
        <v>45</v>
      </c>
      <c r="BK156" s="324" t="s">
        <v>65</v>
      </c>
      <c r="BL156" s="324" t="s">
        <v>66</v>
      </c>
      <c r="BM156" s="324" t="s">
        <v>67</v>
      </c>
      <c r="BN156" s="530"/>
      <c r="BO156" s="324" t="s">
        <v>2</v>
      </c>
      <c r="BP156" s="324" t="s">
        <v>3</v>
      </c>
      <c r="BQ156" s="324" t="s">
        <v>4</v>
      </c>
      <c r="BR156" s="324" t="s">
        <v>5</v>
      </c>
      <c r="BS156" s="324" t="s">
        <v>6</v>
      </c>
      <c r="BT156" s="324" t="s">
        <v>7</v>
      </c>
      <c r="BU156" s="324" t="s">
        <v>43</v>
      </c>
      <c r="BV156" s="324" t="s">
        <v>44</v>
      </c>
      <c r="BW156" s="324" t="s">
        <v>45</v>
      </c>
      <c r="BX156" s="324" t="s">
        <v>65</v>
      </c>
      <c r="BY156" s="324" t="s">
        <v>66</v>
      </c>
      <c r="BZ156" s="382" t="s">
        <v>67</v>
      </c>
      <c r="CA156" s="324" t="s">
        <v>2</v>
      </c>
      <c r="CB156" s="324" t="s">
        <v>3</v>
      </c>
      <c r="CC156" s="324" t="s">
        <v>4</v>
      </c>
      <c r="CD156" s="324" t="s">
        <v>5</v>
      </c>
      <c r="CE156" s="324" t="s">
        <v>6</v>
      </c>
      <c r="CF156" s="324" t="s">
        <v>7</v>
      </c>
      <c r="CG156" s="382" t="str">
        <f>+CG11</f>
        <v>Jul</v>
      </c>
      <c r="CH156" s="133"/>
      <c r="CI156" s="133"/>
      <c r="CJ156" s="133"/>
      <c r="CK156" s="166"/>
      <c r="CL156" s="262"/>
      <c r="CM156" s="262"/>
      <c r="CN156" s="300"/>
      <c r="CO156" s="262"/>
      <c r="CP156" s="262"/>
      <c r="CQ156" s="230"/>
      <c r="CR156" s="244"/>
      <c r="CS156" s="244"/>
      <c r="CT156" s="230"/>
      <c r="CU156" s="230"/>
      <c r="CV156" s="230"/>
      <c r="CW156" s="230"/>
      <c r="CX156" s="230"/>
      <c r="CY156" s="230"/>
      <c r="CZ156" s="230"/>
      <c r="DA156" s="230"/>
      <c r="DB156" s="230"/>
      <c r="DC156" s="230"/>
      <c r="DD156" s="230"/>
      <c r="DE156" s="230"/>
      <c r="DF156" s="230"/>
      <c r="DG156" s="230"/>
      <c r="DH156" s="230"/>
    </row>
    <row r="157" spans="1:112" s="45" customFormat="1" ht="20.100000000000001" customHeight="1" x14ac:dyDescent="0.25">
      <c r="A157" s="10"/>
      <c r="B157" s="28" t="s">
        <v>77</v>
      </c>
      <c r="C157" s="29"/>
      <c r="D157" s="134">
        <v>6.97</v>
      </c>
      <c r="E157" s="135">
        <v>6.97</v>
      </c>
      <c r="F157" s="135">
        <v>6.97</v>
      </c>
      <c r="G157" s="135">
        <v>6.97</v>
      </c>
      <c r="H157" s="135">
        <v>6.97</v>
      </c>
      <c r="I157" s="135">
        <v>6.97</v>
      </c>
      <c r="J157" s="135">
        <v>6.97</v>
      </c>
      <c r="K157" s="135">
        <v>6.97</v>
      </c>
      <c r="L157" s="135">
        <v>6.97</v>
      </c>
      <c r="M157" s="135">
        <v>6.97</v>
      </c>
      <c r="N157" s="135">
        <v>6.97</v>
      </c>
      <c r="O157" s="136">
        <v>6.97</v>
      </c>
      <c r="P157" s="454"/>
      <c r="Q157" s="455">
        <v>6.97</v>
      </c>
      <c r="R157" s="87">
        <v>6.97</v>
      </c>
      <c r="S157" s="87">
        <v>6.97</v>
      </c>
      <c r="T157" s="87">
        <v>6.97</v>
      </c>
      <c r="U157" s="87">
        <v>6.97</v>
      </c>
      <c r="V157" s="87">
        <v>6.97</v>
      </c>
      <c r="W157" s="87">
        <v>6.97</v>
      </c>
      <c r="X157" s="87">
        <v>6.97</v>
      </c>
      <c r="Y157" s="87">
        <v>6.97</v>
      </c>
      <c r="Z157" s="87">
        <v>6.97</v>
      </c>
      <c r="AA157" s="87">
        <v>6.97</v>
      </c>
      <c r="AB157" s="478">
        <v>6.94</v>
      </c>
      <c r="AC157" s="456"/>
      <c r="AD157" s="254">
        <v>6.94</v>
      </c>
      <c r="AE157" s="253">
        <v>6.9261538461538397</v>
      </c>
      <c r="AF157" s="253">
        <v>6.9083870967741969</v>
      </c>
      <c r="AG157" s="253">
        <v>6.8933333333333282</v>
      </c>
      <c r="AH157" s="253">
        <v>6.89</v>
      </c>
      <c r="AI157" s="253">
        <v>6.8816666666666642</v>
      </c>
      <c r="AJ157" s="253">
        <v>6.8761290322580653</v>
      </c>
      <c r="AK157" s="266">
        <v>6.8700000000000028</v>
      </c>
      <c r="AL157" s="266">
        <v>6.8700000000000028</v>
      </c>
      <c r="AM157" s="266">
        <v>6.8700000000000028</v>
      </c>
      <c r="AN157" s="266">
        <v>6.8606666666666722</v>
      </c>
      <c r="AO157" s="256">
        <v>6.86</v>
      </c>
      <c r="AP157" s="266">
        <v>6.86</v>
      </c>
      <c r="AQ157" s="266">
        <v>6.86</v>
      </c>
      <c r="AR157" s="266">
        <v>6.86</v>
      </c>
      <c r="AS157" s="266">
        <v>6.86</v>
      </c>
      <c r="AT157" s="266">
        <v>6.86</v>
      </c>
      <c r="AU157" s="266">
        <v>6.86</v>
      </c>
      <c r="AV157" s="266">
        <v>6.86</v>
      </c>
      <c r="AW157" s="266">
        <v>6.86</v>
      </c>
      <c r="AX157" s="266">
        <v>6.86</v>
      </c>
      <c r="AY157" s="266">
        <v>6.86</v>
      </c>
      <c r="AZ157" s="266">
        <v>6.86</v>
      </c>
      <c r="BA157" s="266">
        <v>6.86</v>
      </c>
      <c r="BB157" s="332">
        <v>6.86</v>
      </c>
      <c r="BC157" s="321">
        <v>6.86</v>
      </c>
      <c r="BD157" s="321">
        <v>6.86</v>
      </c>
      <c r="BE157" s="323">
        <v>6.86</v>
      </c>
      <c r="BF157" s="321">
        <v>6.86</v>
      </c>
      <c r="BG157" s="321">
        <v>6.86</v>
      </c>
      <c r="BH157" s="323">
        <v>6.86</v>
      </c>
      <c r="BI157" s="323">
        <v>6.86</v>
      </c>
      <c r="BJ157" s="321">
        <v>6.86</v>
      </c>
      <c r="BK157" s="321">
        <v>6.86</v>
      </c>
      <c r="BL157" s="321">
        <v>6.86</v>
      </c>
      <c r="BM157" s="321">
        <v>6.86</v>
      </c>
      <c r="BN157" s="494"/>
      <c r="BO157" s="321">
        <v>6.86</v>
      </c>
      <c r="BP157" s="321">
        <v>6.86</v>
      </c>
      <c r="BQ157" s="321">
        <v>6.86</v>
      </c>
      <c r="BR157" s="321">
        <v>6.86</v>
      </c>
      <c r="BS157" s="321">
        <v>6.86</v>
      </c>
      <c r="BT157" s="321">
        <v>6.86</v>
      </c>
      <c r="BU157" s="321">
        <v>6.86</v>
      </c>
      <c r="BV157" s="321">
        <v>6.86</v>
      </c>
      <c r="BW157" s="266"/>
      <c r="BX157" s="266"/>
      <c r="BY157" s="266"/>
      <c r="BZ157" s="256"/>
      <c r="CA157" s="266"/>
      <c r="CB157" s="266"/>
      <c r="CC157" s="266"/>
      <c r="CD157" s="266"/>
      <c r="CE157" s="266"/>
      <c r="CF157" s="266"/>
      <c r="CG157" s="256"/>
      <c r="CH157" s="255"/>
      <c r="CI157" s="255"/>
      <c r="CJ157" s="255"/>
      <c r="CK157" s="249"/>
      <c r="CL157" s="297"/>
      <c r="CM157" s="263"/>
      <c r="CN157" s="300"/>
      <c r="CO157" s="263"/>
      <c r="CP157" s="263"/>
      <c r="CQ157" s="231"/>
      <c r="CR157" s="245"/>
      <c r="CS157" s="245"/>
      <c r="CT157" s="231"/>
      <c r="CU157" s="231"/>
      <c r="CV157" s="231"/>
      <c r="CW157" s="231"/>
      <c r="CX157" s="231"/>
      <c r="CY157" s="231"/>
      <c r="CZ157" s="231"/>
      <c r="DA157" s="231"/>
      <c r="DB157" s="231"/>
      <c r="DC157" s="231"/>
      <c r="DD157" s="231"/>
      <c r="DE157" s="231"/>
      <c r="DF157" s="231"/>
      <c r="DG157" s="231"/>
      <c r="DH157" s="231"/>
    </row>
    <row r="158" spans="1:112" s="39" customFormat="1" ht="20.100000000000001" customHeight="1" thickBot="1" x14ac:dyDescent="0.3">
      <c r="A158" s="10"/>
      <c r="B158" s="539" t="s">
        <v>49</v>
      </c>
      <c r="C158" s="566"/>
      <c r="D158" s="333">
        <f t="shared" ref="D158:AI158" si="53">(D15+D83)/(D86+D151)</f>
        <v>2.8771320756755019</v>
      </c>
      <c r="E158" s="316">
        <f t="shared" si="53"/>
        <v>3.2619779206503399</v>
      </c>
      <c r="F158" s="316">
        <f t="shared" si="53"/>
        <v>2.6055552329083356</v>
      </c>
      <c r="G158" s="316">
        <f t="shared" si="53"/>
        <v>3.0203134248344092</v>
      </c>
      <c r="H158" s="316">
        <f t="shared" si="53"/>
        <v>3.2361768988692332</v>
      </c>
      <c r="I158" s="316">
        <f t="shared" si="53"/>
        <v>2.7059623852082648</v>
      </c>
      <c r="J158" s="316">
        <f t="shared" si="53"/>
        <v>2.8429645273499062</v>
      </c>
      <c r="K158" s="316">
        <f t="shared" si="53"/>
        <v>2.5970903396263667</v>
      </c>
      <c r="L158" s="316">
        <f t="shared" si="53"/>
        <v>2.8474711089583362</v>
      </c>
      <c r="M158" s="316">
        <f t="shared" si="53"/>
        <v>3.1349361113672076</v>
      </c>
      <c r="N158" s="316">
        <f t="shared" si="53"/>
        <v>3.2449068939679084</v>
      </c>
      <c r="O158" s="408">
        <f t="shared" si="53"/>
        <v>3.410590328381224</v>
      </c>
      <c r="P158" s="316">
        <f t="shared" si="53"/>
        <v>2.9845631039184206</v>
      </c>
      <c r="Q158" s="333">
        <f t="shared" si="53"/>
        <v>3.3242941711240857</v>
      </c>
      <c r="R158" s="316">
        <f t="shared" si="53"/>
        <v>3.3040696986178966</v>
      </c>
      <c r="S158" s="316">
        <f t="shared" si="53"/>
        <v>3.0140106010878305</v>
      </c>
      <c r="T158" s="316">
        <f t="shared" si="53"/>
        <v>3.9160067045651852</v>
      </c>
      <c r="U158" s="316">
        <f t="shared" si="53"/>
        <v>3.0185109033090889</v>
      </c>
      <c r="V158" s="316">
        <f t="shared" si="53"/>
        <v>3.3570654377438736</v>
      </c>
      <c r="W158" s="316">
        <f t="shared" si="53"/>
        <v>3.4587657177957354</v>
      </c>
      <c r="X158" s="316">
        <f t="shared" si="53"/>
        <v>3.3339669988731311</v>
      </c>
      <c r="Y158" s="316">
        <f t="shared" si="53"/>
        <v>3.1308483978774944</v>
      </c>
      <c r="Z158" s="316">
        <f t="shared" si="53"/>
        <v>3.3197161035351215</v>
      </c>
      <c r="AA158" s="316">
        <f t="shared" si="53"/>
        <v>3.2477344912646782</v>
      </c>
      <c r="AB158" s="408">
        <f t="shared" si="53"/>
        <v>3.437807394572129</v>
      </c>
      <c r="AC158" s="316">
        <f t="shared" si="53"/>
        <v>3.3206363259677221</v>
      </c>
      <c r="AD158" s="333">
        <f t="shared" si="53"/>
        <v>3.3716527635788132</v>
      </c>
      <c r="AE158" s="316">
        <f t="shared" si="53"/>
        <v>3.5887324231285347</v>
      </c>
      <c r="AF158" s="316">
        <f t="shared" si="53"/>
        <v>3.5458999243165619</v>
      </c>
      <c r="AG158" s="316">
        <f t="shared" si="53"/>
        <v>5.183712625234608</v>
      </c>
      <c r="AH158" s="316">
        <f t="shared" si="53"/>
        <v>5.2278311196563001</v>
      </c>
      <c r="AI158" s="316">
        <f t="shared" si="53"/>
        <v>4.2610806974248705</v>
      </c>
      <c r="AJ158" s="316">
        <f t="shared" ref="AJ158:BO158" si="54">(AJ15+AJ83)/(AJ86+AJ151)</f>
        <v>6.3939281289793328</v>
      </c>
      <c r="AK158" s="316">
        <f t="shared" si="54"/>
        <v>4.8842788985942445</v>
      </c>
      <c r="AL158" s="316">
        <f t="shared" si="54"/>
        <v>5.6022080719451663</v>
      </c>
      <c r="AM158" s="316">
        <f t="shared" si="54"/>
        <v>5.2862851096965136</v>
      </c>
      <c r="AN158" s="316">
        <f t="shared" si="54"/>
        <v>5.7597443806116475</v>
      </c>
      <c r="AO158" s="408">
        <f t="shared" si="54"/>
        <v>6.0996066291126647</v>
      </c>
      <c r="AP158" s="316">
        <f t="shared" si="54"/>
        <v>6.1016703646310191</v>
      </c>
      <c r="AQ158" s="316">
        <f t="shared" si="54"/>
        <v>5.5662457792463771</v>
      </c>
      <c r="AR158" s="316">
        <f t="shared" si="54"/>
        <v>5.8985326654670729</v>
      </c>
      <c r="AS158" s="316">
        <f t="shared" si="54"/>
        <v>6.1087318158903248</v>
      </c>
      <c r="AT158" s="316">
        <f t="shared" si="54"/>
        <v>6.2709889800380045</v>
      </c>
      <c r="AU158" s="316">
        <f t="shared" si="54"/>
        <v>5.9211608189356824</v>
      </c>
      <c r="AV158" s="316">
        <f t="shared" si="54"/>
        <v>6.6636516549999998</v>
      </c>
      <c r="AW158" s="316">
        <f t="shared" si="54"/>
        <v>5.8894146436707882</v>
      </c>
      <c r="AX158" s="316">
        <f t="shared" si="54"/>
        <v>5.7517959673599846</v>
      </c>
      <c r="AY158" s="316">
        <f t="shared" si="54"/>
        <v>6.4019578020398962</v>
      </c>
      <c r="AZ158" s="316">
        <f t="shared" si="54"/>
        <v>5.7066982578305439</v>
      </c>
      <c r="BA158" s="316">
        <f t="shared" si="54"/>
        <v>5.9175895330748745</v>
      </c>
      <c r="BB158" s="333">
        <f t="shared" si="54"/>
        <v>6.5527787376268822</v>
      </c>
      <c r="BC158" s="316">
        <f t="shared" si="54"/>
        <v>5.3295972973355772</v>
      </c>
      <c r="BD158" s="316">
        <f t="shared" si="54"/>
        <v>5.4711684350543175</v>
      </c>
      <c r="BE158" s="316">
        <f t="shared" si="54"/>
        <v>6.5508573728085233</v>
      </c>
      <c r="BF158" s="316">
        <f t="shared" si="54"/>
        <v>6.0812392814858036</v>
      </c>
      <c r="BG158" s="316">
        <f t="shared" si="54"/>
        <v>5.8697022998744757</v>
      </c>
      <c r="BH158" s="316">
        <f t="shared" si="54"/>
        <v>6.1265531744913897</v>
      </c>
      <c r="BI158" s="316">
        <f t="shared" si="54"/>
        <v>5.6825977969680848</v>
      </c>
      <c r="BJ158" s="316">
        <f t="shared" si="54"/>
        <v>5.124374843273273</v>
      </c>
      <c r="BK158" s="316">
        <f t="shared" si="54"/>
        <v>5.4132280646174626</v>
      </c>
      <c r="BL158" s="316">
        <f t="shared" si="54"/>
        <v>5.6325600533304669</v>
      </c>
      <c r="BM158" s="316">
        <f t="shared" si="54"/>
        <v>6.03423246304245</v>
      </c>
      <c r="BN158" s="495">
        <f t="shared" si="54"/>
        <v>5.8256525335468705</v>
      </c>
      <c r="BO158" s="316">
        <f t="shared" si="54"/>
        <v>6.5598100891647171</v>
      </c>
      <c r="BP158" s="316">
        <f t="shared" ref="BP158:CG158" si="55">(BP15+BP83)/(BP86+BP151)</f>
        <v>5.238418320000001</v>
      </c>
      <c r="BQ158" s="316">
        <f t="shared" si="55"/>
        <v>5.7592924000109669</v>
      </c>
      <c r="BR158" s="316">
        <f t="shared" si="55"/>
        <v>6.357940745292165</v>
      </c>
      <c r="BS158" s="316">
        <f t="shared" si="55"/>
        <v>5.8974869851722742</v>
      </c>
      <c r="BT158" s="316">
        <f t="shared" si="55"/>
        <v>5.6787929430375144</v>
      </c>
      <c r="BU158" s="316">
        <f t="shared" si="55"/>
        <v>7.0235410535324432</v>
      </c>
      <c r="BV158" s="316">
        <f t="shared" si="55"/>
        <v>5.5262752069285703</v>
      </c>
      <c r="BW158" s="316">
        <f t="shared" si="55"/>
        <v>5.5426914227016368</v>
      </c>
      <c r="BX158" s="316">
        <f t="shared" si="55"/>
        <v>5.9076141242679867</v>
      </c>
      <c r="BY158" s="316">
        <f t="shared" si="55"/>
        <v>5.7180883593193501</v>
      </c>
      <c r="BZ158" s="408">
        <f t="shared" si="55"/>
        <v>6.1290600208753698</v>
      </c>
      <c r="CA158" s="316">
        <f t="shared" si="55"/>
        <v>5.8750630608195511</v>
      </c>
      <c r="CB158" s="316">
        <f t="shared" si="55"/>
        <v>5.711236947601912</v>
      </c>
      <c r="CC158" s="316">
        <f t="shared" si="55"/>
        <v>5.3392793938553815</v>
      </c>
      <c r="CD158" s="316">
        <f t="shared" si="55"/>
        <v>6.5159991450437698</v>
      </c>
      <c r="CE158" s="316">
        <f t="shared" si="55"/>
        <v>5.8634625123164419</v>
      </c>
      <c r="CF158" s="316">
        <f t="shared" ref="CF158" si="56">(CF15+CF83)/(CF86+CF151)</f>
        <v>5.619055409529679</v>
      </c>
      <c r="CG158" s="408">
        <f t="shared" si="55"/>
        <v>6.3979371536449889</v>
      </c>
      <c r="CH158" s="2"/>
      <c r="CI158" s="2"/>
      <c r="CJ158" s="2"/>
      <c r="CK158" s="250"/>
      <c r="CL158" s="260"/>
      <c r="CM158" s="260"/>
      <c r="CN158" s="300"/>
      <c r="CO158" s="260"/>
      <c r="CP158" s="260"/>
      <c r="CQ158" s="228"/>
      <c r="CR158" s="242"/>
      <c r="CS158" s="242"/>
      <c r="CT158" s="228"/>
      <c r="CU158" s="228"/>
      <c r="CV158" s="228"/>
      <c r="CW158" s="228"/>
      <c r="CX158" s="228"/>
      <c r="CY158" s="228"/>
      <c r="CZ158" s="228"/>
      <c r="DA158" s="228"/>
      <c r="DB158" s="228"/>
      <c r="DC158" s="228"/>
      <c r="DD158" s="228"/>
      <c r="DE158" s="228"/>
      <c r="DF158" s="228"/>
      <c r="DG158" s="228"/>
      <c r="DH158" s="228"/>
    </row>
    <row r="159" spans="1:112" s="39" customFormat="1" ht="20.100000000000001" customHeight="1" x14ac:dyDescent="0.25">
      <c r="B159" s="28" t="s">
        <v>78</v>
      </c>
      <c r="C159" s="29"/>
      <c r="D159" s="93">
        <v>1.4823500000000001</v>
      </c>
      <c r="E159" s="94">
        <v>1.4956400000000001</v>
      </c>
      <c r="F159" s="94">
        <v>1.5070300000000001</v>
      </c>
      <c r="G159" s="94">
        <v>1.51573</v>
      </c>
      <c r="H159" s="94">
        <v>1.5223199999999999</v>
      </c>
      <c r="I159" s="94">
        <v>1.5275399999999999</v>
      </c>
      <c r="J159" s="94">
        <v>1.5307299999999999</v>
      </c>
      <c r="K159" s="94">
        <v>1.5328900000000001</v>
      </c>
      <c r="L159" s="94">
        <v>1.5346900000000001</v>
      </c>
      <c r="M159" s="94">
        <v>1.53589</v>
      </c>
      <c r="N159" s="94">
        <v>1.5368200000000001</v>
      </c>
      <c r="O159" s="459">
        <v>1.5375399999999999</v>
      </c>
      <c r="P159" s="453"/>
      <c r="Q159" s="95">
        <v>1.53793</v>
      </c>
      <c r="R159" s="96">
        <v>1.5380499999999999</v>
      </c>
      <c r="S159" s="96">
        <v>1.53826</v>
      </c>
      <c r="T159" s="96">
        <v>1.5389600000000001</v>
      </c>
      <c r="U159" s="96">
        <v>1.5403100000000001</v>
      </c>
      <c r="V159" s="96">
        <v>1.5420100000000001</v>
      </c>
      <c r="W159" s="96">
        <v>1.5436099999999999</v>
      </c>
      <c r="X159" s="96">
        <v>1.5460499999999999</v>
      </c>
      <c r="Y159" s="96">
        <v>1.5492600000000001</v>
      </c>
      <c r="Z159" s="96">
        <v>1.5527200000000001</v>
      </c>
      <c r="AA159" s="96">
        <v>1.5579799999999999</v>
      </c>
      <c r="AB159" s="180">
        <v>1.5645100000000001</v>
      </c>
      <c r="AC159" s="453"/>
      <c r="AD159" s="218">
        <v>1.5729</v>
      </c>
      <c r="AE159" s="219">
        <v>1.5829800000000001</v>
      </c>
      <c r="AF159" s="219">
        <v>1.5949899999999999</v>
      </c>
      <c r="AG159" s="219">
        <v>1.60812</v>
      </c>
      <c r="AH159" s="219">
        <v>1.6227499999999999</v>
      </c>
      <c r="AI159" s="219">
        <v>1.6371</v>
      </c>
      <c r="AJ159" s="219">
        <v>1.65073</v>
      </c>
      <c r="AK159" s="219">
        <v>1.66629</v>
      </c>
      <c r="AL159" s="219">
        <v>1.6803900000000001</v>
      </c>
      <c r="AM159" s="219">
        <v>1.6939200000000001</v>
      </c>
      <c r="AN159" s="219">
        <v>1.70662</v>
      </c>
      <c r="AO159" s="220">
        <v>1.7180200000000001</v>
      </c>
      <c r="AP159" s="219">
        <v>1.7285999999999999</v>
      </c>
      <c r="AQ159" s="219">
        <v>1.73722</v>
      </c>
      <c r="AR159" s="219">
        <v>1.7441199999999999</v>
      </c>
      <c r="AS159" s="219">
        <v>1.7503299999999999</v>
      </c>
      <c r="AT159" s="219">
        <v>1.7562199999999999</v>
      </c>
      <c r="AU159" s="219">
        <v>1.7622100000000001</v>
      </c>
      <c r="AV159" s="359">
        <v>1.7689299999999999</v>
      </c>
      <c r="AW159" s="359">
        <v>1.7752600000000001</v>
      </c>
      <c r="AX159" s="359">
        <v>1.7811399999999999</v>
      </c>
      <c r="AY159" s="359">
        <v>1.7879700000000001</v>
      </c>
      <c r="AZ159" s="359">
        <v>1.79437</v>
      </c>
      <c r="BA159" s="359">
        <v>1.80078</v>
      </c>
      <c r="BB159" s="334">
        <v>1.8075000000000001</v>
      </c>
      <c r="BC159" s="322">
        <v>1.8145800000000001</v>
      </c>
      <c r="BD159" s="322">
        <v>1.8211999999999999</v>
      </c>
      <c r="BE159" s="322">
        <v>1.82942</v>
      </c>
      <c r="BF159" s="322">
        <v>1.8368599999999999</v>
      </c>
      <c r="BG159" s="322">
        <v>1.84368</v>
      </c>
      <c r="BH159" s="330">
        <v>1.8512900000000001</v>
      </c>
      <c r="BI159" s="330">
        <v>1.85859</v>
      </c>
      <c r="BJ159" s="330">
        <v>1.86754</v>
      </c>
      <c r="BK159" s="330">
        <v>1.8778900000000001</v>
      </c>
      <c r="BL159" s="330">
        <v>1.8887100000000001</v>
      </c>
      <c r="BM159" s="330">
        <v>1.8999299999999999</v>
      </c>
      <c r="BN159" s="496"/>
      <c r="BO159" s="322">
        <v>1.91005</v>
      </c>
      <c r="BP159" s="322">
        <v>1.91974</v>
      </c>
      <c r="BQ159" s="322">
        <v>1.9292499999999999</v>
      </c>
      <c r="BR159" s="322">
        <v>1.93885</v>
      </c>
      <c r="BS159" s="322">
        <v>1.94835</v>
      </c>
      <c r="BT159" s="322">
        <v>1.9587699999999999</v>
      </c>
      <c r="BU159" s="322">
        <v>1.96984</v>
      </c>
      <c r="BV159" s="322">
        <v>1.98082</v>
      </c>
      <c r="BW159" s="423"/>
      <c r="BX159" s="423"/>
      <c r="BY159" s="423"/>
      <c r="BZ159" s="409"/>
      <c r="CA159" s="423"/>
      <c r="CB159" s="423"/>
      <c r="CC159" s="423"/>
      <c r="CD159" s="423"/>
      <c r="CE159" s="423"/>
      <c r="CF159" s="423"/>
      <c r="CG159" s="409"/>
      <c r="CH159" s="2"/>
      <c r="CI159" s="2"/>
      <c r="CJ159" s="2"/>
      <c r="CK159" s="250"/>
      <c r="CL159" s="260"/>
      <c r="CM159" s="260"/>
      <c r="CN159" s="300"/>
      <c r="CO159" s="260"/>
      <c r="CP159" s="260"/>
      <c r="CQ159" s="228"/>
      <c r="CR159" s="242"/>
      <c r="CS159" s="242"/>
      <c r="CT159" s="228"/>
      <c r="CU159" s="228"/>
      <c r="CV159" s="228"/>
      <c r="CW159" s="228"/>
      <c r="CX159" s="228"/>
      <c r="CY159" s="228"/>
      <c r="CZ159" s="228"/>
      <c r="DA159" s="228"/>
      <c r="DB159" s="228"/>
      <c r="DC159" s="228"/>
      <c r="DD159" s="228"/>
      <c r="DE159" s="228"/>
      <c r="DF159" s="228"/>
      <c r="DG159" s="228"/>
      <c r="DH159" s="228"/>
    </row>
    <row r="160" spans="1:112" ht="20.100000000000001" customHeight="1" thickBot="1" x14ac:dyDescent="0.25">
      <c r="B160" s="575" t="s">
        <v>49</v>
      </c>
      <c r="C160" s="576"/>
      <c r="D160" s="333">
        <f t="shared" ref="D160:AI160" si="57">(D49+D80)/(D119+D149)</f>
        <v>3.6697690379930368</v>
      </c>
      <c r="E160" s="316">
        <f t="shared" si="57"/>
        <v>3.6166605939080245</v>
      </c>
      <c r="F160" s="316">
        <f t="shared" si="57"/>
        <v>3.6798722818261926</v>
      </c>
      <c r="G160" s="316">
        <f t="shared" si="57"/>
        <v>3.3294272321257092</v>
      </c>
      <c r="H160" s="316">
        <f t="shared" si="57"/>
        <v>3.1770080690580373</v>
      </c>
      <c r="I160" s="316">
        <f t="shared" si="57"/>
        <v>3.231216699529293</v>
      </c>
      <c r="J160" s="316">
        <f t="shared" si="57"/>
        <v>2.9651370742269574</v>
      </c>
      <c r="K160" s="316">
        <f t="shared" si="57"/>
        <v>3.7107307857442136</v>
      </c>
      <c r="L160" s="316">
        <f t="shared" si="57"/>
        <v>3.5442532762002279</v>
      </c>
      <c r="M160" s="316">
        <f t="shared" si="57"/>
        <v>3.9552659474908731</v>
      </c>
      <c r="N160" s="316">
        <f t="shared" si="57"/>
        <v>4.0678412247373599</v>
      </c>
      <c r="O160" s="408">
        <f t="shared" si="57"/>
        <v>3.5827437671103999</v>
      </c>
      <c r="P160" s="316">
        <f t="shared" si="57"/>
        <v>3.5341210523884969</v>
      </c>
      <c r="Q160" s="333">
        <f t="shared" si="57"/>
        <v>3.5356118696181658</v>
      </c>
      <c r="R160" s="316">
        <f t="shared" si="57"/>
        <v>3.5095221846057454</v>
      </c>
      <c r="S160" s="316">
        <f t="shared" si="57"/>
        <v>3.1972777289160494</v>
      </c>
      <c r="T160" s="316">
        <f t="shared" si="57"/>
        <v>3.9644141490813185</v>
      </c>
      <c r="U160" s="316">
        <f t="shared" si="57"/>
        <v>4.0877411449207042</v>
      </c>
      <c r="V160" s="316">
        <f t="shared" si="57"/>
        <v>3.6738303281989437</v>
      </c>
      <c r="W160" s="316">
        <f t="shared" si="57"/>
        <v>3.7988204003715031</v>
      </c>
      <c r="X160" s="316">
        <f t="shared" si="57"/>
        <v>3.4953556921879469</v>
      </c>
      <c r="Y160" s="316">
        <f t="shared" si="57"/>
        <v>3.4456966463731065</v>
      </c>
      <c r="Z160" s="316">
        <f t="shared" si="57"/>
        <v>4.0479747276689473</v>
      </c>
      <c r="AA160" s="316">
        <f t="shared" si="57"/>
        <v>3.9312371871574854</v>
      </c>
      <c r="AB160" s="408">
        <f t="shared" si="57"/>
        <v>5.4989634606227744</v>
      </c>
      <c r="AC160" s="316">
        <f t="shared" si="57"/>
        <v>3.8807435337471179</v>
      </c>
      <c r="AD160" s="333">
        <f t="shared" si="57"/>
        <v>3.3191708278487928</v>
      </c>
      <c r="AE160" s="316">
        <f t="shared" si="57"/>
        <v>3.2370734461172974</v>
      </c>
      <c r="AF160" s="316">
        <f t="shared" si="57"/>
        <v>3.5596741390483015</v>
      </c>
      <c r="AG160" s="316">
        <f t="shared" si="57"/>
        <v>4.2136218446432858</v>
      </c>
      <c r="AH160" s="316">
        <f t="shared" si="57"/>
        <v>5.0225431922672685</v>
      </c>
      <c r="AI160" s="316">
        <f t="shared" si="57"/>
        <v>4.1533614133866452</v>
      </c>
      <c r="AJ160" s="316">
        <f t="shared" ref="AJ160:BO160" si="58">(AJ49+AJ80)/(AJ119+AJ149)</f>
        <v>4.8306668975699765</v>
      </c>
      <c r="AK160" s="316">
        <f t="shared" si="58"/>
        <v>3.6476297960663162</v>
      </c>
      <c r="AL160" s="316">
        <f t="shared" si="58"/>
        <v>3.9951472333533156</v>
      </c>
      <c r="AM160" s="316">
        <f t="shared" si="58"/>
        <v>3.9475269145697256</v>
      </c>
      <c r="AN160" s="316">
        <f t="shared" si="58"/>
        <v>3.451084224800498</v>
      </c>
      <c r="AO160" s="408">
        <f t="shared" si="58"/>
        <v>4.4167225397038781</v>
      </c>
      <c r="AP160" s="316">
        <f t="shared" si="58"/>
        <v>3.5470601486118278</v>
      </c>
      <c r="AQ160" s="316">
        <f t="shared" si="58"/>
        <v>3.726669526349518</v>
      </c>
      <c r="AR160" s="316">
        <f t="shared" si="58"/>
        <v>3.4921633993756722</v>
      </c>
      <c r="AS160" s="316">
        <f t="shared" si="58"/>
        <v>3.4335865378416832</v>
      </c>
      <c r="AT160" s="316">
        <f t="shared" si="58"/>
        <v>4.8215086135526493</v>
      </c>
      <c r="AU160" s="316">
        <f t="shared" si="58"/>
        <v>4.3250801641187824</v>
      </c>
      <c r="AV160" s="316">
        <f t="shared" si="58"/>
        <v>3.5626922832503092</v>
      </c>
      <c r="AW160" s="316">
        <f t="shared" si="58"/>
        <v>3.818416779907178</v>
      </c>
      <c r="AX160" s="316">
        <f t="shared" si="58"/>
        <v>2.7154368168424772</v>
      </c>
      <c r="AY160" s="316">
        <f t="shared" si="58"/>
        <v>4.7902340584734402</v>
      </c>
      <c r="AZ160" s="316">
        <f t="shared" si="58"/>
        <v>3.9868494616410923</v>
      </c>
      <c r="BA160" s="316">
        <f t="shared" si="58"/>
        <v>4.1430125889548783</v>
      </c>
      <c r="BB160" s="333">
        <f t="shared" si="58"/>
        <v>4.5407169019762108</v>
      </c>
      <c r="BC160" s="316">
        <f t="shared" si="58"/>
        <v>4.8866605412763615</v>
      </c>
      <c r="BD160" s="316">
        <f t="shared" si="58"/>
        <v>4.9408474003494121</v>
      </c>
      <c r="BE160" s="316">
        <f t="shared" si="58"/>
        <v>4.6347431043745351</v>
      </c>
      <c r="BF160" s="316">
        <f t="shared" si="58"/>
        <v>5.0581990917209376</v>
      </c>
      <c r="BG160" s="316">
        <f t="shared" si="58"/>
        <v>6.969022825840959</v>
      </c>
      <c r="BH160" s="316">
        <f t="shared" si="58"/>
        <v>4.9607264204602188</v>
      </c>
      <c r="BI160" s="316">
        <f t="shared" si="58"/>
        <v>6.1502419779562461</v>
      </c>
      <c r="BJ160" s="316">
        <f t="shared" si="58"/>
        <v>5.5605890027673253</v>
      </c>
      <c r="BK160" s="316">
        <f t="shared" si="58"/>
        <v>4.9386989227760756</v>
      </c>
      <c r="BL160" s="316">
        <f t="shared" si="58"/>
        <v>4.807737406424323</v>
      </c>
      <c r="BM160" s="316">
        <f t="shared" si="58"/>
        <v>5.3181244352579835</v>
      </c>
      <c r="BN160" s="495">
        <f t="shared" si="58"/>
        <v>5.2268717542744181</v>
      </c>
      <c r="BO160" s="316">
        <f t="shared" si="58"/>
        <v>5.2639951508916027</v>
      </c>
      <c r="BP160" s="316">
        <f t="shared" ref="BP160:CG160" si="59">(BP49+BP80)/(BP119+BP149)</f>
        <v>5.3811340618490506</v>
      </c>
      <c r="BQ160" s="316">
        <f t="shared" si="59"/>
        <v>5.7017889587932071</v>
      </c>
      <c r="BR160" s="316">
        <f t="shared" si="59"/>
        <v>5.8621928826847594</v>
      </c>
      <c r="BS160" s="316">
        <f t="shared" si="59"/>
        <v>6.5881847198645289</v>
      </c>
      <c r="BT160" s="316">
        <f t="shared" si="59"/>
        <v>5.709072022241747</v>
      </c>
      <c r="BU160" s="316">
        <f t="shared" si="59"/>
        <v>4.8722894306944546</v>
      </c>
      <c r="BV160" s="316">
        <f t="shared" si="59"/>
        <v>5.1745249477901893</v>
      </c>
      <c r="BW160" s="316">
        <f t="shared" si="59"/>
        <v>4.1340081031840956</v>
      </c>
      <c r="BX160" s="316">
        <f t="shared" si="59"/>
        <v>4.1379122021713455</v>
      </c>
      <c r="BY160" s="316">
        <f t="shared" si="59"/>
        <v>3.4520112615465339</v>
      </c>
      <c r="BZ160" s="408">
        <f t="shared" si="59"/>
        <v>3.2948596383764048</v>
      </c>
      <c r="CA160" s="316">
        <f t="shared" si="59"/>
        <v>3.2002491027023559</v>
      </c>
      <c r="CB160" s="316">
        <f t="shared" si="59"/>
        <v>2.9330751274078595</v>
      </c>
      <c r="CC160" s="316">
        <f t="shared" si="59"/>
        <v>2.6066823142648312</v>
      </c>
      <c r="CD160" s="316">
        <f t="shared" si="59"/>
        <v>3.1378679061940522</v>
      </c>
      <c r="CE160" s="316">
        <f t="shared" si="59"/>
        <v>2.6684271903330568</v>
      </c>
      <c r="CF160" s="316">
        <f t="shared" ref="CF160" si="60">(CF49+CF80)/(CF119+CF149)</f>
        <v>2.7114395617074041</v>
      </c>
      <c r="CG160" s="408">
        <f t="shared" si="59"/>
        <v>1.8526733219659794</v>
      </c>
      <c r="CH160" s="168"/>
      <c r="CI160" s="168"/>
      <c r="CJ160" s="168"/>
      <c r="CK160" s="251"/>
      <c r="CN160" s="300"/>
    </row>
    <row r="161" spans="2:93" ht="20.100000000000001" customHeight="1" x14ac:dyDescent="0.25">
      <c r="B161" s="387" t="s">
        <v>187</v>
      </c>
      <c r="C161" s="387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389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389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391"/>
      <c r="BR161" s="68"/>
      <c r="BS161" s="68"/>
      <c r="BT161" s="68"/>
      <c r="BU161" s="68"/>
      <c r="BV161" s="391"/>
      <c r="BW161" s="424"/>
      <c r="BX161" s="424"/>
      <c r="BY161" s="167"/>
      <c r="BZ161" s="167"/>
      <c r="CA161" s="167"/>
      <c r="CB161" s="424"/>
      <c r="CC161" s="167"/>
      <c r="CD161" s="167"/>
      <c r="CE161" s="167"/>
      <c r="CF161" s="167"/>
      <c r="CG161" s="167"/>
      <c r="CH161" s="168"/>
      <c r="CI161" s="168"/>
      <c r="CJ161" s="168"/>
      <c r="CK161" s="251"/>
      <c r="CN161" s="300"/>
    </row>
    <row r="162" spans="2:93" ht="20.100000000000001" customHeight="1" x14ac:dyDescent="0.25">
      <c r="B162" s="387"/>
      <c r="C162" s="387"/>
      <c r="D162" s="388"/>
      <c r="E162" s="388"/>
      <c r="F162" s="38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9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389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8"/>
      <c r="CI162" s="168"/>
      <c r="CJ162" s="168"/>
      <c r="CK162" s="251"/>
      <c r="CN162" s="300"/>
    </row>
    <row r="163" spans="2:93" ht="20.100000000000001" customHeight="1" thickBot="1" x14ac:dyDescent="0.3">
      <c r="B163" s="336" t="s">
        <v>110</v>
      </c>
      <c r="C163" s="336"/>
      <c r="D163" s="336"/>
      <c r="E163" s="336"/>
      <c r="F163" s="336"/>
      <c r="G163" s="73"/>
      <c r="H163" s="73"/>
      <c r="I163" s="73"/>
      <c r="J163" s="73"/>
      <c r="K163" s="73"/>
      <c r="L163" s="164"/>
      <c r="M163" s="164"/>
      <c r="N163" s="164"/>
      <c r="O163" s="164"/>
      <c r="P163" s="83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  <c r="BI163" s="164"/>
      <c r="BJ163" s="164"/>
      <c r="BK163" s="164"/>
      <c r="BL163" s="164"/>
      <c r="BM163" s="164"/>
      <c r="BN163" s="164"/>
      <c r="BO163" s="164"/>
      <c r="BP163" s="164"/>
      <c r="BQ163" s="390"/>
      <c r="BR163" s="164"/>
      <c r="BS163" s="164"/>
      <c r="BT163" s="164"/>
      <c r="BU163" s="164"/>
      <c r="BV163" s="390"/>
      <c r="BW163" s="390"/>
      <c r="BX163" s="390"/>
      <c r="BY163" s="164"/>
      <c r="BZ163" s="164"/>
      <c r="CA163" s="164"/>
      <c r="CB163" s="390"/>
      <c r="CC163" s="164"/>
      <c r="CD163" s="164"/>
      <c r="CE163" s="164"/>
      <c r="CF163" s="164"/>
      <c r="CG163" s="164"/>
      <c r="CH163" s="84"/>
      <c r="CI163" s="84"/>
      <c r="CJ163" s="84"/>
      <c r="CK163" s="84"/>
      <c r="CM163" s="296"/>
      <c r="CN163" s="300"/>
      <c r="CO163" s="296"/>
    </row>
    <row r="164" spans="2:93" ht="20.100000000000001" customHeight="1" thickBot="1" x14ac:dyDescent="0.35">
      <c r="B164" s="360"/>
      <c r="C164" s="354" t="s">
        <v>112</v>
      </c>
      <c r="D164" s="355">
        <f t="shared" ref="D164:BP164" si="61">+D166+D168+D170+D172</f>
        <v>2588.7615783046463</v>
      </c>
      <c r="E164" s="356">
        <f t="shared" si="61"/>
        <v>1542.0943257036242</v>
      </c>
      <c r="F164" s="356">
        <f t="shared" si="61"/>
        <v>2376.6545797444564</v>
      </c>
      <c r="G164" s="356">
        <f t="shared" si="61"/>
        <v>1740.5745345458877</v>
      </c>
      <c r="H164" s="356">
        <f t="shared" si="61"/>
        <v>1557.488181108625</v>
      </c>
      <c r="I164" s="356">
        <f t="shared" si="61"/>
        <v>1251.8941188329802</v>
      </c>
      <c r="J164" s="356">
        <f t="shared" si="61"/>
        <v>1017.5470640863957</v>
      </c>
      <c r="K164" s="356">
        <f t="shared" si="61"/>
        <v>495.8973642426094</v>
      </c>
      <c r="L164" s="356">
        <f t="shared" si="61"/>
        <v>614.63520010395132</v>
      </c>
      <c r="M164" s="356">
        <f t="shared" si="61"/>
        <v>1295.8248839478986</v>
      </c>
      <c r="N164" s="356">
        <f t="shared" si="61"/>
        <v>1764.8474226532758</v>
      </c>
      <c r="O164" s="357">
        <f t="shared" si="61"/>
        <v>1547.095450483142</v>
      </c>
      <c r="P164" s="356">
        <f t="shared" si="61"/>
        <v>17793.314703757493</v>
      </c>
      <c r="Q164" s="355">
        <f t="shared" si="61"/>
        <v>2501.6358281167791</v>
      </c>
      <c r="R164" s="356">
        <f t="shared" si="61"/>
        <v>1753.1068143374739</v>
      </c>
      <c r="S164" s="356">
        <f t="shared" si="61"/>
        <v>1239.441870288269</v>
      </c>
      <c r="T164" s="356">
        <f t="shared" si="61"/>
        <v>2104.5252439749715</v>
      </c>
      <c r="U164" s="356">
        <f t="shared" si="61"/>
        <v>1186.2977953471484</v>
      </c>
      <c r="V164" s="356">
        <f t="shared" si="61"/>
        <v>1726.3310406698897</v>
      </c>
      <c r="W164" s="356">
        <f t="shared" si="61"/>
        <v>1078.896356800426</v>
      </c>
      <c r="X164" s="356">
        <f t="shared" si="61"/>
        <v>1553.7538609115866</v>
      </c>
      <c r="Y164" s="356">
        <f t="shared" si="61"/>
        <v>2090.356246469707</v>
      </c>
      <c r="Z164" s="356">
        <f t="shared" si="61"/>
        <v>2103.8966210157751</v>
      </c>
      <c r="AA164" s="356">
        <f t="shared" si="61"/>
        <v>1803.2185844182488</v>
      </c>
      <c r="AB164" s="357">
        <f t="shared" si="61"/>
        <v>2098.9093207559531</v>
      </c>
      <c r="AC164" s="356">
        <f t="shared" si="61"/>
        <v>21240.369583106229</v>
      </c>
      <c r="AD164" s="355">
        <f t="shared" si="61"/>
        <v>1874.4898725065577</v>
      </c>
      <c r="AE164" s="356">
        <f t="shared" si="61"/>
        <v>2407.1874719002321</v>
      </c>
      <c r="AF164" s="356">
        <f t="shared" si="61"/>
        <v>2913.6236790697412</v>
      </c>
      <c r="AG164" s="356">
        <f t="shared" si="61"/>
        <v>3813.8879679389224</v>
      </c>
      <c r="AH164" s="356">
        <f t="shared" si="61"/>
        <v>4316.9198411973466</v>
      </c>
      <c r="AI164" s="356">
        <f t="shared" si="61"/>
        <v>4239.9866009321713</v>
      </c>
      <c r="AJ164" s="356">
        <f t="shared" si="61"/>
        <v>5392.6510195517858</v>
      </c>
      <c r="AK164" s="356">
        <f t="shared" si="61"/>
        <v>4680.4648220305853</v>
      </c>
      <c r="AL164" s="356">
        <f t="shared" si="61"/>
        <v>5077.989718513465</v>
      </c>
      <c r="AM164" s="356">
        <f t="shared" si="61"/>
        <v>3652.5158793933533</v>
      </c>
      <c r="AN164" s="356">
        <f t="shared" si="61"/>
        <v>4217.6088403521526</v>
      </c>
      <c r="AO164" s="357">
        <f t="shared" si="61"/>
        <v>4643.305696450293</v>
      </c>
      <c r="AP164" s="356">
        <f t="shared" si="61"/>
        <v>4228.3937826469582</v>
      </c>
      <c r="AQ164" s="356">
        <f t="shared" si="61"/>
        <v>5522.7781438397687</v>
      </c>
      <c r="AR164" s="356">
        <f t="shared" si="61"/>
        <v>6228.2780369439524</v>
      </c>
      <c r="AS164" s="356">
        <f t="shared" si="61"/>
        <v>4505.7761239360952</v>
      </c>
      <c r="AT164" s="356">
        <f t="shared" si="61"/>
        <v>7440.8712272816801</v>
      </c>
      <c r="AU164" s="356">
        <f t="shared" si="61"/>
        <v>4019.6503883150162</v>
      </c>
      <c r="AV164" s="356">
        <f t="shared" si="61"/>
        <v>4112.2445788598261</v>
      </c>
      <c r="AW164" s="356">
        <f t="shared" si="61"/>
        <v>4463.917951798343</v>
      </c>
      <c r="AX164" s="356">
        <f t="shared" si="61"/>
        <v>4815.5992404342524</v>
      </c>
      <c r="AY164" s="356">
        <f t="shared" si="61"/>
        <v>6577.1634778596599</v>
      </c>
      <c r="AZ164" s="356">
        <f t="shared" si="61"/>
        <v>4540.3975930608931</v>
      </c>
      <c r="BA164" s="357">
        <f t="shared" si="61"/>
        <v>3630.9605585927761</v>
      </c>
      <c r="BB164" s="355">
        <f t="shared" si="61"/>
        <v>3425.9025072096742</v>
      </c>
      <c r="BC164" s="356">
        <f t="shared" si="61"/>
        <v>4287.5734801646649</v>
      </c>
      <c r="BD164" s="356">
        <f t="shared" si="61"/>
        <v>4679.6385540733445</v>
      </c>
      <c r="BE164" s="356">
        <f t="shared" si="61"/>
        <v>3598.9874000204222</v>
      </c>
      <c r="BF164" s="356">
        <f t="shared" si="61"/>
        <v>5026.8078198865769</v>
      </c>
      <c r="BG164" s="356">
        <f t="shared" si="61"/>
        <v>7426.0926745981151</v>
      </c>
      <c r="BH164" s="356">
        <f t="shared" si="61"/>
        <v>6271.0202478864567</v>
      </c>
      <c r="BI164" s="356">
        <f t="shared" si="61"/>
        <v>6969.0359478952669</v>
      </c>
      <c r="BJ164" s="356">
        <f t="shared" si="61"/>
        <v>8187.7780361784089</v>
      </c>
      <c r="BK164" s="356">
        <f t="shared" si="61"/>
        <v>8419.4686110001876</v>
      </c>
      <c r="BL164" s="356">
        <f t="shared" si="61"/>
        <v>11868.693490545065</v>
      </c>
      <c r="BM164" s="356">
        <f t="shared" si="61"/>
        <v>12612.196358947454</v>
      </c>
      <c r="BN164" s="492">
        <f>SUM(BB164:BM164)</f>
        <v>82773.195128405641</v>
      </c>
      <c r="BO164" s="356">
        <f t="shared" si="61"/>
        <v>13270.253212600261</v>
      </c>
      <c r="BP164" s="356">
        <f t="shared" si="61"/>
        <v>10953.852432337209</v>
      </c>
      <c r="BQ164" s="356">
        <f t="shared" ref="BQ164:BY164" si="62">+BQ166+BQ168+BQ170+BQ172</f>
        <v>9165.5728305337325</v>
      </c>
      <c r="BR164" s="356">
        <f t="shared" si="62"/>
        <v>8342.3833353049195</v>
      </c>
      <c r="BS164" s="356">
        <f t="shared" si="62"/>
        <v>7581.7696055242832</v>
      </c>
      <c r="BT164" s="356">
        <f t="shared" si="62"/>
        <v>5216.012056069605</v>
      </c>
      <c r="BU164" s="356">
        <f t="shared" si="62"/>
        <v>5287.4606120067565</v>
      </c>
      <c r="BV164" s="356">
        <f t="shared" si="62"/>
        <v>5017.838580243998</v>
      </c>
      <c r="BW164" s="356">
        <f t="shared" si="62"/>
        <v>6496.181113353744</v>
      </c>
      <c r="BX164" s="356">
        <f t="shared" si="62"/>
        <v>8400.3318595136934</v>
      </c>
      <c r="BY164" s="356">
        <f t="shared" si="62"/>
        <v>7832.6776490245938</v>
      </c>
      <c r="BZ164" s="356">
        <f t="shared" ref="BZ164:CG164" si="63">+BZ166+BZ168+BZ170+BZ172</f>
        <v>10159.251663221377</v>
      </c>
      <c r="CA164" s="355">
        <f t="shared" si="63"/>
        <v>8085.6259527091033</v>
      </c>
      <c r="CB164" s="356">
        <f t="shared" si="63"/>
        <v>7975.9732310705876</v>
      </c>
      <c r="CC164" s="356">
        <f t="shared" si="63"/>
        <v>8148.7180801875547</v>
      </c>
      <c r="CD164" s="356">
        <f t="shared" si="63"/>
        <v>8620.1659421977256</v>
      </c>
      <c r="CE164" s="356">
        <f t="shared" si="63"/>
        <v>10663.766595385827</v>
      </c>
      <c r="CF164" s="356">
        <f t="shared" ref="CF164" si="64">+CF166+CF168+CF170+CF172</f>
        <v>11457.005466661165</v>
      </c>
      <c r="CG164" s="357">
        <f t="shared" si="63"/>
        <v>9429.7233681703983</v>
      </c>
      <c r="CH164" s="356">
        <f>SUM($BB164:$BH164)</f>
        <v>34716.022683839255</v>
      </c>
      <c r="CI164" s="356">
        <f>SUM($BO164:$BU164)</f>
        <v>59817.304084376759</v>
      </c>
      <c r="CJ164" s="357">
        <f>SUM($CA164:$CG164)</f>
        <v>64380.978636382366</v>
      </c>
      <c r="CK164" s="445"/>
      <c r="CM164" s="296"/>
      <c r="CN164" s="300"/>
      <c r="CO164" s="296"/>
    </row>
    <row r="165" spans="2:93" ht="20.100000000000001" customHeight="1" x14ac:dyDescent="0.25">
      <c r="B165" s="49" t="s">
        <v>54</v>
      </c>
      <c r="C165" s="71"/>
      <c r="D165" s="337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339"/>
      <c r="P165" s="83"/>
      <c r="Q165" s="338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339"/>
      <c r="AC165" s="164"/>
      <c r="AD165" s="338"/>
      <c r="AE165" s="314"/>
      <c r="AF165" s="314"/>
      <c r="AG165" s="314"/>
      <c r="AH165" s="314"/>
      <c r="AI165" s="314"/>
      <c r="AJ165" s="314"/>
      <c r="AK165" s="314"/>
      <c r="AL165" s="314"/>
      <c r="AM165" s="314"/>
      <c r="AN165" s="314"/>
      <c r="AO165" s="381"/>
      <c r="AP165" s="312"/>
      <c r="AQ165" s="312"/>
      <c r="AR165" s="312"/>
      <c r="AS165" s="312"/>
      <c r="AT165" s="312"/>
      <c r="AU165" s="312"/>
      <c r="AV165" s="312"/>
      <c r="AW165" s="312"/>
      <c r="AX165" s="312"/>
      <c r="AY165" s="312"/>
      <c r="AZ165" s="312"/>
      <c r="BA165" s="313"/>
      <c r="BB165" s="340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93"/>
      <c r="BO165" s="312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40"/>
      <c r="CB165" s="314"/>
      <c r="CC165" s="314"/>
      <c r="CD165" s="314"/>
      <c r="CE165" s="314"/>
      <c r="CF165" s="314"/>
      <c r="CG165" s="381"/>
      <c r="CH165" s="314"/>
      <c r="CI165" s="314"/>
      <c r="CJ165" s="381"/>
      <c r="CK165" s="393"/>
      <c r="CM165" s="260"/>
      <c r="CN165" s="300"/>
    </row>
    <row r="166" spans="2:93" ht="20.100000000000001" customHeight="1" thickBot="1" x14ac:dyDescent="0.3">
      <c r="B166" s="533" t="s">
        <v>49</v>
      </c>
      <c r="C166" s="534"/>
      <c r="D166" s="47">
        <v>1031.4479298099991</v>
      </c>
      <c r="E166" s="33">
        <v>649.52711323000028</v>
      </c>
      <c r="F166" s="33">
        <v>1294.0200998700004</v>
      </c>
      <c r="G166" s="33">
        <v>929.24968251999962</v>
      </c>
      <c r="H166" s="33">
        <v>934.02458932000002</v>
      </c>
      <c r="I166" s="33">
        <v>808.07699770999989</v>
      </c>
      <c r="J166" s="33">
        <v>318.65586352999992</v>
      </c>
      <c r="K166" s="33">
        <v>154.96374019000001</v>
      </c>
      <c r="L166" s="33">
        <v>178.12478805999993</v>
      </c>
      <c r="M166" s="33">
        <v>1088.3052618299996</v>
      </c>
      <c r="N166" s="33">
        <v>798.77597397999887</v>
      </c>
      <c r="O166" s="48">
        <v>723</v>
      </c>
      <c r="P166" s="83">
        <v>8908.172040049998</v>
      </c>
      <c r="Q166" s="47">
        <v>595.60502907000068</v>
      </c>
      <c r="R166" s="33">
        <v>1344.7362922499995</v>
      </c>
      <c r="S166" s="33">
        <v>509.22780596999991</v>
      </c>
      <c r="T166" s="33">
        <v>1629.0105814799997</v>
      </c>
      <c r="U166" s="33">
        <v>734.24528783000005</v>
      </c>
      <c r="V166" s="33">
        <v>984.81543128999965</v>
      </c>
      <c r="W166" s="33">
        <v>539.04908481999996</v>
      </c>
      <c r="X166" s="33">
        <v>1061.1941977000001</v>
      </c>
      <c r="Y166" s="33">
        <v>1467.5737357900005</v>
      </c>
      <c r="Z166" s="33">
        <v>1052.0946818600009</v>
      </c>
      <c r="AA166" s="33">
        <v>1069.6166688500009</v>
      </c>
      <c r="AB166" s="65">
        <v>1261.5911522999997</v>
      </c>
      <c r="AC166" s="83">
        <v>12248.75994921</v>
      </c>
      <c r="AD166" s="47">
        <v>939.51753005999967</v>
      </c>
      <c r="AE166" s="33">
        <v>1364.7693305300002</v>
      </c>
      <c r="AF166" s="33">
        <v>1928.7757511500013</v>
      </c>
      <c r="AG166" s="33">
        <v>2541.06652897</v>
      </c>
      <c r="AH166" s="33">
        <v>2902.2232155599991</v>
      </c>
      <c r="AI166" s="33">
        <v>2544.956087700004</v>
      </c>
      <c r="AJ166" s="33">
        <v>3244.7380453500027</v>
      </c>
      <c r="AK166" s="33">
        <v>2957.1326698999937</v>
      </c>
      <c r="AL166" s="33">
        <v>3392.4347094699992</v>
      </c>
      <c r="AM166" s="33">
        <v>2129.8483181899992</v>
      </c>
      <c r="AN166" s="33">
        <v>2709.4423110200009</v>
      </c>
      <c r="AO166" s="48">
        <v>2837.1127814300016</v>
      </c>
      <c r="AP166" s="33">
        <v>2493.0626147500029</v>
      </c>
      <c r="AQ166" s="33">
        <v>3128.2061367100018</v>
      </c>
      <c r="AR166" s="33">
        <v>4856.935689949989</v>
      </c>
      <c r="AS166" s="33">
        <v>2762.9875580099983</v>
      </c>
      <c r="AT166" s="33">
        <v>5754.8928743699935</v>
      </c>
      <c r="AU166" s="33">
        <v>3067.8732577099968</v>
      </c>
      <c r="AV166" s="33">
        <v>3376.9726954999996</v>
      </c>
      <c r="AW166" s="33">
        <v>3503.9719616600032</v>
      </c>
      <c r="AX166" s="33">
        <v>4309.8975880799917</v>
      </c>
      <c r="AY166" s="33">
        <v>5591.1296409800043</v>
      </c>
      <c r="AZ166" s="33">
        <v>4052.2001801000069</v>
      </c>
      <c r="BA166" s="48">
        <v>3094.9323011100032</v>
      </c>
      <c r="BB166" s="47">
        <v>2996.6498351000027</v>
      </c>
      <c r="BC166" s="33">
        <v>3236.7777076599987</v>
      </c>
      <c r="BD166" s="33">
        <v>3721.7504594800039</v>
      </c>
      <c r="BE166" s="33">
        <v>2790.5011838199989</v>
      </c>
      <c r="BF166" s="33">
        <v>3912.2759203500073</v>
      </c>
      <c r="BG166" s="33">
        <v>4991.9322098700022</v>
      </c>
      <c r="BH166" s="33">
        <v>5176.7475518299989</v>
      </c>
      <c r="BI166" s="33">
        <v>5149.1883556699968</v>
      </c>
      <c r="BJ166" s="33">
        <v>6032.0595529900029</v>
      </c>
      <c r="BK166" s="33">
        <v>6923.7306057900096</v>
      </c>
      <c r="BL166" s="33">
        <v>9558.7028011100174</v>
      </c>
      <c r="BM166" s="33">
        <v>9770.888814290005</v>
      </c>
      <c r="BN166" s="497">
        <f>SUM(BB166:BM166)</f>
        <v>64261.204997960049</v>
      </c>
      <c r="BO166" s="33">
        <v>11571.26173863998</v>
      </c>
      <c r="BP166" s="33">
        <v>9964.1398661999719</v>
      </c>
      <c r="BQ166" s="33">
        <v>8021.4579470299823</v>
      </c>
      <c r="BR166" s="33">
        <v>7183.6177719500156</v>
      </c>
      <c r="BS166" s="33">
        <v>6279.9927802900038</v>
      </c>
      <c r="BT166" s="33">
        <v>4302.8061879699981</v>
      </c>
      <c r="BU166" s="33">
        <v>4498.5957524899995</v>
      </c>
      <c r="BV166" s="33">
        <v>4402.626859189997</v>
      </c>
      <c r="BW166" s="273">
        <v>5720.2641310800072</v>
      </c>
      <c r="BX166" s="273">
        <v>7649.3569233399821</v>
      </c>
      <c r="BY166" s="273">
        <v>7055.9879852199947</v>
      </c>
      <c r="BZ166" s="273">
        <v>9428.6093798200091</v>
      </c>
      <c r="CA166" s="272">
        <v>7726.6698343500402</v>
      </c>
      <c r="CB166" s="273">
        <v>7506.7080589700126</v>
      </c>
      <c r="CC166" s="273">
        <v>7733.4886475799904</v>
      </c>
      <c r="CD166" s="273">
        <v>7418.1075569500063</v>
      </c>
      <c r="CE166" s="273">
        <v>10299.770974770026</v>
      </c>
      <c r="CF166" s="273">
        <v>10689.701682210019</v>
      </c>
      <c r="CG166" s="274">
        <v>8824.0128113000101</v>
      </c>
      <c r="CH166" s="24">
        <f>SUM($BB166:$BH166)</f>
        <v>26826.634868110013</v>
      </c>
      <c r="CI166" s="24">
        <f>SUM($BO166:$BU166)</f>
        <v>51821.872044569951</v>
      </c>
      <c r="CJ166" s="105">
        <f>SUM($CA166:$CG166)</f>
        <v>60198.459566130106</v>
      </c>
      <c r="CK166" s="396">
        <f t="shared" ref="CK166:CK176" si="65">((CJ166/CI166)-1)*100</f>
        <v>16.164193208527443</v>
      </c>
      <c r="CL166" s="298"/>
      <c r="CM166" s="298"/>
      <c r="CN166" s="300"/>
      <c r="CO166" s="298"/>
    </row>
    <row r="167" spans="2:93" ht="20.100000000000001" customHeight="1" x14ac:dyDescent="0.25">
      <c r="B167" s="28" t="s">
        <v>55</v>
      </c>
      <c r="C167" s="29"/>
      <c r="D167" s="88">
        <v>74.921981250000002</v>
      </c>
      <c r="E167" s="89">
        <v>39.493403629999989</v>
      </c>
      <c r="F167" s="89">
        <v>84.690350079999988</v>
      </c>
      <c r="G167" s="89">
        <v>77.883325080000049</v>
      </c>
      <c r="H167" s="89">
        <v>69.039232120000037</v>
      </c>
      <c r="I167" s="89">
        <v>30.093731320000014</v>
      </c>
      <c r="J167" s="89">
        <v>36.483143919999996</v>
      </c>
      <c r="K167" s="89">
        <v>31.71163649</v>
      </c>
      <c r="L167" s="89">
        <v>24.810495969999959</v>
      </c>
      <c r="M167" s="90">
        <v>19.807245940000005</v>
      </c>
      <c r="N167" s="90">
        <v>93.92294644000016</v>
      </c>
      <c r="O167" s="91">
        <v>49.053148180000001</v>
      </c>
      <c r="P167" s="413">
        <v>631.91064042000028</v>
      </c>
      <c r="Q167" s="88">
        <v>18.582814799999991</v>
      </c>
      <c r="R167" s="89">
        <v>28.257001670000015</v>
      </c>
      <c r="S167" s="89">
        <v>59.667453310000077</v>
      </c>
      <c r="T167" s="89">
        <v>26.696036359999983</v>
      </c>
      <c r="U167" s="89">
        <v>39.074082709999999</v>
      </c>
      <c r="V167" s="89">
        <v>43.463571550000097</v>
      </c>
      <c r="W167" s="89">
        <v>31.337439459999999</v>
      </c>
      <c r="X167" s="89">
        <v>31.452429589999998</v>
      </c>
      <c r="Y167" s="89">
        <v>43.08681360000007</v>
      </c>
      <c r="Z167" s="89">
        <v>92.58448791000005</v>
      </c>
      <c r="AA167" s="89">
        <v>51.207195470000002</v>
      </c>
      <c r="AB167" s="92">
        <v>56.379494839999964</v>
      </c>
      <c r="AC167" s="413">
        <v>521.78882127000031</v>
      </c>
      <c r="AD167" s="279">
        <v>51.263080810000005</v>
      </c>
      <c r="AE167" s="280">
        <v>61.890715800000102</v>
      </c>
      <c r="AF167" s="280">
        <v>49.67676968</v>
      </c>
      <c r="AG167" s="280">
        <v>52.731325030000079</v>
      </c>
      <c r="AH167" s="280">
        <v>69.807437419999999</v>
      </c>
      <c r="AI167" s="280">
        <v>105.03755701000009</v>
      </c>
      <c r="AJ167" s="280">
        <v>138.61081298999994</v>
      </c>
      <c r="AK167" s="280">
        <v>78.233894729999875</v>
      </c>
      <c r="AL167" s="280">
        <v>114.19914666000003</v>
      </c>
      <c r="AM167" s="280">
        <v>70.55052053999998</v>
      </c>
      <c r="AN167" s="280">
        <v>86.297923009999934</v>
      </c>
      <c r="AO167" s="281">
        <v>101.40199860000023</v>
      </c>
      <c r="AP167" s="280"/>
      <c r="AQ167" s="280"/>
      <c r="AR167" s="280"/>
      <c r="AS167" s="280"/>
      <c r="AT167" s="280"/>
      <c r="AU167" s="280"/>
      <c r="AV167" s="280"/>
      <c r="AW167" s="280"/>
      <c r="AX167" s="280"/>
      <c r="AY167" s="280"/>
      <c r="AZ167" s="280"/>
      <c r="BA167" s="281"/>
      <c r="BB167" s="319"/>
      <c r="BC167" s="280"/>
      <c r="BD167" s="280"/>
      <c r="BE167" s="280"/>
      <c r="BF167" s="280"/>
      <c r="BG167" s="280"/>
      <c r="BH167" s="280"/>
      <c r="BI167" s="280"/>
      <c r="BJ167" s="280"/>
      <c r="BK167" s="280"/>
      <c r="BL167" s="280"/>
      <c r="BM167" s="280"/>
      <c r="BN167" s="498"/>
      <c r="BO167" s="280"/>
      <c r="BP167" s="280"/>
      <c r="BQ167" s="280"/>
      <c r="BR167" s="280"/>
      <c r="BS167" s="280"/>
      <c r="BT167" s="280"/>
      <c r="BU167" s="280"/>
      <c r="BV167" s="280"/>
      <c r="BW167" s="280"/>
      <c r="BX167" s="280"/>
      <c r="BY167" s="280"/>
      <c r="BZ167" s="280"/>
      <c r="CA167" s="319"/>
      <c r="CB167" s="280"/>
      <c r="CC167" s="280"/>
      <c r="CD167" s="280"/>
      <c r="CE167" s="518"/>
      <c r="CF167" s="518"/>
      <c r="CG167" s="513"/>
      <c r="CH167" s="161"/>
      <c r="CI167" s="161"/>
      <c r="CJ167" s="442"/>
      <c r="CK167" s="384"/>
      <c r="CM167" s="296"/>
      <c r="CN167" s="300"/>
    </row>
    <row r="168" spans="2:93" ht="20.100000000000001" customHeight="1" thickBot="1" x14ac:dyDescent="0.3">
      <c r="B168" s="533" t="s">
        <v>49</v>
      </c>
      <c r="C168" s="534"/>
      <c r="D168" s="47">
        <v>522.20620931250005</v>
      </c>
      <c r="E168" s="33">
        <v>275.26902330109993</v>
      </c>
      <c r="F168" s="33">
        <v>590.2917400575999</v>
      </c>
      <c r="G168" s="33">
        <v>542.84677580760035</v>
      </c>
      <c r="H168" s="33">
        <v>481.20344787640022</v>
      </c>
      <c r="I168" s="33">
        <v>209.75330730040008</v>
      </c>
      <c r="J168" s="33">
        <v>254.28751312239996</v>
      </c>
      <c r="K168" s="33">
        <v>221.03010633529999</v>
      </c>
      <c r="L168" s="33">
        <v>172.92915691089971</v>
      </c>
      <c r="M168" s="51">
        <v>138.05650420180004</v>
      </c>
      <c r="N168" s="51">
        <v>654.64293668680114</v>
      </c>
      <c r="O168" s="52">
        <v>341.90044281460001</v>
      </c>
      <c r="P168" s="83">
        <v>4404.4171637274012</v>
      </c>
      <c r="Q168" s="47">
        <v>129.52221915599992</v>
      </c>
      <c r="R168" s="33">
        <v>196.95130163990009</v>
      </c>
      <c r="S168" s="33">
        <v>415.88214957070051</v>
      </c>
      <c r="T168" s="33">
        <v>186.07137342919987</v>
      </c>
      <c r="U168" s="33">
        <v>272.3463564887</v>
      </c>
      <c r="V168" s="33">
        <v>302.94109370350066</v>
      </c>
      <c r="W168" s="33">
        <v>218.42195303619999</v>
      </c>
      <c r="X168" s="33">
        <v>219.22343424229999</v>
      </c>
      <c r="Y168" s="33">
        <v>300.31509079200049</v>
      </c>
      <c r="Z168" s="33">
        <v>645.31388073270034</v>
      </c>
      <c r="AA168" s="33">
        <v>356.9141524259</v>
      </c>
      <c r="AB168" s="65">
        <v>391.27369418959978</v>
      </c>
      <c r="AC168" s="24">
        <v>3635.1766994067016</v>
      </c>
      <c r="AD168" s="282">
        <v>355.76578082140003</v>
      </c>
      <c r="AE168" s="248">
        <v>428.66461927938491</v>
      </c>
      <c r="AF168" s="141">
        <v>343.18635466673567</v>
      </c>
      <c r="AG168" s="141">
        <v>363.4946005401336</v>
      </c>
      <c r="AH168" s="141">
        <v>480.97324382379998</v>
      </c>
      <c r="AI168" s="141">
        <v>722.83345482381696</v>
      </c>
      <c r="AJ168" s="141">
        <v>953.10583538543199</v>
      </c>
      <c r="AK168" s="141">
        <v>537.46685679509937</v>
      </c>
      <c r="AL168" s="141">
        <v>784.54813755420048</v>
      </c>
      <c r="AM168" s="141">
        <v>484.68207610980005</v>
      </c>
      <c r="AN168" s="141">
        <v>592.0612837972734</v>
      </c>
      <c r="AO168" s="283">
        <v>695.6177103960016</v>
      </c>
      <c r="AP168" s="141">
        <v>369.66138787339997</v>
      </c>
      <c r="AQ168" s="141">
        <v>675.58467205320096</v>
      </c>
      <c r="AR168" s="141">
        <v>598.00628216980022</v>
      </c>
      <c r="AS168" s="141">
        <v>432.47349769120041</v>
      </c>
      <c r="AT168" s="141">
        <v>839.01203520400088</v>
      </c>
      <c r="AU168" s="141">
        <v>312.49721134100002</v>
      </c>
      <c r="AV168" s="141">
        <v>553.4435072459994</v>
      </c>
      <c r="AW168" s="141">
        <v>622.72798130759986</v>
      </c>
      <c r="AX168" s="141">
        <v>308.11137612220006</v>
      </c>
      <c r="AY168" s="141">
        <v>402.48708222380014</v>
      </c>
      <c r="AZ168" s="141">
        <v>384.19330276179971</v>
      </c>
      <c r="BA168" s="283">
        <v>450.53088182760001</v>
      </c>
      <c r="BB168" s="282">
        <v>402.38189695199952</v>
      </c>
      <c r="BC168" s="141">
        <v>986.89661684739872</v>
      </c>
      <c r="BD168" s="141">
        <v>912.93637453760061</v>
      </c>
      <c r="BE168" s="141">
        <v>763.15005038580045</v>
      </c>
      <c r="BF168" s="141">
        <v>1069.0992551441998</v>
      </c>
      <c r="BG168" s="141">
        <v>1496.606062620202</v>
      </c>
      <c r="BH168" s="141">
        <v>866.780342593201</v>
      </c>
      <c r="BI168" s="141">
        <v>1206.711034670403</v>
      </c>
      <c r="BJ168" s="141">
        <v>1307.7050440384005</v>
      </c>
      <c r="BK168" s="141">
        <v>941.01675368539929</v>
      </c>
      <c r="BL168" s="141">
        <v>921.62388423140021</v>
      </c>
      <c r="BM168" s="141">
        <v>802.67408574919853</v>
      </c>
      <c r="BN168" s="499">
        <f>SUM(BB168:BM168)</f>
        <v>11677.581401455202</v>
      </c>
      <c r="BO168" s="141">
        <v>1380.9222577961993</v>
      </c>
      <c r="BP168" s="141">
        <v>587.50554612539975</v>
      </c>
      <c r="BQ168" s="141">
        <v>635.34982242340095</v>
      </c>
      <c r="BR168" s="141">
        <v>722.16484263700011</v>
      </c>
      <c r="BS168" s="141">
        <v>859.42931504360001</v>
      </c>
      <c r="BT168" s="141">
        <v>625.77750499039939</v>
      </c>
      <c r="BU168" s="141">
        <v>680.06636767720079</v>
      </c>
      <c r="BV168" s="141">
        <v>615.21172105400126</v>
      </c>
      <c r="BW168" s="420">
        <v>646.00415160400019</v>
      </c>
      <c r="BX168" s="420">
        <v>726.8802986605989</v>
      </c>
      <c r="BY168" s="420">
        <v>776.68966380459949</v>
      </c>
      <c r="BZ168" s="420">
        <v>701.87766502979946</v>
      </c>
      <c r="CA168" s="484">
        <v>323.71663388440015</v>
      </c>
      <c r="CB168" s="420">
        <v>467.25738994899945</v>
      </c>
      <c r="CC168" s="420">
        <v>375.43390150280061</v>
      </c>
      <c r="CD168" s="420">
        <v>770.82995539060096</v>
      </c>
      <c r="CE168" s="420">
        <v>251.70838059360008</v>
      </c>
      <c r="CF168" s="420">
        <v>743.12180176359982</v>
      </c>
      <c r="CG168" s="488">
        <v>555.28977684460006</v>
      </c>
      <c r="CH168" s="24">
        <f>SUM($BB168:$BH168)</f>
        <v>6497.8505990804015</v>
      </c>
      <c r="CI168" s="24">
        <f>SUM($BO168:$BU168)</f>
        <v>5491.2156566932008</v>
      </c>
      <c r="CJ168" s="105">
        <f>SUM($CA168:$CG168)</f>
        <v>3487.3578399286007</v>
      </c>
      <c r="CK168" s="396">
        <f t="shared" si="65"/>
        <v>-36.492061904764441</v>
      </c>
      <c r="CM168" s="296"/>
      <c r="CN168" s="300"/>
    </row>
    <row r="169" spans="2:93" ht="20.100000000000001" customHeight="1" x14ac:dyDescent="0.25">
      <c r="B169" s="28" t="s">
        <v>56</v>
      </c>
      <c r="C169" s="29"/>
      <c r="D169" s="88">
        <v>698.28815001999999</v>
      </c>
      <c r="E169" s="89">
        <v>412.73179988000038</v>
      </c>
      <c r="F169" s="89">
        <v>326.69737153</v>
      </c>
      <c r="G169" s="89">
        <v>168.55983011999999</v>
      </c>
      <c r="H169" s="89">
        <v>87.50684514000001</v>
      </c>
      <c r="I169" s="89">
        <v>142.14173013000004</v>
      </c>
      <c r="J169" s="89">
        <v>274.74349383000003</v>
      </c>
      <c r="K169" s="89">
        <v>63.504692460000001</v>
      </c>
      <c r="L169" s="89">
        <v>157.05024821999996</v>
      </c>
      <c r="M169" s="90">
        <v>36.921199099999995</v>
      </c>
      <c r="N169" s="90">
        <v>196.16085679999998</v>
      </c>
      <c r="O169" s="91">
        <v>302.79640230000001</v>
      </c>
      <c r="P169" s="413">
        <v>2867.102619530001</v>
      </c>
      <c r="Q169" s="97">
        <v>1144.0100146000004</v>
      </c>
      <c r="R169" s="98">
        <v>132.50687908999998</v>
      </c>
      <c r="S169" s="98">
        <v>185.97057634000004</v>
      </c>
      <c r="T169" s="98">
        <v>184.90163819999995</v>
      </c>
      <c r="U169" s="98">
        <v>102.70247692999999</v>
      </c>
      <c r="V169" s="98">
        <v>208.71156492000003</v>
      </c>
      <c r="W169" s="98">
        <v>201.90660901000007</v>
      </c>
      <c r="X169" s="98">
        <v>173.27607813</v>
      </c>
      <c r="Y169" s="98">
        <v>200.27993837</v>
      </c>
      <c r="Z169" s="98">
        <v>258.68305238000005</v>
      </c>
      <c r="AA169" s="98">
        <v>235.87274161000005</v>
      </c>
      <c r="AB169" s="99">
        <v>276.36466437999968</v>
      </c>
      <c r="AC169" s="479"/>
      <c r="AD169" s="88">
        <v>361.30260102</v>
      </c>
      <c r="AE169" s="89">
        <v>385.05067476000056</v>
      </c>
      <c r="AF169" s="89">
        <v>388.68277985999981</v>
      </c>
      <c r="AG169" s="89">
        <v>564.7765259099998</v>
      </c>
      <c r="AH169" s="89">
        <v>569.86734728999988</v>
      </c>
      <c r="AI169" s="89">
        <v>589.07698627000025</v>
      </c>
      <c r="AJ169" s="89">
        <v>705.17519440000012</v>
      </c>
      <c r="AK169" s="89">
        <v>699.43647604000012</v>
      </c>
      <c r="AL169" s="89">
        <v>532.38828426999976</v>
      </c>
      <c r="AM169" s="89">
        <v>609.00832833000015</v>
      </c>
      <c r="AN169" s="89">
        <v>533.02855387999989</v>
      </c>
      <c r="AO169" s="106">
        <v>637.73865752999973</v>
      </c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106"/>
      <c r="BB169" s="88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500"/>
      <c r="BO169" s="89"/>
      <c r="BP169" s="89"/>
      <c r="BQ169" s="89"/>
      <c r="BR169" s="89"/>
      <c r="BS169" s="89"/>
      <c r="BT169" s="89"/>
      <c r="BU169" s="89"/>
      <c r="BV169" s="89"/>
      <c r="BW169" s="421"/>
      <c r="BX169" s="421"/>
      <c r="BY169" s="421"/>
      <c r="BZ169" s="421"/>
      <c r="CA169" s="483"/>
      <c r="CB169" s="421"/>
      <c r="CC169" s="421"/>
      <c r="CD169" s="421"/>
      <c r="CE169" s="519"/>
      <c r="CF169" s="519"/>
      <c r="CG169" s="515"/>
      <c r="CH169" s="161"/>
      <c r="CI169" s="161"/>
      <c r="CJ169" s="442"/>
      <c r="CK169" s="384"/>
      <c r="CM169" s="299"/>
      <c r="CN169" s="300"/>
    </row>
    <row r="170" spans="2:93" ht="25.5" customHeight="1" thickBot="1" x14ac:dyDescent="0.3">
      <c r="B170" s="545" t="s">
        <v>49</v>
      </c>
      <c r="C170" s="546"/>
      <c r="D170" s="53">
        <v>1035.1074391821471</v>
      </c>
      <c r="E170" s="26">
        <v>617.29818917252385</v>
      </c>
      <c r="F170" s="26">
        <v>492.34273981685595</v>
      </c>
      <c r="G170" s="26">
        <v>255.49119130778757</v>
      </c>
      <c r="H170" s="26">
        <v>133.21342049352481</v>
      </c>
      <c r="I170" s="26">
        <v>217.12717844278026</v>
      </c>
      <c r="J170" s="26">
        <v>420.55810831039594</v>
      </c>
      <c r="K170" s="26">
        <v>97.345708025009401</v>
      </c>
      <c r="L170" s="26">
        <v>241.02344544075174</v>
      </c>
      <c r="M170" s="54">
        <v>56.706900485698995</v>
      </c>
      <c r="N170" s="54">
        <v>301.46392794737596</v>
      </c>
      <c r="O170" s="55">
        <v>465.56158039234197</v>
      </c>
      <c r="P170" s="24">
        <v>4333.2398290171941</v>
      </c>
      <c r="Q170" s="47">
        <v>1759.4073217537787</v>
      </c>
      <c r="R170" s="33">
        <v>203.80220538437447</v>
      </c>
      <c r="S170" s="33">
        <v>286.07109876076845</v>
      </c>
      <c r="T170" s="33">
        <v>284.55622512427192</v>
      </c>
      <c r="U170" s="33">
        <v>158.19365224004829</v>
      </c>
      <c r="V170" s="33">
        <v>321.83532022228928</v>
      </c>
      <c r="W170" s="33">
        <v>311.66506073392617</v>
      </c>
      <c r="X170" s="33">
        <v>267.89348059288648</v>
      </c>
      <c r="Y170" s="33">
        <v>310.28569731910619</v>
      </c>
      <c r="Z170" s="33">
        <v>401.66234909147369</v>
      </c>
      <c r="AA170" s="33">
        <v>367.48501397354784</v>
      </c>
      <c r="AB170" s="65">
        <v>432.37528106915335</v>
      </c>
      <c r="AC170" s="83">
        <v>5105.232706265625</v>
      </c>
      <c r="AD170" s="282">
        <v>568.29286114435797</v>
      </c>
      <c r="AE170" s="141">
        <v>609.52751713158568</v>
      </c>
      <c r="AF170" s="141">
        <v>619.94514704890105</v>
      </c>
      <c r="AG170" s="141">
        <v>908.22842684638886</v>
      </c>
      <c r="AH170" s="141">
        <v>924.75223781484726</v>
      </c>
      <c r="AI170" s="141">
        <v>964.37793422261745</v>
      </c>
      <c r="AJ170" s="141">
        <v>1164.0538486519122</v>
      </c>
      <c r="AK170" s="141">
        <v>1165.4640056606918</v>
      </c>
      <c r="AL170" s="141">
        <v>894.61994900446496</v>
      </c>
      <c r="AM170" s="141">
        <v>1031.6113875247538</v>
      </c>
      <c r="AN170" s="141">
        <v>909.67719062268543</v>
      </c>
      <c r="AO170" s="283">
        <v>1095.6477684096901</v>
      </c>
      <c r="AP170" s="141">
        <v>1345.4480126535555</v>
      </c>
      <c r="AQ170" s="141">
        <v>1373.3099458137665</v>
      </c>
      <c r="AR170" s="141">
        <v>736.2122191575636</v>
      </c>
      <c r="AS170" s="141">
        <v>944.17979561569643</v>
      </c>
      <c r="AT170" s="141">
        <v>563.2187159700851</v>
      </c>
      <c r="AU170" s="141">
        <v>434.81434272221924</v>
      </c>
      <c r="AV170" s="141">
        <v>114.69610933462759</v>
      </c>
      <c r="AW170" s="141">
        <v>61.633185508540002</v>
      </c>
      <c r="AX170" s="141">
        <v>161.17402406185997</v>
      </c>
      <c r="AY170" s="141">
        <v>188.40761373625494</v>
      </c>
      <c r="AZ170" s="141">
        <v>96.325937755885988</v>
      </c>
      <c r="BA170" s="283">
        <v>85.497375655173016</v>
      </c>
      <c r="BB170" s="282">
        <v>26.870775157672004</v>
      </c>
      <c r="BC170" s="141">
        <v>60.332563590467593</v>
      </c>
      <c r="BD170" s="141">
        <v>44.402965743339998</v>
      </c>
      <c r="BE170" s="141">
        <v>34.096964490222788</v>
      </c>
      <c r="BF170" s="141">
        <v>45.432644392370008</v>
      </c>
      <c r="BG170" s="141">
        <v>937.55440210791039</v>
      </c>
      <c r="BH170" s="141">
        <v>222.83818454245699</v>
      </c>
      <c r="BI170" s="141">
        <v>610.94661341246683</v>
      </c>
      <c r="BJ170" s="141">
        <v>845.81833079960631</v>
      </c>
      <c r="BK170" s="141">
        <v>551.43045745737959</v>
      </c>
      <c r="BL170" s="141">
        <v>1323.8267258698488</v>
      </c>
      <c r="BM170" s="141">
        <v>2038.6334589082508</v>
      </c>
      <c r="BN170" s="499">
        <f>SUM(BB170:BM170)</f>
        <v>6742.1840864719916</v>
      </c>
      <c r="BO170" s="141">
        <v>318.06921616408096</v>
      </c>
      <c r="BP170" s="141">
        <v>402.20702001183759</v>
      </c>
      <c r="BQ170" s="141">
        <v>508.76506108034823</v>
      </c>
      <c r="BR170" s="141">
        <v>436.60072071790393</v>
      </c>
      <c r="BS170" s="141">
        <v>442.34751019067966</v>
      </c>
      <c r="BT170" s="141">
        <v>287.42836310920791</v>
      </c>
      <c r="BU170" s="141">
        <v>108.79849183955629</v>
      </c>
      <c r="BV170" s="141">
        <v>0</v>
      </c>
      <c r="BW170" s="420">
        <v>129.91283066973679</v>
      </c>
      <c r="BX170" s="420">
        <v>24.094637513112097</v>
      </c>
      <c r="BY170" s="420">
        <v>0</v>
      </c>
      <c r="BZ170" s="420">
        <v>28.764618371568798</v>
      </c>
      <c r="CA170" s="484">
        <v>35.239484474662902</v>
      </c>
      <c r="CB170" s="420">
        <v>2.0077821515752001</v>
      </c>
      <c r="CC170" s="420">
        <v>39.7955311047631</v>
      </c>
      <c r="CD170" s="420">
        <v>431.22842985711924</v>
      </c>
      <c r="CE170" s="420">
        <v>112.2872400222</v>
      </c>
      <c r="CF170" s="420">
        <v>24.181982687545197</v>
      </c>
      <c r="CG170" s="488">
        <v>50.420780025787401</v>
      </c>
      <c r="CH170" s="24">
        <f>SUM($BB170:$BH170)</f>
        <v>1371.5285000244396</v>
      </c>
      <c r="CI170" s="24">
        <f>SUM($BO170:$BU170)</f>
        <v>2504.2163831136145</v>
      </c>
      <c r="CJ170" s="105">
        <f>SUM($CA170:$CG170)</f>
        <v>695.16123032365306</v>
      </c>
      <c r="CK170" s="396">
        <f t="shared" si="65"/>
        <v>-72.240368883006624</v>
      </c>
      <c r="CN170" s="300"/>
    </row>
    <row r="171" spans="2:93" ht="20.100000000000001" customHeight="1" x14ac:dyDescent="0.25">
      <c r="B171" s="28" t="s">
        <v>57</v>
      </c>
      <c r="C171" s="29"/>
      <c r="D171" s="88"/>
      <c r="E171" s="89"/>
      <c r="F171" s="89"/>
      <c r="G171" s="89">
        <v>1.8632546500000002</v>
      </c>
      <c r="H171" s="89">
        <v>1.29795171</v>
      </c>
      <c r="I171" s="89">
        <v>2.4299333399999998</v>
      </c>
      <c r="J171" s="89">
        <v>3.4498678799999998</v>
      </c>
      <c r="K171" s="89">
        <v>3.2364145899999999</v>
      </c>
      <c r="L171" s="89">
        <v>3.2364145900000003</v>
      </c>
      <c r="M171" s="89">
        <v>1.8301603200000001</v>
      </c>
      <c r="N171" s="89">
        <v>1.4296390299999997</v>
      </c>
      <c r="O171" s="91">
        <v>2.3864314599999998</v>
      </c>
      <c r="P171" s="413">
        <v>21.160067570000002</v>
      </c>
      <c r="Q171" s="97">
        <v>2.4535521</v>
      </c>
      <c r="R171" s="98">
        <v>1.0928285600000001</v>
      </c>
      <c r="S171" s="98">
        <v>4.0546364400000003</v>
      </c>
      <c r="T171" s="98">
        <v>0.70115695</v>
      </c>
      <c r="U171" s="98">
        <v>3.0864417199999998</v>
      </c>
      <c r="V171" s="98">
        <v>16.748808530000002</v>
      </c>
      <c r="W171" s="98">
        <v>1.40032399</v>
      </c>
      <c r="X171" s="98">
        <v>0.78088212000000001</v>
      </c>
      <c r="Y171" s="98">
        <v>1.7477363800000001</v>
      </c>
      <c r="Z171" s="98">
        <v>0.69235427999999999</v>
      </c>
      <c r="AA171" s="98">
        <v>1.3203370400000001</v>
      </c>
      <c r="AB171" s="99">
        <v>1.9696243800000002</v>
      </c>
      <c r="AC171" s="413"/>
      <c r="AD171" s="88">
        <v>1.57257932</v>
      </c>
      <c r="AE171" s="284">
        <v>0.61015176000000004</v>
      </c>
      <c r="AF171" s="284">
        <v>3.1434871699999998</v>
      </c>
      <c r="AG171" s="284">
        <v>0.15934404000000002</v>
      </c>
      <c r="AH171" s="284">
        <v>1.30205283</v>
      </c>
      <c r="AI171" s="284">
        <v>1.1362253600000001</v>
      </c>
      <c r="AJ171" s="284">
        <v>4.4724713599999992</v>
      </c>
      <c r="AK171" s="284">
        <v>2.9696200400000001</v>
      </c>
      <c r="AL171" s="284">
        <v>0.92968304000000002</v>
      </c>
      <c r="AM171" s="284">
        <v>0.92781623999999996</v>
      </c>
      <c r="AN171" s="284">
        <v>0.93694319000000015</v>
      </c>
      <c r="AO171" s="285">
        <v>2.1760111099999997</v>
      </c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5"/>
      <c r="BB171" s="320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501"/>
      <c r="BO171" s="284"/>
      <c r="BP171" s="284"/>
      <c r="BQ171" s="284"/>
      <c r="BR171" s="284"/>
      <c r="BS171" s="284"/>
      <c r="BT171" s="284"/>
      <c r="BU171" s="284"/>
      <c r="BV171" s="284"/>
      <c r="BW171" s="422"/>
      <c r="BX171" s="422"/>
      <c r="BY171" s="422"/>
      <c r="BZ171" s="422"/>
      <c r="CA171" s="485"/>
      <c r="CB171" s="422"/>
      <c r="CC171" s="422"/>
      <c r="CD171" s="422"/>
      <c r="CE171" s="520"/>
      <c r="CF171" s="520"/>
      <c r="CG171" s="516"/>
      <c r="CH171" s="161"/>
      <c r="CI171" s="161"/>
      <c r="CJ171" s="442"/>
      <c r="CK171" s="384"/>
      <c r="CN171" s="300"/>
    </row>
    <row r="172" spans="2:93" ht="19.5" customHeight="1" thickBot="1" x14ac:dyDescent="0.3">
      <c r="B172" s="545" t="s">
        <v>49</v>
      </c>
      <c r="C172" s="546"/>
      <c r="D172" s="47">
        <v>0</v>
      </c>
      <c r="E172" s="33">
        <v>0</v>
      </c>
      <c r="F172" s="33">
        <v>0</v>
      </c>
      <c r="G172" s="33">
        <v>12.986884910500001</v>
      </c>
      <c r="H172" s="33">
        <v>9.0467234186999992</v>
      </c>
      <c r="I172" s="33">
        <v>16.936635379799998</v>
      </c>
      <c r="J172" s="33">
        <v>24.045579123599996</v>
      </c>
      <c r="K172" s="33">
        <v>22.557809692299998</v>
      </c>
      <c r="L172" s="33">
        <v>22.557809692300001</v>
      </c>
      <c r="M172" s="51">
        <v>12.7562174304</v>
      </c>
      <c r="N172" s="51">
        <v>9.9645840390999982</v>
      </c>
      <c r="O172" s="52">
        <v>16.633427276199999</v>
      </c>
      <c r="P172" s="24">
        <v>147.48567096289997</v>
      </c>
      <c r="Q172" s="53">
        <v>17.101258136999999</v>
      </c>
      <c r="R172" s="26">
        <v>7.6170150632000002</v>
      </c>
      <c r="S172" s="26">
        <v>28.260815986800001</v>
      </c>
      <c r="T172" s="26">
        <v>4.8870639415000001</v>
      </c>
      <c r="U172" s="26">
        <v>21.512498788399999</v>
      </c>
      <c r="V172" s="26">
        <v>116.73919545410001</v>
      </c>
      <c r="W172" s="26">
        <v>9.7602582103</v>
      </c>
      <c r="X172" s="26">
        <v>5.4427483764</v>
      </c>
      <c r="Y172" s="26">
        <v>12.1817225686</v>
      </c>
      <c r="Z172" s="26">
        <v>4.8257093315999997</v>
      </c>
      <c r="AA172" s="26">
        <v>9.2027491688000005</v>
      </c>
      <c r="AB172" s="65">
        <v>13.669193197200002</v>
      </c>
      <c r="AC172" s="24">
        <v>251.20022822390004</v>
      </c>
      <c r="AD172" s="282">
        <v>10.913700480800001</v>
      </c>
      <c r="AE172" s="141">
        <v>4.2260049592615347</v>
      </c>
      <c r="AF172" s="141">
        <v>21.716426204103236</v>
      </c>
      <c r="AG172" s="141">
        <v>1.0984115823999994</v>
      </c>
      <c r="AH172" s="141">
        <v>8.9711439987000006</v>
      </c>
      <c r="AI172" s="141">
        <v>7.8191241857333313</v>
      </c>
      <c r="AJ172" s="141">
        <v>30.753290164438706</v>
      </c>
      <c r="AK172" s="141">
        <v>20.401289674800008</v>
      </c>
      <c r="AL172" s="141">
        <v>6.386922484800003</v>
      </c>
      <c r="AM172" s="141">
        <v>6.3740975688000026</v>
      </c>
      <c r="AN172" s="141">
        <v>6.4280549121933399</v>
      </c>
      <c r="AO172" s="283">
        <v>14.927436214599998</v>
      </c>
      <c r="AP172" s="141">
        <v>20.221767369999998</v>
      </c>
      <c r="AQ172" s="141">
        <v>345.67738926279998</v>
      </c>
      <c r="AR172" s="141">
        <v>37.123845666600005</v>
      </c>
      <c r="AS172" s="141">
        <v>366.13527261920001</v>
      </c>
      <c r="AT172" s="141">
        <v>283.74760173760012</v>
      </c>
      <c r="AU172" s="141">
        <v>204.4655765418</v>
      </c>
      <c r="AV172" s="141">
        <v>67.132266779200009</v>
      </c>
      <c r="AW172" s="141">
        <v>275.58482332220001</v>
      </c>
      <c r="AX172" s="141">
        <v>36.416252170200003</v>
      </c>
      <c r="AY172" s="141">
        <v>395.13914091959987</v>
      </c>
      <c r="AZ172" s="141">
        <v>7.6781724432000003</v>
      </c>
      <c r="BA172" s="283">
        <v>0</v>
      </c>
      <c r="BB172" s="282">
        <v>0</v>
      </c>
      <c r="BC172" s="141">
        <v>3.5665920668000002</v>
      </c>
      <c r="BD172" s="141">
        <v>0.54875431240000005</v>
      </c>
      <c r="BE172" s="141">
        <v>11.2392013244</v>
      </c>
      <c r="BF172" s="141">
        <v>0</v>
      </c>
      <c r="BG172" s="141">
        <v>0</v>
      </c>
      <c r="BH172" s="141">
        <v>4.6541689208000001</v>
      </c>
      <c r="BI172" s="141">
        <v>2.1899441424000003</v>
      </c>
      <c r="BJ172" s="141">
        <v>2.1951083504000004</v>
      </c>
      <c r="BK172" s="141">
        <v>3.2907940674000002</v>
      </c>
      <c r="BL172" s="141">
        <v>64.540079333800008</v>
      </c>
      <c r="BM172" s="141">
        <v>0</v>
      </c>
      <c r="BN172" s="499">
        <f>SUM(BB172:BM172)</f>
        <v>92.224642518400017</v>
      </c>
      <c r="BO172" s="141">
        <v>0</v>
      </c>
      <c r="BP172" s="141">
        <v>0</v>
      </c>
      <c r="BQ172" s="141">
        <v>0</v>
      </c>
      <c r="BR172" s="141">
        <v>0</v>
      </c>
      <c r="BS172" s="141">
        <v>0</v>
      </c>
      <c r="BT172" s="141">
        <v>0</v>
      </c>
      <c r="BU172" s="141">
        <v>0</v>
      </c>
      <c r="BV172" s="141">
        <v>0</v>
      </c>
      <c r="BW172" s="420">
        <v>0</v>
      </c>
      <c r="BX172" s="420">
        <v>0</v>
      </c>
      <c r="BY172" s="420">
        <v>0</v>
      </c>
      <c r="BZ172" s="420">
        <v>0</v>
      </c>
      <c r="CA172" s="484">
        <v>0</v>
      </c>
      <c r="CB172" s="420">
        <v>0</v>
      </c>
      <c r="CC172" s="420">
        <v>0</v>
      </c>
      <c r="CD172" s="420">
        <v>0</v>
      </c>
      <c r="CE172" s="521">
        <v>0</v>
      </c>
      <c r="CF172" s="521">
        <v>0</v>
      </c>
      <c r="CG172" s="514">
        <v>0</v>
      </c>
      <c r="CH172" s="24">
        <f t="shared" ref="CH172:CH177" si="66">SUM($BB172:$BH172)</f>
        <v>20.008716624400002</v>
      </c>
      <c r="CI172" s="24">
        <f t="shared" ref="CI172:CI177" si="67">SUM($BO172:$BU172)</f>
        <v>0</v>
      </c>
      <c r="CJ172" s="105">
        <f t="shared" ref="CJ172:CJ177" si="68">SUM($CA172:$CG172)</f>
        <v>0</v>
      </c>
      <c r="CK172" s="396"/>
      <c r="CN172" s="300"/>
    </row>
    <row r="173" spans="2:93" ht="20.100000000000001" customHeight="1" thickBot="1" x14ac:dyDescent="0.3">
      <c r="B173" s="361"/>
      <c r="C173" s="358" t="s">
        <v>116</v>
      </c>
      <c r="D173" s="364">
        <f t="shared" ref="D173" si="69">+D174+D175+D176+D177</f>
        <v>1005</v>
      </c>
      <c r="E173" s="363">
        <f t="shared" ref="E173" si="70">+E174+E175+E176+E177</f>
        <v>849</v>
      </c>
      <c r="F173" s="363">
        <f t="shared" ref="F173" si="71">+F174+F175+F176+F177</f>
        <v>998</v>
      </c>
      <c r="G173" s="363">
        <f t="shared" ref="G173" si="72">+G174+G175+G176+G177</f>
        <v>954</v>
      </c>
      <c r="H173" s="363">
        <f t="shared" ref="H173" si="73">+H174+H175+H176+H177</f>
        <v>795</v>
      </c>
      <c r="I173" s="363">
        <f t="shared" ref="I173" si="74">+I174+I175+I176+I177</f>
        <v>665</v>
      </c>
      <c r="J173" s="363">
        <f t="shared" ref="J173" si="75">+J174+J175+J176+J177</f>
        <v>655</v>
      </c>
      <c r="K173" s="363">
        <f t="shared" ref="K173" si="76">+K174+K175+K176+K177</f>
        <v>438</v>
      </c>
      <c r="L173" s="363">
        <f t="shared" ref="L173" si="77">+L174+L175+L176+L177</f>
        <v>439</v>
      </c>
      <c r="M173" s="363">
        <f t="shared" ref="M173" si="78">+M174+M175+M176+M177</f>
        <v>949</v>
      </c>
      <c r="N173" s="363">
        <f t="shared" ref="N173" si="79">+N174+N175+N176+N177</f>
        <v>796</v>
      </c>
      <c r="O173" s="365">
        <f t="shared" ref="O173" si="80">+O174+O175+O176+O177</f>
        <v>740</v>
      </c>
      <c r="P173" s="363">
        <f t="shared" ref="P173" si="81">+P174+P175+P176+P177</f>
        <v>9283</v>
      </c>
      <c r="Q173" s="364">
        <f t="shared" ref="Q173" si="82">+Q174+Q175+Q176+Q177</f>
        <v>490</v>
      </c>
      <c r="R173" s="363">
        <f t="shared" ref="R173" si="83">+R174+R175+R176+R177</f>
        <v>437</v>
      </c>
      <c r="S173" s="363">
        <f t="shared" ref="S173" si="84">+S174+S175+S176+S177</f>
        <v>508</v>
      </c>
      <c r="T173" s="363">
        <f t="shared" ref="T173" si="85">+T174+T175+T176+T177</f>
        <v>760</v>
      </c>
      <c r="U173" s="363">
        <f t="shared" ref="U173" si="86">+U174+U175+U176+U177</f>
        <v>432</v>
      </c>
      <c r="V173" s="363">
        <f t="shared" ref="V173" si="87">+V174+V175+V176+V177</f>
        <v>780</v>
      </c>
      <c r="W173" s="363">
        <f t="shared" ref="W173" si="88">+W174+W175+W176+W177</f>
        <v>552</v>
      </c>
      <c r="X173" s="363">
        <f t="shared" ref="X173" si="89">+X174+X175+X176+X177</f>
        <v>642</v>
      </c>
      <c r="Y173" s="363">
        <f t="shared" ref="Y173" si="90">+Y174+Y175+Y176+Y177</f>
        <v>843</v>
      </c>
      <c r="Z173" s="363">
        <f t="shared" ref="Z173" si="91">+Z174+Z175+Z176+Z177</f>
        <v>949</v>
      </c>
      <c r="AA173" s="363">
        <f t="shared" ref="AA173" si="92">+AA174+AA175+AA176+AA177</f>
        <v>913</v>
      </c>
      <c r="AB173" s="365">
        <f t="shared" ref="AB173" si="93">+AB174+AB175+AB176+AB177</f>
        <v>1160</v>
      </c>
      <c r="AC173" s="363">
        <f t="shared" ref="AC173" si="94">+AC174+AC175+AC176+AC177</f>
        <v>8466</v>
      </c>
      <c r="AD173" s="364">
        <f t="shared" ref="AD173" si="95">+AD174+AD175+AD176+AD177</f>
        <v>964</v>
      </c>
      <c r="AE173" s="363">
        <f t="shared" ref="AE173" si="96">+AE174+AE175+AE176+AE177</f>
        <v>1266</v>
      </c>
      <c r="AF173" s="363">
        <f t="shared" ref="AF173" si="97">+AF174+AF175+AF176+AF177</f>
        <v>1713</v>
      </c>
      <c r="AG173" s="363">
        <f t="shared" ref="AG173" si="98">+AG174+AG175+AG176+AG177</f>
        <v>1683</v>
      </c>
      <c r="AH173" s="363">
        <f t="shared" ref="AH173" si="99">+AH174+AH175+AH176+AH177</f>
        <v>1659</v>
      </c>
      <c r="AI173" s="363">
        <f t="shared" ref="AI173" si="100">+AI174+AI175+AI176+AI177</f>
        <v>1651</v>
      </c>
      <c r="AJ173" s="363">
        <f t="shared" ref="AJ173" si="101">+AJ174+AJ175+AJ176+AJ177</f>
        <v>1826</v>
      </c>
      <c r="AK173" s="363">
        <f t="shared" ref="AK173" si="102">+AK174+AK175+AK176+AK177</f>
        <v>1873</v>
      </c>
      <c r="AL173" s="363">
        <f t="shared" ref="AL173" si="103">+AL174+AL175+AL176+AL177</f>
        <v>1834</v>
      </c>
      <c r="AM173" s="363">
        <f t="shared" ref="AM173" si="104">+AM174+AM175+AM176+AM177</f>
        <v>1491</v>
      </c>
      <c r="AN173" s="363">
        <f t="shared" ref="AN173" si="105">+AN174+AN175+AN176+AN177</f>
        <v>1167</v>
      </c>
      <c r="AO173" s="365">
        <f t="shared" ref="AO173" si="106">+AO174+AO175+AO176+AO177</f>
        <v>1723</v>
      </c>
      <c r="AP173" s="363">
        <f t="shared" ref="AP173" si="107">+AP174+AP175+AP176+AP177</f>
        <v>1371</v>
      </c>
      <c r="AQ173" s="363">
        <f t="shared" ref="AQ173" si="108">+AQ174+AQ175+AQ176+AQ177</f>
        <v>1395</v>
      </c>
      <c r="AR173" s="363">
        <f t="shared" ref="AR173" si="109">+AR174+AR175+AR176+AR177</f>
        <v>1724</v>
      </c>
      <c r="AS173" s="363">
        <f t="shared" ref="AS173" si="110">+AS174+AS175+AS176+AS177</f>
        <v>1278</v>
      </c>
      <c r="AT173" s="363">
        <f t="shared" ref="AT173" si="111">+AT174+AT175+AT176+AT177</f>
        <v>1867</v>
      </c>
      <c r="AU173" s="363">
        <f t="shared" ref="AU173" si="112">+AU174+AU175+AU176+AU177</f>
        <v>1375</v>
      </c>
      <c r="AV173" s="363">
        <f t="shared" ref="AV173" si="113">+AV174+AV175+AV176+AV177</f>
        <v>1572</v>
      </c>
      <c r="AW173" s="363">
        <f t="shared" ref="AW173" si="114">+AW174+AW175+AW176+AW177</f>
        <v>1603</v>
      </c>
      <c r="AX173" s="363">
        <f t="shared" ref="AX173" si="115">+AX174+AX175+AX176+AX177</f>
        <v>1774</v>
      </c>
      <c r="AY173" s="363">
        <f t="shared" ref="AY173" si="116">+AY174+AY175+AY176+AY177</f>
        <v>2014</v>
      </c>
      <c r="AZ173" s="363">
        <f t="shared" ref="AZ173" si="117">+AZ174+AZ175+AZ176+AZ177</f>
        <v>1986</v>
      </c>
      <c r="BA173" s="363">
        <f t="shared" ref="BA173" si="118">+BA174+BA175+BA176+BA177</f>
        <v>1603</v>
      </c>
      <c r="BB173" s="364">
        <f t="shared" ref="BB173" si="119">+BB174+BB175+BB176+BB177</f>
        <v>1507</v>
      </c>
      <c r="BC173" s="363">
        <f t="shared" ref="BC173" si="120">+BC174+BC175+BC176+BC177</f>
        <v>1834</v>
      </c>
      <c r="BD173" s="363">
        <f t="shared" ref="BD173" si="121">+BD174+BD175+BD176+BD177</f>
        <v>1619</v>
      </c>
      <c r="BE173" s="363">
        <f t="shared" ref="BE173" si="122">+BE174+BE175+BE176+BE177</f>
        <v>1795</v>
      </c>
      <c r="BF173" s="363">
        <f t="shared" ref="BF173" si="123">+BF174+BF175+BF176+BF177</f>
        <v>2216</v>
      </c>
      <c r="BG173" s="363">
        <f t="shared" ref="BG173" si="124">+BG174+BG175+BG176+BG177</f>
        <v>2537</v>
      </c>
      <c r="BH173" s="363">
        <f t="shared" ref="BH173" si="125">+BH174+BH175+BH176+BH177</f>
        <v>2553</v>
      </c>
      <c r="BI173" s="363">
        <f t="shared" ref="BI173" si="126">+BI174+BI175+BI176+BI177</f>
        <v>2731</v>
      </c>
      <c r="BJ173" s="363">
        <f t="shared" ref="BJ173" si="127">+BJ174+BJ175+BJ176+BJ177</f>
        <v>3366</v>
      </c>
      <c r="BK173" s="363">
        <f t="shared" ref="BK173" si="128">+BK174+BK175+BK176+BK177</f>
        <v>3911</v>
      </c>
      <c r="BL173" s="363">
        <f t="shared" ref="BL173" si="129">+BL174+BL175+BL176+BL177</f>
        <v>5053</v>
      </c>
      <c r="BM173" s="363">
        <f t="shared" ref="BM173" si="130">+BM174+BM175+BM176+BM177</f>
        <v>5449</v>
      </c>
      <c r="BN173" s="502">
        <f>SUM(BB173:BM173)</f>
        <v>34571</v>
      </c>
      <c r="BO173" s="363">
        <f t="shared" ref="BO173" si="131">+BO174+BO175+BO176+BO177</f>
        <v>6183</v>
      </c>
      <c r="BP173" s="363">
        <f t="shared" ref="BP173" si="132">+BP174+BP175+BP176+BP177</f>
        <v>6074</v>
      </c>
      <c r="BQ173" s="363">
        <f t="shared" ref="BQ173" si="133">+BQ174+BQ175+BQ176+BQ177</f>
        <v>4677</v>
      </c>
      <c r="BR173" s="363">
        <f t="shared" ref="BR173" si="134">+BR174+BR175+BR176+BR177</f>
        <v>4799</v>
      </c>
      <c r="BS173" s="363">
        <f t="shared" ref="BS173" si="135">+BS174+BS175+BS176+BS177</f>
        <v>3311</v>
      </c>
      <c r="BT173" s="363">
        <f t="shared" ref="BT173" si="136">+BT174+BT175+BT176+BT177</f>
        <v>2141</v>
      </c>
      <c r="BU173" s="363">
        <f t="shared" ref="BU173" si="137">+BU174+BU175+BU176+BU177</f>
        <v>3086</v>
      </c>
      <c r="BV173" s="363">
        <f t="shared" ref="BV173" si="138">+BV174+BV175+BV176+BV177</f>
        <v>2587</v>
      </c>
      <c r="BW173" s="363">
        <f t="shared" ref="BW173" si="139">+BW174+BW175+BW176+BW177</f>
        <v>3070</v>
      </c>
      <c r="BX173" s="363">
        <f t="shared" ref="BX173" si="140">+BX174+BX175+BX176+BX177</f>
        <v>3895</v>
      </c>
      <c r="BY173" s="363">
        <f t="shared" ref="BY173" si="141">+BY174+BY175+BY176+BY177</f>
        <v>4224</v>
      </c>
      <c r="BZ173" s="363">
        <f t="shared" ref="BZ173:CG173" si="142">+BZ174+BZ175+BZ176+BZ177</f>
        <v>6616</v>
      </c>
      <c r="CA173" s="364">
        <f t="shared" si="142"/>
        <v>3395</v>
      </c>
      <c r="CB173" s="363">
        <f t="shared" si="142"/>
        <v>5176</v>
      </c>
      <c r="CC173" s="363">
        <f t="shared" si="142"/>
        <v>4338</v>
      </c>
      <c r="CD173" s="363">
        <f t="shared" si="142"/>
        <v>3292</v>
      </c>
      <c r="CE173" s="363">
        <f t="shared" si="142"/>
        <v>3787</v>
      </c>
      <c r="CF173" s="363">
        <f t="shared" ref="CF173" si="143">+CF174+CF175+CF176+CF177</f>
        <v>3845</v>
      </c>
      <c r="CG173" s="365">
        <f t="shared" si="142"/>
        <v>3326</v>
      </c>
      <c r="CH173" s="363">
        <f t="shared" si="66"/>
        <v>14061</v>
      </c>
      <c r="CI173" s="363">
        <f t="shared" si="67"/>
        <v>30271</v>
      </c>
      <c r="CJ173" s="365">
        <f t="shared" si="68"/>
        <v>27159</v>
      </c>
      <c r="CK173" s="446"/>
      <c r="CM173" s="260"/>
      <c r="CN173" s="300"/>
    </row>
    <row r="174" spans="2:93" ht="20.100000000000001" customHeight="1" x14ac:dyDescent="0.25">
      <c r="B174" s="537" t="s">
        <v>33</v>
      </c>
      <c r="C174" s="557"/>
      <c r="D174" s="40">
        <v>226</v>
      </c>
      <c r="E174" s="12">
        <v>217</v>
      </c>
      <c r="F174" s="12">
        <v>277</v>
      </c>
      <c r="G174" s="12">
        <v>302</v>
      </c>
      <c r="H174" s="12">
        <v>256</v>
      </c>
      <c r="I174" s="12">
        <v>207</v>
      </c>
      <c r="J174" s="12">
        <v>176</v>
      </c>
      <c r="K174" s="12">
        <v>80</v>
      </c>
      <c r="L174" s="12">
        <v>113</v>
      </c>
      <c r="M174" s="58">
        <v>423</v>
      </c>
      <c r="N174" s="58">
        <v>275</v>
      </c>
      <c r="O174" s="59">
        <v>196</v>
      </c>
      <c r="P174" s="83">
        <v>2748</v>
      </c>
      <c r="Q174" s="53">
        <v>243</v>
      </c>
      <c r="R174" s="26">
        <v>221</v>
      </c>
      <c r="S174" s="26">
        <v>126</v>
      </c>
      <c r="T174" s="26">
        <v>484</v>
      </c>
      <c r="U174" s="26">
        <v>158</v>
      </c>
      <c r="V174" s="26">
        <v>352</v>
      </c>
      <c r="W174" s="26">
        <v>233</v>
      </c>
      <c r="X174" s="26">
        <v>356</v>
      </c>
      <c r="Y174" s="26">
        <v>442</v>
      </c>
      <c r="Z174" s="26">
        <v>423</v>
      </c>
      <c r="AA174" s="26">
        <v>490</v>
      </c>
      <c r="AB174" s="177">
        <v>598</v>
      </c>
      <c r="AC174" s="83">
        <v>4126</v>
      </c>
      <c r="AD174" s="53">
        <v>518</v>
      </c>
      <c r="AE174" s="26">
        <v>567</v>
      </c>
      <c r="AF174" s="26">
        <v>572</v>
      </c>
      <c r="AG174" s="26">
        <v>1121</v>
      </c>
      <c r="AH174" s="26">
        <v>934</v>
      </c>
      <c r="AI174" s="26">
        <v>950</v>
      </c>
      <c r="AJ174" s="26">
        <v>982</v>
      </c>
      <c r="AK174" s="26">
        <v>895</v>
      </c>
      <c r="AL174" s="26">
        <v>1056</v>
      </c>
      <c r="AM174" s="26">
        <v>855</v>
      </c>
      <c r="AN174" s="26">
        <v>642</v>
      </c>
      <c r="AO174" s="77">
        <v>949</v>
      </c>
      <c r="AP174" s="32">
        <v>793</v>
      </c>
      <c r="AQ174" s="32">
        <v>910</v>
      </c>
      <c r="AR174" s="32">
        <v>1181</v>
      </c>
      <c r="AS174" s="32">
        <v>794</v>
      </c>
      <c r="AT174" s="32">
        <v>1135</v>
      </c>
      <c r="AU174" s="32">
        <v>924</v>
      </c>
      <c r="AV174" s="32">
        <v>1099</v>
      </c>
      <c r="AW174" s="32">
        <v>1062</v>
      </c>
      <c r="AX174" s="32">
        <v>1378</v>
      </c>
      <c r="AY174" s="32">
        <v>1520</v>
      </c>
      <c r="AZ174" s="32">
        <v>1548</v>
      </c>
      <c r="BA174" s="150">
        <v>1253</v>
      </c>
      <c r="BB174" s="53">
        <v>1113</v>
      </c>
      <c r="BC174" s="26">
        <v>1120</v>
      </c>
      <c r="BD174" s="26">
        <v>1134</v>
      </c>
      <c r="BE174" s="26">
        <v>1242</v>
      </c>
      <c r="BF174" s="26">
        <v>1483</v>
      </c>
      <c r="BG174" s="26">
        <v>1863</v>
      </c>
      <c r="BH174" s="26">
        <v>2011</v>
      </c>
      <c r="BI174" s="26">
        <v>1970</v>
      </c>
      <c r="BJ174" s="26">
        <v>2479</v>
      </c>
      <c r="BK174" s="26">
        <v>3277</v>
      </c>
      <c r="BL174" s="26">
        <v>4285</v>
      </c>
      <c r="BM174" s="26">
        <v>4713</v>
      </c>
      <c r="BN174" s="503">
        <f>SUM(BB174:BM174)</f>
        <v>26690</v>
      </c>
      <c r="BO174" s="26">
        <v>5534</v>
      </c>
      <c r="BP174" s="26">
        <v>5496</v>
      </c>
      <c r="BQ174" s="26">
        <v>4195</v>
      </c>
      <c r="BR174" s="26">
        <v>4259</v>
      </c>
      <c r="BS174" s="26">
        <v>2564</v>
      </c>
      <c r="BT174" s="26">
        <v>1592</v>
      </c>
      <c r="BU174" s="26">
        <v>2363</v>
      </c>
      <c r="BV174" s="26">
        <v>1937</v>
      </c>
      <c r="BW174" s="101">
        <v>2347</v>
      </c>
      <c r="BX174" s="101">
        <v>3050</v>
      </c>
      <c r="BY174" s="101">
        <v>3326</v>
      </c>
      <c r="BZ174" s="101">
        <v>6029</v>
      </c>
      <c r="CA174" s="154">
        <v>2854</v>
      </c>
      <c r="CB174" s="101">
        <v>4546</v>
      </c>
      <c r="CC174" s="101">
        <v>3803</v>
      </c>
      <c r="CD174" s="101">
        <v>2743</v>
      </c>
      <c r="CE174" s="101">
        <v>3396</v>
      </c>
      <c r="CF174" s="101">
        <v>3329</v>
      </c>
      <c r="CG174" s="270">
        <v>2805</v>
      </c>
      <c r="CH174" s="116">
        <f t="shared" si="66"/>
        <v>9966</v>
      </c>
      <c r="CI174" s="116">
        <f t="shared" si="67"/>
        <v>26003</v>
      </c>
      <c r="CJ174" s="275">
        <f t="shared" si="68"/>
        <v>23476</v>
      </c>
      <c r="CK174" s="394">
        <f t="shared" si="65"/>
        <v>-9.7181094489097397</v>
      </c>
      <c r="CL174" s="298"/>
      <c r="CM174" s="296"/>
      <c r="CN174" s="300"/>
    </row>
    <row r="175" spans="2:93" ht="20.100000000000001" customHeight="1" x14ac:dyDescent="0.25">
      <c r="B175" s="60" t="s">
        <v>34</v>
      </c>
      <c r="C175" s="178"/>
      <c r="D175" s="40">
        <v>441</v>
      </c>
      <c r="E175" s="12">
        <v>354</v>
      </c>
      <c r="F175" s="12">
        <v>416</v>
      </c>
      <c r="G175" s="12">
        <v>467</v>
      </c>
      <c r="H175" s="12">
        <v>380</v>
      </c>
      <c r="I175" s="12">
        <v>308</v>
      </c>
      <c r="J175" s="12">
        <v>299</v>
      </c>
      <c r="K175" s="12">
        <v>280</v>
      </c>
      <c r="L175" s="12">
        <v>235</v>
      </c>
      <c r="M175" s="58">
        <v>427</v>
      </c>
      <c r="N175" s="58">
        <v>441</v>
      </c>
      <c r="O175" s="59">
        <v>442</v>
      </c>
      <c r="P175" s="83">
        <v>4490</v>
      </c>
      <c r="Q175" s="53">
        <v>183</v>
      </c>
      <c r="R175" s="26">
        <v>172</v>
      </c>
      <c r="S175" s="26">
        <v>271</v>
      </c>
      <c r="T175" s="26">
        <v>191</v>
      </c>
      <c r="U175" s="26">
        <v>198</v>
      </c>
      <c r="V175" s="26">
        <v>282</v>
      </c>
      <c r="W175" s="26">
        <v>213</v>
      </c>
      <c r="X175" s="26">
        <v>195</v>
      </c>
      <c r="Y175" s="26">
        <v>315</v>
      </c>
      <c r="Z175" s="26">
        <v>427</v>
      </c>
      <c r="AA175" s="26">
        <v>289</v>
      </c>
      <c r="AB175" s="177">
        <v>423</v>
      </c>
      <c r="AC175" s="83">
        <v>3159</v>
      </c>
      <c r="AD175" s="53">
        <v>348</v>
      </c>
      <c r="AE175" s="26">
        <v>454</v>
      </c>
      <c r="AF175" s="26">
        <v>352</v>
      </c>
      <c r="AG175" s="26">
        <v>378</v>
      </c>
      <c r="AH175" s="26">
        <v>497</v>
      </c>
      <c r="AI175" s="26">
        <v>467</v>
      </c>
      <c r="AJ175" s="26">
        <v>565</v>
      </c>
      <c r="AK175" s="26">
        <v>639</v>
      </c>
      <c r="AL175" s="26">
        <v>578</v>
      </c>
      <c r="AM175" s="26">
        <v>430</v>
      </c>
      <c r="AN175" s="26">
        <v>351</v>
      </c>
      <c r="AO175" s="77">
        <v>537</v>
      </c>
      <c r="AP175" s="26">
        <v>381</v>
      </c>
      <c r="AQ175" s="26">
        <v>331</v>
      </c>
      <c r="AR175" s="26">
        <v>421</v>
      </c>
      <c r="AS175" s="26">
        <v>358</v>
      </c>
      <c r="AT175" s="26">
        <v>576</v>
      </c>
      <c r="AU175" s="26">
        <v>321</v>
      </c>
      <c r="AV175" s="26">
        <v>422</v>
      </c>
      <c r="AW175" s="26">
        <v>499</v>
      </c>
      <c r="AX175" s="26">
        <v>362</v>
      </c>
      <c r="AY175" s="26">
        <v>435</v>
      </c>
      <c r="AZ175" s="26">
        <v>406</v>
      </c>
      <c r="BA175" s="77">
        <v>328</v>
      </c>
      <c r="BB175" s="53">
        <v>384</v>
      </c>
      <c r="BC175" s="26">
        <v>693</v>
      </c>
      <c r="BD175" s="26">
        <v>467</v>
      </c>
      <c r="BE175" s="26">
        <v>535</v>
      </c>
      <c r="BF175" s="26">
        <v>717</v>
      </c>
      <c r="BG175" s="26">
        <v>601</v>
      </c>
      <c r="BH175" s="26">
        <v>503</v>
      </c>
      <c r="BI175" s="26">
        <v>664</v>
      </c>
      <c r="BJ175" s="26">
        <v>818</v>
      </c>
      <c r="BK175" s="26">
        <v>579</v>
      </c>
      <c r="BL175" s="26">
        <v>585</v>
      </c>
      <c r="BM175" s="26">
        <v>519</v>
      </c>
      <c r="BN175" s="503">
        <f>SUM(BB175:BM175)</f>
        <v>7065</v>
      </c>
      <c r="BO175" s="26">
        <v>631</v>
      </c>
      <c r="BP175" s="26">
        <v>509</v>
      </c>
      <c r="BQ175" s="26">
        <v>450</v>
      </c>
      <c r="BR175" s="26">
        <v>493</v>
      </c>
      <c r="BS175" s="26">
        <v>675</v>
      </c>
      <c r="BT175" s="26">
        <v>533</v>
      </c>
      <c r="BU175" s="26">
        <v>706</v>
      </c>
      <c r="BV175" s="26">
        <v>650</v>
      </c>
      <c r="BW175" s="101">
        <v>717</v>
      </c>
      <c r="BX175" s="101">
        <v>843</v>
      </c>
      <c r="BY175" s="101">
        <v>898</v>
      </c>
      <c r="BZ175" s="101">
        <v>584</v>
      </c>
      <c r="CA175" s="154">
        <v>533</v>
      </c>
      <c r="CB175" s="101">
        <v>628</v>
      </c>
      <c r="CC175" s="101">
        <v>517</v>
      </c>
      <c r="CD175" s="101">
        <v>539</v>
      </c>
      <c r="CE175" s="101">
        <v>364</v>
      </c>
      <c r="CF175" s="101">
        <v>514</v>
      </c>
      <c r="CG175" s="270">
        <v>516</v>
      </c>
      <c r="CH175" s="83">
        <f t="shared" si="66"/>
        <v>3900</v>
      </c>
      <c r="CI175" s="83">
        <f t="shared" si="67"/>
        <v>3997</v>
      </c>
      <c r="CJ175" s="27">
        <f t="shared" si="68"/>
        <v>3611</v>
      </c>
      <c r="CK175" s="394">
        <f t="shared" si="65"/>
        <v>-9.65724293219915</v>
      </c>
      <c r="CM175" s="296"/>
      <c r="CN175" s="300"/>
      <c r="CO175" s="296"/>
    </row>
    <row r="176" spans="2:93" ht="20.100000000000001" customHeight="1" x14ac:dyDescent="0.25">
      <c r="B176" s="60" t="s">
        <v>35</v>
      </c>
      <c r="C176" s="178"/>
      <c r="D176" s="40">
        <v>338</v>
      </c>
      <c r="E176" s="12">
        <v>278</v>
      </c>
      <c r="F176" s="12">
        <v>305</v>
      </c>
      <c r="G176" s="12">
        <v>179</v>
      </c>
      <c r="H176" s="12">
        <v>156</v>
      </c>
      <c r="I176" s="12">
        <v>141</v>
      </c>
      <c r="J176" s="12">
        <v>169</v>
      </c>
      <c r="K176" s="12">
        <v>70</v>
      </c>
      <c r="L176" s="12">
        <v>79</v>
      </c>
      <c r="M176" s="58">
        <v>96</v>
      </c>
      <c r="N176" s="58">
        <v>66</v>
      </c>
      <c r="O176" s="59">
        <v>90</v>
      </c>
      <c r="P176" s="83">
        <v>1967</v>
      </c>
      <c r="Q176" s="53">
        <v>55</v>
      </c>
      <c r="R176" s="26">
        <v>38</v>
      </c>
      <c r="S176" s="26">
        <v>93</v>
      </c>
      <c r="T176" s="26">
        <v>81</v>
      </c>
      <c r="U176" s="26">
        <v>66</v>
      </c>
      <c r="V176" s="26">
        <v>70</v>
      </c>
      <c r="W176" s="26">
        <v>91</v>
      </c>
      <c r="X176" s="26">
        <v>79</v>
      </c>
      <c r="Y176" s="26">
        <v>74</v>
      </c>
      <c r="Z176" s="26">
        <v>96</v>
      </c>
      <c r="AA176" s="26">
        <v>115</v>
      </c>
      <c r="AB176" s="177">
        <v>126</v>
      </c>
      <c r="AC176" s="83">
        <v>984</v>
      </c>
      <c r="AD176" s="53">
        <v>88</v>
      </c>
      <c r="AE176" s="26">
        <v>240</v>
      </c>
      <c r="AF176" s="26">
        <v>780</v>
      </c>
      <c r="AG176" s="26">
        <v>183</v>
      </c>
      <c r="AH176" s="26">
        <v>222</v>
      </c>
      <c r="AI176" s="26">
        <v>229</v>
      </c>
      <c r="AJ176" s="26">
        <v>263</v>
      </c>
      <c r="AK176" s="26">
        <v>329</v>
      </c>
      <c r="AL176" s="26">
        <v>195</v>
      </c>
      <c r="AM176" s="26">
        <v>202</v>
      </c>
      <c r="AN176" s="26">
        <v>170</v>
      </c>
      <c r="AO176" s="77">
        <v>229</v>
      </c>
      <c r="AP176" s="26">
        <v>186</v>
      </c>
      <c r="AQ176" s="26">
        <v>145</v>
      </c>
      <c r="AR176" s="26">
        <v>86</v>
      </c>
      <c r="AS176" s="26">
        <v>96</v>
      </c>
      <c r="AT176" s="26">
        <v>102</v>
      </c>
      <c r="AU176" s="26">
        <v>105</v>
      </c>
      <c r="AV176" s="26">
        <v>42</v>
      </c>
      <c r="AW176" s="26">
        <v>10</v>
      </c>
      <c r="AX176" s="26">
        <v>27</v>
      </c>
      <c r="AY176" s="26">
        <v>37</v>
      </c>
      <c r="AZ176" s="26">
        <v>28</v>
      </c>
      <c r="BA176" s="77">
        <v>22</v>
      </c>
      <c r="BB176" s="53">
        <v>10</v>
      </c>
      <c r="BC176" s="26">
        <v>19</v>
      </c>
      <c r="BD176" s="26">
        <v>17</v>
      </c>
      <c r="BE176" s="26">
        <v>13</v>
      </c>
      <c r="BF176" s="26">
        <v>16</v>
      </c>
      <c r="BG176" s="26">
        <v>73</v>
      </c>
      <c r="BH176" s="26">
        <v>36</v>
      </c>
      <c r="BI176" s="26">
        <v>96</v>
      </c>
      <c r="BJ176" s="26">
        <v>68</v>
      </c>
      <c r="BK176" s="26">
        <v>52</v>
      </c>
      <c r="BL176" s="26">
        <v>153</v>
      </c>
      <c r="BM176" s="26">
        <v>217</v>
      </c>
      <c r="BN176" s="503">
        <f t="shared" ref="BN176:BN177" si="144">SUM(BB176:BM176)</f>
        <v>770</v>
      </c>
      <c r="BO176" s="26">
        <v>18</v>
      </c>
      <c r="BP176" s="26">
        <v>69</v>
      </c>
      <c r="BQ176" s="26">
        <v>32</v>
      </c>
      <c r="BR176" s="26">
        <v>47</v>
      </c>
      <c r="BS176" s="26">
        <v>72</v>
      </c>
      <c r="BT176" s="26">
        <v>16</v>
      </c>
      <c r="BU176" s="26">
        <v>17</v>
      </c>
      <c r="BV176" s="26">
        <v>0</v>
      </c>
      <c r="BW176" s="101">
        <v>6</v>
      </c>
      <c r="BX176" s="101">
        <v>2</v>
      </c>
      <c r="BY176" s="101">
        <v>0</v>
      </c>
      <c r="BZ176" s="101">
        <v>3</v>
      </c>
      <c r="CA176" s="154">
        <v>8</v>
      </c>
      <c r="CB176" s="101">
        <v>2</v>
      </c>
      <c r="CC176" s="101">
        <v>18</v>
      </c>
      <c r="CD176" s="101">
        <v>10</v>
      </c>
      <c r="CE176" s="101">
        <v>27</v>
      </c>
      <c r="CF176" s="101">
        <v>2</v>
      </c>
      <c r="CG176" s="270">
        <v>5</v>
      </c>
      <c r="CH176" s="83">
        <f t="shared" si="66"/>
        <v>184</v>
      </c>
      <c r="CI176" s="83">
        <f t="shared" si="67"/>
        <v>271</v>
      </c>
      <c r="CJ176" s="27">
        <f t="shared" si="68"/>
        <v>72</v>
      </c>
      <c r="CK176" s="394">
        <f t="shared" si="65"/>
        <v>-73.431734317343171</v>
      </c>
      <c r="CM176" s="296"/>
      <c r="CN176" s="300"/>
    </row>
    <row r="177" spans="2:112" ht="20.100000000000001" customHeight="1" thickBot="1" x14ac:dyDescent="0.3">
      <c r="B177" s="69" t="s">
        <v>40</v>
      </c>
      <c r="C177" s="179"/>
      <c r="D177" s="61">
        <v>0</v>
      </c>
      <c r="E177" s="62">
        <v>0</v>
      </c>
      <c r="F177" s="62">
        <v>0</v>
      </c>
      <c r="G177" s="62">
        <v>6</v>
      </c>
      <c r="H177" s="62">
        <v>3</v>
      </c>
      <c r="I177" s="62">
        <v>9</v>
      </c>
      <c r="J177" s="62">
        <v>11</v>
      </c>
      <c r="K177" s="62">
        <v>8</v>
      </c>
      <c r="L177" s="62">
        <v>12</v>
      </c>
      <c r="M177" s="63">
        <v>3</v>
      </c>
      <c r="N177" s="63">
        <v>14</v>
      </c>
      <c r="O177" s="64">
        <v>12</v>
      </c>
      <c r="P177" s="83">
        <v>78</v>
      </c>
      <c r="Q177" s="47">
        <v>9</v>
      </c>
      <c r="R177" s="33">
        <v>6</v>
      </c>
      <c r="S177" s="33">
        <v>18</v>
      </c>
      <c r="T177" s="33">
        <v>4</v>
      </c>
      <c r="U177" s="33">
        <v>10</v>
      </c>
      <c r="V177" s="33">
        <v>76</v>
      </c>
      <c r="W177" s="33">
        <v>15</v>
      </c>
      <c r="X177" s="33">
        <v>12</v>
      </c>
      <c r="Y177" s="33">
        <v>12</v>
      </c>
      <c r="Z177" s="33">
        <v>3</v>
      </c>
      <c r="AA177" s="33">
        <v>19</v>
      </c>
      <c r="AB177" s="65">
        <v>13</v>
      </c>
      <c r="AC177" s="24">
        <v>197</v>
      </c>
      <c r="AD177" s="47">
        <v>10</v>
      </c>
      <c r="AE177" s="33">
        <v>5</v>
      </c>
      <c r="AF177" s="33">
        <v>9</v>
      </c>
      <c r="AG177" s="33">
        <v>1</v>
      </c>
      <c r="AH177" s="33">
        <v>6</v>
      </c>
      <c r="AI177" s="33">
        <v>5</v>
      </c>
      <c r="AJ177" s="33">
        <v>16</v>
      </c>
      <c r="AK177" s="33">
        <v>10</v>
      </c>
      <c r="AL177" s="33">
        <v>5</v>
      </c>
      <c r="AM177" s="33">
        <v>4</v>
      </c>
      <c r="AN177" s="33">
        <v>4</v>
      </c>
      <c r="AO177" s="48">
        <v>8</v>
      </c>
      <c r="AP177" s="33">
        <v>11</v>
      </c>
      <c r="AQ177" s="33">
        <v>9</v>
      </c>
      <c r="AR177" s="33">
        <v>36</v>
      </c>
      <c r="AS177" s="33">
        <v>30</v>
      </c>
      <c r="AT177" s="33">
        <v>54</v>
      </c>
      <c r="AU177" s="33">
        <v>25</v>
      </c>
      <c r="AV177" s="33">
        <v>9</v>
      </c>
      <c r="AW177" s="33">
        <v>32</v>
      </c>
      <c r="AX177" s="33">
        <v>7</v>
      </c>
      <c r="AY177" s="33">
        <v>22</v>
      </c>
      <c r="AZ177" s="33">
        <v>4</v>
      </c>
      <c r="BA177" s="48">
        <v>0</v>
      </c>
      <c r="BB177" s="47">
        <v>0</v>
      </c>
      <c r="BC177" s="33">
        <v>2</v>
      </c>
      <c r="BD177" s="33">
        <v>1</v>
      </c>
      <c r="BE177" s="33">
        <v>5</v>
      </c>
      <c r="BF177" s="33">
        <v>0</v>
      </c>
      <c r="BG177" s="33">
        <v>0</v>
      </c>
      <c r="BH177" s="33">
        <v>3</v>
      </c>
      <c r="BI177" s="33">
        <v>1</v>
      </c>
      <c r="BJ177" s="33">
        <v>1</v>
      </c>
      <c r="BK177" s="33">
        <v>3</v>
      </c>
      <c r="BL177" s="33">
        <v>30</v>
      </c>
      <c r="BM177" s="33">
        <v>0</v>
      </c>
      <c r="BN177" s="497">
        <f t="shared" si="144"/>
        <v>46</v>
      </c>
      <c r="BO177" s="33">
        <v>0</v>
      </c>
      <c r="BP177" s="33">
        <v>0</v>
      </c>
      <c r="BQ177" s="33">
        <v>0</v>
      </c>
      <c r="BR177" s="33">
        <v>0</v>
      </c>
      <c r="BS177" s="33">
        <v>0</v>
      </c>
      <c r="BT177" s="33">
        <v>0</v>
      </c>
      <c r="BU177" s="33">
        <v>0</v>
      </c>
      <c r="BV177" s="33">
        <v>0</v>
      </c>
      <c r="BW177" s="273">
        <v>0</v>
      </c>
      <c r="BX177" s="273">
        <v>0</v>
      </c>
      <c r="BY177" s="273">
        <v>0</v>
      </c>
      <c r="BZ177" s="273">
        <v>0</v>
      </c>
      <c r="CA177" s="272">
        <v>0</v>
      </c>
      <c r="CB177" s="273">
        <v>0</v>
      </c>
      <c r="CC177" s="273">
        <v>0</v>
      </c>
      <c r="CD177" s="273">
        <v>0</v>
      </c>
      <c r="CE177" s="273">
        <v>0</v>
      </c>
      <c r="CF177" s="273">
        <v>0</v>
      </c>
      <c r="CG177" s="274">
        <v>0</v>
      </c>
      <c r="CH177" s="24">
        <f t="shared" si="66"/>
        <v>11</v>
      </c>
      <c r="CI177" s="24">
        <f t="shared" si="67"/>
        <v>0</v>
      </c>
      <c r="CJ177" s="105">
        <f t="shared" si="68"/>
        <v>0</v>
      </c>
      <c r="CK177" s="396"/>
      <c r="CM177" s="300"/>
      <c r="CN177" s="300"/>
    </row>
    <row r="178" spans="2:112" s="66" customFormat="1" ht="20.100000000000001" customHeight="1" thickBot="1" x14ac:dyDescent="0.3">
      <c r="B178" s="172" t="s">
        <v>46</v>
      </c>
      <c r="C178" s="335"/>
      <c r="D178" s="336"/>
      <c r="E178" s="336"/>
      <c r="F178" s="336"/>
      <c r="G178" s="74"/>
      <c r="H178" s="74"/>
      <c r="I178" s="74"/>
      <c r="J178" s="74"/>
      <c r="K178" s="74"/>
      <c r="L178" s="74"/>
      <c r="M178" s="74"/>
      <c r="N178" s="74"/>
      <c r="O178" s="74"/>
      <c r="P178" s="107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317">
        <v>0.80438438922485167</v>
      </c>
      <c r="AE178" s="317">
        <v>0.82016746543761188</v>
      </c>
      <c r="AF178" s="317">
        <v>0.87475981078402532</v>
      </c>
      <c r="AG178" s="317">
        <v>0.90440384846449373</v>
      </c>
      <c r="AH178" s="317">
        <v>0.88650602609136964</v>
      </c>
      <c r="AI178" s="317">
        <v>0.82767573396366068</v>
      </c>
      <c r="AJ178" s="317">
        <v>0.81755557294867476</v>
      </c>
      <c r="AK178" s="317">
        <v>0.88080924273929861</v>
      </c>
      <c r="AL178" s="317">
        <v>0.84424248494332521</v>
      </c>
      <c r="AM178" s="317"/>
      <c r="AN178" s="317"/>
      <c r="AO178" s="317"/>
      <c r="AP178" s="317"/>
      <c r="AQ178" s="317"/>
      <c r="AR178" s="317"/>
      <c r="AS178" s="343"/>
      <c r="AT178" s="343"/>
      <c r="AU178" s="343"/>
      <c r="AV178" s="343"/>
      <c r="AW178" s="343"/>
      <c r="AX178" s="343"/>
      <c r="AY178" s="343"/>
      <c r="AZ178" s="343"/>
      <c r="BA178" s="343"/>
      <c r="BB178" s="343"/>
      <c r="BC178" s="343"/>
      <c r="BD178" s="343"/>
      <c r="BE178" s="343"/>
      <c r="BF178" s="317"/>
      <c r="BG178" s="317"/>
      <c r="BH178" s="317"/>
      <c r="BI178" s="317"/>
      <c r="BJ178" s="317"/>
      <c r="BK178" s="317"/>
      <c r="BL178" s="317"/>
      <c r="BM178" s="317"/>
      <c r="BN178" s="317"/>
      <c r="BO178" s="343"/>
      <c r="BP178" s="317"/>
      <c r="BQ178" s="383"/>
      <c r="BR178" s="317"/>
      <c r="BS178" s="317"/>
      <c r="BT178" s="317"/>
      <c r="BU178" s="317"/>
      <c r="BV178" s="383"/>
      <c r="BW178" s="383"/>
      <c r="BX178" s="317"/>
      <c r="BY178" s="317"/>
      <c r="BZ178" s="317"/>
      <c r="CA178" s="383"/>
      <c r="CB178" s="383"/>
      <c r="CC178" s="317"/>
      <c r="CD178" s="317"/>
      <c r="CE178" s="317"/>
      <c r="CF178" s="317"/>
      <c r="CG178" s="317"/>
      <c r="CH178" s="74"/>
      <c r="CI178" s="74"/>
      <c r="CJ178" s="74"/>
      <c r="CK178" s="107"/>
      <c r="CL178" s="301"/>
      <c r="CM178" s="301"/>
      <c r="CN178" s="300"/>
      <c r="CO178" s="257"/>
      <c r="CP178" s="257"/>
      <c r="CQ178" s="225"/>
      <c r="CR178" s="239"/>
      <c r="CS178" s="239"/>
      <c r="CT178" s="225"/>
      <c r="CU178" s="232"/>
      <c r="CV178" s="232"/>
      <c r="CW178" s="232"/>
      <c r="CX178" s="232"/>
      <c r="CY178" s="232"/>
      <c r="CZ178" s="232"/>
      <c r="DA178" s="232"/>
      <c r="DB178" s="232"/>
      <c r="DC178" s="232"/>
      <c r="DD178" s="232"/>
      <c r="DE178" s="232"/>
      <c r="DF178" s="232"/>
      <c r="DG178" s="232"/>
      <c r="DH178" s="232"/>
    </row>
    <row r="179" spans="2:112" s="66" customFormat="1" ht="20.100000000000001" customHeight="1" thickBot="1" x14ac:dyDescent="0.35">
      <c r="B179" s="360"/>
      <c r="C179" s="354" t="s">
        <v>112</v>
      </c>
      <c r="D179" s="366">
        <f t="shared" ref="D179:BP179" si="145">+D181+D186</f>
        <v>5346.6279847622</v>
      </c>
      <c r="E179" s="367">
        <f t="shared" si="145"/>
        <v>4865.6271330841</v>
      </c>
      <c r="F179" s="367">
        <f t="shared" si="145"/>
        <v>5582.5454357357994</v>
      </c>
      <c r="G179" s="367">
        <f t="shared" si="145"/>
        <v>5690.8196619967002</v>
      </c>
      <c r="H179" s="367">
        <f t="shared" si="145"/>
        <v>5530.6164756172002</v>
      </c>
      <c r="I179" s="367">
        <f t="shared" si="145"/>
        <v>5842.8661677214004</v>
      </c>
      <c r="J179" s="367">
        <f t="shared" si="145"/>
        <v>6232.6279533445004</v>
      </c>
      <c r="K179" s="367">
        <f t="shared" si="145"/>
        <v>5691.7005660244004</v>
      </c>
      <c r="L179" s="367">
        <f t="shared" si="145"/>
        <v>6270.0936372356</v>
      </c>
      <c r="M179" s="367">
        <f t="shared" si="145"/>
        <v>6671.1919460294994</v>
      </c>
      <c r="N179" s="367">
        <f t="shared" si="145"/>
        <v>6317.4489549281006</v>
      </c>
      <c r="O179" s="368">
        <f t="shared" si="145"/>
        <v>7368.5558973838997</v>
      </c>
      <c r="P179" s="367">
        <f t="shared" si="145"/>
        <v>71410.721813863405</v>
      </c>
      <c r="Q179" s="366">
        <f t="shared" si="145"/>
        <v>5577.2651304556002</v>
      </c>
      <c r="R179" s="367">
        <f t="shared" si="145"/>
        <v>5133.4075020283999</v>
      </c>
      <c r="S179" s="367">
        <f t="shared" si="145"/>
        <v>6543.1861252623003</v>
      </c>
      <c r="T179" s="367">
        <f t="shared" si="145"/>
        <v>6362.8269593332998</v>
      </c>
      <c r="U179" s="367">
        <f t="shared" si="145"/>
        <v>6168.499285723</v>
      </c>
      <c r="V179" s="367">
        <f t="shared" si="145"/>
        <v>6019.7340569047992</v>
      </c>
      <c r="W179" s="367">
        <f t="shared" si="145"/>
        <v>5909.1083809593001</v>
      </c>
      <c r="X179" s="367">
        <f t="shared" si="145"/>
        <v>6207.9754072627002</v>
      </c>
      <c r="Y179" s="367">
        <f t="shared" si="145"/>
        <v>6325.4857058688003</v>
      </c>
      <c r="Z179" s="367">
        <f t="shared" si="145"/>
        <v>6190.0213669481</v>
      </c>
      <c r="AA179" s="367">
        <f t="shared" si="145"/>
        <v>6494.3145805243003</v>
      </c>
      <c r="AB179" s="368">
        <f t="shared" si="145"/>
        <v>8451.2172208110005</v>
      </c>
      <c r="AC179" s="367">
        <f t="shared" si="145"/>
        <v>75383.041722081602</v>
      </c>
      <c r="AD179" s="366">
        <f t="shared" si="145"/>
        <v>6064.1745955865999</v>
      </c>
      <c r="AE179" s="367">
        <f t="shared" si="145"/>
        <v>6302.8665782199987</v>
      </c>
      <c r="AF179" s="367">
        <f t="shared" si="145"/>
        <v>7037.8087822738853</v>
      </c>
      <c r="AG179" s="367">
        <f t="shared" si="145"/>
        <v>7225.9210169191983</v>
      </c>
      <c r="AH179" s="367">
        <f t="shared" si="145"/>
        <v>8057.0161080302996</v>
      </c>
      <c r="AI179" s="367">
        <f t="shared" si="145"/>
        <v>7143.2579350795668</v>
      </c>
      <c r="AJ179" s="367">
        <f t="shared" si="145"/>
        <v>8279.9914906954073</v>
      </c>
      <c r="AK179" s="367">
        <f t="shared" si="145"/>
        <v>7699.4441704957007</v>
      </c>
      <c r="AL179" s="367">
        <f t="shared" si="145"/>
        <v>7499.5717075845005</v>
      </c>
      <c r="AM179" s="367">
        <f t="shared" si="145"/>
        <v>7303.9955867654007</v>
      </c>
      <c r="AN179" s="367">
        <f t="shared" si="145"/>
        <v>6865.9876089039881</v>
      </c>
      <c r="AO179" s="368">
        <f t="shared" si="145"/>
        <v>8913.0363225155997</v>
      </c>
      <c r="AP179" s="367">
        <f t="shared" si="145"/>
        <v>7123.4716170479996</v>
      </c>
      <c r="AQ179" s="367">
        <f t="shared" si="145"/>
        <v>6176.8804031033997</v>
      </c>
      <c r="AR179" s="367">
        <f t="shared" si="145"/>
        <v>7420.9765971381994</v>
      </c>
      <c r="AS179" s="367">
        <f t="shared" si="145"/>
        <v>7836.4528887225997</v>
      </c>
      <c r="AT179" s="367">
        <f t="shared" si="145"/>
        <v>8486.8141764764005</v>
      </c>
      <c r="AU179" s="367">
        <f t="shared" si="145"/>
        <v>6850.090335737601</v>
      </c>
      <c r="AV179" s="367">
        <f t="shared" si="145"/>
        <v>8214.4316276698009</v>
      </c>
      <c r="AW179" s="367">
        <f t="shared" si="145"/>
        <v>8021.3245841564003</v>
      </c>
      <c r="AX179" s="367">
        <f t="shared" si="145"/>
        <v>6847.1623160063991</v>
      </c>
      <c r="AY179" s="367">
        <f t="shared" si="145"/>
        <v>8542.4184556895998</v>
      </c>
      <c r="AZ179" s="367">
        <f t="shared" si="145"/>
        <v>7539.7432710285993</v>
      </c>
      <c r="BA179" s="367">
        <f t="shared" si="145"/>
        <v>9526.1417693092008</v>
      </c>
      <c r="BB179" s="366">
        <f t="shared" si="145"/>
        <v>8175.2354746230003</v>
      </c>
      <c r="BC179" s="367">
        <f t="shared" si="145"/>
        <v>6231.4473130702008</v>
      </c>
      <c r="BD179" s="367">
        <f t="shared" si="145"/>
        <v>7085.1302310217998</v>
      </c>
      <c r="BE179" s="367">
        <f t="shared" si="145"/>
        <v>8695.9810290276</v>
      </c>
      <c r="BF179" s="367">
        <f t="shared" si="145"/>
        <v>8183.3291461079998</v>
      </c>
      <c r="BG179" s="367">
        <f t="shared" si="145"/>
        <v>7424.9912561948004</v>
      </c>
      <c r="BH179" s="367">
        <f t="shared" si="145"/>
        <v>8218.2743729188005</v>
      </c>
      <c r="BI179" s="367">
        <f t="shared" si="145"/>
        <v>7473.3983149067999</v>
      </c>
      <c r="BJ179" s="367">
        <f t="shared" si="145"/>
        <v>7530.1666437563999</v>
      </c>
      <c r="BK179" s="367">
        <f t="shared" si="145"/>
        <v>8571.5698208350004</v>
      </c>
      <c r="BL179" s="367">
        <f t="shared" si="145"/>
        <v>7726.2195423379999</v>
      </c>
      <c r="BM179" s="368">
        <f t="shared" si="145"/>
        <v>10234.226095205398</v>
      </c>
      <c r="BN179" s="504">
        <f>SUM(BB179:BM179)</f>
        <v>95549.969240005797</v>
      </c>
      <c r="BO179" s="367">
        <f t="shared" si="145"/>
        <v>8245.3302193408017</v>
      </c>
      <c r="BP179" s="367">
        <f t="shared" si="145"/>
        <v>6699.482637819</v>
      </c>
      <c r="BQ179" s="367">
        <f t="shared" ref="BQ179:BY179" si="146">+BQ181+BQ186</f>
        <v>7038.9244314107991</v>
      </c>
      <c r="BR179" s="367">
        <f t="shared" si="146"/>
        <v>8740.0340666953998</v>
      </c>
      <c r="BS179" s="367">
        <f t="shared" si="146"/>
        <v>8257.412920109</v>
      </c>
      <c r="BT179" s="367">
        <f t="shared" si="146"/>
        <v>7425.8004967792003</v>
      </c>
      <c r="BU179" s="367">
        <f t="shared" si="146"/>
        <v>9983.7892344998018</v>
      </c>
      <c r="BV179" s="367">
        <f t="shared" si="146"/>
        <v>8004.1807872922</v>
      </c>
      <c r="BW179" s="367">
        <f t="shared" si="146"/>
        <v>8071.0699507253994</v>
      </c>
      <c r="BX179" s="367">
        <f t="shared" si="146"/>
        <v>9045.065383593399</v>
      </c>
      <c r="BY179" s="367">
        <f t="shared" si="146"/>
        <v>7716.1416292451995</v>
      </c>
      <c r="BZ179" s="367">
        <f t="shared" ref="BZ179:CG179" si="147">+BZ181+BZ186</f>
        <v>10639.884614233999</v>
      </c>
      <c r="CA179" s="366">
        <f t="shared" si="147"/>
        <v>7716.369539061001</v>
      </c>
      <c r="CB179" s="367">
        <f t="shared" si="147"/>
        <v>6138.5304445011998</v>
      </c>
      <c r="CC179" s="367">
        <f t="shared" si="147"/>
        <v>7697.5132325352006</v>
      </c>
      <c r="CD179" s="367">
        <f t="shared" si="147"/>
        <v>8833.8120219911998</v>
      </c>
      <c r="CE179" s="367">
        <f t="shared" si="147"/>
        <v>7755.9302820874</v>
      </c>
      <c r="CF179" s="367">
        <f t="shared" ref="CF179" si="148">+CF181+CF186</f>
        <v>8070.6604925987995</v>
      </c>
      <c r="CG179" s="368">
        <f t="shared" si="147"/>
        <v>7440.9820989026002</v>
      </c>
      <c r="CH179" s="367">
        <f>SUM($BB179:$BH179)</f>
        <v>54014.388822964203</v>
      </c>
      <c r="CI179" s="367">
        <f>SUM($BO179:$BU179)</f>
        <v>56390.774006654006</v>
      </c>
      <c r="CJ179" s="368">
        <f>SUM($CA179:$CG179)</f>
        <v>53653.798111677403</v>
      </c>
      <c r="CK179" s="447"/>
      <c r="CL179" s="301"/>
      <c r="CM179" s="301"/>
      <c r="CN179" s="300"/>
      <c r="CO179" s="257"/>
      <c r="CP179" s="257"/>
      <c r="CQ179" s="225"/>
      <c r="CR179" s="239"/>
      <c r="CS179" s="239"/>
      <c r="CT179" s="225"/>
      <c r="CU179" s="232"/>
      <c r="CV179" s="232"/>
      <c r="CW179" s="232"/>
      <c r="CX179" s="232"/>
      <c r="CY179" s="232"/>
      <c r="CZ179" s="232"/>
      <c r="DA179" s="232"/>
      <c r="DB179" s="232"/>
      <c r="DC179" s="232"/>
      <c r="DD179" s="232"/>
      <c r="DE179" s="232"/>
      <c r="DF179" s="232"/>
      <c r="DG179" s="232"/>
      <c r="DH179" s="232"/>
    </row>
    <row r="180" spans="2:112" ht="20.100000000000001" customHeight="1" x14ac:dyDescent="0.2">
      <c r="B180" s="28" t="s">
        <v>60</v>
      </c>
      <c r="C180" s="464"/>
      <c r="D180" s="34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44"/>
      <c r="P180" s="477"/>
      <c r="Q180" s="34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346"/>
      <c r="AC180" s="9"/>
      <c r="AD180" s="34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346"/>
      <c r="AP180" s="348">
        <v>40909</v>
      </c>
      <c r="AQ180" s="349">
        <v>40940</v>
      </c>
      <c r="AR180" s="348">
        <v>40969</v>
      </c>
      <c r="AS180" s="349">
        <v>41000</v>
      </c>
      <c r="AT180" s="348">
        <v>41030</v>
      </c>
      <c r="AU180" s="349">
        <v>41061</v>
      </c>
      <c r="AV180" s="348">
        <v>41091</v>
      </c>
      <c r="AW180" s="349">
        <v>41122</v>
      </c>
      <c r="AX180" s="349">
        <v>41153</v>
      </c>
      <c r="AY180" s="349">
        <v>41183</v>
      </c>
      <c r="AZ180" s="349">
        <v>41214</v>
      </c>
      <c r="BA180" s="349">
        <v>41244</v>
      </c>
      <c r="BB180" s="350">
        <v>41275</v>
      </c>
      <c r="BC180" s="349">
        <v>41306</v>
      </c>
      <c r="BD180" s="349">
        <v>41334</v>
      </c>
      <c r="BE180" s="349">
        <v>41365</v>
      </c>
      <c r="BF180" s="349">
        <v>41395</v>
      </c>
      <c r="BG180" s="349">
        <v>41426</v>
      </c>
      <c r="BH180" s="349">
        <v>41456</v>
      </c>
      <c r="BI180" s="349">
        <v>41487</v>
      </c>
      <c r="BJ180" s="349">
        <v>41518</v>
      </c>
      <c r="BK180" s="349">
        <v>41548</v>
      </c>
      <c r="BL180" s="349">
        <v>41579</v>
      </c>
      <c r="BM180" s="480">
        <v>41609</v>
      </c>
      <c r="BN180" s="505"/>
      <c r="BO180" s="349">
        <v>41640</v>
      </c>
      <c r="BP180" s="349">
        <v>41671</v>
      </c>
      <c r="BQ180" s="349">
        <v>41699</v>
      </c>
      <c r="BR180" s="349">
        <v>41730</v>
      </c>
      <c r="BS180" s="349">
        <v>41760</v>
      </c>
      <c r="BT180" s="349">
        <v>41791</v>
      </c>
      <c r="BU180" s="349">
        <v>41821</v>
      </c>
      <c r="BV180" s="349">
        <v>41852</v>
      </c>
      <c r="BW180" s="348"/>
      <c r="BX180" s="348"/>
      <c r="BY180" s="348"/>
      <c r="BZ180" s="348"/>
      <c r="CA180" s="482"/>
      <c r="CB180" s="348"/>
      <c r="CC180" s="348"/>
      <c r="CD180" s="348"/>
      <c r="CE180" s="348"/>
      <c r="CF180" s="348"/>
      <c r="CG180" s="490"/>
      <c r="CH180" s="133"/>
      <c r="CI180" s="133"/>
      <c r="CJ180" s="443"/>
      <c r="CK180" s="395"/>
      <c r="CN180" s="300"/>
    </row>
    <row r="181" spans="2:112" s="39" customFormat="1" ht="20.100000000000001" customHeight="1" thickBot="1" x14ac:dyDescent="0.3">
      <c r="B181" s="533" t="s">
        <v>49</v>
      </c>
      <c r="C181" s="536"/>
      <c r="D181" s="104">
        <f t="shared" ref="D181:BP181" si="149">SUM(D182:D184)</f>
        <v>3844.3602825300004</v>
      </c>
      <c r="E181" s="24">
        <f t="shared" si="149"/>
        <v>3486.19452697</v>
      </c>
      <c r="F181" s="24">
        <f t="shared" si="149"/>
        <v>3910.2526416600003</v>
      </c>
      <c r="G181" s="24">
        <f t="shared" si="149"/>
        <v>3983.71065172</v>
      </c>
      <c r="H181" s="24">
        <f t="shared" si="149"/>
        <v>3640.9952158400001</v>
      </c>
      <c r="I181" s="24">
        <f t="shared" si="149"/>
        <v>3858.9726897</v>
      </c>
      <c r="J181" s="24">
        <f t="shared" si="149"/>
        <v>4108.8802667</v>
      </c>
      <c r="K181" s="24">
        <f t="shared" si="149"/>
        <v>3888.5557145700004</v>
      </c>
      <c r="L181" s="24">
        <f t="shared" si="149"/>
        <v>4425.3230260199998</v>
      </c>
      <c r="M181" s="24">
        <f t="shared" si="149"/>
        <v>4668.7771934399998</v>
      </c>
      <c r="N181" s="24">
        <f t="shared" si="149"/>
        <v>4392.0750246000007</v>
      </c>
      <c r="O181" s="105">
        <f t="shared" si="149"/>
        <v>5305.3788000499999</v>
      </c>
      <c r="P181" s="24">
        <f t="shared" si="149"/>
        <v>49513.476033799998</v>
      </c>
      <c r="Q181" s="104">
        <f t="shared" si="149"/>
        <v>3942.6046813400003</v>
      </c>
      <c r="R181" s="24">
        <f t="shared" si="149"/>
        <v>3724.3562629400003</v>
      </c>
      <c r="S181" s="24">
        <f t="shared" si="149"/>
        <v>4764.4867709700002</v>
      </c>
      <c r="T181" s="24">
        <f t="shared" si="149"/>
        <v>4338.1262761899998</v>
      </c>
      <c r="U181" s="24">
        <f t="shared" si="149"/>
        <v>4189.3359614000001</v>
      </c>
      <c r="V181" s="24">
        <f t="shared" si="149"/>
        <v>4137.31866137</v>
      </c>
      <c r="W181" s="24">
        <f t="shared" si="149"/>
        <v>4122.8429933899997</v>
      </c>
      <c r="X181" s="24">
        <f t="shared" si="149"/>
        <v>4481.8160501399998</v>
      </c>
      <c r="Y181" s="24">
        <f t="shared" si="149"/>
        <v>4692.7963618800004</v>
      </c>
      <c r="Z181" s="24">
        <f t="shared" si="149"/>
        <v>4588.5951585700004</v>
      </c>
      <c r="AA181" s="24">
        <f t="shared" si="149"/>
        <v>4727.3836349100002</v>
      </c>
      <c r="AB181" s="105">
        <f t="shared" si="149"/>
        <v>6270.3457984200004</v>
      </c>
      <c r="AC181" s="24">
        <f t="shared" si="149"/>
        <v>53980.008611520003</v>
      </c>
      <c r="AD181" s="104">
        <f t="shared" si="149"/>
        <v>4626.3805682700004</v>
      </c>
      <c r="AE181" s="24">
        <f t="shared" si="149"/>
        <v>4983.7037740999995</v>
      </c>
      <c r="AF181" s="24">
        <f t="shared" si="149"/>
        <v>5522.7572527600005</v>
      </c>
      <c r="AG181" s="24">
        <f t="shared" si="149"/>
        <v>5230.7055551499998</v>
      </c>
      <c r="AH181" s="24">
        <f t="shared" si="149"/>
        <v>5711.8677845499997</v>
      </c>
      <c r="AI181" s="24">
        <f t="shared" si="149"/>
        <v>5356.4636704500008</v>
      </c>
      <c r="AJ181" s="24">
        <f t="shared" si="149"/>
        <v>6452.479788900001</v>
      </c>
      <c r="AK181" s="24">
        <f t="shared" si="149"/>
        <v>5708.3379421600002</v>
      </c>
      <c r="AL181" s="24">
        <f t="shared" si="149"/>
        <v>5699.0585548199997</v>
      </c>
      <c r="AM181" s="24">
        <f t="shared" si="149"/>
        <v>5399.1159766400006</v>
      </c>
      <c r="AN181" s="24">
        <f t="shared" si="149"/>
        <v>5152.4091880799997</v>
      </c>
      <c r="AO181" s="105">
        <f t="shared" si="149"/>
        <v>6852.2382316900002</v>
      </c>
      <c r="AP181" s="24">
        <f t="shared" si="149"/>
        <v>5671.8979370999996</v>
      </c>
      <c r="AQ181" s="24">
        <f t="shared" si="149"/>
        <v>4643.1292438399996</v>
      </c>
      <c r="AR181" s="24">
        <f t="shared" si="149"/>
        <v>5619.9325921499994</v>
      </c>
      <c r="AS181" s="24">
        <f t="shared" si="149"/>
        <v>5698.6080665199997</v>
      </c>
      <c r="AT181" s="24">
        <f t="shared" si="149"/>
        <v>6036.9372201999995</v>
      </c>
      <c r="AU181" s="24">
        <f t="shared" si="149"/>
        <v>5057.6399056400005</v>
      </c>
      <c r="AV181" s="24">
        <f t="shared" si="149"/>
        <v>6532.6236455400003</v>
      </c>
      <c r="AW181" s="24">
        <f t="shared" si="149"/>
        <v>6413.2653283100008</v>
      </c>
      <c r="AX181" s="24">
        <f t="shared" si="149"/>
        <v>5477.2064674499998</v>
      </c>
      <c r="AY181" s="24">
        <f t="shared" si="149"/>
        <v>6714.30961045</v>
      </c>
      <c r="AZ181" s="24">
        <f t="shared" si="149"/>
        <v>6032.0932708099999</v>
      </c>
      <c r="BA181" s="24">
        <f t="shared" si="149"/>
        <v>7750.4135320500009</v>
      </c>
      <c r="BB181" s="104">
        <f t="shared" si="149"/>
        <v>6659.8447804699999</v>
      </c>
      <c r="BC181" s="24">
        <f t="shared" si="149"/>
        <v>4944.0422155000006</v>
      </c>
      <c r="BD181" s="24">
        <f t="shared" si="149"/>
        <v>5727.7919160499996</v>
      </c>
      <c r="BE181" s="24">
        <f t="shared" si="149"/>
        <v>6855.2450791999991</v>
      </c>
      <c r="BF181" s="24">
        <f t="shared" si="149"/>
        <v>6058.1990774099995</v>
      </c>
      <c r="BG181" s="24">
        <f t="shared" si="149"/>
        <v>5563.5050787600003</v>
      </c>
      <c r="BH181" s="24">
        <f t="shared" si="149"/>
        <v>6457.55279479</v>
      </c>
      <c r="BI181" s="24">
        <f t="shared" si="149"/>
        <v>5983.9548035999997</v>
      </c>
      <c r="BJ181" s="24">
        <f t="shared" si="149"/>
        <v>5979.5972749100001</v>
      </c>
      <c r="BK181" s="24">
        <f t="shared" si="149"/>
        <v>6787.6908709400004</v>
      </c>
      <c r="BL181" s="24">
        <f t="shared" si="149"/>
        <v>6177.7909012499995</v>
      </c>
      <c r="BM181" s="105">
        <f t="shared" si="149"/>
        <v>8408.4662955499989</v>
      </c>
      <c r="BN181" s="23">
        <f>SUM(BB181:BM181)</f>
        <v>75603.681088429992</v>
      </c>
      <c r="BO181" s="24">
        <f t="shared" si="149"/>
        <v>6766.6438369900006</v>
      </c>
      <c r="BP181" s="24">
        <f t="shared" si="149"/>
        <v>5615.2124845799999</v>
      </c>
      <c r="BQ181" s="24">
        <f t="shared" ref="BQ181:BY181" si="150">SUM(BQ182:BQ184)</f>
        <v>5812.0283637099992</v>
      </c>
      <c r="BR181" s="24">
        <f t="shared" si="150"/>
        <v>7069.44850976</v>
      </c>
      <c r="BS181" s="24">
        <f t="shared" si="150"/>
        <v>6467.8529922400003</v>
      </c>
      <c r="BT181" s="24">
        <f t="shared" si="150"/>
        <v>5808.4242154499998</v>
      </c>
      <c r="BU181" s="24">
        <f t="shared" si="150"/>
        <v>8298.9133952000011</v>
      </c>
      <c r="BV181" s="24">
        <f t="shared" si="150"/>
        <v>6650.3570894599998</v>
      </c>
      <c r="BW181" s="24">
        <f t="shared" si="150"/>
        <v>6761.8761395399997</v>
      </c>
      <c r="BX181" s="24">
        <f t="shared" si="150"/>
        <v>7529.3402428999998</v>
      </c>
      <c r="BY181" s="24">
        <f t="shared" si="150"/>
        <v>6313.1166184899994</v>
      </c>
      <c r="BZ181" s="24">
        <f t="shared" ref="BZ181:CG181" si="151">SUM(BZ182:BZ184)</f>
        <v>8853.4783261199991</v>
      </c>
      <c r="CA181" s="104">
        <f t="shared" si="151"/>
        <v>6596.3446734300005</v>
      </c>
      <c r="CB181" s="24">
        <f t="shared" si="151"/>
        <v>5228.4228063299997</v>
      </c>
      <c r="CC181" s="24">
        <f t="shared" si="151"/>
        <v>6614.9200531500001</v>
      </c>
      <c r="CD181" s="24">
        <f t="shared" si="151"/>
        <v>7492.6957562599991</v>
      </c>
      <c r="CE181" s="24">
        <f t="shared" si="151"/>
        <v>6402.8919354399995</v>
      </c>
      <c r="CF181" s="24">
        <f t="shared" ref="CF181" si="152">SUM(CF182:CF184)</f>
        <v>6645.3449047599997</v>
      </c>
      <c r="CG181" s="105">
        <f t="shared" si="151"/>
        <v>6334.9233422200004</v>
      </c>
      <c r="CH181" s="24">
        <f>SUM($BB181:$BH181)</f>
        <v>42266.180942179992</v>
      </c>
      <c r="CI181" s="24">
        <f>SUM($BO181:$BU181)</f>
        <v>45838.52379793</v>
      </c>
      <c r="CJ181" s="105">
        <f>SUM($CA181:$CG181)</f>
        <v>45315.543471589997</v>
      </c>
      <c r="CK181" s="396">
        <f t="shared" ref="CK181:CK184" si="153">((CJ181/CI181)-1)*100</f>
        <v>-1.140918779682909</v>
      </c>
      <c r="CL181" s="257"/>
      <c r="CM181" s="296"/>
      <c r="CN181" s="300"/>
      <c r="CO181" s="257"/>
      <c r="CP181" s="257"/>
      <c r="CQ181" s="225"/>
      <c r="CR181" s="239"/>
      <c r="CS181" s="239"/>
      <c r="CT181" s="225"/>
      <c r="CU181" s="228"/>
      <c r="CV181" s="228"/>
      <c r="CW181" s="228"/>
      <c r="CX181" s="228"/>
      <c r="CY181" s="228"/>
      <c r="CZ181" s="228"/>
      <c r="DA181" s="228"/>
      <c r="DB181" s="228"/>
      <c r="DC181" s="228"/>
      <c r="DD181" s="228"/>
      <c r="DE181" s="228"/>
      <c r="DF181" s="228"/>
      <c r="DG181" s="228"/>
      <c r="DH181" s="228"/>
    </row>
    <row r="182" spans="2:112" ht="20.100000000000001" customHeight="1" x14ac:dyDescent="0.25">
      <c r="B182" s="318" t="s">
        <v>36</v>
      </c>
      <c r="C182" s="466"/>
      <c r="D182" s="53">
        <v>2704.2727363600002</v>
      </c>
      <c r="E182" s="26">
        <v>2450.09060206</v>
      </c>
      <c r="F182" s="26">
        <v>2846.1494643400001</v>
      </c>
      <c r="G182" s="26">
        <v>2753.3242117899999</v>
      </c>
      <c r="H182" s="26">
        <v>2619.8976497899998</v>
      </c>
      <c r="I182" s="26">
        <v>2651.7422641100002</v>
      </c>
      <c r="J182" s="26">
        <v>2933.6485753100001</v>
      </c>
      <c r="K182" s="26">
        <v>2758.3608585900001</v>
      </c>
      <c r="L182" s="26">
        <v>3222.1161796599999</v>
      </c>
      <c r="M182" s="26">
        <v>3306.57579992</v>
      </c>
      <c r="N182" s="26">
        <v>3051.1638513400003</v>
      </c>
      <c r="O182" s="77">
        <v>3583.81115778</v>
      </c>
      <c r="P182" s="116">
        <v>34881.153351050001</v>
      </c>
      <c r="Q182" s="46">
        <v>2871.6216772100001</v>
      </c>
      <c r="R182" s="32">
        <v>2799.1190035900004</v>
      </c>
      <c r="S182" s="32">
        <v>3608.7582450500004</v>
      </c>
      <c r="T182" s="32">
        <v>3237.2076050999999</v>
      </c>
      <c r="U182" s="32">
        <v>3004.8384983600004</v>
      </c>
      <c r="V182" s="32">
        <v>3299.9479305899999</v>
      </c>
      <c r="W182" s="32">
        <v>3287.0122201999998</v>
      </c>
      <c r="X182" s="32">
        <v>3466.5254378300001</v>
      </c>
      <c r="Y182" s="32">
        <v>3658.5373609499998</v>
      </c>
      <c r="Z182" s="32">
        <v>3627.4430324800001</v>
      </c>
      <c r="AA182" s="32">
        <v>3643.7891665900001</v>
      </c>
      <c r="AB182" s="176">
        <v>4304.9127265200004</v>
      </c>
      <c r="AC182" s="116">
        <v>40809.712904470005</v>
      </c>
      <c r="AD182" s="53">
        <v>3596.9744800900003</v>
      </c>
      <c r="AE182" s="26">
        <v>3831.4284025399998</v>
      </c>
      <c r="AF182" s="26">
        <v>4252.4174538300003</v>
      </c>
      <c r="AG182" s="26">
        <v>4151.8009689099999</v>
      </c>
      <c r="AH182" s="26">
        <v>4456.8379858199996</v>
      </c>
      <c r="AI182" s="26">
        <v>4178.0590182800006</v>
      </c>
      <c r="AJ182" s="26">
        <v>4615.6950155100003</v>
      </c>
      <c r="AK182" s="26">
        <v>4281.90336639</v>
      </c>
      <c r="AL182" s="26">
        <v>4330.5834237999998</v>
      </c>
      <c r="AM182" s="26">
        <v>3975.33848089</v>
      </c>
      <c r="AN182" s="26">
        <v>3934.4837325999997</v>
      </c>
      <c r="AO182" s="77">
        <v>4748.2051259</v>
      </c>
      <c r="AP182" s="32">
        <v>4216.08052391</v>
      </c>
      <c r="AQ182" s="32">
        <v>3605.1508649899997</v>
      </c>
      <c r="AR182" s="32">
        <v>4265.6164113300001</v>
      </c>
      <c r="AS182" s="32">
        <v>4266.8703065099999</v>
      </c>
      <c r="AT182" s="32">
        <v>4617.2962608500002</v>
      </c>
      <c r="AU182" s="32">
        <v>3741.2234930300001</v>
      </c>
      <c r="AV182" s="32">
        <v>4644.4769675100006</v>
      </c>
      <c r="AW182" s="32">
        <v>4941.1675200500003</v>
      </c>
      <c r="AX182" s="32">
        <v>4085.8709032600004</v>
      </c>
      <c r="AY182" s="32">
        <v>4979.68749923</v>
      </c>
      <c r="AZ182" s="32">
        <v>4536.2860582200001</v>
      </c>
      <c r="BA182" s="32">
        <v>4977.7942688800003</v>
      </c>
      <c r="BB182" s="53">
        <v>4864.0070425699996</v>
      </c>
      <c r="BC182" s="26">
        <v>3801.5984368899999</v>
      </c>
      <c r="BD182" s="26">
        <v>4085.3701500000002</v>
      </c>
      <c r="BE182" s="26">
        <v>4984.2992660800001</v>
      </c>
      <c r="BF182" s="26">
        <v>4550.8012742600004</v>
      </c>
      <c r="BG182" s="26">
        <v>4136.8157342600007</v>
      </c>
      <c r="BH182" s="26">
        <v>4684.14370762</v>
      </c>
      <c r="BI182" s="26">
        <v>4374.2258053800006</v>
      </c>
      <c r="BJ182" s="26">
        <v>4350.3311496300003</v>
      </c>
      <c r="BK182" s="26">
        <v>4912.9388802700005</v>
      </c>
      <c r="BL182" s="26">
        <v>4348.9133432899998</v>
      </c>
      <c r="BM182" s="77">
        <v>5314.0579453999999</v>
      </c>
      <c r="BN182" s="503">
        <f>SUM(BB182:BM182)</f>
        <v>54407.502735650007</v>
      </c>
      <c r="BO182" s="26">
        <v>4754.6722100200004</v>
      </c>
      <c r="BP182" s="26">
        <v>4165.0945804399998</v>
      </c>
      <c r="BQ182" s="26">
        <v>4520.1385625299999</v>
      </c>
      <c r="BR182" s="26">
        <v>5320.7420679099996</v>
      </c>
      <c r="BS182" s="26">
        <v>4983.9661588999998</v>
      </c>
      <c r="BT182" s="26">
        <v>4375.31129134</v>
      </c>
      <c r="BU182" s="26">
        <v>6620.7194856800006</v>
      </c>
      <c r="BV182" s="26">
        <v>4352.5931923400003</v>
      </c>
      <c r="BW182" s="101">
        <v>4974.5366557799998</v>
      </c>
      <c r="BX182" s="101">
        <v>5403.5522455800001</v>
      </c>
      <c r="BY182" s="101">
        <v>4486.7816060499999</v>
      </c>
      <c r="BZ182" s="101">
        <v>5757.2243553199996</v>
      </c>
      <c r="CA182" s="154">
        <v>4777.3009260500003</v>
      </c>
      <c r="CB182" s="101">
        <v>4013.3280486599997</v>
      </c>
      <c r="CC182" s="101">
        <v>4833.6678401199997</v>
      </c>
      <c r="CD182" s="101">
        <v>5460.6109716899991</v>
      </c>
      <c r="CE182" s="101">
        <v>4749.2318952899996</v>
      </c>
      <c r="CF182" s="101">
        <v>4984.0589481699999</v>
      </c>
      <c r="CG182" s="270">
        <v>4696.4306120399997</v>
      </c>
      <c r="CH182" s="116">
        <f>SUM($BB182:$BH182)</f>
        <v>31107.035611680003</v>
      </c>
      <c r="CI182" s="116">
        <f>SUM($BO182:$BU182)</f>
        <v>34740.644356819997</v>
      </c>
      <c r="CJ182" s="275">
        <f>SUM($CA182:$CG182)</f>
        <v>33514.629242019997</v>
      </c>
      <c r="CK182" s="397">
        <f t="shared" si="153"/>
        <v>-3.529051166143149</v>
      </c>
      <c r="CM182" s="260"/>
      <c r="CN182" s="300"/>
    </row>
    <row r="183" spans="2:112" ht="20.100000000000001" customHeight="1" x14ac:dyDescent="0.25">
      <c r="B183" s="60" t="s">
        <v>37</v>
      </c>
      <c r="C183" s="13"/>
      <c r="D183" s="53">
        <v>743.34899952000001</v>
      </c>
      <c r="E183" s="26">
        <v>551.86034308000001</v>
      </c>
      <c r="F183" s="26">
        <v>620.49535205999996</v>
      </c>
      <c r="G183" s="26">
        <v>641.17728482000007</v>
      </c>
      <c r="H183" s="26">
        <v>590.86667695000006</v>
      </c>
      <c r="I183" s="26">
        <v>629.56897638999999</v>
      </c>
      <c r="J183" s="26">
        <v>682.99584594000009</v>
      </c>
      <c r="K183" s="26">
        <v>600.95522884000002</v>
      </c>
      <c r="L183" s="26">
        <v>657.70655549000003</v>
      </c>
      <c r="M183" s="26">
        <v>823.34001250999995</v>
      </c>
      <c r="N183" s="26">
        <v>869.47097371000007</v>
      </c>
      <c r="O183" s="77">
        <v>1182.80208305</v>
      </c>
      <c r="P183" s="83">
        <v>8594.5883323599992</v>
      </c>
      <c r="Q183" s="53">
        <v>722.36401263000005</v>
      </c>
      <c r="R183" s="26">
        <v>497.35122699999999</v>
      </c>
      <c r="S183" s="26">
        <v>739.22564266999996</v>
      </c>
      <c r="T183" s="26">
        <v>670.0609188200001</v>
      </c>
      <c r="U183" s="26">
        <v>724.47100389000002</v>
      </c>
      <c r="V183" s="26">
        <v>436.76943949999998</v>
      </c>
      <c r="W183" s="26">
        <v>510.45960599</v>
      </c>
      <c r="X183" s="26">
        <v>661.41017644999999</v>
      </c>
      <c r="Y183" s="26">
        <v>591.73238212000001</v>
      </c>
      <c r="Z183" s="26">
        <v>636.64765629999999</v>
      </c>
      <c r="AA183" s="26">
        <v>742.34120826999992</v>
      </c>
      <c r="AB183" s="177">
        <v>1372.4986506600001</v>
      </c>
      <c r="AC183" s="83">
        <v>8305.3319242999987</v>
      </c>
      <c r="AD183" s="53">
        <v>723.07389824999996</v>
      </c>
      <c r="AE183" s="26">
        <v>657.8731679199999</v>
      </c>
      <c r="AF183" s="26">
        <v>696.42069871000001</v>
      </c>
      <c r="AG183" s="26">
        <v>644.66106754999998</v>
      </c>
      <c r="AH183" s="26">
        <v>699.69991877999996</v>
      </c>
      <c r="AI183" s="26">
        <v>689.26763538</v>
      </c>
      <c r="AJ183" s="26">
        <v>894.86092960000008</v>
      </c>
      <c r="AK183" s="26">
        <v>894.30809276000002</v>
      </c>
      <c r="AL183" s="26">
        <v>905.54445955999995</v>
      </c>
      <c r="AM183" s="26">
        <v>903.95431660999998</v>
      </c>
      <c r="AN183" s="26">
        <v>815.76523927999995</v>
      </c>
      <c r="AO183" s="77">
        <v>1598.8593762</v>
      </c>
      <c r="AP183" s="26">
        <v>912.59292260000007</v>
      </c>
      <c r="AQ183" s="26">
        <v>649.56583044000001</v>
      </c>
      <c r="AR183" s="26">
        <v>808.40303540000002</v>
      </c>
      <c r="AS183" s="26">
        <v>660.72257542</v>
      </c>
      <c r="AT183" s="26">
        <v>938.12368749999996</v>
      </c>
      <c r="AU183" s="26">
        <v>810.71077676000004</v>
      </c>
      <c r="AV183" s="26">
        <v>948.68603117999999</v>
      </c>
      <c r="AW183" s="26">
        <v>983.65331665999997</v>
      </c>
      <c r="AX183" s="26">
        <v>869.86681675</v>
      </c>
      <c r="AY183" s="26">
        <v>1084.5676165899999</v>
      </c>
      <c r="AZ183" s="26">
        <v>1047.4959149700001</v>
      </c>
      <c r="BA183" s="26">
        <v>2097.2363532700001</v>
      </c>
      <c r="BB183" s="53">
        <v>1245.0658316400002</v>
      </c>
      <c r="BC183" s="26">
        <v>729.56234826000002</v>
      </c>
      <c r="BD183" s="26">
        <v>942.08171433000007</v>
      </c>
      <c r="BE183" s="26">
        <v>1225.1938000599998</v>
      </c>
      <c r="BF183" s="26">
        <v>994.66714953999997</v>
      </c>
      <c r="BG183" s="26">
        <v>924.41446121000001</v>
      </c>
      <c r="BH183" s="26">
        <v>1127.25603815</v>
      </c>
      <c r="BI183" s="26">
        <v>1052.71837043</v>
      </c>
      <c r="BJ183" s="26">
        <v>1048.8910974099999</v>
      </c>
      <c r="BK183" s="26">
        <v>1219.5989604000001</v>
      </c>
      <c r="BL183" s="26">
        <v>1175.2773338</v>
      </c>
      <c r="BM183" s="77">
        <v>2436.21250663</v>
      </c>
      <c r="BN183" s="503">
        <f>SUM(BB183:BM183)</f>
        <v>14120.93961186</v>
      </c>
      <c r="BO183" s="26">
        <v>1549.1230235399998</v>
      </c>
      <c r="BP183" s="26">
        <v>995.90339767</v>
      </c>
      <c r="BQ183" s="26">
        <v>832.69680930999994</v>
      </c>
      <c r="BR183" s="26">
        <v>1103.16771943</v>
      </c>
      <c r="BS183" s="26">
        <v>983.54292969000005</v>
      </c>
      <c r="BT183" s="26">
        <v>920.62933267999995</v>
      </c>
      <c r="BU183" s="26">
        <v>1256.24933106</v>
      </c>
      <c r="BV183" s="26">
        <v>1148.88194856</v>
      </c>
      <c r="BW183" s="101">
        <v>1207.00140784</v>
      </c>
      <c r="BX183" s="101">
        <v>1488.12670368</v>
      </c>
      <c r="BY183" s="101">
        <v>1318.18928729</v>
      </c>
      <c r="BZ183" s="101">
        <v>2468.8930167399999</v>
      </c>
      <c r="CA183" s="154">
        <v>1184.9927853900001</v>
      </c>
      <c r="CB183" s="101">
        <v>796.86278252</v>
      </c>
      <c r="CC183" s="101">
        <v>1273.2687363099999</v>
      </c>
      <c r="CD183" s="101">
        <v>1362.7696635299999</v>
      </c>
      <c r="CE183" s="101">
        <v>1063.31140615</v>
      </c>
      <c r="CF183" s="101">
        <v>961.89268373000004</v>
      </c>
      <c r="CG183" s="270">
        <v>957.61743136000007</v>
      </c>
      <c r="CH183" s="83">
        <f>SUM($BB183:$BH183)</f>
        <v>7188.2413431899995</v>
      </c>
      <c r="CI183" s="83">
        <f>SUM($BO183:$BU183)</f>
        <v>7641.3125433800005</v>
      </c>
      <c r="CJ183" s="27">
        <f>SUM($CA183:$CG183)</f>
        <v>7600.7154889900012</v>
      </c>
      <c r="CK183" s="394">
        <f t="shared" si="153"/>
        <v>-0.53128378350615346</v>
      </c>
      <c r="CL183" s="298"/>
      <c r="CM183" s="296"/>
      <c r="CN183" s="300"/>
    </row>
    <row r="184" spans="2:112" ht="20.100000000000001" customHeight="1" thickBot="1" x14ac:dyDescent="0.3">
      <c r="B184" s="60" t="s">
        <v>38</v>
      </c>
      <c r="C184" s="13"/>
      <c r="D184" s="53">
        <v>396.73854664999999</v>
      </c>
      <c r="E184" s="26">
        <v>484.24358182999998</v>
      </c>
      <c r="F184" s="26">
        <v>443.60782525999997</v>
      </c>
      <c r="G184" s="26">
        <v>589.20915510999998</v>
      </c>
      <c r="H184" s="26">
        <v>430.23088910000001</v>
      </c>
      <c r="I184" s="26">
        <v>577.66144919999999</v>
      </c>
      <c r="J184" s="26">
        <v>492.23584545</v>
      </c>
      <c r="K184" s="26">
        <v>529.23962714000004</v>
      </c>
      <c r="L184" s="26">
        <v>545.50029086999996</v>
      </c>
      <c r="M184" s="26">
        <v>538.86138100999995</v>
      </c>
      <c r="N184" s="26">
        <v>471.44019954999999</v>
      </c>
      <c r="O184" s="77">
        <v>538.76555922</v>
      </c>
      <c r="P184" s="83">
        <v>6037.7343503899992</v>
      </c>
      <c r="Q184" s="47">
        <v>348.61899149999999</v>
      </c>
      <c r="R184" s="33">
        <v>427.88603235000005</v>
      </c>
      <c r="S184" s="33">
        <v>416.50288325000002</v>
      </c>
      <c r="T184" s="33">
        <v>430.85775226999999</v>
      </c>
      <c r="U184" s="33">
        <v>460.02645914999999</v>
      </c>
      <c r="V184" s="33">
        <v>400.60129128</v>
      </c>
      <c r="W184" s="33">
        <v>325.3711672</v>
      </c>
      <c r="X184" s="33">
        <v>353.88043586000003</v>
      </c>
      <c r="Y184" s="33">
        <v>442.52661881</v>
      </c>
      <c r="Z184" s="33">
        <v>324.50446979000003</v>
      </c>
      <c r="AA184" s="33">
        <v>341.25326004999999</v>
      </c>
      <c r="AB184" s="65">
        <v>592.93442124000001</v>
      </c>
      <c r="AC184" s="24">
        <v>4864.9637827500001</v>
      </c>
      <c r="AD184" s="53">
        <v>306.33218993000003</v>
      </c>
      <c r="AE184" s="26">
        <v>494.40220363999998</v>
      </c>
      <c r="AF184" s="26">
        <v>573.91910022000002</v>
      </c>
      <c r="AG184" s="26">
        <v>434.24351868999997</v>
      </c>
      <c r="AH184" s="26">
        <v>555.32987995000008</v>
      </c>
      <c r="AI184" s="26">
        <v>489.13701679000002</v>
      </c>
      <c r="AJ184" s="26">
        <v>941.92384378999998</v>
      </c>
      <c r="AK184" s="26">
        <v>532.12648301000002</v>
      </c>
      <c r="AL184" s="26">
        <v>462.93067145999999</v>
      </c>
      <c r="AM184" s="26">
        <v>519.82317913999998</v>
      </c>
      <c r="AN184" s="26">
        <v>402.16021619999998</v>
      </c>
      <c r="AO184" s="77">
        <v>505.17372958999999</v>
      </c>
      <c r="AP184" s="33">
        <v>543.22449059000007</v>
      </c>
      <c r="AQ184" s="33">
        <v>388.41254841</v>
      </c>
      <c r="AR184" s="33">
        <v>545.91314541999998</v>
      </c>
      <c r="AS184" s="33">
        <v>771.01518458999999</v>
      </c>
      <c r="AT184" s="33">
        <v>481.51727185000004</v>
      </c>
      <c r="AU184" s="33">
        <v>505.70563585000002</v>
      </c>
      <c r="AV184" s="33">
        <v>939.46064684999999</v>
      </c>
      <c r="AW184" s="33">
        <v>488.44449160000005</v>
      </c>
      <c r="AX184" s="33">
        <v>521.46874744000002</v>
      </c>
      <c r="AY184" s="33">
        <v>650.05449463000002</v>
      </c>
      <c r="AZ184" s="33">
        <v>448.31129762</v>
      </c>
      <c r="BA184" s="33">
        <v>675.38290989999996</v>
      </c>
      <c r="BB184" s="47">
        <v>550.77190626000004</v>
      </c>
      <c r="BC184" s="26">
        <v>412.88143035000002</v>
      </c>
      <c r="BD184" s="26">
        <v>700.34005172000002</v>
      </c>
      <c r="BE184" s="26">
        <v>645.75201305999997</v>
      </c>
      <c r="BF184" s="26">
        <v>512.73065360999999</v>
      </c>
      <c r="BG184" s="26">
        <v>502.27488329000005</v>
      </c>
      <c r="BH184" s="26">
        <v>646.15304902000003</v>
      </c>
      <c r="BI184" s="26">
        <v>557.01062778999994</v>
      </c>
      <c r="BJ184" s="26">
        <v>580.37502787000005</v>
      </c>
      <c r="BK184" s="26">
        <v>655.15303026999993</v>
      </c>
      <c r="BL184" s="26">
        <v>653.60022415999993</v>
      </c>
      <c r="BM184" s="77">
        <v>658.19584351999993</v>
      </c>
      <c r="BN184" s="503">
        <f>SUM(BB184:BM184)</f>
        <v>7075.2387409200001</v>
      </c>
      <c r="BO184" s="33">
        <v>462.84860343000003</v>
      </c>
      <c r="BP184" s="33">
        <v>454.21450647</v>
      </c>
      <c r="BQ184" s="33">
        <v>459.19299187000001</v>
      </c>
      <c r="BR184" s="33">
        <v>645.53872242</v>
      </c>
      <c r="BS184" s="33">
        <v>500.34390364999996</v>
      </c>
      <c r="BT184" s="33">
        <v>512.48359143000005</v>
      </c>
      <c r="BU184" s="33">
        <v>421.94457846</v>
      </c>
      <c r="BV184" s="33">
        <v>1148.88194856</v>
      </c>
      <c r="BW184" s="273">
        <v>580.33807591999994</v>
      </c>
      <c r="BX184" s="273">
        <v>637.66129363999994</v>
      </c>
      <c r="BY184" s="273">
        <v>508.14572514999998</v>
      </c>
      <c r="BZ184" s="273">
        <v>627.36095405999993</v>
      </c>
      <c r="CA184" s="272">
        <v>634.05096199000002</v>
      </c>
      <c r="CB184" s="273">
        <v>418.23197514999998</v>
      </c>
      <c r="CC184" s="273">
        <v>507.98347672000006</v>
      </c>
      <c r="CD184" s="273">
        <v>669.31512104000001</v>
      </c>
      <c r="CE184" s="273">
        <v>590.34863399999995</v>
      </c>
      <c r="CF184" s="273">
        <v>699.39327286000002</v>
      </c>
      <c r="CG184" s="274">
        <v>680.87529882000001</v>
      </c>
      <c r="CH184" s="24">
        <f>SUM($BB184:$BH184)</f>
        <v>3970.90398731</v>
      </c>
      <c r="CI184" s="24">
        <f>SUM($BO184:$BU184)</f>
        <v>3456.5668977300002</v>
      </c>
      <c r="CJ184" s="105">
        <f>SUM($CA184:$CG184)</f>
        <v>4200.19874058</v>
      </c>
      <c r="CK184" s="396">
        <f t="shared" si="153"/>
        <v>21.51359614472841</v>
      </c>
      <c r="CM184" s="296"/>
      <c r="CN184" s="300"/>
    </row>
    <row r="185" spans="2:112" ht="20.100000000000001" customHeight="1" x14ac:dyDescent="0.25">
      <c r="B185" s="28" t="s">
        <v>61</v>
      </c>
      <c r="C185" s="19"/>
      <c r="D185" s="46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150"/>
      <c r="P185" s="116"/>
      <c r="Q185" s="46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176"/>
      <c r="AC185" s="116"/>
      <c r="AD185" s="46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150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46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150"/>
      <c r="BN185" s="506"/>
      <c r="BO185" s="32"/>
      <c r="BP185" s="32"/>
      <c r="BQ185" s="32"/>
      <c r="BR185" s="32"/>
      <c r="BS185" s="32"/>
      <c r="BT185" s="32"/>
      <c r="BU185" s="32"/>
      <c r="BV185" s="32"/>
      <c r="BW185" s="35"/>
      <c r="BX185" s="35"/>
      <c r="BY185" s="35"/>
      <c r="BZ185" s="35"/>
      <c r="CA185" s="121"/>
      <c r="CB185" s="35"/>
      <c r="CC185" s="35"/>
      <c r="CD185" s="35"/>
      <c r="CE185" s="35"/>
      <c r="CF185" s="35"/>
      <c r="CG185" s="36"/>
      <c r="CH185" s="116"/>
      <c r="CI185" s="116"/>
      <c r="CJ185" s="275"/>
      <c r="CK185" s="384"/>
      <c r="CM185" s="300"/>
      <c r="CN185" s="300"/>
    </row>
    <row r="186" spans="2:112" ht="20.100000000000001" customHeight="1" thickBot="1" x14ac:dyDescent="0.3">
      <c r="B186" s="533" t="s">
        <v>49</v>
      </c>
      <c r="C186" s="536"/>
      <c r="D186" s="104">
        <f t="shared" ref="D186:BP186" si="154">SUM(D187:D189)</f>
        <v>1502.2677022321996</v>
      </c>
      <c r="E186" s="24">
        <f t="shared" si="154"/>
        <v>1379.4326061141001</v>
      </c>
      <c r="F186" s="24">
        <f t="shared" si="154"/>
        <v>1672.2927940757995</v>
      </c>
      <c r="G186" s="24">
        <f t="shared" si="154"/>
        <v>1707.1090102767</v>
      </c>
      <c r="H186" s="24">
        <f t="shared" si="154"/>
        <v>1889.6212597772001</v>
      </c>
      <c r="I186" s="24">
        <f t="shared" si="154"/>
        <v>1983.8934780213999</v>
      </c>
      <c r="J186" s="24">
        <f t="shared" si="154"/>
        <v>2123.7476866445004</v>
      </c>
      <c r="K186" s="24">
        <f t="shared" si="154"/>
        <v>1803.1448514543999</v>
      </c>
      <c r="L186" s="24">
        <f t="shared" si="154"/>
        <v>1844.7706112156002</v>
      </c>
      <c r="M186" s="24">
        <f t="shared" si="154"/>
        <v>2002.4147525895</v>
      </c>
      <c r="N186" s="24">
        <f t="shared" si="154"/>
        <v>1925.3739303280997</v>
      </c>
      <c r="O186" s="105">
        <f t="shared" si="154"/>
        <v>2063.1770973338998</v>
      </c>
      <c r="P186" s="24">
        <f t="shared" si="154"/>
        <v>21897.2457800634</v>
      </c>
      <c r="Q186" s="104">
        <f t="shared" si="154"/>
        <v>1634.6604491155999</v>
      </c>
      <c r="R186" s="24">
        <f t="shared" si="154"/>
        <v>1409.0512390884001</v>
      </c>
      <c r="S186" s="24">
        <f t="shared" si="154"/>
        <v>1778.6993542923001</v>
      </c>
      <c r="T186" s="24">
        <f t="shared" si="154"/>
        <v>2024.7006831433</v>
      </c>
      <c r="U186" s="24">
        <f t="shared" si="154"/>
        <v>1979.1633243229999</v>
      </c>
      <c r="V186" s="24">
        <f t="shared" si="154"/>
        <v>1882.4153955347997</v>
      </c>
      <c r="W186" s="24">
        <f t="shared" si="154"/>
        <v>1786.2653875692999</v>
      </c>
      <c r="X186" s="24">
        <f t="shared" si="154"/>
        <v>1726.1593571226999</v>
      </c>
      <c r="Y186" s="24">
        <f t="shared" si="154"/>
        <v>1632.6893439887999</v>
      </c>
      <c r="Z186" s="24">
        <f t="shared" si="154"/>
        <v>1601.4262083780998</v>
      </c>
      <c r="AA186" s="24">
        <f t="shared" si="154"/>
        <v>1766.9309456143001</v>
      </c>
      <c r="AB186" s="105">
        <f t="shared" si="154"/>
        <v>2180.8714223910001</v>
      </c>
      <c r="AC186" s="24">
        <f t="shared" si="154"/>
        <v>21403.033110561606</v>
      </c>
      <c r="AD186" s="104">
        <f t="shared" si="154"/>
        <v>1437.7940273165998</v>
      </c>
      <c r="AE186" s="24">
        <f t="shared" si="154"/>
        <v>1319.1628041199988</v>
      </c>
      <c r="AF186" s="24">
        <f t="shared" si="154"/>
        <v>1515.0515295138846</v>
      </c>
      <c r="AG186" s="24">
        <f t="shared" si="154"/>
        <v>1995.2154617691986</v>
      </c>
      <c r="AH186" s="24">
        <f t="shared" si="154"/>
        <v>2345.1483234803</v>
      </c>
      <c r="AI186" s="24">
        <f t="shared" si="154"/>
        <v>1786.794264629566</v>
      </c>
      <c r="AJ186" s="24">
        <f t="shared" si="154"/>
        <v>1827.5117017954069</v>
      </c>
      <c r="AK186" s="24">
        <f t="shared" si="154"/>
        <v>1991.106228335701</v>
      </c>
      <c r="AL186" s="24">
        <f t="shared" si="154"/>
        <v>1800.5131527645008</v>
      </c>
      <c r="AM186" s="24">
        <f t="shared" si="154"/>
        <v>1904.8796101254006</v>
      </c>
      <c r="AN186" s="24">
        <f t="shared" si="154"/>
        <v>1713.5784208239882</v>
      </c>
      <c r="AO186" s="105">
        <f t="shared" si="154"/>
        <v>2060.7980908256</v>
      </c>
      <c r="AP186" s="24">
        <f t="shared" si="154"/>
        <v>1451.5736799480001</v>
      </c>
      <c r="AQ186" s="24">
        <f t="shared" si="154"/>
        <v>1533.7511592633998</v>
      </c>
      <c r="AR186" s="24">
        <f t="shared" si="154"/>
        <v>1801.0440049882</v>
      </c>
      <c r="AS186" s="24">
        <f t="shared" si="154"/>
        <v>2137.8448222026</v>
      </c>
      <c r="AT186" s="24">
        <f t="shared" si="154"/>
        <v>2449.8769562764001</v>
      </c>
      <c r="AU186" s="24">
        <f t="shared" si="154"/>
        <v>1792.4504300976</v>
      </c>
      <c r="AV186" s="24">
        <f t="shared" si="154"/>
        <v>1681.8079821298002</v>
      </c>
      <c r="AW186" s="24">
        <f t="shared" si="154"/>
        <v>1608.0592558464</v>
      </c>
      <c r="AX186" s="24">
        <f t="shared" si="154"/>
        <v>1369.9558485563998</v>
      </c>
      <c r="AY186" s="24">
        <f t="shared" si="154"/>
        <v>1828.1088452396</v>
      </c>
      <c r="AZ186" s="24">
        <f t="shared" si="154"/>
        <v>1507.6500002185999</v>
      </c>
      <c r="BA186" s="24">
        <f t="shared" si="154"/>
        <v>1775.7282372592003</v>
      </c>
      <c r="BB186" s="104">
        <f t="shared" si="154"/>
        <v>1515.3906941530001</v>
      </c>
      <c r="BC186" s="24">
        <f t="shared" si="154"/>
        <v>1287.4050975702</v>
      </c>
      <c r="BD186" s="24">
        <f t="shared" si="154"/>
        <v>1357.3383149718002</v>
      </c>
      <c r="BE186" s="24">
        <f t="shared" si="154"/>
        <v>1840.7359498276003</v>
      </c>
      <c r="BF186" s="24">
        <f t="shared" si="154"/>
        <v>2125.1300686980003</v>
      </c>
      <c r="BG186" s="24">
        <f t="shared" si="154"/>
        <v>1861.4861774348001</v>
      </c>
      <c r="BH186" s="24">
        <f t="shared" si="154"/>
        <v>1760.7215781288</v>
      </c>
      <c r="BI186" s="24">
        <f t="shared" si="154"/>
        <v>1489.4435113068</v>
      </c>
      <c r="BJ186" s="24">
        <f t="shared" si="154"/>
        <v>1550.5693688464</v>
      </c>
      <c r="BK186" s="24">
        <f t="shared" si="154"/>
        <v>1783.878949895</v>
      </c>
      <c r="BL186" s="24">
        <f t="shared" si="154"/>
        <v>1548.4286410880002</v>
      </c>
      <c r="BM186" s="105">
        <f t="shared" si="154"/>
        <v>1825.7597996554002</v>
      </c>
      <c r="BN186" s="23">
        <f t="shared" ref="BN186:BN192" si="155">SUM(BB186:BM186)</f>
        <v>19946.288151575802</v>
      </c>
      <c r="BO186" s="24">
        <f t="shared" si="154"/>
        <v>1478.6863823508002</v>
      </c>
      <c r="BP186" s="24">
        <f t="shared" si="154"/>
        <v>1084.2701532389999</v>
      </c>
      <c r="BQ186" s="24">
        <f t="shared" ref="BQ186:BY186" si="156">SUM(BQ187:BQ189)</f>
        <v>1226.8960677008001</v>
      </c>
      <c r="BR186" s="24">
        <f t="shared" si="156"/>
        <v>1670.5855569354003</v>
      </c>
      <c r="BS186" s="24">
        <f t="shared" si="156"/>
        <v>1789.5599278690001</v>
      </c>
      <c r="BT186" s="24">
        <f t="shared" si="156"/>
        <v>1617.3762813292001</v>
      </c>
      <c r="BU186" s="24">
        <f t="shared" si="156"/>
        <v>1684.8758392998</v>
      </c>
      <c r="BV186" s="24">
        <f t="shared" si="156"/>
        <v>1353.8236978322002</v>
      </c>
      <c r="BW186" s="24">
        <f t="shared" si="156"/>
        <v>1309.1938111853997</v>
      </c>
      <c r="BX186" s="24">
        <f t="shared" si="156"/>
        <v>1515.7251406934001</v>
      </c>
      <c r="BY186" s="24">
        <f t="shared" si="156"/>
        <v>1403.0250107552001</v>
      </c>
      <c r="BZ186" s="24">
        <f t="shared" ref="BZ186:CG186" si="157">SUM(BZ187:BZ189)</f>
        <v>1786.4062881140003</v>
      </c>
      <c r="CA186" s="104">
        <f t="shared" si="157"/>
        <v>1120.024865631</v>
      </c>
      <c r="CB186" s="24">
        <f t="shared" si="157"/>
        <v>910.10763817120005</v>
      </c>
      <c r="CC186" s="24">
        <f t="shared" si="157"/>
        <v>1082.5931793852001</v>
      </c>
      <c r="CD186" s="24">
        <f t="shared" si="157"/>
        <v>1341.1162657312</v>
      </c>
      <c r="CE186" s="24">
        <f t="shared" si="157"/>
        <v>1353.0383466474002</v>
      </c>
      <c r="CF186" s="24">
        <f t="shared" ref="CF186" si="158">SUM(CF187:CF189)</f>
        <v>1425.3155878388</v>
      </c>
      <c r="CG186" s="105">
        <f t="shared" si="157"/>
        <v>1106.0587566826</v>
      </c>
      <c r="CH186" s="24">
        <f t="shared" ref="CH186:CH198" si="159">SUM($BB186:$BH186)</f>
        <v>11748.207880784201</v>
      </c>
      <c r="CI186" s="24">
        <f t="shared" ref="CI186:CI198" si="160">SUM($BO186:$BU186)</f>
        <v>10552.250208724001</v>
      </c>
      <c r="CJ186" s="105">
        <f t="shared" ref="CJ186:CJ198" si="161">SUM($CA186:$CG186)</f>
        <v>8338.2546400873998</v>
      </c>
      <c r="CK186" s="396">
        <f t="shared" ref="CK186:CK189" si="162">((CJ186/CI186)-1)*100</f>
        <v>-20.98126489463068</v>
      </c>
      <c r="CN186" s="300"/>
    </row>
    <row r="187" spans="2:112" ht="20.100000000000001" customHeight="1" x14ac:dyDescent="0.25">
      <c r="B187" s="60" t="s">
        <v>36</v>
      </c>
      <c r="C187" s="467"/>
      <c r="D187" s="53">
        <v>1088.0359861405998</v>
      </c>
      <c r="E187" s="26">
        <v>1018.8319537762001</v>
      </c>
      <c r="F187" s="26">
        <v>1305.7601651582997</v>
      </c>
      <c r="G187" s="26">
        <v>1347.0441396084</v>
      </c>
      <c r="H187" s="26">
        <v>1549.0743837835</v>
      </c>
      <c r="I187" s="26">
        <v>1606.0362878651999</v>
      </c>
      <c r="J187" s="26">
        <v>1576.1185868976002</v>
      </c>
      <c r="K187" s="26">
        <v>1375.5840237310999</v>
      </c>
      <c r="L187" s="26">
        <v>1457.526634756</v>
      </c>
      <c r="M187" s="26">
        <v>1530.6695303102999</v>
      </c>
      <c r="N187" s="26">
        <v>1533.3999999999999</v>
      </c>
      <c r="O187" s="77">
        <v>1609.2097886678</v>
      </c>
      <c r="P187" s="83">
        <v>16997.291480694999</v>
      </c>
      <c r="Q187" s="53">
        <v>1231.5889096006999</v>
      </c>
      <c r="R187" s="26">
        <v>1076.1496203191</v>
      </c>
      <c r="S187" s="26">
        <v>1334.5814281810001</v>
      </c>
      <c r="T187" s="26">
        <v>1570.8411321409001</v>
      </c>
      <c r="U187" s="26">
        <v>1548.0470430032999</v>
      </c>
      <c r="V187" s="26">
        <v>1400.6173990610998</v>
      </c>
      <c r="W187" s="26">
        <v>1390.9518927035999</v>
      </c>
      <c r="X187" s="26">
        <v>1374.2363598728998</v>
      </c>
      <c r="Y187" s="26">
        <v>1250.9783295217001</v>
      </c>
      <c r="Z187" s="26">
        <v>1301.4808979021998</v>
      </c>
      <c r="AA187" s="26">
        <v>1439.5131210635002</v>
      </c>
      <c r="AB187" s="77">
        <v>1843.1891593176001</v>
      </c>
      <c r="AC187" s="83">
        <v>16762.175292687603</v>
      </c>
      <c r="AD187" s="53">
        <v>1110.5513491161998</v>
      </c>
      <c r="AE187" s="26">
        <v>1089.9296180029221</v>
      </c>
      <c r="AF187" s="26">
        <v>1246.9153900486974</v>
      </c>
      <c r="AG187" s="26">
        <v>1713.2450975126653</v>
      </c>
      <c r="AH187" s="26">
        <v>1946.0909078962</v>
      </c>
      <c r="AI187" s="26">
        <v>1521.5647201322161</v>
      </c>
      <c r="AJ187" s="26">
        <v>1543.5618108661552</v>
      </c>
      <c r="AK187" s="26">
        <v>1704.6613173444007</v>
      </c>
      <c r="AL187" s="26">
        <v>1560.7415646462007</v>
      </c>
      <c r="AM187" s="26">
        <v>1585.6084531803006</v>
      </c>
      <c r="AN187" s="26">
        <v>1499.3043447710879</v>
      </c>
      <c r="AO187" s="77">
        <v>1752.4505742268</v>
      </c>
      <c r="AP187" s="26">
        <v>1251.8367895572001</v>
      </c>
      <c r="AQ187" s="26">
        <v>1332.7641014435999</v>
      </c>
      <c r="AR187" s="26">
        <v>1580.8948404312</v>
      </c>
      <c r="AS187" s="26">
        <v>1777.4551091751998</v>
      </c>
      <c r="AT187" s="26">
        <v>2205.4193970858</v>
      </c>
      <c r="AU187" s="26">
        <v>1573.9652285811999</v>
      </c>
      <c r="AV187" s="26">
        <v>1486.7358790480002</v>
      </c>
      <c r="AW187" s="26">
        <v>1372.2863545790001</v>
      </c>
      <c r="AX187" s="26">
        <v>1185.9387544269998</v>
      </c>
      <c r="AY187" s="26">
        <v>1562.874042527</v>
      </c>
      <c r="AZ187" s="26">
        <v>1295.9005724028</v>
      </c>
      <c r="BA187" s="26">
        <v>1582.4123359548003</v>
      </c>
      <c r="BB187" s="53">
        <v>1389.2516402982001</v>
      </c>
      <c r="BC187" s="26">
        <v>1180.8111817082001</v>
      </c>
      <c r="BD187" s="26">
        <v>1187.7064309950001</v>
      </c>
      <c r="BE187" s="26">
        <v>1660.1766403446002</v>
      </c>
      <c r="BF187" s="26">
        <v>2006.0092441046004</v>
      </c>
      <c r="BG187" s="26">
        <v>1679.7536683508001</v>
      </c>
      <c r="BH187" s="26">
        <v>1593.276735554</v>
      </c>
      <c r="BI187" s="26">
        <v>1345.6444663928</v>
      </c>
      <c r="BJ187" s="26">
        <v>1379.8668959824001</v>
      </c>
      <c r="BK187" s="26">
        <v>1590.4410676378</v>
      </c>
      <c r="BL187" s="26">
        <v>1352.2878273870001</v>
      </c>
      <c r="BM187" s="77">
        <v>1621.8675554340002</v>
      </c>
      <c r="BN187" s="503">
        <f t="shared" si="155"/>
        <v>17987.093354189401</v>
      </c>
      <c r="BO187" s="26">
        <v>1330.3090499258001</v>
      </c>
      <c r="BP187" s="26">
        <v>1000.7737105044</v>
      </c>
      <c r="BQ187" s="26">
        <v>1106.5547081344</v>
      </c>
      <c r="BR187" s="26">
        <v>1572.2847796572003</v>
      </c>
      <c r="BS187" s="26">
        <v>1685.6495112660002</v>
      </c>
      <c r="BT187" s="26">
        <v>1517.4318636232001</v>
      </c>
      <c r="BU187" s="26">
        <v>1568.8315835276001</v>
      </c>
      <c r="BV187" s="26">
        <v>1250.8630487780001</v>
      </c>
      <c r="BW187" s="101">
        <v>1168.3477400503998</v>
      </c>
      <c r="BX187" s="101">
        <v>1361.7052215984002</v>
      </c>
      <c r="BY187" s="101">
        <v>1276.2302862638001</v>
      </c>
      <c r="BZ187" s="101">
        <v>1657.7586379032002</v>
      </c>
      <c r="CA187" s="154">
        <v>1030.1203341086</v>
      </c>
      <c r="CB187" s="101">
        <v>831.0143061248001</v>
      </c>
      <c r="CC187" s="101">
        <v>995.44216474080008</v>
      </c>
      <c r="CD187" s="101">
        <v>1238.5508087917999</v>
      </c>
      <c r="CE187" s="101">
        <v>1289.4736509942002</v>
      </c>
      <c r="CF187" s="101">
        <v>1228.8313052568001</v>
      </c>
      <c r="CG187" s="270">
        <v>1031.2450194466001</v>
      </c>
      <c r="CH187" s="116">
        <f t="shared" si="159"/>
        <v>10696.985541355401</v>
      </c>
      <c r="CI187" s="116">
        <f t="shared" si="160"/>
        <v>9781.8352066386033</v>
      </c>
      <c r="CJ187" s="275">
        <f t="shared" si="161"/>
        <v>7644.6775894636003</v>
      </c>
      <c r="CK187" s="397">
        <f t="shared" si="162"/>
        <v>-21.848227577219724</v>
      </c>
      <c r="CM187" s="302"/>
      <c r="CN187" s="300"/>
    </row>
    <row r="188" spans="2:112" ht="20.100000000000001" customHeight="1" x14ac:dyDescent="0.25">
      <c r="B188" s="60" t="s">
        <v>37</v>
      </c>
      <c r="C188" s="467"/>
      <c r="D188" s="67">
        <v>3.0134349616999998</v>
      </c>
      <c r="E188" s="68">
        <v>2.2900869676999998</v>
      </c>
      <c r="F188" s="68">
        <v>1.4624139652999999</v>
      </c>
      <c r="G188" s="68">
        <v>1.5828659506</v>
      </c>
      <c r="H188" s="68">
        <v>3.2103187123999994</v>
      </c>
      <c r="I188" s="26">
        <v>3.8849472428</v>
      </c>
      <c r="J188" s="68">
        <v>2.9320372803999999</v>
      </c>
      <c r="K188" s="68">
        <v>1.7257090608999999</v>
      </c>
      <c r="L188" s="26">
        <v>8.0060738416999992</v>
      </c>
      <c r="M188" s="68">
        <v>2.1686324873</v>
      </c>
      <c r="N188" s="68">
        <v>1.6539303281</v>
      </c>
      <c r="O188" s="268">
        <v>1.6373454918999999</v>
      </c>
      <c r="P188" s="83">
        <v>33.567796290800004</v>
      </c>
      <c r="Q188" s="53">
        <v>4.6394710013000005</v>
      </c>
      <c r="R188" s="68">
        <v>1.0081049741999999</v>
      </c>
      <c r="S188" s="26">
        <v>4.6328161149999998</v>
      </c>
      <c r="T188" s="68">
        <v>1.8933723412000001</v>
      </c>
      <c r="U188" s="68">
        <v>1.0729407505999999</v>
      </c>
      <c r="V188" s="68">
        <v>2.1707802928</v>
      </c>
      <c r="W188" s="26">
        <v>5.5961158382000002</v>
      </c>
      <c r="X188" s="68">
        <v>1.6470873911999999</v>
      </c>
      <c r="Y188" s="68">
        <v>1.8448844209999997</v>
      </c>
      <c r="Z188" s="68">
        <v>1.1209373555</v>
      </c>
      <c r="AA188" s="68">
        <v>2.7629000541999997</v>
      </c>
      <c r="AB188" s="77">
        <v>5.1606691537999998</v>
      </c>
      <c r="AC188" s="83">
        <v>33.550079689</v>
      </c>
      <c r="AD188" s="53">
        <v>9.917449253800001</v>
      </c>
      <c r="AE188" s="26">
        <v>8.2195162492923011</v>
      </c>
      <c r="AF188" s="26">
        <v>6.6736694638709713</v>
      </c>
      <c r="AG188" s="26">
        <v>1.0635083609333325</v>
      </c>
      <c r="AH188" s="26">
        <v>2.2196715137999998</v>
      </c>
      <c r="AI188" s="26">
        <v>4.8563640894666653</v>
      </c>
      <c r="AJ188" s="26">
        <v>0.84995597179354854</v>
      </c>
      <c r="AK188" s="26">
        <v>7.9850802798000045</v>
      </c>
      <c r="AL188" s="26">
        <v>0.64354615080000022</v>
      </c>
      <c r="AM188" s="26">
        <v>3.0791980284000013</v>
      </c>
      <c r="AN188" s="26">
        <v>1.6155617928333346</v>
      </c>
      <c r="AO188" s="77">
        <v>2.0401124127999997</v>
      </c>
      <c r="AP188" s="26">
        <v>0.64011469479999994</v>
      </c>
      <c r="AQ188" s="26">
        <v>3.8294852400000003E-2</v>
      </c>
      <c r="AR188" s="26">
        <v>3.4579627319999999</v>
      </c>
      <c r="AS188" s="26">
        <v>0.77938024080000001</v>
      </c>
      <c r="AT188" s="26">
        <v>0.1593802322</v>
      </c>
      <c r="AU188" s="26">
        <v>2.1971800018000001</v>
      </c>
      <c r="AV188" s="26">
        <v>1.0517044734000001</v>
      </c>
      <c r="AW188" s="26">
        <v>1.2147294236000001</v>
      </c>
      <c r="AX188" s="26">
        <v>0.62921058760000015</v>
      </c>
      <c r="AY188" s="26">
        <v>0.86548305060000008</v>
      </c>
      <c r="AZ188" s="26">
        <v>3.5402471972000007</v>
      </c>
      <c r="BA188" s="26">
        <v>2.4970349922000006</v>
      </c>
      <c r="BB188" s="53">
        <v>2.7700462537999999</v>
      </c>
      <c r="BC188" s="26">
        <v>12.8333133754</v>
      </c>
      <c r="BD188" s="26">
        <v>2.8292116958000002</v>
      </c>
      <c r="BE188" s="26">
        <v>4.5473432858000002</v>
      </c>
      <c r="BF188" s="26">
        <v>6.1654096336000004</v>
      </c>
      <c r="BG188" s="26">
        <v>2.4229201696000002</v>
      </c>
      <c r="BH188" s="26">
        <v>6.7097589342000008</v>
      </c>
      <c r="BI188" s="26">
        <v>6.3032099522000005</v>
      </c>
      <c r="BJ188" s="26">
        <v>7.5934968564000007</v>
      </c>
      <c r="BK188" s="26">
        <v>3.5757967461999995</v>
      </c>
      <c r="BL188" s="26">
        <v>5.8872102912000006</v>
      </c>
      <c r="BM188" s="77">
        <v>4.0101292084000004</v>
      </c>
      <c r="BN188" s="503">
        <f t="shared" si="155"/>
        <v>65.647846402599995</v>
      </c>
      <c r="BO188" s="26">
        <v>4.4336196464000004</v>
      </c>
      <c r="BP188" s="26">
        <v>3.0194043725999999</v>
      </c>
      <c r="BQ188" s="26">
        <v>4.2772132241999996</v>
      </c>
      <c r="BR188" s="26">
        <v>11.550044937200001</v>
      </c>
      <c r="BS188" s="26">
        <v>17.384449966799998</v>
      </c>
      <c r="BT188" s="26">
        <v>3.5236652052000004</v>
      </c>
      <c r="BU188" s="26">
        <v>3.7258685072000004</v>
      </c>
      <c r="BV188" s="26">
        <v>1.9651368659999999</v>
      </c>
      <c r="BW188" s="101">
        <v>13.273991886399999</v>
      </c>
      <c r="BX188" s="101">
        <v>4.0039877934000003</v>
      </c>
      <c r="BY188" s="101">
        <v>7.5920717600000005</v>
      </c>
      <c r="BZ188" s="101">
        <v>9.5701284755999989</v>
      </c>
      <c r="CA188" s="154">
        <v>1.6565512908000002</v>
      </c>
      <c r="CB188" s="101">
        <v>15.517212298</v>
      </c>
      <c r="CC188" s="101">
        <v>8.4054678596000016</v>
      </c>
      <c r="CD188" s="101">
        <v>10.244704517600001</v>
      </c>
      <c r="CE188" s="101">
        <v>3.9930704464000004</v>
      </c>
      <c r="CF188" s="101">
        <v>5.5539926512000006</v>
      </c>
      <c r="CG188" s="270">
        <v>11.9808663142</v>
      </c>
      <c r="CH188" s="83">
        <f t="shared" si="159"/>
        <v>38.278003348200002</v>
      </c>
      <c r="CI188" s="83">
        <f t="shared" si="160"/>
        <v>47.9142658596</v>
      </c>
      <c r="CJ188" s="27">
        <f t="shared" si="161"/>
        <v>57.351865377799996</v>
      </c>
      <c r="CK188" s="394">
        <f t="shared" si="162"/>
        <v>19.696846750932949</v>
      </c>
      <c r="CL188" s="303"/>
      <c r="CN188" s="300"/>
    </row>
    <row r="189" spans="2:112" ht="20.100000000000001" customHeight="1" thickBot="1" x14ac:dyDescent="0.3">
      <c r="B189" s="60" t="s">
        <v>38</v>
      </c>
      <c r="C189" s="467"/>
      <c r="D189" s="53">
        <v>411.21828112989999</v>
      </c>
      <c r="E189" s="26">
        <v>358.31056537019998</v>
      </c>
      <c r="F189" s="26">
        <v>365.07021495219999</v>
      </c>
      <c r="G189" s="26">
        <v>358.48200471769997</v>
      </c>
      <c r="H189" s="26">
        <v>337.33655728129997</v>
      </c>
      <c r="I189" s="26">
        <v>373.97224291340001</v>
      </c>
      <c r="J189" s="26">
        <v>544.69706246650003</v>
      </c>
      <c r="K189" s="26">
        <v>425.83511866240002</v>
      </c>
      <c r="L189" s="26">
        <v>379.23790261789998</v>
      </c>
      <c r="M189" s="26">
        <v>469.57658979189995</v>
      </c>
      <c r="N189" s="26">
        <v>390.32</v>
      </c>
      <c r="O189" s="77">
        <v>452.32996317419997</v>
      </c>
      <c r="P189" s="83">
        <v>4866.3865030775996</v>
      </c>
      <c r="Q189" s="47">
        <v>398.43206851360003</v>
      </c>
      <c r="R189" s="33">
        <v>331.89351379509998</v>
      </c>
      <c r="S189" s="33">
        <v>439.48510999629997</v>
      </c>
      <c r="T189" s="33">
        <v>451.96617866119999</v>
      </c>
      <c r="U189" s="33">
        <v>430.0433405691</v>
      </c>
      <c r="V189" s="33">
        <v>479.62721618090001</v>
      </c>
      <c r="W189" s="33">
        <v>389.71737902749999</v>
      </c>
      <c r="X189" s="33">
        <v>350.27590985860002</v>
      </c>
      <c r="Y189" s="33">
        <v>379.86613004610001</v>
      </c>
      <c r="Z189" s="33">
        <v>298.82437312039997</v>
      </c>
      <c r="AA189" s="33">
        <v>324.65492449660002</v>
      </c>
      <c r="AB189" s="48">
        <v>332.52159391960004</v>
      </c>
      <c r="AC189" s="83">
        <v>4607.3077381849998</v>
      </c>
      <c r="AD189" s="53">
        <v>317.32522894660002</v>
      </c>
      <c r="AE189" s="26">
        <v>221.01366986778442</v>
      </c>
      <c r="AF189" s="26">
        <v>261.46247000131626</v>
      </c>
      <c r="AG189" s="26">
        <v>280.90685589559979</v>
      </c>
      <c r="AH189" s="26">
        <v>396.8377440703</v>
      </c>
      <c r="AI189" s="26">
        <v>260.37318040788324</v>
      </c>
      <c r="AJ189" s="26">
        <v>283.09993495745806</v>
      </c>
      <c r="AK189" s="26">
        <v>278.45983071150016</v>
      </c>
      <c r="AL189" s="26">
        <v>239.12804196750008</v>
      </c>
      <c r="AM189" s="26">
        <v>316.19195891670012</v>
      </c>
      <c r="AN189" s="26">
        <v>212.65851426006685</v>
      </c>
      <c r="AO189" s="77">
        <v>306.30740418600004</v>
      </c>
      <c r="AP189" s="33">
        <v>199.09677569600001</v>
      </c>
      <c r="AQ189" s="33">
        <v>200.9487629674</v>
      </c>
      <c r="AR189" s="33">
        <v>216.69120182500001</v>
      </c>
      <c r="AS189" s="33">
        <v>359.6103327866</v>
      </c>
      <c r="AT189" s="33">
        <v>244.2981789584</v>
      </c>
      <c r="AU189" s="33">
        <v>216.28802151460002</v>
      </c>
      <c r="AV189" s="33">
        <v>194.02039860840003</v>
      </c>
      <c r="AW189" s="33">
        <v>234.55817184379998</v>
      </c>
      <c r="AX189" s="33">
        <v>183.38788354179999</v>
      </c>
      <c r="AY189" s="33">
        <v>264.36931966200001</v>
      </c>
      <c r="AZ189" s="33">
        <v>208.20918061860002</v>
      </c>
      <c r="BA189" s="33">
        <v>190.81886631219999</v>
      </c>
      <c r="BB189" s="53">
        <v>123.36900760100002</v>
      </c>
      <c r="BC189" s="26">
        <v>93.760602486600007</v>
      </c>
      <c r="BD189" s="26">
        <v>166.80267228100001</v>
      </c>
      <c r="BE189" s="26">
        <v>176.01196619720002</v>
      </c>
      <c r="BF189" s="26">
        <v>112.95541495980001</v>
      </c>
      <c r="BG189" s="26">
        <v>179.30958891440002</v>
      </c>
      <c r="BH189" s="26">
        <v>160.73508364060001</v>
      </c>
      <c r="BI189" s="26">
        <v>137.4958349618</v>
      </c>
      <c r="BJ189" s="26">
        <v>163.10897600760001</v>
      </c>
      <c r="BK189" s="26">
        <v>189.86208551100003</v>
      </c>
      <c r="BL189" s="26">
        <v>190.25360340980001</v>
      </c>
      <c r="BM189" s="77">
        <v>199.88211501300003</v>
      </c>
      <c r="BN189" s="503">
        <f t="shared" si="155"/>
        <v>1893.5469509838001</v>
      </c>
      <c r="BO189" s="33">
        <v>143.94371277860003</v>
      </c>
      <c r="BP189" s="33">
        <v>80.477038362000002</v>
      </c>
      <c r="BQ189" s="33">
        <v>116.0641463422</v>
      </c>
      <c r="BR189" s="33">
        <v>86.750732341000003</v>
      </c>
      <c r="BS189" s="33">
        <v>86.525966636199996</v>
      </c>
      <c r="BT189" s="33">
        <v>96.420752500800006</v>
      </c>
      <c r="BU189" s="33">
        <v>112.318387265</v>
      </c>
      <c r="BV189" s="33">
        <v>100.9955121882</v>
      </c>
      <c r="BW189" s="273">
        <v>127.57207924860002</v>
      </c>
      <c r="BX189" s="273">
        <v>150.01593130160001</v>
      </c>
      <c r="BY189" s="273">
        <v>119.20265273140001</v>
      </c>
      <c r="BZ189" s="273">
        <v>119.07752173519999</v>
      </c>
      <c r="CA189" s="272">
        <v>88.24798023160001</v>
      </c>
      <c r="CB189" s="273">
        <v>63.576119748399996</v>
      </c>
      <c r="CC189" s="273">
        <v>78.745546784799998</v>
      </c>
      <c r="CD189" s="273">
        <v>92.320752421800009</v>
      </c>
      <c r="CE189" s="101">
        <v>59.571625206800007</v>
      </c>
      <c r="CF189" s="101">
        <v>190.9302899308</v>
      </c>
      <c r="CG189" s="270">
        <v>62.832870921800001</v>
      </c>
      <c r="CH189" s="24">
        <f t="shared" si="159"/>
        <v>1012.9443360806001</v>
      </c>
      <c r="CI189" s="24">
        <f t="shared" si="160"/>
        <v>722.50073622579998</v>
      </c>
      <c r="CJ189" s="105">
        <f t="shared" si="161"/>
        <v>636.22518524600002</v>
      </c>
      <c r="CK189" s="396">
        <f t="shared" si="162"/>
        <v>-11.941240562672128</v>
      </c>
      <c r="CN189" s="300"/>
    </row>
    <row r="190" spans="2:112" ht="20.100000000000001" customHeight="1" thickBot="1" x14ac:dyDescent="0.3">
      <c r="B190" s="361"/>
      <c r="C190" s="354" t="s">
        <v>116</v>
      </c>
      <c r="D190" s="355">
        <f t="shared" ref="D190:BP190" si="163">+D191+D195</f>
        <v>132696</v>
      </c>
      <c r="E190" s="356">
        <f t="shared" si="163"/>
        <v>122503</v>
      </c>
      <c r="F190" s="356">
        <f t="shared" si="163"/>
        <v>155205</v>
      </c>
      <c r="G190" s="356">
        <f t="shared" si="163"/>
        <v>145615</v>
      </c>
      <c r="H190" s="356">
        <f t="shared" si="163"/>
        <v>141467</v>
      </c>
      <c r="I190" s="356">
        <f t="shared" si="163"/>
        <v>153551</v>
      </c>
      <c r="J190" s="356">
        <f t="shared" si="163"/>
        <v>158375</v>
      </c>
      <c r="K190" s="356">
        <f t="shared" si="163"/>
        <v>148322</v>
      </c>
      <c r="L190" s="356">
        <f t="shared" si="163"/>
        <v>156509</v>
      </c>
      <c r="M190" s="356">
        <f t="shared" si="163"/>
        <v>163449</v>
      </c>
      <c r="N190" s="356">
        <f t="shared" si="163"/>
        <v>154371</v>
      </c>
      <c r="O190" s="357">
        <f t="shared" si="163"/>
        <v>174154</v>
      </c>
      <c r="P190" s="356">
        <f t="shared" si="163"/>
        <v>1806217</v>
      </c>
      <c r="Q190" s="355">
        <f t="shared" si="163"/>
        <v>128639</v>
      </c>
      <c r="R190" s="356">
        <f t="shared" si="163"/>
        <v>125318</v>
      </c>
      <c r="S190" s="356">
        <f t="shared" si="163"/>
        <v>169518</v>
      </c>
      <c r="T190" s="356">
        <f t="shared" si="163"/>
        <v>152599</v>
      </c>
      <c r="U190" s="356">
        <f t="shared" si="163"/>
        <v>152686</v>
      </c>
      <c r="V190" s="356">
        <f t="shared" si="163"/>
        <v>150019</v>
      </c>
      <c r="W190" s="356">
        <f t="shared" si="163"/>
        <v>153071</v>
      </c>
      <c r="X190" s="356">
        <f t="shared" si="163"/>
        <v>156962</v>
      </c>
      <c r="Y190" s="356">
        <f t="shared" si="163"/>
        <v>158652</v>
      </c>
      <c r="Z190" s="356">
        <f t="shared" si="163"/>
        <v>159006</v>
      </c>
      <c r="AA190" s="356">
        <f t="shared" si="163"/>
        <v>163952</v>
      </c>
      <c r="AB190" s="357">
        <f t="shared" si="163"/>
        <v>185404</v>
      </c>
      <c r="AC190" s="356">
        <f t="shared" si="163"/>
        <v>1855826</v>
      </c>
      <c r="AD190" s="355">
        <f t="shared" si="163"/>
        <v>142108</v>
      </c>
      <c r="AE190" s="356">
        <f t="shared" si="163"/>
        <v>140285</v>
      </c>
      <c r="AF190" s="356">
        <f t="shared" si="163"/>
        <v>160568</v>
      </c>
      <c r="AG190" s="356">
        <f t="shared" si="163"/>
        <v>144759</v>
      </c>
      <c r="AH190" s="356">
        <f t="shared" si="163"/>
        <v>169549</v>
      </c>
      <c r="AI190" s="356">
        <f t="shared" si="163"/>
        <v>161327</v>
      </c>
      <c r="AJ190" s="356">
        <f t="shared" si="163"/>
        <v>154975</v>
      </c>
      <c r="AK190" s="356">
        <f t="shared" si="163"/>
        <v>173374</v>
      </c>
      <c r="AL190" s="356">
        <f t="shared" si="163"/>
        <v>162818</v>
      </c>
      <c r="AM190" s="356">
        <f t="shared" si="163"/>
        <v>163295</v>
      </c>
      <c r="AN190" s="356">
        <f t="shared" si="163"/>
        <v>166484</v>
      </c>
      <c r="AO190" s="357">
        <f t="shared" si="163"/>
        <v>184433</v>
      </c>
      <c r="AP190" s="356">
        <f t="shared" si="163"/>
        <v>145730</v>
      </c>
      <c r="AQ190" s="356">
        <f t="shared" si="163"/>
        <v>142341</v>
      </c>
      <c r="AR190" s="356">
        <f t="shared" si="163"/>
        <v>166294</v>
      </c>
      <c r="AS190" s="356">
        <f t="shared" si="163"/>
        <v>142793</v>
      </c>
      <c r="AT190" s="356">
        <f t="shared" si="163"/>
        <v>177985</v>
      </c>
      <c r="AU190" s="356">
        <f t="shared" si="163"/>
        <v>151648</v>
      </c>
      <c r="AV190" s="356">
        <f t="shared" si="163"/>
        <v>173125</v>
      </c>
      <c r="AW190" s="356">
        <f t="shared" si="163"/>
        <v>175827</v>
      </c>
      <c r="AX190" s="356">
        <f t="shared" si="163"/>
        <v>153542</v>
      </c>
      <c r="AY190" s="356">
        <f t="shared" si="163"/>
        <v>188654</v>
      </c>
      <c r="AZ190" s="356">
        <f t="shared" si="163"/>
        <v>167720</v>
      </c>
      <c r="BA190" s="356">
        <f t="shared" si="163"/>
        <v>183354</v>
      </c>
      <c r="BB190" s="355">
        <f t="shared" si="163"/>
        <v>160349</v>
      </c>
      <c r="BC190" s="356">
        <f t="shared" si="163"/>
        <v>141025</v>
      </c>
      <c r="BD190" s="356">
        <f t="shared" si="163"/>
        <v>157417</v>
      </c>
      <c r="BE190" s="356">
        <f t="shared" si="163"/>
        <v>176952</v>
      </c>
      <c r="BF190" s="356">
        <f t="shared" si="163"/>
        <v>166176</v>
      </c>
      <c r="BG190" s="356">
        <f t="shared" si="163"/>
        <v>158273</v>
      </c>
      <c r="BH190" s="356">
        <f t="shared" si="163"/>
        <v>185320</v>
      </c>
      <c r="BI190" s="356">
        <f t="shared" si="163"/>
        <v>170461</v>
      </c>
      <c r="BJ190" s="356">
        <f t="shared" si="163"/>
        <v>171688</v>
      </c>
      <c r="BK190" s="356">
        <f t="shared" si="163"/>
        <v>193672</v>
      </c>
      <c r="BL190" s="356">
        <f t="shared" si="163"/>
        <v>175029</v>
      </c>
      <c r="BM190" s="357">
        <f t="shared" si="163"/>
        <v>192787</v>
      </c>
      <c r="BN190" s="492">
        <f t="shared" si="155"/>
        <v>2049149</v>
      </c>
      <c r="BO190" s="356">
        <f t="shared" si="163"/>
        <v>164558</v>
      </c>
      <c r="BP190" s="356">
        <f t="shared" si="163"/>
        <v>154770</v>
      </c>
      <c r="BQ190" s="356">
        <f t="shared" ref="BQ190:BY190" si="164">+BQ191+BQ195</f>
        <v>161460</v>
      </c>
      <c r="BR190" s="356">
        <f t="shared" si="164"/>
        <v>168780</v>
      </c>
      <c r="BS190" s="356">
        <f t="shared" si="164"/>
        <v>171089</v>
      </c>
      <c r="BT190" s="356">
        <f t="shared" si="164"/>
        <v>165206</v>
      </c>
      <c r="BU190" s="356">
        <f t="shared" si="164"/>
        <v>203381</v>
      </c>
      <c r="BV190" s="356">
        <f t="shared" si="164"/>
        <v>176800</v>
      </c>
      <c r="BW190" s="356">
        <f t="shared" si="164"/>
        <v>181615</v>
      </c>
      <c r="BX190" s="356">
        <f t="shared" si="164"/>
        <v>194323</v>
      </c>
      <c r="BY190" s="356">
        <f t="shared" si="164"/>
        <v>166412</v>
      </c>
      <c r="BZ190" s="356">
        <f t="shared" ref="BZ190:CG190" si="165">+BZ191+BZ195</f>
        <v>208098</v>
      </c>
      <c r="CA190" s="355">
        <f t="shared" si="165"/>
        <v>151271</v>
      </c>
      <c r="CB190" s="356">
        <f t="shared" si="165"/>
        <v>144557</v>
      </c>
      <c r="CC190" s="356">
        <f t="shared" si="165"/>
        <v>179014</v>
      </c>
      <c r="CD190" s="356">
        <f t="shared" si="165"/>
        <v>166654</v>
      </c>
      <c r="CE190" s="356">
        <f t="shared" si="165"/>
        <v>160733</v>
      </c>
      <c r="CF190" s="356">
        <f t="shared" ref="CF190" si="166">+CF191+CF195</f>
        <v>174771</v>
      </c>
      <c r="CG190" s="357">
        <f t="shared" si="165"/>
        <v>170182</v>
      </c>
      <c r="CH190" s="356">
        <f t="shared" si="159"/>
        <v>1145512</v>
      </c>
      <c r="CI190" s="356">
        <f t="shared" si="160"/>
        <v>1189244</v>
      </c>
      <c r="CJ190" s="357">
        <f t="shared" si="161"/>
        <v>1147182</v>
      </c>
      <c r="CK190" s="155"/>
      <c r="CN190" s="300"/>
    </row>
    <row r="191" spans="2:112" s="39" customFormat="1" ht="20.100000000000001" customHeight="1" thickBot="1" x14ac:dyDescent="0.3">
      <c r="B191" s="372" t="s">
        <v>41</v>
      </c>
      <c r="C191" s="468"/>
      <c r="D191" s="104">
        <f t="shared" ref="D191:BP191" si="167">SUM(D192:D194)</f>
        <v>106884</v>
      </c>
      <c r="E191" s="24">
        <f t="shared" si="167"/>
        <v>97442</v>
      </c>
      <c r="F191" s="24">
        <f t="shared" si="167"/>
        <v>123920</v>
      </c>
      <c r="G191" s="24">
        <f t="shared" si="167"/>
        <v>115946</v>
      </c>
      <c r="H191" s="24">
        <f t="shared" si="167"/>
        <v>112405</v>
      </c>
      <c r="I191" s="24">
        <f t="shared" si="167"/>
        <v>121893</v>
      </c>
      <c r="J191" s="24">
        <f t="shared" si="167"/>
        <v>126039</v>
      </c>
      <c r="K191" s="24">
        <f t="shared" si="167"/>
        <v>118331</v>
      </c>
      <c r="L191" s="24">
        <f t="shared" si="167"/>
        <v>125542</v>
      </c>
      <c r="M191" s="24">
        <f t="shared" si="167"/>
        <v>130587</v>
      </c>
      <c r="N191" s="24">
        <f t="shared" si="167"/>
        <v>123174</v>
      </c>
      <c r="O191" s="105">
        <f t="shared" si="167"/>
        <v>141286</v>
      </c>
      <c r="P191" s="24">
        <f t="shared" si="167"/>
        <v>1443449</v>
      </c>
      <c r="Q191" s="104">
        <f t="shared" si="167"/>
        <v>103511</v>
      </c>
      <c r="R191" s="24">
        <f t="shared" si="167"/>
        <v>100396</v>
      </c>
      <c r="S191" s="24">
        <f t="shared" si="167"/>
        <v>136452</v>
      </c>
      <c r="T191" s="24">
        <f t="shared" si="167"/>
        <v>122604</v>
      </c>
      <c r="U191" s="24">
        <f t="shared" si="167"/>
        <v>121924</v>
      </c>
      <c r="V191" s="24">
        <f t="shared" si="167"/>
        <v>119941</v>
      </c>
      <c r="W191" s="24">
        <f t="shared" si="167"/>
        <v>123088</v>
      </c>
      <c r="X191" s="24">
        <f t="shared" si="167"/>
        <v>126454</v>
      </c>
      <c r="Y191" s="24">
        <f t="shared" si="167"/>
        <v>128858</v>
      </c>
      <c r="Z191" s="24">
        <f t="shared" si="167"/>
        <v>128859</v>
      </c>
      <c r="AA191" s="24">
        <f t="shared" si="167"/>
        <v>133573</v>
      </c>
      <c r="AB191" s="105">
        <f t="shared" si="167"/>
        <v>151527</v>
      </c>
      <c r="AC191" s="24">
        <f t="shared" si="167"/>
        <v>1497187</v>
      </c>
      <c r="AD191" s="104">
        <f t="shared" si="167"/>
        <v>116583</v>
      </c>
      <c r="AE191" s="24">
        <f t="shared" si="167"/>
        <v>114583</v>
      </c>
      <c r="AF191" s="24">
        <f t="shared" si="167"/>
        <v>132073</v>
      </c>
      <c r="AG191" s="24">
        <f t="shared" si="167"/>
        <v>118688</v>
      </c>
      <c r="AH191" s="24">
        <f t="shared" si="167"/>
        <v>139607</v>
      </c>
      <c r="AI191" s="24">
        <f t="shared" si="167"/>
        <v>133088</v>
      </c>
      <c r="AJ191" s="24">
        <f t="shared" si="167"/>
        <v>126275</v>
      </c>
      <c r="AK191" s="24">
        <f t="shared" si="167"/>
        <v>142434</v>
      </c>
      <c r="AL191" s="24">
        <f t="shared" si="167"/>
        <v>134056</v>
      </c>
      <c r="AM191" s="24">
        <f t="shared" si="167"/>
        <v>134194</v>
      </c>
      <c r="AN191" s="24">
        <f t="shared" si="167"/>
        <v>137267</v>
      </c>
      <c r="AO191" s="105">
        <f t="shared" si="167"/>
        <v>153678</v>
      </c>
      <c r="AP191" s="24">
        <f t="shared" si="167"/>
        <v>120689</v>
      </c>
      <c r="AQ191" s="24">
        <f t="shared" si="167"/>
        <v>117258</v>
      </c>
      <c r="AR191" s="24">
        <f t="shared" si="167"/>
        <v>137477</v>
      </c>
      <c r="AS191" s="24">
        <f t="shared" si="167"/>
        <v>117515</v>
      </c>
      <c r="AT191" s="24">
        <f t="shared" si="167"/>
        <v>147394</v>
      </c>
      <c r="AU191" s="24">
        <f t="shared" si="167"/>
        <v>125905</v>
      </c>
      <c r="AV191" s="24">
        <f t="shared" si="167"/>
        <v>144976</v>
      </c>
      <c r="AW191" s="24">
        <f t="shared" si="167"/>
        <v>148470</v>
      </c>
      <c r="AX191" s="24">
        <f t="shared" si="167"/>
        <v>130351</v>
      </c>
      <c r="AY191" s="24">
        <f t="shared" si="167"/>
        <v>159682</v>
      </c>
      <c r="AZ191" s="24">
        <f t="shared" si="167"/>
        <v>142305</v>
      </c>
      <c r="BA191" s="24">
        <f t="shared" si="167"/>
        <v>157312</v>
      </c>
      <c r="BB191" s="104">
        <f t="shared" si="167"/>
        <v>136584</v>
      </c>
      <c r="BC191" s="24">
        <f t="shared" si="167"/>
        <v>118964</v>
      </c>
      <c r="BD191" s="24">
        <f t="shared" si="167"/>
        <v>133517</v>
      </c>
      <c r="BE191" s="24">
        <f t="shared" si="167"/>
        <v>149776</v>
      </c>
      <c r="BF191" s="24">
        <f t="shared" si="167"/>
        <v>140021</v>
      </c>
      <c r="BG191" s="24">
        <f t="shared" si="167"/>
        <v>134197</v>
      </c>
      <c r="BH191" s="24">
        <f t="shared" si="167"/>
        <v>158305</v>
      </c>
      <c r="BI191" s="24">
        <f t="shared" si="167"/>
        <v>145669</v>
      </c>
      <c r="BJ191" s="24">
        <f t="shared" si="167"/>
        <v>147494</v>
      </c>
      <c r="BK191" s="24">
        <f t="shared" si="167"/>
        <v>166514</v>
      </c>
      <c r="BL191" s="24">
        <f t="shared" si="167"/>
        <v>150938</v>
      </c>
      <c r="BM191" s="105">
        <f t="shared" si="167"/>
        <v>167298</v>
      </c>
      <c r="BN191" s="23">
        <f t="shared" si="155"/>
        <v>1749277</v>
      </c>
      <c r="BO191" s="24">
        <f t="shared" si="167"/>
        <v>142201</v>
      </c>
      <c r="BP191" s="24">
        <f t="shared" si="167"/>
        <v>133560</v>
      </c>
      <c r="BQ191" s="24">
        <f t="shared" ref="BQ191:BY191" si="168">SUM(BQ192:BQ194)</f>
        <v>139924</v>
      </c>
      <c r="BR191" s="24">
        <f t="shared" si="168"/>
        <v>145700</v>
      </c>
      <c r="BS191" s="24">
        <f t="shared" si="168"/>
        <v>147355</v>
      </c>
      <c r="BT191" s="24">
        <f t="shared" si="168"/>
        <v>142160</v>
      </c>
      <c r="BU191" s="24">
        <f t="shared" si="168"/>
        <v>178323</v>
      </c>
      <c r="BV191" s="24">
        <f t="shared" si="168"/>
        <v>154711</v>
      </c>
      <c r="BW191" s="24">
        <f t="shared" si="168"/>
        <v>157848</v>
      </c>
      <c r="BX191" s="24">
        <f t="shared" si="168"/>
        <v>169043</v>
      </c>
      <c r="BY191" s="24">
        <f t="shared" si="168"/>
        <v>144803</v>
      </c>
      <c r="BZ191" s="24">
        <f t="shared" ref="BZ191:CG191" si="169">SUM(BZ192:BZ194)</f>
        <v>182956</v>
      </c>
      <c r="CA191" s="104">
        <f t="shared" si="169"/>
        <v>132608</v>
      </c>
      <c r="CB191" s="24">
        <f t="shared" si="169"/>
        <v>126610</v>
      </c>
      <c r="CC191" s="24">
        <f t="shared" si="169"/>
        <v>157286</v>
      </c>
      <c r="CD191" s="24">
        <f t="shared" si="169"/>
        <v>146642</v>
      </c>
      <c r="CE191" s="24">
        <f t="shared" si="169"/>
        <v>141581</v>
      </c>
      <c r="CF191" s="24">
        <f t="shared" ref="CF191" si="170">SUM(CF192:CF194)</f>
        <v>154489</v>
      </c>
      <c r="CG191" s="105">
        <f t="shared" si="169"/>
        <v>150729</v>
      </c>
      <c r="CH191" s="410">
        <f t="shared" si="159"/>
        <v>971364</v>
      </c>
      <c r="CI191" s="410">
        <f t="shared" si="160"/>
        <v>1029223</v>
      </c>
      <c r="CJ191" s="411">
        <f t="shared" si="161"/>
        <v>1009945</v>
      </c>
      <c r="CK191" s="406">
        <f t="shared" ref="CK191:CK198" si="171">((CJ191/CI191)-1)*100</f>
        <v>-1.8730634663236212</v>
      </c>
      <c r="CL191" s="257"/>
      <c r="CM191" s="296"/>
      <c r="CN191" s="300"/>
      <c r="CO191" s="260"/>
      <c r="CP191" s="260"/>
      <c r="CQ191" s="228"/>
      <c r="CR191" s="242"/>
      <c r="CS191" s="242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  <c r="DE191" s="228"/>
      <c r="DF191" s="228"/>
      <c r="DG191" s="228"/>
      <c r="DH191" s="228"/>
    </row>
    <row r="192" spans="2:112" ht="20.100000000000001" customHeight="1" x14ac:dyDescent="0.25">
      <c r="B192" s="558" t="s">
        <v>36</v>
      </c>
      <c r="C192" s="559"/>
      <c r="D192" s="53">
        <v>88171</v>
      </c>
      <c r="E192" s="26">
        <v>80826</v>
      </c>
      <c r="F192" s="26">
        <v>102719</v>
      </c>
      <c r="G192" s="26">
        <v>94713</v>
      </c>
      <c r="H192" s="26">
        <v>91557</v>
      </c>
      <c r="I192" s="26">
        <v>99336</v>
      </c>
      <c r="J192" s="26">
        <v>103069</v>
      </c>
      <c r="K192" s="26">
        <v>97140</v>
      </c>
      <c r="L192" s="26">
        <v>103346</v>
      </c>
      <c r="M192" s="26">
        <v>107101</v>
      </c>
      <c r="N192" s="26">
        <v>101442</v>
      </c>
      <c r="O192" s="77">
        <v>111440</v>
      </c>
      <c r="P192" s="116">
        <v>1180860</v>
      </c>
      <c r="Q192" s="46">
        <v>85764</v>
      </c>
      <c r="R192" s="32">
        <v>86295</v>
      </c>
      <c r="S192" s="32">
        <v>114113</v>
      </c>
      <c r="T192" s="32">
        <v>102328</v>
      </c>
      <c r="U192" s="32">
        <v>101617</v>
      </c>
      <c r="V192" s="32">
        <v>103860</v>
      </c>
      <c r="W192" s="32">
        <v>105952</v>
      </c>
      <c r="X192" s="32">
        <v>107669</v>
      </c>
      <c r="Y192" s="32">
        <v>109558</v>
      </c>
      <c r="Z192" s="32">
        <v>109052</v>
      </c>
      <c r="AA192" s="32">
        <v>112015</v>
      </c>
      <c r="AB192" s="176">
        <v>121327</v>
      </c>
      <c r="AC192" s="475">
        <v>1259550</v>
      </c>
      <c r="AD192" s="46">
        <v>99047</v>
      </c>
      <c r="AE192" s="32">
        <v>99587</v>
      </c>
      <c r="AF192" s="32">
        <v>113039</v>
      </c>
      <c r="AG192" s="32">
        <v>102942</v>
      </c>
      <c r="AH192" s="32">
        <v>118340</v>
      </c>
      <c r="AI192" s="32">
        <v>111859</v>
      </c>
      <c r="AJ192" s="32">
        <v>108746</v>
      </c>
      <c r="AK192" s="32">
        <v>120455</v>
      </c>
      <c r="AL192" s="32">
        <v>112707</v>
      </c>
      <c r="AM192" s="32">
        <v>112833</v>
      </c>
      <c r="AN192" s="32">
        <v>116177</v>
      </c>
      <c r="AO192" s="150">
        <v>124106</v>
      </c>
      <c r="AP192" s="32">
        <v>102357</v>
      </c>
      <c r="AQ192" s="32">
        <v>103115</v>
      </c>
      <c r="AR192" s="32">
        <v>118766</v>
      </c>
      <c r="AS192" s="32">
        <v>101983</v>
      </c>
      <c r="AT192" s="32">
        <v>125863</v>
      </c>
      <c r="AU192" s="32">
        <v>107371</v>
      </c>
      <c r="AV192" s="32">
        <v>124163</v>
      </c>
      <c r="AW192" s="32">
        <v>126649</v>
      </c>
      <c r="AX192" s="32">
        <v>110414</v>
      </c>
      <c r="AY192" s="32">
        <v>136470</v>
      </c>
      <c r="AZ192" s="32">
        <v>120948</v>
      </c>
      <c r="BA192" s="32">
        <v>128882</v>
      </c>
      <c r="BB192" s="53">
        <v>115761</v>
      </c>
      <c r="BC192" s="26">
        <v>106303</v>
      </c>
      <c r="BD192" s="26">
        <v>116876</v>
      </c>
      <c r="BE192" s="26">
        <v>129897</v>
      </c>
      <c r="BF192" s="26">
        <v>122104</v>
      </c>
      <c r="BG192" s="26">
        <v>115511</v>
      </c>
      <c r="BH192" s="26">
        <v>135844</v>
      </c>
      <c r="BI192" s="26">
        <v>125259</v>
      </c>
      <c r="BJ192" s="26">
        <v>126269</v>
      </c>
      <c r="BK192" s="26">
        <v>142410</v>
      </c>
      <c r="BL192" s="26">
        <v>128591</v>
      </c>
      <c r="BM192" s="77">
        <v>138334</v>
      </c>
      <c r="BN192" s="503">
        <f t="shared" si="155"/>
        <v>1503159</v>
      </c>
      <c r="BO192" s="26">
        <v>120808</v>
      </c>
      <c r="BP192" s="26">
        <v>117788</v>
      </c>
      <c r="BQ192" s="26">
        <v>122930</v>
      </c>
      <c r="BR192" s="26">
        <v>126593</v>
      </c>
      <c r="BS192" s="26">
        <v>128101</v>
      </c>
      <c r="BT192" s="26">
        <v>123457</v>
      </c>
      <c r="BU192" s="26">
        <v>158196</v>
      </c>
      <c r="BV192" s="26">
        <v>125659</v>
      </c>
      <c r="BW192" s="101">
        <v>136954</v>
      </c>
      <c r="BX192" s="101">
        <v>146078</v>
      </c>
      <c r="BY192" s="101">
        <v>125378</v>
      </c>
      <c r="BZ192" s="101">
        <v>151485</v>
      </c>
      <c r="CA192" s="154">
        <v>115208</v>
      </c>
      <c r="CB192" s="101">
        <v>113660</v>
      </c>
      <c r="CC192" s="101">
        <v>138690</v>
      </c>
      <c r="CD192" s="101">
        <v>128353</v>
      </c>
      <c r="CE192" s="101">
        <v>122461</v>
      </c>
      <c r="CF192" s="101">
        <v>136349</v>
      </c>
      <c r="CG192" s="270">
        <v>133073</v>
      </c>
      <c r="CH192" s="83">
        <f t="shared" si="159"/>
        <v>842296</v>
      </c>
      <c r="CI192" s="83">
        <f t="shared" si="160"/>
        <v>897873</v>
      </c>
      <c r="CJ192" s="27">
        <f t="shared" si="161"/>
        <v>887794</v>
      </c>
      <c r="CK192" s="394">
        <f t="shared" si="171"/>
        <v>-1.1225418294124045</v>
      </c>
      <c r="CM192" s="260"/>
      <c r="CN192" s="300"/>
    </row>
    <row r="193" spans="2:112" ht="20.100000000000001" customHeight="1" x14ac:dyDescent="0.25">
      <c r="B193" s="60" t="s">
        <v>37</v>
      </c>
      <c r="C193" s="467"/>
      <c r="D193" s="53">
        <v>13410</v>
      </c>
      <c r="E193" s="26">
        <v>11749</v>
      </c>
      <c r="F193" s="26">
        <v>14875</v>
      </c>
      <c r="G193" s="26">
        <v>15383</v>
      </c>
      <c r="H193" s="26">
        <v>15031</v>
      </c>
      <c r="I193" s="26">
        <v>16540</v>
      </c>
      <c r="J193" s="26">
        <v>16530</v>
      </c>
      <c r="K193" s="26">
        <v>15444</v>
      </c>
      <c r="L193" s="26">
        <v>16440</v>
      </c>
      <c r="M193" s="26">
        <v>17504</v>
      </c>
      <c r="N193" s="26">
        <v>16065</v>
      </c>
      <c r="O193" s="77">
        <v>22818</v>
      </c>
      <c r="P193" s="83">
        <v>191789</v>
      </c>
      <c r="Q193" s="53">
        <v>12680</v>
      </c>
      <c r="R193" s="26">
        <v>9414</v>
      </c>
      <c r="S193" s="26">
        <v>16675</v>
      </c>
      <c r="T193" s="26">
        <v>15222</v>
      </c>
      <c r="U193" s="26">
        <v>15551</v>
      </c>
      <c r="V193" s="26">
        <v>11233</v>
      </c>
      <c r="W193" s="26">
        <v>12716</v>
      </c>
      <c r="X193" s="26">
        <v>14356</v>
      </c>
      <c r="Y193" s="26">
        <v>15106</v>
      </c>
      <c r="Z193" s="26">
        <v>15549</v>
      </c>
      <c r="AA193" s="26">
        <v>17449</v>
      </c>
      <c r="AB193" s="177">
        <v>25219</v>
      </c>
      <c r="AC193" s="476">
        <v>181170</v>
      </c>
      <c r="AD193" s="53">
        <v>13855</v>
      </c>
      <c r="AE193" s="26">
        <v>11154</v>
      </c>
      <c r="AF193" s="26">
        <v>14655</v>
      </c>
      <c r="AG193" s="26">
        <v>12214</v>
      </c>
      <c r="AH193" s="26">
        <v>16968</v>
      </c>
      <c r="AI193" s="26">
        <v>17438</v>
      </c>
      <c r="AJ193" s="26">
        <v>13595</v>
      </c>
      <c r="AK193" s="26">
        <v>17760</v>
      </c>
      <c r="AL193" s="26">
        <v>17433</v>
      </c>
      <c r="AM193" s="26">
        <v>17457</v>
      </c>
      <c r="AN193" s="26">
        <v>17388</v>
      </c>
      <c r="AO193" s="77">
        <v>25045</v>
      </c>
      <c r="AP193" s="26">
        <v>14905</v>
      </c>
      <c r="AQ193" s="26">
        <v>10518</v>
      </c>
      <c r="AR193" s="26">
        <v>14239</v>
      </c>
      <c r="AS193" s="26">
        <v>11435</v>
      </c>
      <c r="AT193" s="26">
        <v>17006</v>
      </c>
      <c r="AU193" s="26">
        <v>14865</v>
      </c>
      <c r="AV193" s="26">
        <v>16410</v>
      </c>
      <c r="AW193" s="26">
        <v>17363</v>
      </c>
      <c r="AX193" s="26">
        <v>15691</v>
      </c>
      <c r="AY193" s="26">
        <v>18613</v>
      </c>
      <c r="AZ193" s="26">
        <v>17095</v>
      </c>
      <c r="BA193" s="26">
        <v>23828</v>
      </c>
      <c r="BB193" s="53">
        <v>16858</v>
      </c>
      <c r="BC193" s="26">
        <v>9346</v>
      </c>
      <c r="BD193" s="26">
        <v>12907</v>
      </c>
      <c r="BE193" s="26">
        <v>15559</v>
      </c>
      <c r="BF193" s="26">
        <v>13864</v>
      </c>
      <c r="BG193" s="26">
        <v>14510</v>
      </c>
      <c r="BH193" s="26">
        <v>17163</v>
      </c>
      <c r="BI193" s="26">
        <v>15653</v>
      </c>
      <c r="BJ193" s="26">
        <v>16449</v>
      </c>
      <c r="BK193" s="26">
        <v>18861</v>
      </c>
      <c r="BL193" s="26">
        <v>17578</v>
      </c>
      <c r="BM193" s="77">
        <v>23807</v>
      </c>
      <c r="BN193" s="503">
        <f t="shared" ref="BN193:BN194" si="172">SUM(BB193:BM193)</f>
        <v>192555</v>
      </c>
      <c r="BO193" s="26">
        <v>17260</v>
      </c>
      <c r="BP193" s="26">
        <v>11634</v>
      </c>
      <c r="BQ193" s="26">
        <v>13016</v>
      </c>
      <c r="BR193" s="26">
        <v>14698</v>
      </c>
      <c r="BS193" s="26">
        <v>14875</v>
      </c>
      <c r="BT193" s="26">
        <v>14369</v>
      </c>
      <c r="BU193" s="26">
        <v>15586</v>
      </c>
      <c r="BV193" s="26">
        <v>14526</v>
      </c>
      <c r="BW193" s="101">
        <v>16191</v>
      </c>
      <c r="BX193" s="101">
        <v>17858</v>
      </c>
      <c r="BY193" s="101">
        <v>15126</v>
      </c>
      <c r="BZ193" s="101">
        <v>25601</v>
      </c>
      <c r="CA193" s="154">
        <v>13521</v>
      </c>
      <c r="CB193" s="101">
        <v>8915</v>
      </c>
      <c r="CC193" s="101">
        <v>13778</v>
      </c>
      <c r="CD193" s="101">
        <v>13528</v>
      </c>
      <c r="CE193" s="101">
        <v>14331</v>
      </c>
      <c r="CF193" s="101">
        <v>12486</v>
      </c>
      <c r="CG193" s="270">
        <v>12296</v>
      </c>
      <c r="CH193" s="83">
        <f t="shared" si="159"/>
        <v>100207</v>
      </c>
      <c r="CI193" s="83">
        <f t="shared" si="160"/>
        <v>101438</v>
      </c>
      <c r="CJ193" s="27">
        <f t="shared" si="161"/>
        <v>88855</v>
      </c>
      <c r="CK193" s="394">
        <f t="shared" si="171"/>
        <v>-12.404621542222838</v>
      </c>
      <c r="CL193" s="298"/>
      <c r="CM193" s="296"/>
      <c r="CN193" s="300"/>
    </row>
    <row r="194" spans="2:112" ht="20.100000000000001" customHeight="1" thickBot="1" x14ac:dyDescent="0.3">
      <c r="B194" s="69" t="s">
        <v>38</v>
      </c>
      <c r="C194" s="469"/>
      <c r="D194" s="53">
        <v>5303</v>
      </c>
      <c r="E194" s="26">
        <v>4867</v>
      </c>
      <c r="F194" s="26">
        <v>6326</v>
      </c>
      <c r="G194" s="26">
        <v>5850</v>
      </c>
      <c r="H194" s="26">
        <v>5817</v>
      </c>
      <c r="I194" s="26">
        <v>6017</v>
      </c>
      <c r="J194" s="26">
        <v>6440</v>
      </c>
      <c r="K194" s="26">
        <v>5747</v>
      </c>
      <c r="L194" s="26">
        <v>5756</v>
      </c>
      <c r="M194" s="26">
        <v>5982</v>
      </c>
      <c r="N194" s="26">
        <v>5667</v>
      </c>
      <c r="O194" s="77">
        <v>7028</v>
      </c>
      <c r="P194" s="24">
        <v>70800</v>
      </c>
      <c r="Q194" s="47">
        <v>5067</v>
      </c>
      <c r="R194" s="33">
        <v>4687</v>
      </c>
      <c r="S194" s="33">
        <v>5664</v>
      </c>
      <c r="T194" s="33">
        <v>5054</v>
      </c>
      <c r="U194" s="33">
        <v>4756</v>
      </c>
      <c r="V194" s="33">
        <v>4848</v>
      </c>
      <c r="W194" s="33">
        <v>4420</v>
      </c>
      <c r="X194" s="33">
        <v>4429</v>
      </c>
      <c r="Y194" s="33">
        <v>4194</v>
      </c>
      <c r="Z194" s="33">
        <v>4258</v>
      </c>
      <c r="AA194" s="33">
        <v>4109</v>
      </c>
      <c r="AB194" s="65">
        <v>4981</v>
      </c>
      <c r="AC194" s="351">
        <v>56467</v>
      </c>
      <c r="AD194" s="53">
        <v>3681</v>
      </c>
      <c r="AE194" s="26">
        <v>3842</v>
      </c>
      <c r="AF194" s="26">
        <v>4379</v>
      </c>
      <c r="AG194" s="26">
        <v>3532</v>
      </c>
      <c r="AH194" s="26">
        <v>4299</v>
      </c>
      <c r="AI194" s="26">
        <v>3791</v>
      </c>
      <c r="AJ194" s="26">
        <v>3934</v>
      </c>
      <c r="AK194" s="26">
        <v>4219</v>
      </c>
      <c r="AL194" s="26">
        <v>3916</v>
      </c>
      <c r="AM194" s="26">
        <v>3904</v>
      </c>
      <c r="AN194" s="26">
        <v>3702</v>
      </c>
      <c r="AO194" s="77">
        <v>4527</v>
      </c>
      <c r="AP194" s="33">
        <v>3427</v>
      </c>
      <c r="AQ194" s="33">
        <v>3625</v>
      </c>
      <c r="AR194" s="33">
        <v>4472</v>
      </c>
      <c r="AS194" s="33">
        <v>4097</v>
      </c>
      <c r="AT194" s="33">
        <v>4525</v>
      </c>
      <c r="AU194" s="33">
        <v>3669</v>
      </c>
      <c r="AV194" s="33">
        <v>4403</v>
      </c>
      <c r="AW194" s="33">
        <v>4458</v>
      </c>
      <c r="AX194" s="33">
        <v>4246</v>
      </c>
      <c r="AY194" s="33">
        <v>4599</v>
      </c>
      <c r="AZ194" s="33">
        <v>4262</v>
      </c>
      <c r="BA194" s="33">
        <v>4602</v>
      </c>
      <c r="BB194" s="53">
        <v>3965</v>
      </c>
      <c r="BC194" s="26">
        <v>3315</v>
      </c>
      <c r="BD194" s="26">
        <v>3734</v>
      </c>
      <c r="BE194" s="26">
        <v>4320</v>
      </c>
      <c r="BF194" s="26">
        <v>4053</v>
      </c>
      <c r="BG194" s="26">
        <v>4176</v>
      </c>
      <c r="BH194" s="26">
        <v>5298</v>
      </c>
      <c r="BI194" s="26">
        <v>4757</v>
      </c>
      <c r="BJ194" s="26">
        <v>4776</v>
      </c>
      <c r="BK194" s="26">
        <v>5243</v>
      </c>
      <c r="BL194" s="26">
        <v>4769</v>
      </c>
      <c r="BM194" s="77">
        <v>5157</v>
      </c>
      <c r="BN194" s="503">
        <f t="shared" si="172"/>
        <v>53563</v>
      </c>
      <c r="BO194" s="26">
        <v>4133</v>
      </c>
      <c r="BP194" s="26">
        <v>4138</v>
      </c>
      <c r="BQ194" s="26">
        <v>3978</v>
      </c>
      <c r="BR194" s="26">
        <v>4409</v>
      </c>
      <c r="BS194" s="26">
        <v>4379</v>
      </c>
      <c r="BT194" s="26">
        <v>4334</v>
      </c>
      <c r="BU194" s="26">
        <v>4541</v>
      </c>
      <c r="BV194" s="26">
        <v>14526</v>
      </c>
      <c r="BW194" s="101">
        <v>4703</v>
      </c>
      <c r="BX194" s="101">
        <v>5107</v>
      </c>
      <c r="BY194" s="101">
        <v>4299</v>
      </c>
      <c r="BZ194" s="101">
        <v>5870</v>
      </c>
      <c r="CA194" s="154">
        <v>3879</v>
      </c>
      <c r="CB194" s="101">
        <v>4035</v>
      </c>
      <c r="CC194" s="101">
        <v>4818</v>
      </c>
      <c r="CD194" s="101">
        <v>4761</v>
      </c>
      <c r="CE194" s="101">
        <v>4789</v>
      </c>
      <c r="CF194" s="101">
        <v>5654</v>
      </c>
      <c r="CG194" s="270">
        <v>5360</v>
      </c>
      <c r="CH194" s="24">
        <f t="shared" si="159"/>
        <v>28861</v>
      </c>
      <c r="CI194" s="24">
        <f t="shared" si="160"/>
        <v>29912</v>
      </c>
      <c r="CJ194" s="105">
        <f t="shared" si="161"/>
        <v>33296</v>
      </c>
      <c r="CK194" s="396">
        <f t="shared" si="171"/>
        <v>11.313185343674782</v>
      </c>
      <c r="CM194" s="296"/>
      <c r="CN194" s="300"/>
    </row>
    <row r="195" spans="2:112" s="39" customFormat="1" ht="20.100000000000001" customHeight="1" thickBot="1" x14ac:dyDescent="0.3">
      <c r="B195" s="372" t="s">
        <v>39</v>
      </c>
      <c r="C195" s="470"/>
      <c r="D195" s="155">
        <f t="shared" ref="D195:BP195" si="173">SUM(D196:D198)</f>
        <v>25812</v>
      </c>
      <c r="E195" s="410">
        <f t="shared" si="173"/>
        <v>25061</v>
      </c>
      <c r="F195" s="410">
        <f t="shared" si="173"/>
        <v>31285</v>
      </c>
      <c r="G195" s="410">
        <f t="shared" si="173"/>
        <v>29669</v>
      </c>
      <c r="H195" s="410">
        <f t="shared" si="173"/>
        <v>29062</v>
      </c>
      <c r="I195" s="410">
        <f t="shared" si="173"/>
        <v>31658</v>
      </c>
      <c r="J195" s="410">
        <f t="shared" si="173"/>
        <v>32336</v>
      </c>
      <c r="K195" s="410">
        <f t="shared" si="173"/>
        <v>29991</v>
      </c>
      <c r="L195" s="410">
        <f t="shared" si="173"/>
        <v>30967</v>
      </c>
      <c r="M195" s="410">
        <f t="shared" si="173"/>
        <v>32862</v>
      </c>
      <c r="N195" s="410">
        <f t="shared" si="173"/>
        <v>31197</v>
      </c>
      <c r="O195" s="411">
        <f t="shared" si="173"/>
        <v>32868</v>
      </c>
      <c r="P195" s="410">
        <f t="shared" si="173"/>
        <v>362768</v>
      </c>
      <c r="Q195" s="155">
        <f t="shared" si="173"/>
        <v>25128</v>
      </c>
      <c r="R195" s="410">
        <f t="shared" si="173"/>
        <v>24922</v>
      </c>
      <c r="S195" s="410">
        <f t="shared" si="173"/>
        <v>33066</v>
      </c>
      <c r="T195" s="410">
        <f t="shared" si="173"/>
        <v>29995</v>
      </c>
      <c r="U195" s="410">
        <f t="shared" si="173"/>
        <v>30762</v>
      </c>
      <c r="V195" s="410">
        <f t="shared" si="173"/>
        <v>30078</v>
      </c>
      <c r="W195" s="410">
        <f t="shared" si="173"/>
        <v>29983</v>
      </c>
      <c r="X195" s="410">
        <f t="shared" si="173"/>
        <v>30508</v>
      </c>
      <c r="Y195" s="410">
        <f t="shared" si="173"/>
        <v>29794</v>
      </c>
      <c r="Z195" s="410">
        <f t="shared" si="173"/>
        <v>30147</v>
      </c>
      <c r="AA195" s="410">
        <f t="shared" si="173"/>
        <v>30379</v>
      </c>
      <c r="AB195" s="411">
        <f t="shared" si="173"/>
        <v>33877</v>
      </c>
      <c r="AC195" s="410">
        <f t="shared" si="173"/>
        <v>358639</v>
      </c>
      <c r="AD195" s="155">
        <f t="shared" si="173"/>
        <v>25525</v>
      </c>
      <c r="AE195" s="410">
        <f t="shared" si="173"/>
        <v>25702</v>
      </c>
      <c r="AF195" s="410">
        <f t="shared" si="173"/>
        <v>28495</v>
      </c>
      <c r="AG195" s="410">
        <f t="shared" si="173"/>
        <v>26071</v>
      </c>
      <c r="AH195" s="410">
        <f t="shared" si="173"/>
        <v>29942</v>
      </c>
      <c r="AI195" s="410">
        <f t="shared" si="173"/>
        <v>28239</v>
      </c>
      <c r="AJ195" s="410">
        <f t="shared" si="173"/>
        <v>28700</v>
      </c>
      <c r="AK195" s="410">
        <f t="shared" si="173"/>
        <v>30940</v>
      </c>
      <c r="AL195" s="410">
        <f t="shared" si="173"/>
        <v>28762</v>
      </c>
      <c r="AM195" s="410">
        <f t="shared" si="173"/>
        <v>29101</v>
      </c>
      <c r="AN195" s="410">
        <f t="shared" si="173"/>
        <v>29217</v>
      </c>
      <c r="AO195" s="411">
        <f t="shared" si="173"/>
        <v>30755</v>
      </c>
      <c r="AP195" s="410">
        <f t="shared" si="173"/>
        <v>25041</v>
      </c>
      <c r="AQ195" s="410">
        <f t="shared" si="173"/>
        <v>25083</v>
      </c>
      <c r="AR195" s="410">
        <f t="shared" si="173"/>
        <v>28817</v>
      </c>
      <c r="AS195" s="410">
        <f t="shared" si="173"/>
        <v>25278</v>
      </c>
      <c r="AT195" s="410">
        <f t="shared" si="173"/>
        <v>30591</v>
      </c>
      <c r="AU195" s="410">
        <f t="shared" si="173"/>
        <v>25743</v>
      </c>
      <c r="AV195" s="410">
        <f t="shared" si="173"/>
        <v>28149</v>
      </c>
      <c r="AW195" s="410">
        <f t="shared" si="173"/>
        <v>27357</v>
      </c>
      <c r="AX195" s="410">
        <f t="shared" si="173"/>
        <v>23191</v>
      </c>
      <c r="AY195" s="410">
        <f t="shared" si="173"/>
        <v>28972</v>
      </c>
      <c r="AZ195" s="410">
        <f t="shared" si="173"/>
        <v>25415</v>
      </c>
      <c r="BA195" s="410">
        <f t="shared" si="173"/>
        <v>26042</v>
      </c>
      <c r="BB195" s="155">
        <f t="shared" si="173"/>
        <v>23765</v>
      </c>
      <c r="BC195" s="410">
        <f t="shared" si="173"/>
        <v>22061</v>
      </c>
      <c r="BD195" s="410">
        <f t="shared" si="173"/>
        <v>23900</v>
      </c>
      <c r="BE195" s="410">
        <f t="shared" si="173"/>
        <v>27176</v>
      </c>
      <c r="BF195" s="410">
        <f t="shared" si="173"/>
        <v>26155</v>
      </c>
      <c r="BG195" s="410">
        <f t="shared" si="173"/>
        <v>24076</v>
      </c>
      <c r="BH195" s="410">
        <f t="shared" si="173"/>
        <v>27015</v>
      </c>
      <c r="BI195" s="410">
        <f t="shared" si="173"/>
        <v>24792</v>
      </c>
      <c r="BJ195" s="410">
        <f t="shared" si="173"/>
        <v>24194</v>
      </c>
      <c r="BK195" s="410">
        <f t="shared" si="173"/>
        <v>27158</v>
      </c>
      <c r="BL195" s="410">
        <f t="shared" si="173"/>
        <v>24091</v>
      </c>
      <c r="BM195" s="411">
        <f t="shared" si="173"/>
        <v>25489</v>
      </c>
      <c r="BN195" s="307">
        <f>SUM(BB195:BM195)</f>
        <v>299872</v>
      </c>
      <c r="BO195" s="410">
        <f t="shared" si="173"/>
        <v>22357</v>
      </c>
      <c r="BP195" s="410">
        <f t="shared" si="173"/>
        <v>21210</v>
      </c>
      <c r="BQ195" s="410">
        <f t="shared" ref="BQ195:BY195" si="174">SUM(BQ196:BQ198)</f>
        <v>21536</v>
      </c>
      <c r="BR195" s="410">
        <f t="shared" si="174"/>
        <v>23080</v>
      </c>
      <c r="BS195" s="410">
        <f t="shared" si="174"/>
        <v>23734</v>
      </c>
      <c r="BT195" s="410">
        <f t="shared" si="174"/>
        <v>23046</v>
      </c>
      <c r="BU195" s="410">
        <f t="shared" si="174"/>
        <v>25058</v>
      </c>
      <c r="BV195" s="410">
        <f t="shared" si="174"/>
        <v>22089</v>
      </c>
      <c r="BW195" s="410">
        <f t="shared" si="174"/>
        <v>23767</v>
      </c>
      <c r="BX195" s="410">
        <f t="shared" si="174"/>
        <v>25280</v>
      </c>
      <c r="BY195" s="410">
        <f t="shared" si="174"/>
        <v>21609</v>
      </c>
      <c r="BZ195" s="410">
        <f t="shared" ref="BZ195:CG195" si="175">SUM(BZ196:BZ198)</f>
        <v>25142</v>
      </c>
      <c r="CA195" s="155">
        <f t="shared" si="175"/>
        <v>18663</v>
      </c>
      <c r="CB195" s="410">
        <f t="shared" si="175"/>
        <v>17947</v>
      </c>
      <c r="CC195" s="410">
        <f t="shared" si="175"/>
        <v>21728</v>
      </c>
      <c r="CD195" s="410">
        <f t="shared" si="175"/>
        <v>20012</v>
      </c>
      <c r="CE195" s="410">
        <f t="shared" si="175"/>
        <v>19152</v>
      </c>
      <c r="CF195" s="410">
        <f t="shared" ref="CF195" si="176">SUM(CF196:CF198)</f>
        <v>20282</v>
      </c>
      <c r="CG195" s="411">
        <f t="shared" si="175"/>
        <v>19453</v>
      </c>
      <c r="CH195" s="24">
        <f t="shared" si="159"/>
        <v>174148</v>
      </c>
      <c r="CI195" s="410">
        <f t="shared" si="160"/>
        <v>160021</v>
      </c>
      <c r="CJ195" s="411">
        <f t="shared" si="161"/>
        <v>137237</v>
      </c>
      <c r="CK195" s="406">
        <f t="shared" si="171"/>
        <v>-14.238131245274054</v>
      </c>
      <c r="CL195" s="257"/>
      <c r="CM195" s="300"/>
      <c r="CN195" s="300"/>
      <c r="CO195" s="260"/>
      <c r="CP195" s="260"/>
      <c r="CQ195" s="228"/>
      <c r="CR195" s="242"/>
      <c r="CS195" s="242"/>
      <c r="CT195" s="228"/>
      <c r="CU195" s="228"/>
      <c r="CV195" s="228"/>
      <c r="CW195" s="228"/>
      <c r="CX195" s="228"/>
      <c r="CY195" s="228"/>
      <c r="CZ195" s="228"/>
      <c r="DA195" s="228"/>
      <c r="DB195" s="228"/>
      <c r="DC195" s="228"/>
      <c r="DD195" s="228"/>
      <c r="DE195" s="228"/>
      <c r="DF195" s="228"/>
      <c r="DG195" s="228"/>
      <c r="DH195" s="228"/>
    </row>
    <row r="196" spans="2:112" ht="20.100000000000001" customHeight="1" x14ac:dyDescent="0.25">
      <c r="B196" s="558" t="s">
        <v>36</v>
      </c>
      <c r="C196" s="559"/>
      <c r="D196" s="46">
        <v>23602</v>
      </c>
      <c r="E196" s="32">
        <v>22892</v>
      </c>
      <c r="F196" s="32">
        <v>28816</v>
      </c>
      <c r="G196" s="32">
        <v>27152</v>
      </c>
      <c r="H196" s="32">
        <v>26738</v>
      </c>
      <c r="I196" s="32">
        <v>29334</v>
      </c>
      <c r="J196" s="32">
        <v>29844</v>
      </c>
      <c r="K196" s="32">
        <v>27742</v>
      </c>
      <c r="L196" s="32">
        <v>28353</v>
      </c>
      <c r="M196" s="32">
        <v>30352</v>
      </c>
      <c r="N196" s="32">
        <v>28854</v>
      </c>
      <c r="O196" s="150">
        <v>30245</v>
      </c>
      <c r="P196" s="116">
        <v>333924</v>
      </c>
      <c r="Q196" s="46">
        <v>23107</v>
      </c>
      <c r="R196" s="32">
        <v>22936</v>
      </c>
      <c r="S196" s="32">
        <v>30645</v>
      </c>
      <c r="T196" s="32">
        <v>27668</v>
      </c>
      <c r="U196" s="32">
        <v>28497</v>
      </c>
      <c r="V196" s="32">
        <v>27704</v>
      </c>
      <c r="W196" s="32">
        <v>27936</v>
      </c>
      <c r="X196" s="32">
        <v>28595</v>
      </c>
      <c r="Y196" s="32">
        <v>27992</v>
      </c>
      <c r="Z196" s="32">
        <v>28277</v>
      </c>
      <c r="AA196" s="32">
        <v>28549</v>
      </c>
      <c r="AB196" s="150">
        <v>31824</v>
      </c>
      <c r="AC196" s="475">
        <v>333730</v>
      </c>
      <c r="AD196" s="53">
        <v>23969</v>
      </c>
      <c r="AE196" s="26">
        <v>24301</v>
      </c>
      <c r="AF196" s="26">
        <v>26754</v>
      </c>
      <c r="AG196" s="26">
        <v>24692</v>
      </c>
      <c r="AH196" s="26">
        <v>28466</v>
      </c>
      <c r="AI196" s="26">
        <v>26825</v>
      </c>
      <c r="AJ196" s="26">
        <v>27356</v>
      </c>
      <c r="AK196" s="26">
        <v>29431</v>
      </c>
      <c r="AL196" s="26">
        <v>27469</v>
      </c>
      <c r="AM196" s="26">
        <v>27642</v>
      </c>
      <c r="AN196" s="26">
        <v>27949</v>
      </c>
      <c r="AO196" s="77">
        <v>29370</v>
      </c>
      <c r="AP196" s="32">
        <v>23846</v>
      </c>
      <c r="AQ196" s="32">
        <v>24008</v>
      </c>
      <c r="AR196" s="32">
        <v>27585</v>
      </c>
      <c r="AS196" s="32">
        <v>23947</v>
      </c>
      <c r="AT196" s="32">
        <v>29187</v>
      </c>
      <c r="AU196" s="32">
        <v>24693</v>
      </c>
      <c r="AV196" s="32">
        <v>27098</v>
      </c>
      <c r="AW196" s="32">
        <v>26127</v>
      </c>
      <c r="AX196" s="32">
        <v>22157</v>
      </c>
      <c r="AY196" s="32">
        <v>27689</v>
      </c>
      <c r="AZ196" s="32">
        <v>24218</v>
      </c>
      <c r="BA196" s="32">
        <v>24954</v>
      </c>
      <c r="BB196" s="53">
        <v>22888</v>
      </c>
      <c r="BC196" s="26">
        <v>21298</v>
      </c>
      <c r="BD196" s="26">
        <v>22891</v>
      </c>
      <c r="BE196" s="26">
        <v>26254</v>
      </c>
      <c r="BF196" s="26">
        <v>25268</v>
      </c>
      <c r="BG196" s="26">
        <v>23303</v>
      </c>
      <c r="BH196" s="26">
        <v>26114</v>
      </c>
      <c r="BI196" s="26">
        <v>23999</v>
      </c>
      <c r="BJ196" s="26">
        <v>23258</v>
      </c>
      <c r="BK196" s="26">
        <v>25857</v>
      </c>
      <c r="BL196" s="26">
        <v>22988</v>
      </c>
      <c r="BM196" s="77">
        <v>24268</v>
      </c>
      <c r="BN196" s="503">
        <f>SUM(BB196:BM196)</f>
        <v>288386</v>
      </c>
      <c r="BO196" s="26">
        <v>21386</v>
      </c>
      <c r="BP196" s="26">
        <v>20430</v>
      </c>
      <c r="BQ196" s="26">
        <v>20739</v>
      </c>
      <c r="BR196" s="26">
        <v>22302</v>
      </c>
      <c r="BS196" s="26">
        <v>22921</v>
      </c>
      <c r="BT196" s="26">
        <v>22326</v>
      </c>
      <c r="BU196" s="26">
        <v>24340</v>
      </c>
      <c r="BV196" s="26">
        <v>21372</v>
      </c>
      <c r="BW196" s="101">
        <v>22768</v>
      </c>
      <c r="BX196" s="101">
        <v>24279</v>
      </c>
      <c r="BY196" s="101">
        <v>20929</v>
      </c>
      <c r="BZ196" s="101">
        <v>24343</v>
      </c>
      <c r="CA196" s="154">
        <v>18113</v>
      </c>
      <c r="CB196" s="101">
        <v>17371</v>
      </c>
      <c r="CC196" s="101">
        <v>21109</v>
      </c>
      <c r="CD196" s="101">
        <v>19259</v>
      </c>
      <c r="CE196" s="101">
        <v>18476</v>
      </c>
      <c r="CF196" s="101">
        <v>19718</v>
      </c>
      <c r="CG196" s="270">
        <v>18816</v>
      </c>
      <c r="CH196" s="116">
        <f t="shared" si="159"/>
        <v>168016</v>
      </c>
      <c r="CI196" s="116">
        <f t="shared" si="160"/>
        <v>154444</v>
      </c>
      <c r="CJ196" s="275">
        <f t="shared" si="161"/>
        <v>132862</v>
      </c>
      <c r="CK196" s="394">
        <f t="shared" si="171"/>
        <v>-13.973997047473519</v>
      </c>
      <c r="CN196" s="300"/>
    </row>
    <row r="197" spans="2:112" ht="20.100000000000001" customHeight="1" x14ac:dyDescent="0.25">
      <c r="B197" s="537" t="s">
        <v>37</v>
      </c>
      <c r="C197" s="538"/>
      <c r="D197" s="53">
        <v>21</v>
      </c>
      <c r="E197" s="26">
        <v>16</v>
      </c>
      <c r="F197" s="26">
        <v>11</v>
      </c>
      <c r="G197" s="26">
        <v>18</v>
      </c>
      <c r="H197" s="26">
        <v>25</v>
      </c>
      <c r="I197" s="26">
        <v>25</v>
      </c>
      <c r="J197" s="26">
        <v>27</v>
      </c>
      <c r="K197" s="26">
        <v>24</v>
      </c>
      <c r="L197" s="26">
        <v>284</v>
      </c>
      <c r="M197" s="26">
        <v>19</v>
      </c>
      <c r="N197" s="26">
        <v>23</v>
      </c>
      <c r="O197" s="77">
        <v>26</v>
      </c>
      <c r="P197" s="83">
        <v>519</v>
      </c>
      <c r="Q197" s="53">
        <v>14</v>
      </c>
      <c r="R197" s="26">
        <v>13</v>
      </c>
      <c r="S197" s="26">
        <v>24</v>
      </c>
      <c r="T197" s="26">
        <v>15</v>
      </c>
      <c r="U197" s="26">
        <v>12</v>
      </c>
      <c r="V197" s="26">
        <v>13</v>
      </c>
      <c r="W197" s="26">
        <v>12</v>
      </c>
      <c r="X197" s="26">
        <v>21</v>
      </c>
      <c r="Y197" s="26">
        <v>20</v>
      </c>
      <c r="Z197" s="26">
        <v>12</v>
      </c>
      <c r="AA197" s="26">
        <v>14</v>
      </c>
      <c r="AB197" s="77">
        <v>35</v>
      </c>
      <c r="AC197" s="476">
        <v>205</v>
      </c>
      <c r="AD197" s="53">
        <v>8</v>
      </c>
      <c r="AE197" s="26">
        <v>24</v>
      </c>
      <c r="AF197" s="26">
        <v>19</v>
      </c>
      <c r="AG197" s="26">
        <v>21</v>
      </c>
      <c r="AH197" s="26">
        <v>36</v>
      </c>
      <c r="AI197" s="26">
        <v>19</v>
      </c>
      <c r="AJ197" s="26">
        <v>17</v>
      </c>
      <c r="AK197" s="26">
        <v>36</v>
      </c>
      <c r="AL197" s="26">
        <v>22</v>
      </c>
      <c r="AM197" s="26">
        <v>24</v>
      </c>
      <c r="AN197" s="26">
        <v>22</v>
      </c>
      <c r="AO197" s="77">
        <v>45</v>
      </c>
      <c r="AP197" s="26">
        <v>17</v>
      </c>
      <c r="AQ197" s="26">
        <v>8</v>
      </c>
      <c r="AR197" s="26">
        <v>37</v>
      </c>
      <c r="AS197" s="26">
        <v>18</v>
      </c>
      <c r="AT197" s="26">
        <v>11</v>
      </c>
      <c r="AU197" s="26">
        <v>26</v>
      </c>
      <c r="AV197" s="26">
        <v>18</v>
      </c>
      <c r="AW197" s="26">
        <v>15</v>
      </c>
      <c r="AX197" s="26">
        <v>17</v>
      </c>
      <c r="AY197" s="26">
        <v>23</v>
      </c>
      <c r="AZ197" s="26">
        <v>23</v>
      </c>
      <c r="BA197" s="26">
        <v>28</v>
      </c>
      <c r="BB197" s="53">
        <v>30</v>
      </c>
      <c r="BC197" s="26">
        <v>25</v>
      </c>
      <c r="BD197" s="26">
        <v>39</v>
      </c>
      <c r="BE197" s="26">
        <v>34</v>
      </c>
      <c r="BF197" s="26">
        <v>63</v>
      </c>
      <c r="BG197" s="26">
        <v>35</v>
      </c>
      <c r="BH197" s="26">
        <v>33</v>
      </c>
      <c r="BI197" s="26">
        <v>25</v>
      </c>
      <c r="BJ197" s="26">
        <v>41</v>
      </c>
      <c r="BK197" s="26">
        <v>40</v>
      </c>
      <c r="BL197" s="26">
        <v>53</v>
      </c>
      <c r="BM197" s="77">
        <v>49</v>
      </c>
      <c r="BN197" s="503">
        <f t="shared" ref="BN197:BN198" si="177">SUM(BB197:BM197)</f>
        <v>467</v>
      </c>
      <c r="BO197" s="26">
        <v>53</v>
      </c>
      <c r="BP197" s="26">
        <v>50</v>
      </c>
      <c r="BQ197" s="26">
        <v>65</v>
      </c>
      <c r="BR197" s="26">
        <v>68</v>
      </c>
      <c r="BS197" s="26">
        <v>99</v>
      </c>
      <c r="BT197" s="26">
        <v>61</v>
      </c>
      <c r="BU197" s="26">
        <v>29</v>
      </c>
      <c r="BV197" s="26">
        <v>26</v>
      </c>
      <c r="BW197" s="101">
        <v>32</v>
      </c>
      <c r="BX197" s="101">
        <v>43</v>
      </c>
      <c r="BY197" s="101">
        <v>33</v>
      </c>
      <c r="BZ197" s="101">
        <v>51</v>
      </c>
      <c r="CA197" s="154">
        <v>20</v>
      </c>
      <c r="CB197" s="101">
        <v>34</v>
      </c>
      <c r="CC197" s="101">
        <v>34</v>
      </c>
      <c r="CD197" s="101">
        <v>36</v>
      </c>
      <c r="CE197" s="101">
        <v>37</v>
      </c>
      <c r="CF197" s="101">
        <v>34</v>
      </c>
      <c r="CG197" s="270">
        <v>41</v>
      </c>
      <c r="CH197" s="83">
        <f t="shared" si="159"/>
        <v>259</v>
      </c>
      <c r="CI197" s="83">
        <f t="shared" si="160"/>
        <v>425</v>
      </c>
      <c r="CJ197" s="27">
        <f t="shared" si="161"/>
        <v>236</v>
      </c>
      <c r="CK197" s="394">
        <f t="shared" si="171"/>
        <v>-44.470588235294116</v>
      </c>
      <c r="CN197" s="300"/>
    </row>
    <row r="198" spans="2:112" ht="20.100000000000001" customHeight="1" thickBot="1" x14ac:dyDescent="0.3">
      <c r="B198" s="539" t="s">
        <v>38</v>
      </c>
      <c r="C198" s="540"/>
      <c r="D198" s="47">
        <v>2189</v>
      </c>
      <c r="E198" s="33">
        <v>2153</v>
      </c>
      <c r="F198" s="33">
        <v>2458</v>
      </c>
      <c r="G198" s="33">
        <v>2499</v>
      </c>
      <c r="H198" s="33">
        <v>2299</v>
      </c>
      <c r="I198" s="33">
        <v>2299</v>
      </c>
      <c r="J198" s="33">
        <v>2465</v>
      </c>
      <c r="K198" s="33">
        <v>2225</v>
      </c>
      <c r="L198" s="33">
        <v>2330</v>
      </c>
      <c r="M198" s="33">
        <v>2491</v>
      </c>
      <c r="N198" s="33">
        <v>2320</v>
      </c>
      <c r="O198" s="48">
        <v>2597</v>
      </c>
      <c r="P198" s="24">
        <v>28325</v>
      </c>
      <c r="Q198" s="47">
        <v>2007</v>
      </c>
      <c r="R198" s="33">
        <v>1973</v>
      </c>
      <c r="S198" s="33">
        <v>2397</v>
      </c>
      <c r="T198" s="33">
        <v>2312</v>
      </c>
      <c r="U198" s="33">
        <v>2253</v>
      </c>
      <c r="V198" s="33">
        <v>2361</v>
      </c>
      <c r="W198" s="33">
        <v>2035</v>
      </c>
      <c r="X198" s="33">
        <v>1892</v>
      </c>
      <c r="Y198" s="33">
        <v>1782</v>
      </c>
      <c r="Z198" s="33">
        <v>1858</v>
      </c>
      <c r="AA198" s="33">
        <v>1816</v>
      </c>
      <c r="AB198" s="48">
        <v>2018</v>
      </c>
      <c r="AC198" s="351">
        <v>24704</v>
      </c>
      <c r="AD198" s="47">
        <v>1548</v>
      </c>
      <c r="AE198" s="33">
        <v>1377</v>
      </c>
      <c r="AF198" s="33">
        <v>1722</v>
      </c>
      <c r="AG198" s="33">
        <v>1358</v>
      </c>
      <c r="AH198" s="33">
        <v>1440</v>
      </c>
      <c r="AI198" s="33">
        <v>1395</v>
      </c>
      <c r="AJ198" s="33">
        <v>1327</v>
      </c>
      <c r="AK198" s="33">
        <v>1473</v>
      </c>
      <c r="AL198" s="33">
        <v>1271</v>
      </c>
      <c r="AM198" s="33">
        <v>1435</v>
      </c>
      <c r="AN198" s="33">
        <v>1246</v>
      </c>
      <c r="AO198" s="48">
        <v>1340</v>
      </c>
      <c r="AP198" s="33">
        <v>1178</v>
      </c>
      <c r="AQ198" s="33">
        <v>1067</v>
      </c>
      <c r="AR198" s="33">
        <v>1195</v>
      </c>
      <c r="AS198" s="33">
        <v>1313</v>
      </c>
      <c r="AT198" s="33">
        <v>1393</v>
      </c>
      <c r="AU198" s="33">
        <v>1024</v>
      </c>
      <c r="AV198" s="33">
        <v>1033</v>
      </c>
      <c r="AW198" s="33">
        <v>1215</v>
      </c>
      <c r="AX198" s="33">
        <v>1017</v>
      </c>
      <c r="AY198" s="33">
        <v>1260</v>
      </c>
      <c r="AZ198" s="33">
        <v>1174</v>
      </c>
      <c r="BA198" s="33">
        <v>1060</v>
      </c>
      <c r="BB198" s="47">
        <v>847</v>
      </c>
      <c r="BC198" s="33">
        <v>738</v>
      </c>
      <c r="BD198" s="33">
        <v>970</v>
      </c>
      <c r="BE198" s="33">
        <v>888</v>
      </c>
      <c r="BF198" s="33">
        <v>824</v>
      </c>
      <c r="BG198" s="33">
        <v>738</v>
      </c>
      <c r="BH198" s="33">
        <v>868</v>
      </c>
      <c r="BI198" s="33">
        <v>768</v>
      </c>
      <c r="BJ198" s="33">
        <v>895</v>
      </c>
      <c r="BK198" s="33">
        <v>1261</v>
      </c>
      <c r="BL198" s="33">
        <v>1050</v>
      </c>
      <c r="BM198" s="48">
        <v>1172</v>
      </c>
      <c r="BN198" s="497">
        <f t="shared" si="177"/>
        <v>11019</v>
      </c>
      <c r="BO198" s="33">
        <v>918</v>
      </c>
      <c r="BP198" s="33">
        <v>730</v>
      </c>
      <c r="BQ198" s="33">
        <v>732</v>
      </c>
      <c r="BR198" s="33">
        <v>710</v>
      </c>
      <c r="BS198" s="33">
        <v>714</v>
      </c>
      <c r="BT198" s="33">
        <v>659</v>
      </c>
      <c r="BU198" s="33">
        <v>689</v>
      </c>
      <c r="BV198" s="33">
        <v>691</v>
      </c>
      <c r="BW198" s="273">
        <v>967</v>
      </c>
      <c r="BX198" s="273">
        <v>958</v>
      </c>
      <c r="BY198" s="273">
        <v>647</v>
      </c>
      <c r="BZ198" s="273">
        <v>748</v>
      </c>
      <c r="CA198" s="272">
        <v>530</v>
      </c>
      <c r="CB198" s="273">
        <v>542</v>
      </c>
      <c r="CC198" s="273">
        <v>585</v>
      </c>
      <c r="CD198" s="273">
        <v>717</v>
      </c>
      <c r="CE198" s="273">
        <v>639</v>
      </c>
      <c r="CF198" s="273">
        <v>530</v>
      </c>
      <c r="CG198" s="274">
        <v>596</v>
      </c>
      <c r="CH198" s="24">
        <f t="shared" si="159"/>
        <v>5873</v>
      </c>
      <c r="CI198" s="24">
        <f t="shared" si="160"/>
        <v>5152</v>
      </c>
      <c r="CJ198" s="105">
        <f t="shared" si="161"/>
        <v>4139</v>
      </c>
      <c r="CK198" s="396">
        <f t="shared" si="171"/>
        <v>-19.662267080745345</v>
      </c>
      <c r="CM198" s="296"/>
      <c r="CN198" s="300"/>
    </row>
    <row r="199" spans="2:112" s="18" customFormat="1" ht="20.100000000000001" customHeight="1" thickBot="1" x14ac:dyDescent="0.3">
      <c r="B199" s="335" t="s">
        <v>111</v>
      </c>
      <c r="C199" s="335"/>
      <c r="D199" s="335"/>
      <c r="E199" s="335"/>
      <c r="F199" s="335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74"/>
      <c r="AC199" s="107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107"/>
      <c r="BC199" s="107"/>
      <c r="BD199" s="107"/>
      <c r="BE199" s="107"/>
      <c r="BF199" s="74"/>
      <c r="BG199" s="74"/>
      <c r="BH199" s="74"/>
      <c r="BI199" s="74"/>
      <c r="BJ199" s="74"/>
      <c r="BK199" s="74"/>
      <c r="BL199" s="74"/>
      <c r="BM199" s="74"/>
      <c r="BN199" s="74"/>
      <c r="BO199" s="130"/>
      <c r="BP199" s="74"/>
      <c r="BQ199" s="130"/>
      <c r="BR199" s="74"/>
      <c r="BS199" s="74"/>
      <c r="BT199" s="74"/>
      <c r="BU199" s="74"/>
      <c r="BV199" s="74"/>
      <c r="BW199" s="74"/>
      <c r="BX199" s="74"/>
      <c r="BY199" s="74"/>
      <c r="BZ199" s="74"/>
      <c r="CA199" s="130"/>
      <c r="CB199" s="130"/>
      <c r="CC199" s="74"/>
      <c r="CD199" s="74"/>
      <c r="CE199" s="74"/>
      <c r="CF199" s="74"/>
      <c r="CG199" s="74"/>
      <c r="CH199" s="74"/>
      <c r="CI199" s="74"/>
      <c r="CJ199" s="74"/>
      <c r="CK199" s="107"/>
      <c r="CL199" s="257"/>
      <c r="CM199" s="260"/>
      <c r="CN199" s="300"/>
      <c r="CO199" s="259"/>
      <c r="CP199" s="259"/>
      <c r="CQ199" s="227"/>
      <c r="CR199" s="241"/>
      <c r="CS199" s="241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</row>
    <row r="200" spans="2:112" s="18" customFormat="1" ht="20.100000000000001" customHeight="1" thickBot="1" x14ac:dyDescent="0.3">
      <c r="B200" s="362"/>
      <c r="C200" s="354" t="s">
        <v>112</v>
      </c>
      <c r="D200" s="355">
        <f t="shared" ref="D200:BP200" si="178">+D202+D204</f>
        <v>1148.9487471256</v>
      </c>
      <c r="E200" s="356">
        <f t="shared" si="178"/>
        <v>1110.2434435773</v>
      </c>
      <c r="F200" s="356">
        <f t="shared" si="178"/>
        <v>1357.5473744653</v>
      </c>
      <c r="G200" s="356">
        <f t="shared" si="178"/>
        <v>1613.3045900202001</v>
      </c>
      <c r="H200" s="356">
        <f t="shared" si="178"/>
        <v>1415.7563066791001</v>
      </c>
      <c r="I200" s="356">
        <f t="shared" si="178"/>
        <v>1549.3612228033001</v>
      </c>
      <c r="J200" s="356">
        <f t="shared" si="178"/>
        <v>1739.6655567715002</v>
      </c>
      <c r="K200" s="356">
        <f t="shared" si="178"/>
        <v>1907.3531320444999</v>
      </c>
      <c r="L200" s="356">
        <f t="shared" si="178"/>
        <v>2010.0567397428999</v>
      </c>
      <c r="M200" s="356">
        <f t="shared" si="178"/>
        <v>2101.3309282722003</v>
      </c>
      <c r="N200" s="356">
        <f t="shared" si="178"/>
        <v>1922.2046622517</v>
      </c>
      <c r="O200" s="357">
        <f t="shared" si="178"/>
        <v>2457.3482563031002</v>
      </c>
      <c r="P200" s="356">
        <f t="shared" si="178"/>
        <v>20333.120960056702</v>
      </c>
      <c r="Q200" s="355">
        <f t="shared" si="178"/>
        <v>1718.0422804029999</v>
      </c>
      <c r="R200" s="356">
        <f t="shared" si="178"/>
        <v>1714.1851782351002</v>
      </c>
      <c r="S200" s="356">
        <f t="shared" si="178"/>
        <v>2112.7381939326997</v>
      </c>
      <c r="T200" s="356">
        <f t="shared" si="178"/>
        <v>2169.5337336384996</v>
      </c>
      <c r="U200" s="356">
        <f t="shared" si="178"/>
        <v>2051.802546505</v>
      </c>
      <c r="V200" s="356">
        <f t="shared" si="178"/>
        <v>2174.2001325081997</v>
      </c>
      <c r="W200" s="356">
        <f t="shared" si="178"/>
        <v>2898.4793736651995</v>
      </c>
      <c r="X200" s="356">
        <f t="shared" si="178"/>
        <v>2809.0900639600995</v>
      </c>
      <c r="Y200" s="356">
        <f t="shared" si="178"/>
        <v>2455.0620706999998</v>
      </c>
      <c r="Z200" s="356">
        <f t="shared" si="178"/>
        <v>3208.8363175916002</v>
      </c>
      <c r="AA200" s="356">
        <f t="shared" si="178"/>
        <v>2910.5380055162004</v>
      </c>
      <c r="AB200" s="357">
        <f t="shared" si="178"/>
        <v>3636.7612812646003</v>
      </c>
      <c r="AC200" s="356">
        <f t="shared" si="178"/>
        <v>29859.2691779202</v>
      </c>
      <c r="AD200" s="355">
        <f t="shared" si="178"/>
        <v>2957.9232177792001</v>
      </c>
      <c r="AE200" s="356">
        <f t="shared" si="178"/>
        <v>2680.0641721439692</v>
      </c>
      <c r="AF200" s="356">
        <f t="shared" si="178"/>
        <v>3065.3967195074065</v>
      </c>
      <c r="AG200" s="356">
        <f t="shared" si="178"/>
        <v>3545.5667569109328</v>
      </c>
      <c r="AH200" s="356">
        <f t="shared" si="178"/>
        <v>3594.1101126697999</v>
      </c>
      <c r="AI200" s="356">
        <f t="shared" si="178"/>
        <v>3476.2072606298498</v>
      </c>
      <c r="AJ200" s="356">
        <f t="shared" si="178"/>
        <v>4513.3054873109168</v>
      </c>
      <c r="AK200" s="356">
        <f t="shared" si="178"/>
        <v>4526.7128670970014</v>
      </c>
      <c r="AL200" s="356">
        <f t="shared" si="178"/>
        <v>5056.4878108197008</v>
      </c>
      <c r="AM200" s="356">
        <f t="shared" si="178"/>
        <v>4663.5441656817002</v>
      </c>
      <c r="AN200" s="356">
        <f t="shared" si="178"/>
        <v>5094.757601082154</v>
      </c>
      <c r="AO200" s="357">
        <f t="shared" si="178"/>
        <v>5794.5400712851997</v>
      </c>
      <c r="AP200" s="356">
        <f t="shared" si="178"/>
        <v>4774.1607963691995</v>
      </c>
      <c r="AQ200" s="356">
        <f t="shared" si="178"/>
        <v>4499.4166113110005</v>
      </c>
      <c r="AR200" s="356">
        <f t="shared" si="178"/>
        <v>5628.8926879787996</v>
      </c>
      <c r="AS200" s="356">
        <f t="shared" si="178"/>
        <v>5610.0075505049999</v>
      </c>
      <c r="AT200" s="356">
        <f t="shared" si="178"/>
        <v>6823.8819191331995</v>
      </c>
      <c r="AU200" s="356">
        <f t="shared" si="178"/>
        <v>6032.0197394533998</v>
      </c>
      <c r="AV200" s="356">
        <f t="shared" si="178"/>
        <v>7045.291253415</v>
      </c>
      <c r="AW200" s="356">
        <f t="shared" si="178"/>
        <v>6463.9902978170003</v>
      </c>
      <c r="AX200" s="356">
        <f t="shared" si="178"/>
        <v>6292.7535506046006</v>
      </c>
      <c r="AY200" s="356">
        <f t="shared" si="178"/>
        <v>8093.0927806352001</v>
      </c>
      <c r="AZ200" s="356">
        <f t="shared" si="178"/>
        <v>7056.8861033548019</v>
      </c>
      <c r="BA200" s="356">
        <f t="shared" si="178"/>
        <v>7958.2039528801997</v>
      </c>
      <c r="BB200" s="355">
        <f t="shared" si="178"/>
        <v>7345.6441082212004</v>
      </c>
      <c r="BC200" s="356">
        <f t="shared" si="178"/>
        <v>6620.7492103532004</v>
      </c>
      <c r="BD200" s="356">
        <f t="shared" si="178"/>
        <v>7805.4990905513996</v>
      </c>
      <c r="BE200" s="356">
        <f t="shared" si="178"/>
        <v>8876.8489934535992</v>
      </c>
      <c r="BF200" s="356">
        <f t="shared" si="178"/>
        <v>8225.1718034816004</v>
      </c>
      <c r="BG200" s="356">
        <f t="shared" si="178"/>
        <v>8344.6720058044011</v>
      </c>
      <c r="BH200" s="356">
        <f t="shared" si="178"/>
        <v>9396.6478618448</v>
      </c>
      <c r="BI200" s="356">
        <f t="shared" si="178"/>
        <v>8420.5095363778</v>
      </c>
      <c r="BJ200" s="356">
        <f t="shared" si="178"/>
        <v>8336.0015789934005</v>
      </c>
      <c r="BK200" s="356">
        <f t="shared" si="178"/>
        <v>8918.1768335209981</v>
      </c>
      <c r="BL200" s="356">
        <f t="shared" si="178"/>
        <v>8772.3988558456003</v>
      </c>
      <c r="BM200" s="356">
        <f t="shared" si="178"/>
        <v>10210.334648956399</v>
      </c>
      <c r="BN200" s="492">
        <f>SUM(BB200:BM200)</f>
        <v>101272.6545274044</v>
      </c>
      <c r="BO200" s="356">
        <f t="shared" si="178"/>
        <v>9494.6403903310002</v>
      </c>
      <c r="BP200" s="356">
        <f t="shared" si="178"/>
        <v>8380.1248284232006</v>
      </c>
      <c r="BQ200" s="356">
        <f t="shared" ref="BQ200:BY200" si="179">+BQ202+BQ204</f>
        <v>8275.1571174902001</v>
      </c>
      <c r="BR200" s="356">
        <f t="shared" si="179"/>
        <v>9800.0490107175992</v>
      </c>
      <c r="BS200" s="356">
        <f t="shared" si="179"/>
        <v>10205.7170220098</v>
      </c>
      <c r="BT200" s="356">
        <f t="shared" si="179"/>
        <v>9239.2444846609997</v>
      </c>
      <c r="BU200" s="356">
        <f t="shared" si="179"/>
        <v>11122.413784881201</v>
      </c>
      <c r="BV200" s="356">
        <f t="shared" si="179"/>
        <v>9545.7439213580001</v>
      </c>
      <c r="BW200" s="356">
        <f t="shared" si="179"/>
        <v>11385.6012058508</v>
      </c>
      <c r="BX200" s="356">
        <f t="shared" si="179"/>
        <v>11815.485656547</v>
      </c>
      <c r="BY200" s="356">
        <f t="shared" si="179"/>
        <v>10726.8938755286</v>
      </c>
      <c r="BZ200" s="356">
        <f t="shared" ref="BZ200:CG200" si="180">+BZ202+BZ204</f>
        <v>14957.3296811624</v>
      </c>
      <c r="CA200" s="355">
        <f t="shared" si="180"/>
        <v>11170.279958187999</v>
      </c>
      <c r="CB200" s="356">
        <f t="shared" si="180"/>
        <v>10221.0603266866</v>
      </c>
      <c r="CC200" s="356">
        <f t="shared" si="180"/>
        <v>11374.769059807</v>
      </c>
      <c r="CD200" s="356">
        <f t="shared" si="180"/>
        <v>11617.0440558264</v>
      </c>
      <c r="CE200" s="356">
        <f t="shared" si="180"/>
        <v>11398.696467574002</v>
      </c>
      <c r="CF200" s="356">
        <f t="shared" ref="CF200" si="181">+CF202+CF204</f>
        <v>12664.330652037001</v>
      </c>
      <c r="CG200" s="357">
        <f t="shared" si="180"/>
        <v>12985.378455226599</v>
      </c>
      <c r="CH200" s="356">
        <f>SUM($BB200:$BH200)</f>
        <v>56615.233073710202</v>
      </c>
      <c r="CI200" s="356">
        <f>SUM($BO200:$BU200)</f>
        <v>66517.346638514005</v>
      </c>
      <c r="CJ200" s="357">
        <f>SUM($CA200:$CG200)</f>
        <v>81431.558975345601</v>
      </c>
      <c r="CK200" s="448"/>
      <c r="CL200" s="257"/>
      <c r="CM200" s="260"/>
      <c r="CN200" s="300"/>
      <c r="CO200" s="259"/>
      <c r="CP200" s="259"/>
      <c r="CQ200" s="227"/>
      <c r="CR200" s="241"/>
      <c r="CS200" s="241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</row>
    <row r="201" spans="2:112" s="18" customFormat="1" ht="20.100000000000001" customHeight="1" x14ac:dyDescent="0.25">
      <c r="B201" s="49" t="s">
        <v>58</v>
      </c>
      <c r="C201" s="464"/>
      <c r="D201" s="72"/>
      <c r="E201" s="73"/>
      <c r="F201" s="73"/>
      <c r="G201" s="74"/>
      <c r="H201" s="74"/>
      <c r="I201" s="74"/>
      <c r="J201" s="74"/>
      <c r="K201" s="74"/>
      <c r="L201" s="74"/>
      <c r="M201" s="74"/>
      <c r="N201" s="74"/>
      <c r="O201" s="352"/>
      <c r="P201" s="74"/>
      <c r="Q201" s="156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352"/>
      <c r="AC201" s="74"/>
      <c r="AD201" s="156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352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156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5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156"/>
      <c r="CB201" s="74"/>
      <c r="CC201" s="74"/>
      <c r="CD201" s="74"/>
      <c r="CE201" s="107"/>
      <c r="CF201" s="74"/>
      <c r="CG201" s="352"/>
      <c r="CH201" s="74"/>
      <c r="CI201" s="74"/>
      <c r="CJ201" s="352"/>
      <c r="CK201" s="75"/>
      <c r="CL201" s="298"/>
      <c r="CM201" s="296"/>
      <c r="CN201" s="300"/>
      <c r="CO201" s="259"/>
      <c r="CP201" s="259"/>
      <c r="CQ201" s="227"/>
      <c r="CR201" s="241"/>
      <c r="CS201" s="241"/>
      <c r="CT201" s="227"/>
      <c r="CU201" s="227"/>
      <c r="CV201" s="227"/>
      <c r="CW201" s="227"/>
      <c r="CX201" s="227"/>
      <c r="CY201" s="227"/>
      <c r="CZ201" s="227"/>
      <c r="DA201" s="227"/>
      <c r="DB201" s="227"/>
      <c r="DC201" s="227"/>
      <c r="DD201" s="227"/>
      <c r="DE201" s="227"/>
      <c r="DF201" s="227"/>
      <c r="DG201" s="227"/>
      <c r="DH201" s="227"/>
    </row>
    <row r="202" spans="2:112" s="39" customFormat="1" ht="20.100000000000001" customHeight="1" thickBot="1" x14ac:dyDescent="0.3">
      <c r="B202" s="533" t="s">
        <v>49</v>
      </c>
      <c r="C202" s="536"/>
      <c r="D202" s="53">
        <v>818.39923996000005</v>
      </c>
      <c r="E202" s="26">
        <v>779.01158310000005</v>
      </c>
      <c r="F202" s="26">
        <v>898.54334613000003</v>
      </c>
      <c r="G202" s="26">
        <v>1199.4822054400001</v>
      </c>
      <c r="H202" s="26">
        <v>1006.3237718900001</v>
      </c>
      <c r="I202" s="26">
        <v>1001.9448884400001</v>
      </c>
      <c r="J202" s="26">
        <v>1277.2966601500002</v>
      </c>
      <c r="K202" s="26">
        <v>1093.7016309000001</v>
      </c>
      <c r="L202" s="26">
        <v>1502.0288812900001</v>
      </c>
      <c r="M202" s="26">
        <v>1469.35745782</v>
      </c>
      <c r="N202" s="26">
        <v>1355.1551292899999</v>
      </c>
      <c r="O202" s="77">
        <v>1876.4265719700002</v>
      </c>
      <c r="P202" s="83">
        <v>14277.671366380002</v>
      </c>
      <c r="Q202" s="47">
        <v>1254.25055621</v>
      </c>
      <c r="R202" s="33">
        <v>1294.4937248800002</v>
      </c>
      <c r="S202" s="33">
        <v>1516.1419785399999</v>
      </c>
      <c r="T202" s="33">
        <v>1581.6129229299997</v>
      </c>
      <c r="U202" s="33">
        <v>1506.5524490400001</v>
      </c>
      <c r="V202" s="33">
        <v>1647.1739813299998</v>
      </c>
      <c r="W202" s="33">
        <v>2323.6459987599997</v>
      </c>
      <c r="X202" s="33">
        <v>2206.2336913499998</v>
      </c>
      <c r="Y202" s="33">
        <v>1920.1192336300001</v>
      </c>
      <c r="Z202" s="76">
        <v>2514.53911436</v>
      </c>
      <c r="AA202" s="76">
        <v>2181.0007877100002</v>
      </c>
      <c r="AB202" s="473">
        <v>2676.4104654400003</v>
      </c>
      <c r="AC202" s="83">
        <v>22622.174904179999</v>
      </c>
      <c r="AD202" s="158">
        <v>2255.7766975300001</v>
      </c>
      <c r="AE202" s="157">
        <v>2027.8911969400001</v>
      </c>
      <c r="AF202" s="157">
        <v>2287.6141270799999</v>
      </c>
      <c r="AG202" s="157">
        <v>2836.3517890399999</v>
      </c>
      <c r="AH202" s="157">
        <v>2776.4833014400001</v>
      </c>
      <c r="AI202" s="157">
        <v>2581.9836005100001</v>
      </c>
      <c r="AJ202" s="157">
        <v>3477.1060745500004</v>
      </c>
      <c r="AK202" s="157">
        <v>3445.5637708000004</v>
      </c>
      <c r="AL202" s="157">
        <v>3878.0236310699997</v>
      </c>
      <c r="AM202" s="157">
        <v>3607.0551967500001</v>
      </c>
      <c r="AN202" s="157">
        <v>4082.8942403299998</v>
      </c>
      <c r="AO202" s="159">
        <v>4446.7060003199995</v>
      </c>
      <c r="AP202" s="33">
        <v>3797.5529644099997</v>
      </c>
      <c r="AQ202" s="33">
        <v>3596.4868420100001</v>
      </c>
      <c r="AR202" s="33">
        <v>4526.7083998199996</v>
      </c>
      <c r="AS202" s="33">
        <v>4507.00833091</v>
      </c>
      <c r="AT202" s="33">
        <v>5423.2859259899997</v>
      </c>
      <c r="AU202" s="33">
        <v>4903.1830711499997</v>
      </c>
      <c r="AV202" s="33">
        <v>5799.5616870399999</v>
      </c>
      <c r="AW202" s="33">
        <v>5202.5975218800004</v>
      </c>
      <c r="AX202" s="33">
        <v>5101.50025018</v>
      </c>
      <c r="AY202" s="33">
        <v>6753.9500758499998</v>
      </c>
      <c r="AZ202" s="33">
        <v>5810.4135583000016</v>
      </c>
      <c r="BA202" s="33">
        <v>6547.2016350599997</v>
      </c>
      <c r="BB202" s="47">
        <v>6117.8396760900005</v>
      </c>
      <c r="BC202" s="33">
        <v>5400.3664530699998</v>
      </c>
      <c r="BD202" s="33">
        <v>6298.5226292799998</v>
      </c>
      <c r="BE202" s="33">
        <v>7376.0376740699994</v>
      </c>
      <c r="BF202" s="33">
        <v>6619.4079974800006</v>
      </c>
      <c r="BG202" s="33">
        <v>6578.709778970001</v>
      </c>
      <c r="BH202" s="33">
        <v>7713.04140895</v>
      </c>
      <c r="BI202" s="33">
        <v>6733.2823820000003</v>
      </c>
      <c r="BJ202" s="33">
        <v>6526.9503842999993</v>
      </c>
      <c r="BK202" s="33">
        <v>7440.8836137899989</v>
      </c>
      <c r="BL202" s="33">
        <v>7264.4445155000003</v>
      </c>
      <c r="BM202" s="33">
        <v>8603.2205570499991</v>
      </c>
      <c r="BN202" s="497">
        <f>SUM(BB202:BM202)</f>
        <v>82672.707070549979</v>
      </c>
      <c r="BO202" s="33">
        <v>8027.0276458800008</v>
      </c>
      <c r="BP202" s="33">
        <v>6866.8796536700002</v>
      </c>
      <c r="BQ202" s="33">
        <v>6794.5974695200002</v>
      </c>
      <c r="BR202" s="33">
        <v>8205.2407132099997</v>
      </c>
      <c r="BS202" s="33">
        <v>8250.9854765199998</v>
      </c>
      <c r="BT202" s="33">
        <v>7706.2756798600003</v>
      </c>
      <c r="BU202" s="33">
        <v>9506.5634645900009</v>
      </c>
      <c r="BV202" s="33">
        <v>7973.1634086100003</v>
      </c>
      <c r="BW202" s="273">
        <v>9790.75991092</v>
      </c>
      <c r="BX202" s="273">
        <v>10060.724428040001</v>
      </c>
      <c r="BY202" s="273">
        <v>9088.2199435999992</v>
      </c>
      <c r="BZ202" s="273">
        <v>12925.777945780001</v>
      </c>
      <c r="CA202" s="272">
        <v>9676.1721070499989</v>
      </c>
      <c r="CB202" s="273">
        <v>8825.0421714500008</v>
      </c>
      <c r="CC202" s="273">
        <v>9804.1320560599997</v>
      </c>
      <c r="CD202" s="273">
        <v>9654.2468529199996</v>
      </c>
      <c r="CE202" s="273">
        <v>9725.3174534000009</v>
      </c>
      <c r="CF202" s="273">
        <v>11018.002514310001</v>
      </c>
      <c r="CG202" s="274">
        <v>11605.665878579999</v>
      </c>
      <c r="CH202" s="412">
        <f>SUM($BB202:$BH202)</f>
        <v>46103.925617909998</v>
      </c>
      <c r="CI202" s="412">
        <f>SUM($BO202:$BU202)</f>
        <v>55357.57010325</v>
      </c>
      <c r="CJ202" s="444">
        <f>SUM($CA202:$CG202)</f>
        <v>70308.579033770002</v>
      </c>
      <c r="CK202" s="396">
        <f t="shared" ref="CK202" si="182">((CJ202/CI202)-1)*100</f>
        <v>27.008065748973763</v>
      </c>
      <c r="CL202" s="257"/>
      <c r="CM202" s="296"/>
      <c r="CN202" s="300"/>
      <c r="CO202" s="260"/>
      <c r="CP202" s="260"/>
      <c r="CQ202" s="228"/>
      <c r="CR202" s="242"/>
      <c r="CS202" s="242"/>
      <c r="CT202" s="228"/>
      <c r="CU202" s="228"/>
      <c r="CV202" s="228"/>
      <c r="CW202" s="228"/>
      <c r="CX202" s="228"/>
      <c r="CY202" s="228"/>
      <c r="CZ202" s="228"/>
      <c r="DA202" s="228"/>
      <c r="DB202" s="228"/>
      <c r="DC202" s="228"/>
      <c r="DD202" s="228"/>
      <c r="DE202" s="228"/>
      <c r="DF202" s="228"/>
      <c r="DG202" s="228"/>
      <c r="DH202" s="228"/>
    </row>
    <row r="203" spans="2:112" s="39" customFormat="1" ht="20.100000000000001" customHeight="1" x14ac:dyDescent="0.25">
      <c r="B203" s="28" t="s">
        <v>59</v>
      </c>
      <c r="C203" s="19"/>
      <c r="D203" s="88">
        <v>47.424606480000001</v>
      </c>
      <c r="E203" s="89">
        <v>47.522505090000003</v>
      </c>
      <c r="F203" s="89">
        <v>65.854236489999991</v>
      </c>
      <c r="G203" s="89">
        <v>59.371934659999994</v>
      </c>
      <c r="H203" s="89">
        <v>58.742114030000003</v>
      </c>
      <c r="I203" s="89">
        <v>78.538928889999994</v>
      </c>
      <c r="J203" s="89">
        <v>66.337000950000004</v>
      </c>
      <c r="K203" s="89">
        <v>116.73622684999999</v>
      </c>
      <c r="L203" s="89">
        <v>72.887784569999994</v>
      </c>
      <c r="M203" s="89">
        <v>90.67051226000001</v>
      </c>
      <c r="N203" s="89">
        <v>81.355743610000005</v>
      </c>
      <c r="O203" s="100">
        <v>83.346009229999993</v>
      </c>
      <c r="P203" s="413"/>
      <c r="Q203" s="88">
        <v>66.541136899999998</v>
      </c>
      <c r="R203" s="89">
        <v>60.213981830000002</v>
      </c>
      <c r="S203" s="89">
        <v>85.594865909999996</v>
      </c>
      <c r="T203" s="89">
        <v>84.35018805</v>
      </c>
      <c r="U203" s="89">
        <v>78.228134499999996</v>
      </c>
      <c r="V203" s="89">
        <v>75.613508060000001</v>
      </c>
      <c r="W203" s="89">
        <v>82.472507159999992</v>
      </c>
      <c r="X203" s="89">
        <v>86.49302333</v>
      </c>
      <c r="Y203" s="89">
        <v>76.749330999999998</v>
      </c>
      <c r="Z203" s="89">
        <v>99.612224279999992</v>
      </c>
      <c r="AA203" s="89">
        <v>104.66818046</v>
      </c>
      <c r="AB203" s="106">
        <v>138.37908009</v>
      </c>
      <c r="AC203" s="413"/>
      <c r="AD203" s="88"/>
      <c r="AE203" s="89"/>
      <c r="AF203" s="89"/>
      <c r="AG203" s="89"/>
      <c r="AH203" s="89"/>
      <c r="AI203" s="89"/>
      <c r="AJ203" s="89"/>
      <c r="AK203" s="89">
        <v>157.37250310000002</v>
      </c>
      <c r="AL203" s="89">
        <v>171.53772631000001</v>
      </c>
      <c r="AM203" s="89">
        <v>153.78296491</v>
      </c>
      <c r="AN203" s="89">
        <v>147.48761453</v>
      </c>
      <c r="AO203" s="106">
        <v>196.47726982</v>
      </c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8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500"/>
      <c r="BO203" s="89"/>
      <c r="BP203" s="89"/>
      <c r="BQ203" s="89"/>
      <c r="BR203" s="89"/>
      <c r="BS203" s="89"/>
      <c r="BT203" s="89"/>
      <c r="BU203" s="89"/>
      <c r="BV203" s="89"/>
      <c r="BW203" s="421"/>
      <c r="BX203" s="421"/>
      <c r="BY203" s="421"/>
      <c r="BZ203" s="421"/>
      <c r="CA203" s="483"/>
      <c r="CB203" s="421"/>
      <c r="CC203" s="421"/>
      <c r="CD203" s="421"/>
      <c r="CE203" s="421"/>
      <c r="CF203" s="421"/>
      <c r="CG203" s="489"/>
      <c r="CH203" s="413"/>
      <c r="CI203" s="413"/>
      <c r="CJ203" s="132"/>
      <c r="CK203" s="385"/>
      <c r="CL203" s="257"/>
      <c r="CM203" s="300"/>
      <c r="CN203" s="300"/>
      <c r="CO203" s="260"/>
      <c r="CP203" s="260"/>
      <c r="CQ203" s="228"/>
      <c r="CR203" s="242"/>
      <c r="CS203" s="242"/>
      <c r="CT203" s="228"/>
      <c r="CU203" s="228"/>
      <c r="CV203" s="228"/>
      <c r="CW203" s="228"/>
      <c r="CX203" s="228"/>
      <c r="CY203" s="228"/>
      <c r="CZ203" s="228"/>
      <c r="DA203" s="228"/>
      <c r="DB203" s="228"/>
      <c r="DC203" s="228"/>
      <c r="DD203" s="228"/>
      <c r="DE203" s="228"/>
      <c r="DF203" s="228"/>
      <c r="DG203" s="228"/>
      <c r="DH203" s="228"/>
    </row>
    <row r="204" spans="2:112" ht="20.100000000000001" customHeight="1" thickBot="1" x14ac:dyDescent="0.3">
      <c r="B204" s="533" t="s">
        <v>49</v>
      </c>
      <c r="C204" s="535"/>
      <c r="D204" s="53">
        <v>330.54950716560001</v>
      </c>
      <c r="E204" s="26">
        <v>331.23186047730002</v>
      </c>
      <c r="F204" s="26">
        <v>459.00402833529989</v>
      </c>
      <c r="G204" s="26">
        <v>413.82238458019992</v>
      </c>
      <c r="H204" s="26">
        <v>409.43253478910003</v>
      </c>
      <c r="I204" s="26">
        <v>547.41633436329994</v>
      </c>
      <c r="J204" s="26">
        <v>462.36889662150003</v>
      </c>
      <c r="K204" s="26">
        <v>813.65150114449989</v>
      </c>
      <c r="L204" s="26">
        <v>508.02785845289992</v>
      </c>
      <c r="M204" s="26">
        <v>631.97347045219999</v>
      </c>
      <c r="N204" s="26">
        <v>567.04953296170004</v>
      </c>
      <c r="O204" s="77">
        <v>580.92168433309996</v>
      </c>
      <c r="P204" s="83">
        <v>6055.4495936766989</v>
      </c>
      <c r="Q204" s="53">
        <v>463.79172419299999</v>
      </c>
      <c r="R204" s="26">
        <v>419.69145335510001</v>
      </c>
      <c r="S204" s="26">
        <v>596.59621539269995</v>
      </c>
      <c r="T204" s="26">
        <v>587.92081070849997</v>
      </c>
      <c r="U204" s="26">
        <v>545.25009746499995</v>
      </c>
      <c r="V204" s="26">
        <v>527.02615117819994</v>
      </c>
      <c r="W204" s="26">
        <v>574.83337490519989</v>
      </c>
      <c r="X204" s="26">
        <v>602.85637261009992</v>
      </c>
      <c r="Y204" s="26">
        <v>534.94283707</v>
      </c>
      <c r="Z204" s="78">
        <v>694.29720323159995</v>
      </c>
      <c r="AA204" s="78">
        <v>729.53721780620003</v>
      </c>
      <c r="AB204" s="474">
        <v>960.35081582460009</v>
      </c>
      <c r="AC204" s="83">
        <v>7237.0942737402002</v>
      </c>
      <c r="AD204" s="108">
        <v>702.14652024920008</v>
      </c>
      <c r="AE204" s="153">
        <v>652.17297520396903</v>
      </c>
      <c r="AF204" s="153">
        <v>777.78259242740683</v>
      </c>
      <c r="AG204" s="153">
        <v>709.2149678709327</v>
      </c>
      <c r="AH204" s="153">
        <v>817.62681122979996</v>
      </c>
      <c r="AI204" s="153">
        <v>894.22366011984968</v>
      </c>
      <c r="AJ204" s="153">
        <v>1036.1994127609164</v>
      </c>
      <c r="AK204" s="153">
        <v>1081.1490962970006</v>
      </c>
      <c r="AL204" s="153">
        <v>1178.4641797497006</v>
      </c>
      <c r="AM204" s="153">
        <v>1056.4889689317004</v>
      </c>
      <c r="AN204" s="153">
        <v>1011.8633607521542</v>
      </c>
      <c r="AO204" s="109">
        <v>1347.8340709652</v>
      </c>
      <c r="AP204" s="33">
        <v>976.60783195919998</v>
      </c>
      <c r="AQ204" s="33">
        <v>902.92976930099996</v>
      </c>
      <c r="AR204" s="33">
        <v>1102.1842881588</v>
      </c>
      <c r="AS204" s="33">
        <v>1102.9992195950001</v>
      </c>
      <c r="AT204" s="33">
        <v>1400.5959931432001</v>
      </c>
      <c r="AU204" s="33">
        <v>1128.8366683034001</v>
      </c>
      <c r="AV204" s="33">
        <v>1245.7295663750001</v>
      </c>
      <c r="AW204" s="33">
        <v>1261.3927759369999</v>
      </c>
      <c r="AX204" s="33">
        <v>1191.2533004246002</v>
      </c>
      <c r="AY204" s="33">
        <v>1339.1427047852001</v>
      </c>
      <c r="AZ204" s="33">
        <v>1246.4725450548001</v>
      </c>
      <c r="BA204" s="33">
        <v>1411.0023178202</v>
      </c>
      <c r="BB204" s="47">
        <v>1227.8044321312002</v>
      </c>
      <c r="BC204" s="33">
        <v>1220.3827572832001</v>
      </c>
      <c r="BD204" s="33">
        <v>1506.9764612714</v>
      </c>
      <c r="BE204" s="33">
        <v>1500.8113193836</v>
      </c>
      <c r="BF204" s="33">
        <v>1605.7638060016</v>
      </c>
      <c r="BG204" s="33">
        <v>1765.9622268343999</v>
      </c>
      <c r="BH204" s="33">
        <v>1683.6064528948002</v>
      </c>
      <c r="BI204" s="33">
        <v>1687.2271543777999</v>
      </c>
      <c r="BJ204" s="33">
        <v>1809.0511946934002</v>
      </c>
      <c r="BK204" s="33">
        <v>1477.2932197309999</v>
      </c>
      <c r="BL204" s="33">
        <v>1507.9543403456</v>
      </c>
      <c r="BM204" s="33">
        <v>1607.1140919064003</v>
      </c>
      <c r="BN204" s="497">
        <f>SUM(BB204:BM204)</f>
        <v>18599.947456854403</v>
      </c>
      <c r="BO204" s="26">
        <v>1467.612744451</v>
      </c>
      <c r="BP204" s="26">
        <v>1513.2451747532002</v>
      </c>
      <c r="BQ204" s="26">
        <v>1480.5596479702001</v>
      </c>
      <c r="BR204" s="26">
        <v>1594.8082975075999</v>
      </c>
      <c r="BS204" s="26">
        <v>1954.7315454898001</v>
      </c>
      <c r="BT204" s="26">
        <v>1532.968804801</v>
      </c>
      <c r="BU204" s="26">
        <v>1615.8503202912002</v>
      </c>
      <c r="BV204" s="26">
        <v>1572.580512748</v>
      </c>
      <c r="BW204" s="101">
        <v>1594.8412949308001</v>
      </c>
      <c r="BX204" s="101">
        <v>1754.7612285069999</v>
      </c>
      <c r="BY204" s="101">
        <v>1638.6739319285998</v>
      </c>
      <c r="BZ204" s="101">
        <v>2031.5517353824002</v>
      </c>
      <c r="CA204" s="154">
        <v>1494.1078511380001</v>
      </c>
      <c r="CB204" s="101">
        <v>1396.0181552366</v>
      </c>
      <c r="CC204" s="101">
        <v>1570.6370037470001</v>
      </c>
      <c r="CD204" s="101">
        <v>1962.7972029064001</v>
      </c>
      <c r="CE204" s="273">
        <v>1673.3790141740001</v>
      </c>
      <c r="CF204" s="273">
        <v>1646.328137727</v>
      </c>
      <c r="CG204" s="274">
        <v>1379.7125766466002</v>
      </c>
      <c r="CH204" s="412">
        <f>SUM($BB204:$BH204)</f>
        <v>10511.307455800201</v>
      </c>
      <c r="CI204" s="412">
        <f>SUM($BO204:$BU204)</f>
        <v>11159.776535264</v>
      </c>
      <c r="CJ204" s="444">
        <f>SUM($CA204:$CG204)</f>
        <v>11122.979941575601</v>
      </c>
      <c r="CK204" s="396">
        <f t="shared" ref="CK204:CK207" si="183">((CJ204/CI204)-1)*100</f>
        <v>-0.32972518376264137</v>
      </c>
      <c r="CN204" s="300"/>
    </row>
    <row r="205" spans="2:112" ht="20.100000000000001" customHeight="1" thickBot="1" x14ac:dyDescent="0.3">
      <c r="B205" s="361"/>
      <c r="C205" s="354" t="s">
        <v>116</v>
      </c>
      <c r="D205" s="355">
        <f t="shared" ref="D205:BP205" si="184">+D206+D207</f>
        <v>5427</v>
      </c>
      <c r="E205" s="356">
        <f t="shared" si="184"/>
        <v>5176</v>
      </c>
      <c r="F205" s="356">
        <f t="shared" si="184"/>
        <v>6628</v>
      </c>
      <c r="G205" s="356">
        <f t="shared" si="184"/>
        <v>6979</v>
      </c>
      <c r="H205" s="356">
        <f t="shared" si="184"/>
        <v>6450</v>
      </c>
      <c r="I205" s="356">
        <f t="shared" si="184"/>
        <v>9525</v>
      </c>
      <c r="J205" s="356">
        <f t="shared" si="184"/>
        <v>8971</v>
      </c>
      <c r="K205" s="356">
        <f t="shared" si="184"/>
        <v>9588</v>
      </c>
      <c r="L205" s="356">
        <f t="shared" si="184"/>
        <v>10775</v>
      </c>
      <c r="M205" s="356">
        <f t="shared" si="184"/>
        <v>11377</v>
      </c>
      <c r="N205" s="356">
        <f t="shared" si="184"/>
        <v>11288</v>
      </c>
      <c r="O205" s="357">
        <f t="shared" si="184"/>
        <v>13349</v>
      </c>
      <c r="P205" s="356">
        <f t="shared" si="184"/>
        <v>105533</v>
      </c>
      <c r="Q205" s="355">
        <f t="shared" si="184"/>
        <v>10998</v>
      </c>
      <c r="R205" s="356">
        <f t="shared" si="184"/>
        <v>10975</v>
      </c>
      <c r="S205" s="356">
        <f t="shared" si="184"/>
        <v>14718</v>
      </c>
      <c r="T205" s="356">
        <f t="shared" si="184"/>
        <v>13435</v>
      </c>
      <c r="U205" s="356">
        <f t="shared" si="184"/>
        <v>14383</v>
      </c>
      <c r="V205" s="356">
        <f t="shared" si="184"/>
        <v>15710</v>
      </c>
      <c r="W205" s="356">
        <f t="shared" si="184"/>
        <v>17549</v>
      </c>
      <c r="X205" s="356">
        <f t="shared" si="184"/>
        <v>17871</v>
      </c>
      <c r="Y205" s="356">
        <f t="shared" si="184"/>
        <v>18986</v>
      </c>
      <c r="Z205" s="356">
        <f t="shared" si="184"/>
        <v>19963</v>
      </c>
      <c r="AA205" s="356">
        <f t="shared" si="184"/>
        <v>20760</v>
      </c>
      <c r="AB205" s="357">
        <f t="shared" si="184"/>
        <v>25468</v>
      </c>
      <c r="AC205" s="356">
        <f t="shared" si="184"/>
        <v>200816</v>
      </c>
      <c r="AD205" s="355">
        <f t="shared" si="184"/>
        <v>19585</v>
      </c>
      <c r="AE205" s="356">
        <f t="shared" si="184"/>
        <v>20670</v>
      </c>
      <c r="AF205" s="356">
        <f t="shared" si="184"/>
        <v>23260</v>
      </c>
      <c r="AG205" s="356">
        <f t="shared" si="184"/>
        <v>23338</v>
      </c>
      <c r="AH205" s="356">
        <f t="shared" si="184"/>
        <v>25881</v>
      </c>
      <c r="AI205" s="356">
        <f t="shared" si="184"/>
        <v>26475</v>
      </c>
      <c r="AJ205" s="356">
        <f t="shared" si="184"/>
        <v>27761</v>
      </c>
      <c r="AK205" s="356">
        <f t="shared" si="184"/>
        <v>33350</v>
      </c>
      <c r="AL205" s="356">
        <f t="shared" si="184"/>
        <v>34229</v>
      </c>
      <c r="AM205" s="356">
        <f t="shared" si="184"/>
        <v>36168</v>
      </c>
      <c r="AN205" s="356">
        <f t="shared" si="184"/>
        <v>37826</v>
      </c>
      <c r="AO205" s="357">
        <f t="shared" si="184"/>
        <v>44519</v>
      </c>
      <c r="AP205" s="356">
        <f t="shared" si="184"/>
        <v>36082</v>
      </c>
      <c r="AQ205" s="356">
        <f t="shared" si="184"/>
        <v>37106</v>
      </c>
      <c r="AR205" s="356">
        <f t="shared" si="184"/>
        <v>42780</v>
      </c>
      <c r="AS205" s="356">
        <f t="shared" si="184"/>
        <v>38964</v>
      </c>
      <c r="AT205" s="356">
        <f t="shared" si="184"/>
        <v>48205</v>
      </c>
      <c r="AU205" s="356">
        <f t="shared" si="184"/>
        <v>46107</v>
      </c>
      <c r="AV205" s="356">
        <f t="shared" si="184"/>
        <v>52047</v>
      </c>
      <c r="AW205" s="356">
        <f t="shared" si="184"/>
        <v>56265</v>
      </c>
      <c r="AX205" s="356">
        <f t="shared" si="184"/>
        <v>51346</v>
      </c>
      <c r="AY205" s="356">
        <f t="shared" si="184"/>
        <v>60828</v>
      </c>
      <c r="AZ205" s="356">
        <f t="shared" si="184"/>
        <v>64678</v>
      </c>
      <c r="BA205" s="356">
        <f t="shared" si="184"/>
        <v>82308</v>
      </c>
      <c r="BB205" s="355">
        <f t="shared" si="184"/>
        <v>70681</v>
      </c>
      <c r="BC205" s="356">
        <f t="shared" si="184"/>
        <v>59530</v>
      </c>
      <c r="BD205" s="356">
        <f t="shared" si="184"/>
        <v>67595</v>
      </c>
      <c r="BE205" s="356">
        <f t="shared" si="184"/>
        <v>74162</v>
      </c>
      <c r="BF205" s="356">
        <f t="shared" si="184"/>
        <v>73027</v>
      </c>
      <c r="BG205" s="356">
        <f t="shared" si="184"/>
        <v>74349</v>
      </c>
      <c r="BH205" s="356">
        <f t="shared" si="184"/>
        <v>81448</v>
      </c>
      <c r="BI205" s="356">
        <f t="shared" si="184"/>
        <v>80285</v>
      </c>
      <c r="BJ205" s="356">
        <f t="shared" si="184"/>
        <v>80867</v>
      </c>
      <c r="BK205" s="356">
        <f t="shared" si="184"/>
        <v>88704</v>
      </c>
      <c r="BL205" s="356">
        <f t="shared" si="184"/>
        <v>86640</v>
      </c>
      <c r="BM205" s="356">
        <f t="shared" si="184"/>
        <v>106995</v>
      </c>
      <c r="BN205" s="492">
        <f>SUM(BB205:BM205)</f>
        <v>944283</v>
      </c>
      <c r="BO205" s="356">
        <f t="shared" si="184"/>
        <v>87229</v>
      </c>
      <c r="BP205" s="356">
        <f t="shared" si="184"/>
        <v>92303</v>
      </c>
      <c r="BQ205" s="356">
        <f t="shared" ref="BQ205:BY205" si="185">+BQ206+BQ207</f>
        <v>89858</v>
      </c>
      <c r="BR205" s="356">
        <f t="shared" si="185"/>
        <v>97830</v>
      </c>
      <c r="BS205" s="356">
        <f t="shared" si="185"/>
        <v>102942</v>
      </c>
      <c r="BT205" s="356">
        <f t="shared" si="185"/>
        <v>102857</v>
      </c>
      <c r="BU205" s="356">
        <f t="shared" si="185"/>
        <v>112863</v>
      </c>
      <c r="BV205" s="356">
        <f t="shared" si="185"/>
        <v>107750</v>
      </c>
      <c r="BW205" s="356">
        <f t="shared" si="185"/>
        <v>115501</v>
      </c>
      <c r="BX205" s="356">
        <f t="shared" si="185"/>
        <v>124322</v>
      </c>
      <c r="BY205" s="356">
        <f t="shared" si="185"/>
        <v>113891</v>
      </c>
      <c r="BZ205" s="356">
        <f t="shared" ref="BZ205:CG205" si="186">+BZ206+BZ207</f>
        <v>159115</v>
      </c>
      <c r="CA205" s="355">
        <f t="shared" si="186"/>
        <v>120007</v>
      </c>
      <c r="CB205" s="356">
        <f t="shared" si="186"/>
        <v>115297</v>
      </c>
      <c r="CC205" s="356">
        <f t="shared" si="186"/>
        <v>138261</v>
      </c>
      <c r="CD205" s="356">
        <f t="shared" si="186"/>
        <v>138781</v>
      </c>
      <c r="CE205" s="356">
        <f t="shared" si="186"/>
        <v>144001</v>
      </c>
      <c r="CF205" s="356">
        <f t="shared" ref="CF205" si="187">+CF206+CF207</f>
        <v>156617</v>
      </c>
      <c r="CG205" s="357">
        <f t="shared" si="186"/>
        <v>159037</v>
      </c>
      <c r="CH205" s="356">
        <f>SUM($BB205:$BH205)</f>
        <v>500792</v>
      </c>
      <c r="CI205" s="356">
        <f>SUM($BO205:$BU205)</f>
        <v>685882</v>
      </c>
      <c r="CJ205" s="357">
        <f>SUM($CA205:$CG205)</f>
        <v>972001</v>
      </c>
      <c r="CK205" s="155"/>
      <c r="CM205" s="296"/>
      <c r="CN205" s="300"/>
    </row>
    <row r="206" spans="2:112" ht="20.100000000000001" customHeight="1" thickBot="1" x14ac:dyDescent="0.3">
      <c r="B206" s="537" t="s">
        <v>41</v>
      </c>
      <c r="C206" s="538"/>
      <c r="D206" s="47">
        <v>3871</v>
      </c>
      <c r="E206" s="33">
        <v>3575</v>
      </c>
      <c r="F206" s="33">
        <v>4628</v>
      </c>
      <c r="G206" s="33">
        <v>5036</v>
      </c>
      <c r="H206" s="33">
        <v>4990</v>
      </c>
      <c r="I206" s="33">
        <v>7212</v>
      </c>
      <c r="J206" s="33">
        <v>6303</v>
      </c>
      <c r="K206" s="33">
        <v>6617</v>
      </c>
      <c r="L206" s="33">
        <v>7390</v>
      </c>
      <c r="M206" s="33">
        <v>7978</v>
      </c>
      <c r="N206" s="33">
        <v>7988</v>
      </c>
      <c r="O206" s="48">
        <v>9470</v>
      </c>
      <c r="P206" s="83">
        <v>75058</v>
      </c>
      <c r="Q206" s="47">
        <v>7742</v>
      </c>
      <c r="R206" s="33">
        <v>7844</v>
      </c>
      <c r="S206" s="33">
        <v>10564</v>
      </c>
      <c r="T206" s="33">
        <v>9647</v>
      </c>
      <c r="U206" s="33">
        <v>10508</v>
      </c>
      <c r="V206" s="33">
        <v>11439</v>
      </c>
      <c r="W206" s="33">
        <v>13000</v>
      </c>
      <c r="X206" s="33">
        <v>13180</v>
      </c>
      <c r="Y206" s="33">
        <v>14008</v>
      </c>
      <c r="Z206" s="33">
        <v>14951</v>
      </c>
      <c r="AA206" s="33">
        <v>15524</v>
      </c>
      <c r="AB206" s="48">
        <v>19253</v>
      </c>
      <c r="AC206" s="24">
        <v>147660</v>
      </c>
      <c r="AD206" s="46">
        <v>14784</v>
      </c>
      <c r="AE206" s="32">
        <v>15784</v>
      </c>
      <c r="AF206" s="32">
        <v>17705</v>
      </c>
      <c r="AG206" s="32">
        <v>18057</v>
      </c>
      <c r="AH206" s="32">
        <v>19964</v>
      </c>
      <c r="AI206" s="32">
        <v>20480</v>
      </c>
      <c r="AJ206" s="32">
        <v>21574</v>
      </c>
      <c r="AK206" s="32">
        <v>25457</v>
      </c>
      <c r="AL206" s="32">
        <v>26586</v>
      </c>
      <c r="AM206" s="32">
        <v>28192</v>
      </c>
      <c r="AN206" s="32">
        <v>29608</v>
      </c>
      <c r="AO206" s="150">
        <v>35582</v>
      </c>
      <c r="AP206" s="34">
        <v>28570</v>
      </c>
      <c r="AQ206" s="34">
        <v>29728</v>
      </c>
      <c r="AR206" s="34">
        <v>34245</v>
      </c>
      <c r="AS206" s="34">
        <v>31219</v>
      </c>
      <c r="AT206" s="34">
        <v>38938</v>
      </c>
      <c r="AU206" s="34">
        <v>37255</v>
      </c>
      <c r="AV206" s="34">
        <v>42184</v>
      </c>
      <c r="AW206" s="34">
        <v>45454</v>
      </c>
      <c r="AX206" s="34">
        <v>42132</v>
      </c>
      <c r="AY206" s="34">
        <v>49946</v>
      </c>
      <c r="AZ206" s="34">
        <v>54255</v>
      </c>
      <c r="BA206" s="34">
        <v>70686</v>
      </c>
      <c r="BB206" s="173">
        <v>59880</v>
      </c>
      <c r="BC206" s="34">
        <v>50056</v>
      </c>
      <c r="BD206" s="34">
        <v>57056</v>
      </c>
      <c r="BE206" s="34">
        <v>62643</v>
      </c>
      <c r="BF206" s="34">
        <v>61708</v>
      </c>
      <c r="BG206" s="34">
        <v>63267</v>
      </c>
      <c r="BH206" s="34">
        <v>69312</v>
      </c>
      <c r="BI206" s="34">
        <v>68222</v>
      </c>
      <c r="BJ206" s="34">
        <v>69235</v>
      </c>
      <c r="BK206" s="34">
        <v>75553</v>
      </c>
      <c r="BL206" s="34">
        <v>74489</v>
      </c>
      <c r="BM206" s="34">
        <v>93487</v>
      </c>
      <c r="BN206" s="507">
        <f>SUM(BB206:BM206)</f>
        <v>804908</v>
      </c>
      <c r="BO206" s="34">
        <v>75201</v>
      </c>
      <c r="BP206" s="34">
        <v>79921</v>
      </c>
      <c r="BQ206" s="34">
        <v>77445</v>
      </c>
      <c r="BR206" s="34">
        <v>83957</v>
      </c>
      <c r="BS206" s="34">
        <v>88549</v>
      </c>
      <c r="BT206" s="34">
        <v>89379</v>
      </c>
      <c r="BU206" s="34">
        <v>97805</v>
      </c>
      <c r="BV206" s="34">
        <v>93515</v>
      </c>
      <c r="BW206" s="126">
        <v>101307</v>
      </c>
      <c r="BX206" s="126">
        <v>108275</v>
      </c>
      <c r="BY206" s="126">
        <v>99606</v>
      </c>
      <c r="BZ206" s="126">
        <v>141352</v>
      </c>
      <c r="CA206" s="125">
        <v>105544</v>
      </c>
      <c r="CB206" s="126">
        <v>101891</v>
      </c>
      <c r="CC206" s="126">
        <v>122184</v>
      </c>
      <c r="CD206" s="126">
        <v>122624</v>
      </c>
      <c r="CE206" s="126">
        <v>127887</v>
      </c>
      <c r="CF206" s="126">
        <v>140011</v>
      </c>
      <c r="CG206" s="127">
        <v>141504</v>
      </c>
      <c r="CH206" s="410">
        <f>SUM($BB206:$BH206)</f>
        <v>423922</v>
      </c>
      <c r="CI206" s="410">
        <f>SUM($BO206:$BU206)</f>
        <v>592257</v>
      </c>
      <c r="CJ206" s="411">
        <f>SUM($CA206:$CG206)</f>
        <v>861645</v>
      </c>
      <c r="CK206" s="406">
        <f t="shared" si="183"/>
        <v>45.484983714839998</v>
      </c>
      <c r="CM206" s="260"/>
      <c r="CN206" s="300"/>
    </row>
    <row r="207" spans="2:112" ht="20.100000000000001" customHeight="1" thickBot="1" x14ac:dyDescent="0.3">
      <c r="B207" s="372" t="s">
        <v>39</v>
      </c>
      <c r="C207" s="465"/>
      <c r="D207" s="47">
        <v>1556</v>
      </c>
      <c r="E207" s="33">
        <v>1601</v>
      </c>
      <c r="F207" s="33">
        <v>2000</v>
      </c>
      <c r="G207" s="33">
        <v>1943</v>
      </c>
      <c r="H207" s="33">
        <v>1460</v>
      </c>
      <c r="I207" s="33">
        <v>2313</v>
      </c>
      <c r="J207" s="33">
        <v>2668</v>
      </c>
      <c r="K207" s="33">
        <v>2971</v>
      </c>
      <c r="L207" s="33">
        <v>3385</v>
      </c>
      <c r="M207" s="33">
        <v>3399</v>
      </c>
      <c r="N207" s="33">
        <v>3300</v>
      </c>
      <c r="O207" s="174">
        <v>3879</v>
      </c>
      <c r="P207" s="410">
        <v>30475</v>
      </c>
      <c r="Q207" s="173">
        <v>3256</v>
      </c>
      <c r="R207" s="34">
        <v>3131</v>
      </c>
      <c r="S207" s="34">
        <v>4154</v>
      </c>
      <c r="T207" s="34">
        <v>3788</v>
      </c>
      <c r="U207" s="34">
        <v>3875</v>
      </c>
      <c r="V207" s="34">
        <v>4271</v>
      </c>
      <c r="W207" s="34">
        <v>4549</v>
      </c>
      <c r="X207" s="34">
        <v>4691</v>
      </c>
      <c r="Y207" s="34">
        <v>4978</v>
      </c>
      <c r="Z207" s="34">
        <v>5012</v>
      </c>
      <c r="AA207" s="34">
        <v>5236</v>
      </c>
      <c r="AB207" s="174">
        <v>6215</v>
      </c>
      <c r="AC207" s="410">
        <v>53156</v>
      </c>
      <c r="AD207" s="173">
        <v>4801</v>
      </c>
      <c r="AE207" s="34">
        <v>4886</v>
      </c>
      <c r="AF207" s="34">
        <v>5555</v>
      </c>
      <c r="AG207" s="34">
        <v>5281</v>
      </c>
      <c r="AH207" s="34">
        <v>5917</v>
      </c>
      <c r="AI207" s="34">
        <v>5995</v>
      </c>
      <c r="AJ207" s="34">
        <v>6187</v>
      </c>
      <c r="AK207" s="34">
        <v>7893</v>
      </c>
      <c r="AL207" s="34">
        <v>7643</v>
      </c>
      <c r="AM207" s="34">
        <v>7976</v>
      </c>
      <c r="AN207" s="34">
        <v>8218</v>
      </c>
      <c r="AO207" s="174">
        <v>8937</v>
      </c>
      <c r="AP207" s="34">
        <v>7512</v>
      </c>
      <c r="AQ207" s="34">
        <v>7378</v>
      </c>
      <c r="AR207" s="34">
        <v>8535</v>
      </c>
      <c r="AS207" s="34">
        <v>7745</v>
      </c>
      <c r="AT207" s="34">
        <v>9267</v>
      </c>
      <c r="AU207" s="34">
        <v>8852</v>
      </c>
      <c r="AV207" s="34">
        <v>9863</v>
      </c>
      <c r="AW207" s="34">
        <v>10811</v>
      </c>
      <c r="AX207" s="34">
        <v>9214</v>
      </c>
      <c r="AY207" s="34">
        <v>10882</v>
      </c>
      <c r="AZ207" s="34">
        <v>10423</v>
      </c>
      <c r="BA207" s="34">
        <v>11622</v>
      </c>
      <c r="BB207" s="173">
        <v>10801</v>
      </c>
      <c r="BC207" s="34">
        <v>9474</v>
      </c>
      <c r="BD207" s="33">
        <v>10539</v>
      </c>
      <c r="BE207" s="33">
        <v>11519</v>
      </c>
      <c r="BF207" s="33">
        <v>11319</v>
      </c>
      <c r="BG207" s="33">
        <v>11082</v>
      </c>
      <c r="BH207" s="33">
        <v>12136</v>
      </c>
      <c r="BI207" s="33">
        <v>12063</v>
      </c>
      <c r="BJ207" s="33">
        <v>11632</v>
      </c>
      <c r="BK207" s="33">
        <v>13151</v>
      </c>
      <c r="BL207" s="33">
        <v>12151</v>
      </c>
      <c r="BM207" s="33">
        <v>13508</v>
      </c>
      <c r="BN207" s="507">
        <f>SUM(BB207:BM207)</f>
        <v>139375</v>
      </c>
      <c r="BO207" s="33">
        <v>12028</v>
      </c>
      <c r="BP207" s="33">
        <v>12382</v>
      </c>
      <c r="BQ207" s="33">
        <v>12413</v>
      </c>
      <c r="BR207" s="33">
        <v>13873</v>
      </c>
      <c r="BS207" s="33">
        <v>14393</v>
      </c>
      <c r="BT207" s="33">
        <v>13478</v>
      </c>
      <c r="BU207" s="33">
        <v>15058</v>
      </c>
      <c r="BV207" s="33">
        <v>14235</v>
      </c>
      <c r="BW207" s="273">
        <v>14194</v>
      </c>
      <c r="BX207" s="273">
        <v>16047</v>
      </c>
      <c r="BY207" s="273">
        <v>14285</v>
      </c>
      <c r="BZ207" s="273">
        <v>17763</v>
      </c>
      <c r="CA207" s="272">
        <v>14463</v>
      </c>
      <c r="CB207" s="273">
        <v>13406</v>
      </c>
      <c r="CC207" s="273">
        <v>16077</v>
      </c>
      <c r="CD207" s="273">
        <v>16157</v>
      </c>
      <c r="CE207" s="126">
        <v>16114</v>
      </c>
      <c r="CF207" s="126">
        <v>16606</v>
      </c>
      <c r="CG207" s="127">
        <v>17533</v>
      </c>
      <c r="CH207" s="410">
        <f>SUM($BB207:$BH207)</f>
        <v>76870</v>
      </c>
      <c r="CI207" s="410">
        <f>SUM($BO207:$BU207)</f>
        <v>93625</v>
      </c>
      <c r="CJ207" s="411">
        <f>SUM($CA207:$CG207)</f>
        <v>110356</v>
      </c>
      <c r="CK207" s="396">
        <f t="shared" si="183"/>
        <v>17.870226969292389</v>
      </c>
      <c r="CL207" s="298"/>
      <c r="CM207" s="296"/>
      <c r="CN207" s="300"/>
    </row>
    <row r="208" spans="2:112" ht="20.100000000000001" customHeight="1" thickBot="1" x14ac:dyDescent="0.3">
      <c r="B208" s="335" t="s">
        <v>161</v>
      </c>
      <c r="C208" s="335"/>
      <c r="D208" s="335"/>
      <c r="E208" s="335"/>
      <c r="F208" s="335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74"/>
      <c r="AC208" s="107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107"/>
      <c r="BC208" s="107"/>
      <c r="BD208" s="107"/>
      <c r="BE208" s="107"/>
      <c r="BF208" s="74"/>
      <c r="BG208" s="74"/>
      <c r="BH208" s="74"/>
      <c r="BI208" s="74"/>
      <c r="BJ208" s="74"/>
      <c r="BK208" s="74"/>
      <c r="BL208" s="74"/>
      <c r="BM208" s="74"/>
      <c r="BN208" s="130"/>
      <c r="BO208" s="130"/>
      <c r="BP208" s="74"/>
      <c r="BQ208" s="130"/>
      <c r="BR208" s="74"/>
      <c r="BS208" s="74"/>
      <c r="BT208" s="74"/>
      <c r="BU208" s="74"/>
      <c r="BV208" s="74"/>
      <c r="BW208" s="74"/>
      <c r="BX208" s="74"/>
      <c r="BY208" s="74"/>
      <c r="BZ208" s="74"/>
      <c r="CA208" s="130"/>
      <c r="CB208" s="74"/>
      <c r="CC208" s="74"/>
      <c r="CD208" s="74"/>
      <c r="CE208" s="74"/>
      <c r="CF208" s="74"/>
      <c r="CG208" s="74"/>
      <c r="CH208" s="74"/>
      <c r="CI208" s="74"/>
      <c r="CJ208" s="74"/>
      <c r="CK208" s="107"/>
      <c r="CL208" s="298"/>
      <c r="CM208" s="296"/>
      <c r="CN208" s="300"/>
    </row>
    <row r="209" spans="2:92" ht="20.100000000000001" customHeight="1" thickBot="1" x14ac:dyDescent="0.35">
      <c r="B209" s="360"/>
      <c r="C209" s="354" t="s">
        <v>112</v>
      </c>
      <c r="D209" s="355">
        <f t="shared" ref="D209:BP209" si="188">+D211+D213</f>
        <v>0</v>
      </c>
      <c r="E209" s="356">
        <f t="shared" si="188"/>
        <v>0</v>
      </c>
      <c r="F209" s="356">
        <f t="shared" si="188"/>
        <v>0</v>
      </c>
      <c r="G209" s="356">
        <f t="shared" si="188"/>
        <v>0</v>
      </c>
      <c r="H209" s="356">
        <f t="shared" si="188"/>
        <v>0</v>
      </c>
      <c r="I209" s="356">
        <f t="shared" si="188"/>
        <v>0</v>
      </c>
      <c r="J209" s="356">
        <f t="shared" si="188"/>
        <v>0</v>
      </c>
      <c r="K209" s="356">
        <f t="shared" si="188"/>
        <v>0</v>
      </c>
      <c r="L209" s="356">
        <f t="shared" si="188"/>
        <v>0</v>
      </c>
      <c r="M209" s="356">
        <f t="shared" si="188"/>
        <v>0</v>
      </c>
      <c r="N209" s="356">
        <f t="shared" si="188"/>
        <v>0</v>
      </c>
      <c r="O209" s="357">
        <f t="shared" si="188"/>
        <v>0</v>
      </c>
      <c r="P209" s="356">
        <f t="shared" si="188"/>
        <v>0</v>
      </c>
      <c r="Q209" s="355">
        <f t="shared" si="188"/>
        <v>0</v>
      </c>
      <c r="R209" s="356">
        <f t="shared" si="188"/>
        <v>0</v>
      </c>
      <c r="S209" s="356">
        <f t="shared" si="188"/>
        <v>0</v>
      </c>
      <c r="T209" s="356">
        <f t="shared" si="188"/>
        <v>0</v>
      </c>
      <c r="U209" s="356">
        <f t="shared" si="188"/>
        <v>0</v>
      </c>
      <c r="V209" s="356">
        <f t="shared" si="188"/>
        <v>0</v>
      </c>
      <c r="W209" s="356">
        <f t="shared" si="188"/>
        <v>0</v>
      </c>
      <c r="X209" s="356">
        <f t="shared" si="188"/>
        <v>0</v>
      </c>
      <c r="Y209" s="356">
        <f t="shared" si="188"/>
        <v>0</v>
      </c>
      <c r="Z209" s="356">
        <f t="shared" si="188"/>
        <v>0</v>
      </c>
      <c r="AA209" s="356">
        <f t="shared" si="188"/>
        <v>0</v>
      </c>
      <c r="AB209" s="357">
        <f t="shared" si="188"/>
        <v>0</v>
      </c>
      <c r="AC209" s="356">
        <f t="shared" si="188"/>
        <v>0</v>
      </c>
      <c r="AD209" s="355">
        <f t="shared" si="188"/>
        <v>0</v>
      </c>
      <c r="AE209" s="356">
        <f t="shared" si="188"/>
        <v>0</v>
      </c>
      <c r="AF209" s="356">
        <f t="shared" si="188"/>
        <v>0</v>
      </c>
      <c r="AG209" s="356">
        <f t="shared" si="188"/>
        <v>0</v>
      </c>
      <c r="AH209" s="356">
        <f t="shared" si="188"/>
        <v>0</v>
      </c>
      <c r="AI209" s="356">
        <f t="shared" si="188"/>
        <v>0</v>
      </c>
      <c r="AJ209" s="356">
        <f t="shared" si="188"/>
        <v>0</v>
      </c>
      <c r="AK209" s="356">
        <f t="shared" si="188"/>
        <v>0</v>
      </c>
      <c r="AL209" s="356">
        <f t="shared" si="188"/>
        <v>0</v>
      </c>
      <c r="AM209" s="356">
        <f t="shared" si="188"/>
        <v>0</v>
      </c>
      <c r="AN209" s="356">
        <f t="shared" si="188"/>
        <v>0</v>
      </c>
      <c r="AO209" s="357">
        <f t="shared" si="188"/>
        <v>0</v>
      </c>
      <c r="AP209" s="356">
        <f t="shared" si="188"/>
        <v>251.50507481721036</v>
      </c>
      <c r="AQ209" s="356">
        <f t="shared" si="188"/>
        <v>212.02165120371961</v>
      </c>
      <c r="AR209" s="356">
        <f t="shared" si="188"/>
        <v>212.50746382742182</v>
      </c>
      <c r="AS209" s="356">
        <f t="shared" si="188"/>
        <v>216.66751702914826</v>
      </c>
      <c r="AT209" s="356">
        <f t="shared" si="188"/>
        <v>224.67756645868516</v>
      </c>
      <c r="AU209" s="356">
        <f t="shared" si="188"/>
        <v>220.39061789698292</v>
      </c>
      <c r="AV209" s="356">
        <f t="shared" si="188"/>
        <v>239.40778703493908</v>
      </c>
      <c r="AW209" s="356">
        <f t="shared" si="188"/>
        <v>234.5642231452621</v>
      </c>
      <c r="AX209" s="356">
        <f t="shared" si="188"/>
        <v>230.37407627536908</v>
      </c>
      <c r="AY209" s="356">
        <f t="shared" si="188"/>
        <v>233.67759015492882</v>
      </c>
      <c r="AZ209" s="356">
        <f t="shared" si="188"/>
        <v>228.02132440471956</v>
      </c>
      <c r="BA209" s="356">
        <f t="shared" si="188"/>
        <v>314.51258865246547</v>
      </c>
      <c r="BB209" s="355">
        <f t="shared" si="188"/>
        <v>252.09377313857135</v>
      </c>
      <c r="BC209" s="356">
        <f t="shared" si="188"/>
        <v>225.51338800449886</v>
      </c>
      <c r="BD209" s="356">
        <f t="shared" si="188"/>
        <v>243.62441599021031</v>
      </c>
      <c r="BE209" s="356">
        <f t="shared" si="188"/>
        <v>246.23630201363918</v>
      </c>
      <c r="BF209" s="356">
        <f t="shared" si="188"/>
        <v>244.8772771393582</v>
      </c>
      <c r="BG209" s="356">
        <f t="shared" si="188"/>
        <v>254.92814610091372</v>
      </c>
      <c r="BH209" s="356">
        <f t="shared" si="188"/>
        <v>263.87501332497351</v>
      </c>
      <c r="BI209" s="356">
        <f t="shared" si="188"/>
        <v>258.64167971099425</v>
      </c>
      <c r="BJ209" s="356">
        <f t="shared" si="188"/>
        <v>259.80253207592989</v>
      </c>
      <c r="BK209" s="356">
        <f t="shared" si="188"/>
        <v>258.65309332706317</v>
      </c>
      <c r="BL209" s="356">
        <f t="shared" si="188"/>
        <v>270.50683966073211</v>
      </c>
      <c r="BM209" s="356">
        <f t="shared" si="188"/>
        <v>353.78392941530916</v>
      </c>
      <c r="BN209" s="492">
        <f>SUM(BB209:BM209)</f>
        <v>3132.5363899021936</v>
      </c>
      <c r="BO209" s="356">
        <f t="shared" si="188"/>
        <v>282.12056552647016</v>
      </c>
      <c r="BP209" s="356">
        <f t="shared" si="188"/>
        <v>252.09117530533553</v>
      </c>
      <c r="BQ209" s="356">
        <f t="shared" ref="BQ209:BY209" si="189">+BQ211+BQ213</f>
        <v>272.43808780336315</v>
      </c>
      <c r="BR209" s="356">
        <f t="shared" si="189"/>
        <v>274.97371918706438</v>
      </c>
      <c r="BS209" s="356">
        <f t="shared" si="189"/>
        <v>277.21764324424026</v>
      </c>
      <c r="BT209" s="356">
        <f t="shared" si="189"/>
        <v>291.21305014454964</v>
      </c>
      <c r="BU209" s="356">
        <f t="shared" si="189"/>
        <v>290.50068906213443</v>
      </c>
      <c r="BV209" s="356">
        <f t="shared" si="189"/>
        <v>300.91605053887702</v>
      </c>
      <c r="BW209" s="356">
        <f t="shared" si="189"/>
        <v>288.39091948350017</v>
      </c>
      <c r="BX209" s="356">
        <f t="shared" si="189"/>
        <v>338.78274221936294</v>
      </c>
      <c r="BY209" s="356">
        <f t="shared" si="189"/>
        <v>305.15261693739149</v>
      </c>
      <c r="BZ209" s="356">
        <f t="shared" ref="BZ209:CG209" si="190">+BZ211+BZ213</f>
        <v>412.3685157586404</v>
      </c>
      <c r="CA209" s="355">
        <f t="shared" si="190"/>
        <v>332.77395808911001</v>
      </c>
      <c r="CB209" s="356">
        <f t="shared" si="190"/>
        <v>289.19117004947395</v>
      </c>
      <c r="CC209" s="356">
        <f t="shared" si="190"/>
        <v>317.78166955973336</v>
      </c>
      <c r="CD209" s="356">
        <f t="shared" si="190"/>
        <v>272.74118575092524</v>
      </c>
      <c r="CE209" s="356">
        <f t="shared" si="190"/>
        <v>316.76015891019756</v>
      </c>
      <c r="CF209" s="356">
        <f t="shared" ref="CF209" si="191">+CF211+CF213</f>
        <v>308.07469183088097</v>
      </c>
      <c r="CG209" s="357">
        <f t="shared" si="190"/>
        <v>322.3711633442</v>
      </c>
      <c r="CH209" s="356">
        <f>SUM($BB209:$BH209)</f>
        <v>1731.148315712165</v>
      </c>
      <c r="CI209" s="356">
        <f>SUM($BO209:$BU209)</f>
        <v>1940.5549302731574</v>
      </c>
      <c r="CJ209" s="357">
        <f>SUM($CA209:$CG209)</f>
        <v>2159.6939975345213</v>
      </c>
      <c r="CK209" s="448"/>
      <c r="CL209" s="298"/>
      <c r="CM209" s="296"/>
      <c r="CN209" s="300"/>
    </row>
    <row r="210" spans="2:92" ht="20.100000000000001" customHeight="1" x14ac:dyDescent="0.25">
      <c r="B210" s="49" t="s">
        <v>165</v>
      </c>
      <c r="C210" s="464"/>
      <c r="D210" s="72"/>
      <c r="E210" s="73"/>
      <c r="F210" s="73"/>
      <c r="G210" s="74"/>
      <c r="H210" s="74"/>
      <c r="I210" s="74"/>
      <c r="J210" s="74"/>
      <c r="K210" s="74"/>
      <c r="L210" s="74"/>
      <c r="M210" s="74"/>
      <c r="N210" s="74"/>
      <c r="O210" s="352"/>
      <c r="P210" s="107"/>
      <c r="Q210" s="156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352"/>
      <c r="AC210" s="74"/>
      <c r="AD210" s="156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352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156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5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156"/>
      <c r="CB210" s="74"/>
      <c r="CC210" s="74"/>
      <c r="CD210" s="74"/>
      <c r="CE210" s="74"/>
      <c r="CF210" s="74"/>
      <c r="CG210" s="352"/>
      <c r="CH210" s="74"/>
      <c r="CI210" s="74"/>
      <c r="CJ210" s="352"/>
      <c r="CK210" s="75"/>
      <c r="CL210" s="298"/>
      <c r="CM210" s="296"/>
      <c r="CN210" s="300"/>
    </row>
    <row r="211" spans="2:92" ht="20.100000000000001" customHeight="1" thickBot="1" x14ac:dyDescent="0.3">
      <c r="B211" s="533" t="s">
        <v>49</v>
      </c>
      <c r="C211" s="536"/>
      <c r="D211" s="53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77">
        <v>0</v>
      </c>
      <c r="P211" s="83">
        <v>0</v>
      </c>
      <c r="Q211" s="53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77">
        <v>0</v>
      </c>
      <c r="AC211" s="83">
        <v>0</v>
      </c>
      <c r="AD211" s="53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6">
        <v>0</v>
      </c>
      <c r="AM211" s="26">
        <v>0</v>
      </c>
      <c r="AN211" s="26">
        <v>0</v>
      </c>
      <c r="AO211" s="77">
        <v>0</v>
      </c>
      <c r="AP211" s="26">
        <v>93.253023835764367</v>
      </c>
      <c r="AQ211" s="26">
        <v>68.646290669317295</v>
      </c>
      <c r="AR211" s="26">
        <v>69.475903579888481</v>
      </c>
      <c r="AS211" s="26">
        <v>68.804584977844812</v>
      </c>
      <c r="AT211" s="26">
        <v>73.407156953601259</v>
      </c>
      <c r="AU211" s="26">
        <v>76.26130516595417</v>
      </c>
      <c r="AV211" s="26">
        <v>76.936403057251709</v>
      </c>
      <c r="AW211" s="26">
        <v>78.095995559158666</v>
      </c>
      <c r="AX211" s="26">
        <v>76.604844965841508</v>
      </c>
      <c r="AY211" s="26">
        <v>76.76977093144032</v>
      </c>
      <c r="AZ211" s="26">
        <v>78.21369758448391</v>
      </c>
      <c r="BA211" s="26">
        <v>120.95491039098958</v>
      </c>
      <c r="BB211" s="53">
        <v>89.243172711419632</v>
      </c>
      <c r="BC211" s="26">
        <v>79.62596359799079</v>
      </c>
      <c r="BD211" s="26">
        <v>83.498308784399953</v>
      </c>
      <c r="BE211" s="26">
        <v>83.876636605383993</v>
      </c>
      <c r="BF211" s="26">
        <v>86.452561774897248</v>
      </c>
      <c r="BG211" s="26">
        <v>93.552830481261992</v>
      </c>
      <c r="BH211" s="26">
        <v>90.424157490707998</v>
      </c>
      <c r="BI211" s="26">
        <v>93.284759967348279</v>
      </c>
      <c r="BJ211" s="26">
        <v>93.306714038641317</v>
      </c>
      <c r="BK211" s="26">
        <v>90.362532425903439</v>
      </c>
      <c r="BL211" s="26">
        <v>94.180049962844748</v>
      </c>
      <c r="BM211" s="26">
        <v>142.88238266352639</v>
      </c>
      <c r="BN211" s="503">
        <f>SUM(BB211:BM211)</f>
        <v>1120.6900705043256</v>
      </c>
      <c r="BO211" s="26">
        <v>112.69527983919772</v>
      </c>
      <c r="BP211" s="26">
        <v>103.17546874122519</v>
      </c>
      <c r="BQ211" s="26">
        <v>104.56380974691255</v>
      </c>
      <c r="BR211" s="26">
        <v>107.13575288499429</v>
      </c>
      <c r="BS211" s="26">
        <v>106.68408938351958</v>
      </c>
      <c r="BT211" s="26">
        <v>116.80838183547721</v>
      </c>
      <c r="BU211" s="26">
        <v>112.24832613336662</v>
      </c>
      <c r="BV211" s="26">
        <v>120.69072481718391</v>
      </c>
      <c r="BW211" s="26">
        <v>112.8827950102266</v>
      </c>
      <c r="BX211" s="26">
        <v>157.08051290095491</v>
      </c>
      <c r="BY211" s="26">
        <v>119.26721123838458</v>
      </c>
      <c r="BZ211" s="26">
        <v>185.25374684205991</v>
      </c>
      <c r="CA211" s="53">
        <f>148697609.832271/1000000</f>
        <v>148.69760983227101</v>
      </c>
      <c r="CB211" s="26">
        <f>128054657.947365/1000000</f>
        <v>128.054657947365</v>
      </c>
      <c r="CC211" s="26">
        <v>135.96746749261607</v>
      </c>
      <c r="CD211" s="26">
        <v>123.18868149279997</v>
      </c>
      <c r="CE211" s="26">
        <v>135.33760777807456</v>
      </c>
      <c r="CF211" s="26">
        <f>131022971.697604/1000000</f>
        <v>131.02297169760399</v>
      </c>
      <c r="CG211" s="77">
        <f>136103379.8082/1000000</f>
        <v>136.1033798082</v>
      </c>
      <c r="CH211" s="412">
        <f>SUM($BB211:$BH211)</f>
        <v>606.67363144606156</v>
      </c>
      <c r="CI211" s="412">
        <f>SUM($BO211:$BU211)</f>
        <v>763.3111085646932</v>
      </c>
      <c r="CJ211" s="444">
        <f>SUM($CA211:$CG211)</f>
        <v>938.37237604893062</v>
      </c>
      <c r="CK211" s="396">
        <f t="shared" ref="CK211" si="192">((CJ211/CI211)-1)*100</f>
        <v>22.934458246443867</v>
      </c>
      <c r="CL211" s="298"/>
      <c r="CM211" s="296"/>
      <c r="CN211" s="300"/>
    </row>
    <row r="212" spans="2:92" ht="20.100000000000001" customHeight="1" x14ac:dyDescent="0.25">
      <c r="B212" s="28" t="s">
        <v>166</v>
      </c>
      <c r="C212" s="19"/>
      <c r="D212" s="88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100"/>
      <c r="P212" s="413"/>
      <c r="Q212" s="88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106"/>
      <c r="AC212" s="413"/>
      <c r="AD212" s="88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106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8"/>
      <c r="BC212" s="89"/>
      <c r="BD212" s="89"/>
      <c r="BE212" s="89"/>
      <c r="BF212" s="89"/>
      <c r="BG212" s="89"/>
      <c r="BH212" s="89"/>
      <c r="BI212" s="89"/>
      <c r="BJ212" s="89"/>
      <c r="BK212" s="89"/>
      <c r="BL212" s="89"/>
      <c r="BM212" s="89"/>
      <c r="BN212" s="500"/>
      <c r="BO212" s="89"/>
      <c r="BP212" s="89"/>
      <c r="BQ212" s="89"/>
      <c r="BR212" s="89"/>
      <c r="BS212" s="89"/>
      <c r="BT212" s="89"/>
      <c r="BU212" s="89"/>
      <c r="BV212" s="89"/>
      <c r="BW212" s="421"/>
      <c r="BX212" s="421"/>
      <c r="BY212" s="421"/>
      <c r="BZ212" s="421"/>
      <c r="CA212" s="483"/>
      <c r="CB212" s="421"/>
      <c r="CC212" s="421"/>
      <c r="CD212" s="421"/>
      <c r="CE212" s="421"/>
      <c r="CF212" s="421"/>
      <c r="CG212" s="489"/>
      <c r="CH212" s="413"/>
      <c r="CI212" s="413"/>
      <c r="CJ212" s="132"/>
      <c r="CK212" s="385"/>
      <c r="CL212" s="298"/>
      <c r="CM212" s="296"/>
      <c r="CN212" s="300"/>
    </row>
    <row r="213" spans="2:92" ht="20.100000000000001" customHeight="1" thickBot="1" x14ac:dyDescent="0.3">
      <c r="B213" s="533" t="s">
        <v>49</v>
      </c>
      <c r="C213" s="535"/>
      <c r="D213" s="53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77">
        <v>0</v>
      </c>
      <c r="P213" s="83">
        <v>0</v>
      </c>
      <c r="Q213" s="53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77">
        <v>0</v>
      </c>
      <c r="AC213" s="83">
        <v>0</v>
      </c>
      <c r="AD213" s="53">
        <v>0</v>
      </c>
      <c r="AE213" s="26">
        <v>0</v>
      </c>
      <c r="AF213" s="26">
        <v>0</v>
      </c>
      <c r="AG213" s="26">
        <v>0</v>
      </c>
      <c r="AH213" s="26">
        <v>0</v>
      </c>
      <c r="AI213" s="26">
        <v>0</v>
      </c>
      <c r="AJ213" s="26">
        <v>0</v>
      </c>
      <c r="AK213" s="26">
        <v>0</v>
      </c>
      <c r="AL213" s="26">
        <v>0</v>
      </c>
      <c r="AM213" s="26">
        <v>0</v>
      </c>
      <c r="AN213" s="26">
        <v>0</v>
      </c>
      <c r="AO213" s="77">
        <v>0</v>
      </c>
      <c r="AP213" s="26">
        <v>158.25205098144599</v>
      </c>
      <c r="AQ213" s="26">
        <v>143.37536053440232</v>
      </c>
      <c r="AR213" s="26">
        <v>143.03156024753332</v>
      </c>
      <c r="AS213" s="26">
        <v>147.86293205130346</v>
      </c>
      <c r="AT213" s="26">
        <v>151.2704095050839</v>
      </c>
      <c r="AU213" s="26">
        <v>144.12931273102873</v>
      </c>
      <c r="AV213" s="26">
        <v>162.47138397768737</v>
      </c>
      <c r="AW213" s="26">
        <v>156.46822758610344</v>
      </c>
      <c r="AX213" s="26">
        <v>153.76923130952758</v>
      </c>
      <c r="AY213" s="26">
        <v>156.9078192234885</v>
      </c>
      <c r="AZ213" s="26">
        <v>149.80762682023567</v>
      </c>
      <c r="BA213" s="26">
        <v>193.55767826147587</v>
      </c>
      <c r="BB213" s="53">
        <v>162.85060042715173</v>
      </c>
      <c r="BC213" s="26">
        <v>145.88742440650807</v>
      </c>
      <c r="BD213" s="26">
        <v>160.12610720581037</v>
      </c>
      <c r="BE213" s="26">
        <v>162.35966540825518</v>
      </c>
      <c r="BF213" s="26">
        <v>158.42471536446095</v>
      </c>
      <c r="BG213" s="26">
        <v>161.37531561965173</v>
      </c>
      <c r="BH213" s="26">
        <v>173.45085583426552</v>
      </c>
      <c r="BI213" s="26">
        <v>165.35691974364596</v>
      </c>
      <c r="BJ213" s="26">
        <v>166.49581803728856</v>
      </c>
      <c r="BK213" s="26">
        <v>168.29056090115975</v>
      </c>
      <c r="BL213" s="26">
        <v>176.32678969788736</v>
      </c>
      <c r="BM213" s="26">
        <v>210.90154675178277</v>
      </c>
      <c r="BN213" s="503">
        <f>SUM(BB213:BM213)</f>
        <v>2011.8463193978675</v>
      </c>
      <c r="BO213" s="26">
        <v>169.42528568727244</v>
      </c>
      <c r="BP213" s="26">
        <v>148.91570656411034</v>
      </c>
      <c r="BQ213" s="26">
        <v>167.87427805645061</v>
      </c>
      <c r="BR213" s="26">
        <v>167.8379663020701</v>
      </c>
      <c r="BS213" s="26">
        <v>170.5335538607207</v>
      </c>
      <c r="BT213" s="26">
        <v>174.40466830907243</v>
      </c>
      <c r="BU213" s="26">
        <v>178.25236292876781</v>
      </c>
      <c r="BV213" s="26">
        <v>180.22532572169311</v>
      </c>
      <c r="BW213" s="26">
        <v>175.50812447327357</v>
      </c>
      <c r="BX213" s="26">
        <v>181.70222931840803</v>
      </c>
      <c r="BY213" s="26">
        <v>185.8854056990069</v>
      </c>
      <c r="BZ213" s="26">
        <v>227.11476891658049</v>
      </c>
      <c r="CA213" s="53">
        <f>184076348.256839/1000000</f>
        <v>184.076348256839</v>
      </c>
      <c r="CB213" s="511">
        <f>161136512.102109/1000000</f>
        <v>161.13651210210898</v>
      </c>
      <c r="CC213" s="511">
        <v>181.81420206711726</v>
      </c>
      <c r="CD213" s="511">
        <v>149.55250425812528</v>
      </c>
      <c r="CE213" s="511">
        <v>181.422551132123</v>
      </c>
      <c r="CF213" s="26">
        <f>177051720.133277/1000000</f>
        <v>177.051720133277</v>
      </c>
      <c r="CG213" s="77">
        <f>186267783.536/1000000</f>
        <v>186.26778353600002</v>
      </c>
      <c r="CH213" s="412">
        <f>SUM($BB213:$BH213)</f>
        <v>1124.4746842661034</v>
      </c>
      <c r="CI213" s="412">
        <f>SUM($BO213:$BU213)</f>
        <v>1177.2438217084646</v>
      </c>
      <c r="CJ213" s="444">
        <f>SUM($CA213:$CG213)</f>
        <v>1221.3216214855904</v>
      </c>
      <c r="CK213" s="396">
        <f t="shared" ref="CK213" si="193">((CJ213/CI213)-1)*100</f>
        <v>3.7441521428550173</v>
      </c>
      <c r="CL213" s="298"/>
      <c r="CM213" s="296"/>
      <c r="CN213" s="300"/>
    </row>
    <row r="214" spans="2:92" ht="20.100000000000001" customHeight="1" thickBot="1" x14ac:dyDescent="0.3">
      <c r="B214" s="361"/>
      <c r="C214" s="354" t="s">
        <v>116</v>
      </c>
      <c r="D214" s="355">
        <f t="shared" ref="D214:BP214" si="194">+D215+D216</f>
        <v>0</v>
      </c>
      <c r="E214" s="356">
        <f t="shared" si="194"/>
        <v>0</v>
      </c>
      <c r="F214" s="356">
        <f t="shared" si="194"/>
        <v>0</v>
      </c>
      <c r="G214" s="356">
        <f t="shared" si="194"/>
        <v>0</v>
      </c>
      <c r="H214" s="356">
        <f t="shared" si="194"/>
        <v>0</v>
      </c>
      <c r="I214" s="356">
        <f t="shared" si="194"/>
        <v>0</v>
      </c>
      <c r="J214" s="356">
        <f t="shared" si="194"/>
        <v>0</v>
      </c>
      <c r="K214" s="356">
        <f t="shared" si="194"/>
        <v>0</v>
      </c>
      <c r="L214" s="356">
        <f t="shared" si="194"/>
        <v>0</v>
      </c>
      <c r="M214" s="356">
        <f t="shared" si="194"/>
        <v>0</v>
      </c>
      <c r="N214" s="356">
        <f t="shared" si="194"/>
        <v>0</v>
      </c>
      <c r="O214" s="357">
        <f t="shared" si="194"/>
        <v>0</v>
      </c>
      <c r="P214" s="356">
        <f t="shared" si="194"/>
        <v>0</v>
      </c>
      <c r="Q214" s="355">
        <f t="shared" si="194"/>
        <v>0</v>
      </c>
      <c r="R214" s="356">
        <f t="shared" si="194"/>
        <v>0</v>
      </c>
      <c r="S214" s="356">
        <f t="shared" si="194"/>
        <v>0</v>
      </c>
      <c r="T214" s="356">
        <f t="shared" si="194"/>
        <v>0</v>
      </c>
      <c r="U214" s="356">
        <f t="shared" si="194"/>
        <v>0</v>
      </c>
      <c r="V214" s="356">
        <f t="shared" si="194"/>
        <v>0</v>
      </c>
      <c r="W214" s="356">
        <f t="shared" si="194"/>
        <v>0</v>
      </c>
      <c r="X214" s="356">
        <f t="shared" si="194"/>
        <v>0</v>
      </c>
      <c r="Y214" s="356">
        <f t="shared" si="194"/>
        <v>0</v>
      </c>
      <c r="Z214" s="356">
        <f t="shared" si="194"/>
        <v>0</v>
      </c>
      <c r="AA214" s="356">
        <f t="shared" si="194"/>
        <v>0</v>
      </c>
      <c r="AB214" s="357">
        <f t="shared" si="194"/>
        <v>0</v>
      </c>
      <c r="AC214" s="356">
        <f t="shared" si="194"/>
        <v>0</v>
      </c>
      <c r="AD214" s="355">
        <f t="shared" si="194"/>
        <v>0</v>
      </c>
      <c r="AE214" s="356">
        <f t="shared" si="194"/>
        <v>0</v>
      </c>
      <c r="AF214" s="356">
        <f t="shared" si="194"/>
        <v>0</v>
      </c>
      <c r="AG214" s="356">
        <f t="shared" si="194"/>
        <v>0</v>
      </c>
      <c r="AH214" s="356">
        <f t="shared" si="194"/>
        <v>0</v>
      </c>
      <c r="AI214" s="356">
        <f t="shared" si="194"/>
        <v>0</v>
      </c>
      <c r="AJ214" s="356">
        <f t="shared" si="194"/>
        <v>0</v>
      </c>
      <c r="AK214" s="356">
        <f t="shared" si="194"/>
        <v>0</v>
      </c>
      <c r="AL214" s="356">
        <f t="shared" si="194"/>
        <v>0</v>
      </c>
      <c r="AM214" s="356">
        <f t="shared" si="194"/>
        <v>0</v>
      </c>
      <c r="AN214" s="356">
        <f t="shared" si="194"/>
        <v>0</v>
      </c>
      <c r="AO214" s="357">
        <f t="shared" si="194"/>
        <v>0</v>
      </c>
      <c r="AP214" s="356">
        <f t="shared" si="194"/>
        <v>716127</v>
      </c>
      <c r="AQ214" s="356">
        <f t="shared" si="194"/>
        <v>663334.58333333337</v>
      </c>
      <c r="AR214" s="356">
        <f t="shared" si="194"/>
        <v>665957</v>
      </c>
      <c r="AS214" s="356">
        <f t="shared" si="194"/>
        <v>685519.81967916666</v>
      </c>
      <c r="AT214" s="356">
        <f t="shared" si="194"/>
        <v>696588.20240094792</v>
      </c>
      <c r="AU214" s="356">
        <f t="shared" si="194"/>
        <v>708793.55228772201</v>
      </c>
      <c r="AV214" s="356">
        <f t="shared" si="194"/>
        <v>730302.7363458334</v>
      </c>
      <c r="AW214" s="356">
        <f t="shared" si="194"/>
        <v>733182</v>
      </c>
      <c r="AX214" s="356">
        <f t="shared" si="194"/>
        <v>730165</v>
      </c>
      <c r="AY214" s="356">
        <f t="shared" si="194"/>
        <v>726201</v>
      </c>
      <c r="AZ214" s="356">
        <f t="shared" si="194"/>
        <v>728987</v>
      </c>
      <c r="BA214" s="356">
        <f t="shared" si="194"/>
        <v>888689</v>
      </c>
      <c r="BB214" s="355">
        <f t="shared" si="194"/>
        <v>758035</v>
      </c>
      <c r="BC214" s="356">
        <f t="shared" si="194"/>
        <v>682553</v>
      </c>
      <c r="BD214" s="356">
        <f t="shared" si="194"/>
        <v>725491</v>
      </c>
      <c r="BE214" s="356">
        <f t="shared" si="194"/>
        <v>740548</v>
      </c>
      <c r="BF214" s="356">
        <f t="shared" si="194"/>
        <v>734767.33333333337</v>
      </c>
      <c r="BG214" s="356">
        <f t="shared" si="194"/>
        <v>767264</v>
      </c>
      <c r="BH214" s="356">
        <f t="shared" si="194"/>
        <v>779352</v>
      </c>
      <c r="BI214" s="356">
        <f t="shared" si="194"/>
        <v>764827</v>
      </c>
      <c r="BJ214" s="356">
        <f t="shared" si="194"/>
        <v>779365</v>
      </c>
      <c r="BK214" s="356">
        <f t="shared" si="194"/>
        <v>746717</v>
      </c>
      <c r="BL214" s="356">
        <f t="shared" si="194"/>
        <v>772296</v>
      </c>
      <c r="BM214" s="356">
        <f t="shared" si="194"/>
        <v>922488</v>
      </c>
      <c r="BN214" s="492">
        <f>SUM(BB214:BM214)</f>
        <v>9173703.333333334</v>
      </c>
      <c r="BO214" s="356">
        <f t="shared" si="194"/>
        <v>737525</v>
      </c>
      <c r="BP214" s="356">
        <f t="shared" si="194"/>
        <v>685974</v>
      </c>
      <c r="BQ214" s="356">
        <f t="shared" ref="BQ214:BY214" si="195">+BQ215+BQ216</f>
        <v>740013</v>
      </c>
      <c r="BR214" s="356">
        <f t="shared" si="195"/>
        <v>743469</v>
      </c>
      <c r="BS214" s="356">
        <f t="shared" si="195"/>
        <v>737500</v>
      </c>
      <c r="BT214" s="356">
        <f t="shared" si="195"/>
        <v>791746</v>
      </c>
      <c r="BU214" s="356">
        <f t="shared" si="195"/>
        <v>782144</v>
      </c>
      <c r="BV214" s="356">
        <f t="shared" si="195"/>
        <v>815148</v>
      </c>
      <c r="BW214" s="356">
        <f t="shared" si="195"/>
        <v>775216</v>
      </c>
      <c r="BX214" s="356">
        <f t="shared" si="195"/>
        <v>623523</v>
      </c>
      <c r="BY214" s="356">
        <f t="shared" si="195"/>
        <v>813605</v>
      </c>
      <c r="BZ214" s="356">
        <f t="shared" ref="BZ214:CG214" si="196">+BZ215+BZ216</f>
        <v>990504</v>
      </c>
      <c r="CA214" s="355">
        <f t="shared" si="196"/>
        <v>871738</v>
      </c>
      <c r="CB214" s="356">
        <f t="shared" si="196"/>
        <v>790638</v>
      </c>
      <c r="CC214" s="356">
        <f t="shared" si="196"/>
        <v>878226</v>
      </c>
      <c r="CD214" s="356">
        <f t="shared" si="196"/>
        <v>773975</v>
      </c>
      <c r="CE214" s="356">
        <f t="shared" si="196"/>
        <v>879008</v>
      </c>
      <c r="CF214" s="356">
        <f t="shared" ref="CF214" si="197">+CF215+CF216</f>
        <v>859748</v>
      </c>
      <c r="CG214" s="357">
        <f t="shared" si="196"/>
        <v>883557</v>
      </c>
      <c r="CH214" s="356">
        <f>SUM($BB214:$BH214)</f>
        <v>5188010.333333334</v>
      </c>
      <c r="CI214" s="356">
        <f>SUM($BO214:$BU214)</f>
        <v>5218371</v>
      </c>
      <c r="CJ214" s="357">
        <f>SUM($CA214:$CG214)</f>
        <v>5936890</v>
      </c>
      <c r="CK214" s="155"/>
      <c r="CL214" s="298"/>
      <c r="CM214" s="296"/>
      <c r="CN214" s="300"/>
    </row>
    <row r="215" spans="2:92" ht="20.100000000000001" customHeight="1" thickBot="1" x14ac:dyDescent="0.3">
      <c r="B215" s="537" t="s">
        <v>163</v>
      </c>
      <c r="C215" s="538"/>
      <c r="D215" s="173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174">
        <v>0</v>
      </c>
      <c r="P215" s="410">
        <v>0</v>
      </c>
      <c r="Q215" s="173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174">
        <v>0</v>
      </c>
      <c r="AC215" s="410">
        <v>0</v>
      </c>
      <c r="AD215" s="173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174">
        <v>0</v>
      </c>
      <c r="AP215" s="34">
        <v>360703</v>
      </c>
      <c r="AQ215" s="34">
        <v>339051</v>
      </c>
      <c r="AR215" s="34">
        <v>341159</v>
      </c>
      <c r="AS215" s="34">
        <v>348213</v>
      </c>
      <c r="AT215" s="34">
        <v>357071.40370677656</v>
      </c>
      <c r="AU215" s="34">
        <v>374560.02327110281</v>
      </c>
      <c r="AV215" s="34">
        <v>372802</v>
      </c>
      <c r="AW215" s="34">
        <v>379101</v>
      </c>
      <c r="AX215" s="34">
        <v>375240</v>
      </c>
      <c r="AY215" s="34">
        <v>372725</v>
      </c>
      <c r="AZ215" s="34">
        <v>380296</v>
      </c>
      <c r="BA215" s="34">
        <v>479068</v>
      </c>
      <c r="BB215" s="173">
        <v>404894</v>
      </c>
      <c r="BC215" s="34">
        <v>374350</v>
      </c>
      <c r="BD215" s="34">
        <v>379695</v>
      </c>
      <c r="BE215" s="34">
        <v>389686</v>
      </c>
      <c r="BF215" s="34">
        <v>392405.33333333337</v>
      </c>
      <c r="BG215" s="34">
        <v>422764</v>
      </c>
      <c r="BH215" s="34">
        <v>413366</v>
      </c>
      <c r="BI215" s="34">
        <v>414979</v>
      </c>
      <c r="BJ215" s="34">
        <v>416726</v>
      </c>
      <c r="BK215" s="34">
        <v>399070</v>
      </c>
      <c r="BL215" s="34">
        <v>416396</v>
      </c>
      <c r="BM215" s="34">
        <v>514823</v>
      </c>
      <c r="BN215" s="507">
        <f>SUM(BB215:BM215)</f>
        <v>4939154.333333334</v>
      </c>
      <c r="BO215" s="34">
        <v>422060</v>
      </c>
      <c r="BP215" s="34">
        <v>402986</v>
      </c>
      <c r="BQ215" s="34">
        <v>416337</v>
      </c>
      <c r="BR215" s="34">
        <v>432954</v>
      </c>
      <c r="BS215" s="34">
        <v>421915</v>
      </c>
      <c r="BT215" s="34">
        <v>462383</v>
      </c>
      <c r="BU215" s="34">
        <v>446320</v>
      </c>
      <c r="BV215" s="34">
        <v>474605</v>
      </c>
      <c r="BW215" s="34">
        <v>451860</v>
      </c>
      <c r="BX215" s="34">
        <v>289397</v>
      </c>
      <c r="BY215" s="34">
        <v>474801</v>
      </c>
      <c r="BZ215" s="34">
        <v>598959</v>
      </c>
      <c r="CA215" s="173">
        <v>529896</v>
      </c>
      <c r="CB215" s="34">
        <v>481691</v>
      </c>
      <c r="CC215" s="34">
        <v>530215</v>
      </c>
      <c r="CD215" s="34">
        <v>475513.00000000006</v>
      </c>
      <c r="CE215" s="34">
        <v>520559</v>
      </c>
      <c r="CF215" s="34">
        <v>516761.99999999994</v>
      </c>
      <c r="CG215" s="174">
        <v>524447</v>
      </c>
      <c r="CH215" s="410">
        <f>SUM($BB215:$BH215)</f>
        <v>2777160.3333333335</v>
      </c>
      <c r="CI215" s="410">
        <f>SUM($BO215:$BU215)</f>
        <v>3004955</v>
      </c>
      <c r="CJ215" s="411">
        <f>SUM($CA215:$CG215)</f>
        <v>3579083</v>
      </c>
      <c r="CK215" s="406">
        <f t="shared" ref="CK215:CK216" si="198">((CJ215/CI215)-1)*100</f>
        <v>19.106043185338883</v>
      </c>
      <c r="CL215" s="298"/>
      <c r="CM215" s="296"/>
      <c r="CN215" s="300"/>
    </row>
    <row r="216" spans="2:92" ht="20.100000000000001" customHeight="1" thickBot="1" x14ac:dyDescent="0.3">
      <c r="B216" s="372" t="s">
        <v>164</v>
      </c>
      <c r="C216" s="465"/>
      <c r="D216" s="173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174">
        <v>0</v>
      </c>
      <c r="P216" s="410">
        <v>0</v>
      </c>
      <c r="Q216" s="173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0</v>
      </c>
      <c r="AB216" s="174">
        <v>0</v>
      </c>
      <c r="AC216" s="410">
        <v>0</v>
      </c>
      <c r="AD216" s="173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174">
        <v>0</v>
      </c>
      <c r="AP216" s="34">
        <v>355424</v>
      </c>
      <c r="AQ216" s="34">
        <v>324283.58333333337</v>
      </c>
      <c r="AR216" s="34">
        <v>324798</v>
      </c>
      <c r="AS216" s="34">
        <v>337306.81967916666</v>
      </c>
      <c r="AT216" s="34">
        <v>339516.7986941713</v>
      </c>
      <c r="AU216" s="34">
        <v>334233.52901661914</v>
      </c>
      <c r="AV216" s="34">
        <v>357500.73634583334</v>
      </c>
      <c r="AW216" s="34">
        <v>354081</v>
      </c>
      <c r="AX216" s="34">
        <v>354925</v>
      </c>
      <c r="AY216" s="34">
        <v>353476</v>
      </c>
      <c r="AZ216" s="34">
        <v>348691</v>
      </c>
      <c r="BA216" s="34">
        <v>409621</v>
      </c>
      <c r="BB216" s="173">
        <v>353141</v>
      </c>
      <c r="BC216" s="34">
        <v>308203</v>
      </c>
      <c r="BD216" s="34">
        <v>345796</v>
      </c>
      <c r="BE216" s="34">
        <v>350862</v>
      </c>
      <c r="BF216" s="34">
        <v>342362</v>
      </c>
      <c r="BG216" s="34">
        <v>344500</v>
      </c>
      <c r="BH216" s="34">
        <v>365986</v>
      </c>
      <c r="BI216" s="34">
        <v>349848</v>
      </c>
      <c r="BJ216" s="34">
        <v>362639</v>
      </c>
      <c r="BK216" s="34">
        <v>347647</v>
      </c>
      <c r="BL216" s="34">
        <v>355900</v>
      </c>
      <c r="BM216" s="34">
        <v>407665</v>
      </c>
      <c r="BN216" s="507">
        <f>SUM(BB216:BM216)</f>
        <v>4234549</v>
      </c>
      <c r="BO216" s="34">
        <v>315465</v>
      </c>
      <c r="BP216" s="34">
        <v>282988</v>
      </c>
      <c r="BQ216" s="34">
        <v>323676</v>
      </c>
      <c r="BR216" s="34">
        <v>310515</v>
      </c>
      <c r="BS216" s="34">
        <v>315585</v>
      </c>
      <c r="BT216" s="34">
        <v>329363</v>
      </c>
      <c r="BU216" s="34">
        <v>335824</v>
      </c>
      <c r="BV216" s="34">
        <v>340543</v>
      </c>
      <c r="BW216" s="34">
        <v>323356</v>
      </c>
      <c r="BX216" s="34">
        <v>334126</v>
      </c>
      <c r="BY216" s="34">
        <v>338804</v>
      </c>
      <c r="BZ216" s="34">
        <v>391545</v>
      </c>
      <c r="CA216" s="173">
        <v>341842</v>
      </c>
      <c r="CB216" s="34">
        <v>308947</v>
      </c>
      <c r="CC216" s="34">
        <v>348011</v>
      </c>
      <c r="CD216" s="34">
        <v>298462</v>
      </c>
      <c r="CE216" s="34">
        <v>358449</v>
      </c>
      <c r="CF216" s="34">
        <v>342986</v>
      </c>
      <c r="CG216" s="174">
        <v>359110</v>
      </c>
      <c r="CH216" s="410">
        <f>SUM($BB216:$BH216)</f>
        <v>2410850</v>
      </c>
      <c r="CI216" s="410">
        <f>SUM($BO216:$BU216)</f>
        <v>2213416</v>
      </c>
      <c r="CJ216" s="411">
        <f>SUM($CA216:$CG216)</f>
        <v>2357807</v>
      </c>
      <c r="CK216" s="396">
        <f t="shared" si="198"/>
        <v>6.5234461122536391</v>
      </c>
      <c r="CL216" s="298"/>
      <c r="CM216" s="296"/>
      <c r="CN216" s="300"/>
    </row>
    <row r="217" spans="2:92" ht="20.100000000000001" customHeight="1" thickBot="1" x14ac:dyDescent="0.3">
      <c r="B217" s="335" t="s">
        <v>160</v>
      </c>
      <c r="C217" s="335"/>
      <c r="D217" s="336"/>
      <c r="E217" s="336"/>
      <c r="F217" s="336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448"/>
      <c r="BP217" s="74"/>
      <c r="BQ217" s="448"/>
      <c r="BR217" s="74"/>
      <c r="BS217" s="74"/>
      <c r="BT217" s="74"/>
      <c r="BU217" s="74"/>
      <c r="BV217" s="74"/>
      <c r="BW217" s="74"/>
      <c r="BX217" s="74"/>
      <c r="BY217" s="74"/>
      <c r="BZ217" s="74"/>
      <c r="CA217" s="130"/>
      <c r="CB217" s="74"/>
      <c r="CC217" s="74"/>
      <c r="CD217" s="74"/>
      <c r="CE217" s="74"/>
      <c r="CF217" s="74"/>
      <c r="CG217" s="74"/>
      <c r="CH217" s="74"/>
      <c r="CI217" s="74"/>
      <c r="CJ217" s="74"/>
      <c r="CK217" s="107"/>
      <c r="CL217" s="298"/>
      <c r="CM217" s="296"/>
      <c r="CN217" s="300"/>
    </row>
    <row r="218" spans="2:92" ht="20.100000000000001" customHeight="1" thickBot="1" x14ac:dyDescent="0.35">
      <c r="B218" s="360"/>
      <c r="C218" s="354" t="s">
        <v>112</v>
      </c>
      <c r="D218" s="355">
        <f t="shared" ref="D218:BP218" si="199">+D220</f>
        <v>0</v>
      </c>
      <c r="E218" s="356">
        <f t="shared" si="199"/>
        <v>0</v>
      </c>
      <c r="F218" s="356">
        <f t="shared" si="199"/>
        <v>0</v>
      </c>
      <c r="G218" s="356">
        <f t="shared" si="199"/>
        <v>0</v>
      </c>
      <c r="H218" s="356">
        <f t="shared" si="199"/>
        <v>0</v>
      </c>
      <c r="I218" s="356">
        <f t="shared" si="199"/>
        <v>0</v>
      </c>
      <c r="J218" s="356">
        <f t="shared" si="199"/>
        <v>0</v>
      </c>
      <c r="K218" s="356">
        <f t="shared" si="199"/>
        <v>0</v>
      </c>
      <c r="L218" s="356">
        <f t="shared" si="199"/>
        <v>0</v>
      </c>
      <c r="M218" s="356">
        <f t="shared" si="199"/>
        <v>0</v>
      </c>
      <c r="N218" s="356">
        <f t="shared" si="199"/>
        <v>0</v>
      </c>
      <c r="O218" s="357">
        <f t="shared" si="199"/>
        <v>0</v>
      </c>
      <c r="P218" s="356">
        <f t="shared" si="199"/>
        <v>0</v>
      </c>
      <c r="Q218" s="355">
        <f t="shared" si="199"/>
        <v>0</v>
      </c>
      <c r="R218" s="356">
        <f t="shared" si="199"/>
        <v>0</v>
      </c>
      <c r="S218" s="356">
        <f t="shared" si="199"/>
        <v>0</v>
      </c>
      <c r="T218" s="356">
        <f t="shared" si="199"/>
        <v>0</v>
      </c>
      <c r="U218" s="356">
        <f t="shared" si="199"/>
        <v>0</v>
      </c>
      <c r="V218" s="356">
        <f t="shared" si="199"/>
        <v>0</v>
      </c>
      <c r="W218" s="356">
        <f t="shared" si="199"/>
        <v>0</v>
      </c>
      <c r="X218" s="356">
        <f t="shared" si="199"/>
        <v>0</v>
      </c>
      <c r="Y218" s="356">
        <f t="shared" si="199"/>
        <v>0</v>
      </c>
      <c r="Z218" s="356">
        <f t="shared" si="199"/>
        <v>0</v>
      </c>
      <c r="AA218" s="356">
        <f t="shared" si="199"/>
        <v>0</v>
      </c>
      <c r="AB218" s="357">
        <f t="shared" si="199"/>
        <v>0</v>
      </c>
      <c r="AC218" s="356">
        <f t="shared" si="199"/>
        <v>0</v>
      </c>
      <c r="AD218" s="355">
        <f t="shared" si="199"/>
        <v>0</v>
      </c>
      <c r="AE218" s="356">
        <f t="shared" si="199"/>
        <v>0</v>
      </c>
      <c r="AF218" s="356">
        <f t="shared" si="199"/>
        <v>0</v>
      </c>
      <c r="AG218" s="356">
        <f t="shared" si="199"/>
        <v>0</v>
      </c>
      <c r="AH218" s="356">
        <f t="shared" si="199"/>
        <v>0</v>
      </c>
      <c r="AI218" s="356">
        <f t="shared" si="199"/>
        <v>0</v>
      </c>
      <c r="AJ218" s="356">
        <f t="shared" si="199"/>
        <v>0</v>
      </c>
      <c r="AK218" s="356">
        <f t="shared" si="199"/>
        <v>0</v>
      </c>
      <c r="AL218" s="356">
        <f t="shared" si="199"/>
        <v>0</v>
      </c>
      <c r="AM218" s="356">
        <f t="shared" si="199"/>
        <v>0</v>
      </c>
      <c r="AN218" s="356">
        <f t="shared" si="199"/>
        <v>0</v>
      </c>
      <c r="AO218" s="357">
        <f t="shared" si="199"/>
        <v>0</v>
      </c>
      <c r="AP218" s="356">
        <f t="shared" si="199"/>
        <v>0</v>
      </c>
      <c r="AQ218" s="356">
        <f t="shared" si="199"/>
        <v>0</v>
      </c>
      <c r="AR218" s="356">
        <f t="shared" si="199"/>
        <v>0</v>
      </c>
      <c r="AS218" s="356">
        <f t="shared" si="199"/>
        <v>0</v>
      </c>
      <c r="AT218" s="356">
        <f t="shared" si="199"/>
        <v>0</v>
      </c>
      <c r="AU218" s="356">
        <f t="shared" si="199"/>
        <v>0</v>
      </c>
      <c r="AV218" s="356">
        <f t="shared" si="199"/>
        <v>0</v>
      </c>
      <c r="AW218" s="356">
        <f t="shared" si="199"/>
        <v>0</v>
      </c>
      <c r="AX218" s="356">
        <f t="shared" si="199"/>
        <v>0</v>
      </c>
      <c r="AY218" s="356">
        <f t="shared" si="199"/>
        <v>0</v>
      </c>
      <c r="AZ218" s="356">
        <f t="shared" si="199"/>
        <v>0</v>
      </c>
      <c r="BA218" s="356">
        <f t="shared" si="199"/>
        <v>0</v>
      </c>
      <c r="BB218" s="355">
        <f t="shared" si="199"/>
        <v>0.23830793000000003</v>
      </c>
      <c r="BC218" s="356">
        <f t="shared" si="199"/>
        <v>0.86766840000000001</v>
      </c>
      <c r="BD218" s="356">
        <f t="shared" si="199"/>
        <v>2.0478699600000003</v>
      </c>
      <c r="BE218" s="356">
        <f t="shared" si="199"/>
        <v>3.0550886399999997</v>
      </c>
      <c r="BF218" s="356">
        <f t="shared" si="199"/>
        <v>3.5981488899999996</v>
      </c>
      <c r="BG218" s="356">
        <f t="shared" si="199"/>
        <v>4.1100268600000005</v>
      </c>
      <c r="BH218" s="356">
        <f t="shared" si="199"/>
        <v>8.3021315399999995</v>
      </c>
      <c r="BI218" s="356">
        <f t="shared" si="199"/>
        <v>6.63667958</v>
      </c>
      <c r="BJ218" s="356">
        <f t="shared" si="199"/>
        <v>7.6254183900000001</v>
      </c>
      <c r="BK218" s="356">
        <f t="shared" si="199"/>
        <v>9.0107550400000012</v>
      </c>
      <c r="BL218" s="356">
        <f t="shared" si="199"/>
        <v>10.870871390000001</v>
      </c>
      <c r="BM218" s="357">
        <f t="shared" si="199"/>
        <v>13.580000559999998</v>
      </c>
      <c r="BN218" s="492">
        <f>SUM(BB218:BM218)</f>
        <v>69.942967179999997</v>
      </c>
      <c r="BO218" s="356">
        <f t="shared" si="199"/>
        <v>12.577949929999999</v>
      </c>
      <c r="BP218" s="356">
        <f t="shared" si="199"/>
        <v>14.582328929999999</v>
      </c>
      <c r="BQ218" s="356">
        <f t="shared" ref="BQ218:BY218" si="200">+BQ220</f>
        <v>13.912135390000003</v>
      </c>
      <c r="BR218" s="356">
        <f t="shared" si="200"/>
        <v>16.371159540000001</v>
      </c>
      <c r="BS218" s="356">
        <f t="shared" si="200"/>
        <v>19.907945829999999</v>
      </c>
      <c r="BT218" s="356">
        <f t="shared" si="200"/>
        <v>24.946220629999999</v>
      </c>
      <c r="BU218" s="356">
        <f t="shared" si="200"/>
        <v>27.144495630000005</v>
      </c>
      <c r="BV218" s="356">
        <f t="shared" si="200"/>
        <v>27.160718230000004</v>
      </c>
      <c r="BW218" s="356">
        <f t="shared" si="200"/>
        <v>27.356971520000002</v>
      </c>
      <c r="BX218" s="356">
        <f t="shared" si="200"/>
        <v>33.042042590000001</v>
      </c>
      <c r="BY218" s="356">
        <f t="shared" si="200"/>
        <v>38.332092370000005</v>
      </c>
      <c r="BZ218" s="356">
        <f t="shared" ref="BZ218:CG218" si="201">+BZ220</f>
        <v>48.688201340000006</v>
      </c>
      <c r="CA218" s="355">
        <f t="shared" si="201"/>
        <v>45.272466600000001</v>
      </c>
      <c r="CB218" s="356">
        <f t="shared" si="201"/>
        <v>45.627572929999999</v>
      </c>
      <c r="CC218" s="356">
        <f t="shared" si="201"/>
        <v>57.96909316</v>
      </c>
      <c r="CD218" s="356">
        <f t="shared" si="201"/>
        <v>66.877982869999997</v>
      </c>
      <c r="CE218" s="356">
        <f t="shared" si="201"/>
        <v>59.757440350100005</v>
      </c>
      <c r="CF218" s="356">
        <f t="shared" ref="CF218" si="202">+CF220</f>
        <v>62.813596409999995</v>
      </c>
      <c r="CG218" s="357">
        <f t="shared" si="201"/>
        <v>68.959336129999997</v>
      </c>
      <c r="CH218" s="356">
        <f>SUM($BB218:$BH218)</f>
        <v>22.219242219999998</v>
      </c>
      <c r="CI218" s="356">
        <f>SUM($BO218:$BU218)</f>
        <v>129.44223588</v>
      </c>
      <c r="CJ218" s="357">
        <f>SUM($CA218:$CG218)</f>
        <v>407.27748845010001</v>
      </c>
      <c r="CK218" s="448"/>
      <c r="CL218" s="298"/>
      <c r="CM218" s="296"/>
      <c r="CN218" s="300"/>
    </row>
    <row r="219" spans="2:92" ht="20.100000000000001" customHeight="1" x14ac:dyDescent="0.25">
      <c r="B219" s="49" t="s">
        <v>167</v>
      </c>
      <c r="C219" s="71"/>
      <c r="D219" s="72"/>
      <c r="E219" s="73"/>
      <c r="F219" s="73"/>
      <c r="G219" s="74"/>
      <c r="H219" s="74"/>
      <c r="I219" s="74"/>
      <c r="J219" s="74"/>
      <c r="K219" s="74"/>
      <c r="L219" s="74"/>
      <c r="M219" s="74"/>
      <c r="N219" s="74"/>
      <c r="O219" s="352"/>
      <c r="P219" s="107"/>
      <c r="Q219" s="156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352"/>
      <c r="AC219" s="74"/>
      <c r="AD219" s="156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352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156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352"/>
      <c r="BN219" s="75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156"/>
      <c r="CB219" s="74"/>
      <c r="CC219" s="74"/>
      <c r="CD219" s="74"/>
      <c r="CE219" s="74"/>
      <c r="CF219" s="74"/>
      <c r="CG219" s="352"/>
      <c r="CH219" s="74"/>
      <c r="CI219" s="74"/>
      <c r="CJ219" s="352"/>
      <c r="CK219" s="75"/>
      <c r="CL219" s="298"/>
      <c r="CM219" s="296"/>
      <c r="CN219" s="300"/>
    </row>
    <row r="220" spans="2:92" ht="20.100000000000001" customHeight="1" thickBot="1" x14ac:dyDescent="0.3">
      <c r="B220" s="533" t="s">
        <v>49</v>
      </c>
      <c r="C220" s="534"/>
      <c r="D220" s="53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77">
        <v>0</v>
      </c>
      <c r="P220" s="83">
        <v>0</v>
      </c>
      <c r="Q220" s="53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77">
        <v>0</v>
      </c>
      <c r="AC220" s="83">
        <v>0</v>
      </c>
      <c r="AD220" s="53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0</v>
      </c>
      <c r="AN220" s="26">
        <v>0</v>
      </c>
      <c r="AO220" s="77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v>0</v>
      </c>
      <c r="AY220" s="26">
        <v>0</v>
      </c>
      <c r="AZ220" s="26">
        <v>0</v>
      </c>
      <c r="BA220" s="26">
        <v>0</v>
      </c>
      <c r="BB220" s="53">
        <v>0.23830793000000003</v>
      </c>
      <c r="BC220" s="26">
        <v>0.86766840000000001</v>
      </c>
      <c r="BD220" s="26">
        <v>2.0478699600000003</v>
      </c>
      <c r="BE220" s="26">
        <v>3.0550886399999997</v>
      </c>
      <c r="BF220" s="26">
        <v>3.5981488899999996</v>
      </c>
      <c r="BG220" s="26">
        <v>4.1100268600000005</v>
      </c>
      <c r="BH220" s="26">
        <v>8.3021315399999995</v>
      </c>
      <c r="BI220" s="26">
        <v>6.63667958</v>
      </c>
      <c r="BJ220" s="26">
        <v>7.6254183900000001</v>
      </c>
      <c r="BK220" s="26">
        <v>9.0107550400000012</v>
      </c>
      <c r="BL220" s="26">
        <v>10.870871390000001</v>
      </c>
      <c r="BM220" s="77">
        <v>13.580000559999998</v>
      </c>
      <c r="BN220" s="503">
        <f>SUM(BB220:BM220)</f>
        <v>69.942967179999997</v>
      </c>
      <c r="BO220" s="26">
        <v>12.577949929999999</v>
      </c>
      <c r="BP220" s="26">
        <v>14.582328929999999</v>
      </c>
      <c r="BQ220" s="26">
        <v>13.912135390000003</v>
      </c>
      <c r="BR220" s="26">
        <v>16.371159540000001</v>
      </c>
      <c r="BS220" s="26">
        <v>19.907945829999999</v>
      </c>
      <c r="BT220" s="26">
        <v>24.946220629999999</v>
      </c>
      <c r="BU220" s="26">
        <v>27.144495630000005</v>
      </c>
      <c r="BV220" s="26">
        <v>27.160718230000004</v>
      </c>
      <c r="BW220" s="26">
        <v>27.356971520000002</v>
      </c>
      <c r="BX220" s="26">
        <v>33.042042590000001</v>
      </c>
      <c r="BY220" s="26">
        <v>38.332092370000005</v>
      </c>
      <c r="BZ220" s="26">
        <f>48688201.34/1000000</f>
        <v>48.688201340000006</v>
      </c>
      <c r="CA220" s="53">
        <f>45272466.6/1000000</f>
        <v>45.272466600000001</v>
      </c>
      <c r="CB220" s="26">
        <f>45627572.93/1000000</f>
        <v>45.627572929999999</v>
      </c>
      <c r="CC220" s="26">
        <f>57969093.16/1000000</f>
        <v>57.96909316</v>
      </c>
      <c r="CD220" s="26">
        <f>66877982.87/1000000</f>
        <v>66.877982869999997</v>
      </c>
      <c r="CE220" s="26">
        <f>59757440.3501/1000000</f>
        <v>59.757440350100005</v>
      </c>
      <c r="CF220" s="26">
        <f>62813596.41/1000000</f>
        <v>62.813596409999995</v>
      </c>
      <c r="CG220" s="77">
        <f>68959336.13/1000000</f>
        <v>68.959336129999997</v>
      </c>
      <c r="CH220" s="412">
        <f>SUM($BB220:$BH220)</f>
        <v>22.219242219999998</v>
      </c>
      <c r="CI220" s="412">
        <f>SUM($BO220:$BU220)</f>
        <v>129.44223588</v>
      </c>
      <c r="CJ220" s="444">
        <f>SUM($CA220:$CG220)</f>
        <v>407.27748845010001</v>
      </c>
      <c r="CK220" s="396">
        <f t="shared" ref="CK220" si="203">((CJ220/CI220)-1)*100</f>
        <v>214.64033797103787</v>
      </c>
      <c r="CL220" s="298"/>
      <c r="CM220" s="296"/>
      <c r="CN220" s="300"/>
    </row>
    <row r="221" spans="2:92" ht="20.100000000000001" customHeight="1" thickBot="1" x14ac:dyDescent="0.3">
      <c r="B221" s="361"/>
      <c r="C221" s="358" t="s">
        <v>116</v>
      </c>
      <c r="D221" s="355">
        <f t="shared" ref="D221:BP221" si="204">+D222</f>
        <v>0</v>
      </c>
      <c r="E221" s="356">
        <f t="shared" si="204"/>
        <v>0</v>
      </c>
      <c r="F221" s="356">
        <f t="shared" si="204"/>
        <v>0</v>
      </c>
      <c r="G221" s="356">
        <f t="shared" si="204"/>
        <v>0</v>
      </c>
      <c r="H221" s="356">
        <f t="shared" si="204"/>
        <v>0</v>
      </c>
      <c r="I221" s="356">
        <f t="shared" si="204"/>
        <v>0</v>
      </c>
      <c r="J221" s="356">
        <f t="shared" si="204"/>
        <v>0</v>
      </c>
      <c r="K221" s="356">
        <f t="shared" si="204"/>
        <v>0</v>
      </c>
      <c r="L221" s="356">
        <f t="shared" si="204"/>
        <v>0</v>
      </c>
      <c r="M221" s="356">
        <f t="shared" si="204"/>
        <v>0</v>
      </c>
      <c r="N221" s="356">
        <f t="shared" si="204"/>
        <v>0</v>
      </c>
      <c r="O221" s="357">
        <f t="shared" si="204"/>
        <v>0</v>
      </c>
      <c r="P221" s="356">
        <f t="shared" si="204"/>
        <v>0</v>
      </c>
      <c r="Q221" s="355">
        <f t="shared" si="204"/>
        <v>0</v>
      </c>
      <c r="R221" s="356">
        <f t="shared" si="204"/>
        <v>0</v>
      </c>
      <c r="S221" s="356">
        <f t="shared" si="204"/>
        <v>0</v>
      </c>
      <c r="T221" s="356">
        <f t="shared" si="204"/>
        <v>0</v>
      </c>
      <c r="U221" s="356">
        <f t="shared" si="204"/>
        <v>0</v>
      </c>
      <c r="V221" s="356">
        <f t="shared" si="204"/>
        <v>0</v>
      </c>
      <c r="W221" s="356">
        <f t="shared" si="204"/>
        <v>0</v>
      </c>
      <c r="X221" s="356">
        <f t="shared" si="204"/>
        <v>0</v>
      </c>
      <c r="Y221" s="356">
        <f t="shared" si="204"/>
        <v>0</v>
      </c>
      <c r="Z221" s="356">
        <f t="shared" si="204"/>
        <v>0</v>
      </c>
      <c r="AA221" s="356">
        <f t="shared" si="204"/>
        <v>0</v>
      </c>
      <c r="AB221" s="357">
        <f t="shared" si="204"/>
        <v>0</v>
      </c>
      <c r="AC221" s="356">
        <f t="shared" si="204"/>
        <v>0</v>
      </c>
      <c r="AD221" s="355">
        <f t="shared" si="204"/>
        <v>0</v>
      </c>
      <c r="AE221" s="356">
        <f t="shared" si="204"/>
        <v>0</v>
      </c>
      <c r="AF221" s="356">
        <f t="shared" si="204"/>
        <v>0</v>
      </c>
      <c r="AG221" s="356">
        <f t="shared" si="204"/>
        <v>0</v>
      </c>
      <c r="AH221" s="356">
        <f t="shared" si="204"/>
        <v>0</v>
      </c>
      <c r="AI221" s="356">
        <f t="shared" si="204"/>
        <v>0</v>
      </c>
      <c r="AJ221" s="356">
        <f t="shared" si="204"/>
        <v>0</v>
      </c>
      <c r="AK221" s="356">
        <f t="shared" si="204"/>
        <v>0</v>
      </c>
      <c r="AL221" s="356">
        <f t="shared" si="204"/>
        <v>0</v>
      </c>
      <c r="AM221" s="356">
        <f t="shared" si="204"/>
        <v>0</v>
      </c>
      <c r="AN221" s="356">
        <f t="shared" si="204"/>
        <v>0</v>
      </c>
      <c r="AO221" s="357">
        <f t="shared" si="204"/>
        <v>0</v>
      </c>
      <c r="AP221" s="356">
        <f t="shared" si="204"/>
        <v>0</v>
      </c>
      <c r="AQ221" s="356">
        <f t="shared" si="204"/>
        <v>0</v>
      </c>
      <c r="AR221" s="356">
        <f t="shared" si="204"/>
        <v>0</v>
      </c>
      <c r="AS221" s="356">
        <f t="shared" si="204"/>
        <v>0</v>
      </c>
      <c r="AT221" s="356">
        <f t="shared" si="204"/>
        <v>0</v>
      </c>
      <c r="AU221" s="356">
        <f t="shared" si="204"/>
        <v>0</v>
      </c>
      <c r="AV221" s="356">
        <f t="shared" si="204"/>
        <v>0</v>
      </c>
      <c r="AW221" s="356">
        <f t="shared" si="204"/>
        <v>0</v>
      </c>
      <c r="AX221" s="356">
        <f t="shared" si="204"/>
        <v>0</v>
      </c>
      <c r="AY221" s="356">
        <f t="shared" si="204"/>
        <v>0</v>
      </c>
      <c r="AZ221" s="356">
        <f t="shared" si="204"/>
        <v>0</v>
      </c>
      <c r="BA221" s="356">
        <f t="shared" si="204"/>
        <v>0</v>
      </c>
      <c r="BB221" s="355">
        <f t="shared" si="204"/>
        <v>1851</v>
      </c>
      <c r="BC221" s="356">
        <f t="shared" si="204"/>
        <v>5548</v>
      </c>
      <c r="BD221" s="356">
        <f t="shared" si="204"/>
        <v>28249</v>
      </c>
      <c r="BE221" s="356">
        <f t="shared" si="204"/>
        <v>55551</v>
      </c>
      <c r="BF221" s="356">
        <f t="shared" si="204"/>
        <v>23036</v>
      </c>
      <c r="BG221" s="356">
        <f t="shared" si="204"/>
        <v>22484</v>
      </c>
      <c r="BH221" s="356">
        <f t="shared" si="204"/>
        <v>91398</v>
      </c>
      <c r="BI221" s="356">
        <f t="shared" si="204"/>
        <v>39372</v>
      </c>
      <c r="BJ221" s="356">
        <f t="shared" si="204"/>
        <v>64237</v>
      </c>
      <c r="BK221" s="356">
        <f t="shared" si="204"/>
        <v>65057</v>
      </c>
      <c r="BL221" s="356">
        <f t="shared" si="204"/>
        <v>80705</v>
      </c>
      <c r="BM221" s="357">
        <f t="shared" si="204"/>
        <v>87811</v>
      </c>
      <c r="BN221" s="492">
        <f>SUM(BB221:BM221)</f>
        <v>565299</v>
      </c>
      <c r="BO221" s="356">
        <f t="shared" si="204"/>
        <v>120208</v>
      </c>
      <c r="BP221" s="356">
        <f t="shared" si="204"/>
        <v>92212</v>
      </c>
      <c r="BQ221" s="356">
        <f t="shared" ref="BQ221:BY221" si="205">+BQ222</f>
        <v>107141</v>
      </c>
      <c r="BR221" s="356">
        <f t="shared" si="205"/>
        <v>139837</v>
      </c>
      <c r="BS221" s="356">
        <f t="shared" si="205"/>
        <v>171790</v>
      </c>
      <c r="BT221" s="356">
        <f t="shared" si="205"/>
        <v>197190</v>
      </c>
      <c r="BU221" s="356">
        <f t="shared" si="205"/>
        <v>179401</v>
      </c>
      <c r="BV221" s="356">
        <f t="shared" si="205"/>
        <v>144190</v>
      </c>
      <c r="BW221" s="356">
        <f t="shared" si="205"/>
        <v>175828</v>
      </c>
      <c r="BX221" s="356">
        <f t="shared" si="205"/>
        <v>224749</v>
      </c>
      <c r="BY221" s="356">
        <f t="shared" si="205"/>
        <v>264639</v>
      </c>
      <c r="BZ221" s="356">
        <f t="shared" ref="BZ221:CG221" si="206">+BZ222</f>
        <v>295169</v>
      </c>
      <c r="CA221" s="355">
        <f t="shared" si="206"/>
        <v>349664</v>
      </c>
      <c r="CB221" s="356">
        <f t="shared" si="206"/>
        <v>307599</v>
      </c>
      <c r="CC221" s="356">
        <f t="shared" si="206"/>
        <v>821745</v>
      </c>
      <c r="CD221" s="356">
        <f t="shared" si="206"/>
        <v>1900502</v>
      </c>
      <c r="CE221" s="356">
        <f t="shared" si="206"/>
        <v>1789248</v>
      </c>
      <c r="CF221" s="356">
        <f t="shared" si="206"/>
        <v>1741151</v>
      </c>
      <c r="CG221" s="357">
        <f t="shared" si="206"/>
        <v>2024359</v>
      </c>
      <c r="CH221" s="356">
        <f>SUM($BB221:$BH221)</f>
        <v>228117</v>
      </c>
      <c r="CI221" s="356">
        <f>SUM($BO221:$BU221)</f>
        <v>1007779</v>
      </c>
      <c r="CJ221" s="357">
        <f>SUM($CA221:$CG221)</f>
        <v>8934268</v>
      </c>
      <c r="CK221" s="155"/>
      <c r="CL221" s="298"/>
      <c r="CM221" s="296"/>
      <c r="CN221" s="300"/>
    </row>
    <row r="222" spans="2:92" ht="20.100000000000001" customHeight="1" thickBot="1" x14ac:dyDescent="0.3">
      <c r="B222" s="543" t="s">
        <v>41</v>
      </c>
      <c r="C222" s="544"/>
      <c r="D222" s="173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174">
        <v>0</v>
      </c>
      <c r="P222" s="410">
        <v>0</v>
      </c>
      <c r="Q222" s="173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174">
        <v>0</v>
      </c>
      <c r="AC222" s="410">
        <v>0</v>
      </c>
      <c r="AD222" s="173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17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4">
        <v>0</v>
      </c>
      <c r="AZ222" s="34">
        <v>0</v>
      </c>
      <c r="BA222" s="34">
        <v>0</v>
      </c>
      <c r="BB222" s="173">
        <v>1851</v>
      </c>
      <c r="BC222" s="34">
        <v>5548</v>
      </c>
      <c r="BD222" s="34">
        <v>28249</v>
      </c>
      <c r="BE222" s="34">
        <v>55551</v>
      </c>
      <c r="BF222" s="34">
        <v>23036</v>
      </c>
      <c r="BG222" s="34">
        <v>22484</v>
      </c>
      <c r="BH222" s="34">
        <v>91398</v>
      </c>
      <c r="BI222" s="34">
        <v>39372</v>
      </c>
      <c r="BJ222" s="34">
        <v>64237</v>
      </c>
      <c r="BK222" s="34">
        <v>65057</v>
      </c>
      <c r="BL222" s="34">
        <v>80705</v>
      </c>
      <c r="BM222" s="174">
        <v>87811</v>
      </c>
      <c r="BN222" s="497">
        <f>SUM(BB222:BM222)</f>
        <v>565299</v>
      </c>
      <c r="BO222" s="34">
        <v>120208</v>
      </c>
      <c r="BP222" s="34">
        <v>92212</v>
      </c>
      <c r="BQ222" s="34">
        <v>107141</v>
      </c>
      <c r="BR222" s="34">
        <v>139837</v>
      </c>
      <c r="BS222" s="34">
        <v>171790</v>
      </c>
      <c r="BT222" s="34">
        <v>197190</v>
      </c>
      <c r="BU222" s="34">
        <v>179401</v>
      </c>
      <c r="BV222" s="34">
        <v>144190</v>
      </c>
      <c r="BW222" s="34">
        <v>175828</v>
      </c>
      <c r="BX222" s="34">
        <v>224749</v>
      </c>
      <c r="BY222" s="34">
        <v>264639</v>
      </c>
      <c r="BZ222" s="34">
        <v>295169</v>
      </c>
      <c r="CA222" s="173">
        <v>349664</v>
      </c>
      <c r="CB222" s="34">
        <v>307599</v>
      </c>
      <c r="CC222" s="34">
        <v>821745</v>
      </c>
      <c r="CD222" s="34">
        <v>1900502</v>
      </c>
      <c r="CE222" s="34">
        <v>1789248</v>
      </c>
      <c r="CF222" s="34">
        <v>1741151</v>
      </c>
      <c r="CG222" s="174">
        <v>2024359</v>
      </c>
      <c r="CH222" s="410">
        <f>SUM($BB222:$BH222)</f>
        <v>228117</v>
      </c>
      <c r="CI222" s="410">
        <f>SUM($BO222:$BU222)</f>
        <v>1007779</v>
      </c>
      <c r="CJ222" s="411">
        <f>SUM($CA222:$CG222)</f>
        <v>8934268</v>
      </c>
      <c r="CK222" s="406">
        <f t="shared" ref="CK222" si="207">((CJ222/CI222)-1)*100</f>
        <v>786.53047940074168</v>
      </c>
      <c r="CL222" s="298"/>
      <c r="CM222" s="296"/>
      <c r="CN222" s="300"/>
    </row>
    <row r="223" spans="2:92" ht="20.100000000000001" customHeight="1" thickBot="1" x14ac:dyDescent="0.3">
      <c r="B223" s="181" t="s">
        <v>162</v>
      </c>
      <c r="C223" s="182"/>
      <c r="D223" s="182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448"/>
      <c r="AT223" s="448"/>
      <c r="AU223" s="448"/>
      <c r="AV223" s="448"/>
      <c r="AW223" s="448"/>
      <c r="AX223" s="448"/>
      <c r="AY223" s="448"/>
      <c r="AZ223" s="448"/>
      <c r="BA223" s="448"/>
      <c r="BB223" s="448"/>
      <c r="BC223" s="448"/>
      <c r="BD223" s="448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448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130"/>
      <c r="CC223" s="74"/>
      <c r="CD223" s="74"/>
      <c r="CE223" s="74"/>
      <c r="CF223" s="74"/>
      <c r="CG223" s="74"/>
      <c r="CH223" s="74"/>
      <c r="CI223" s="84"/>
      <c r="CJ223" s="84"/>
      <c r="CK223" s="84"/>
      <c r="CM223" s="296"/>
      <c r="CN223" s="300"/>
    </row>
    <row r="224" spans="2:92" ht="17.25" customHeight="1" x14ac:dyDescent="0.25">
      <c r="B224" s="147"/>
      <c r="C224" s="183"/>
      <c r="D224" s="555"/>
      <c r="E224" s="556"/>
      <c r="F224" s="556"/>
      <c r="G224" s="556"/>
      <c r="H224" s="556"/>
      <c r="I224" s="556"/>
      <c r="J224" s="556"/>
      <c r="K224" s="556"/>
      <c r="L224" s="556"/>
      <c r="M224" s="556"/>
      <c r="N224" s="556"/>
      <c r="O224" s="556"/>
      <c r="P224" s="550" t="s">
        <v>76</v>
      </c>
      <c r="Q224" s="552"/>
      <c r="R224" s="553"/>
      <c r="S224" s="553"/>
      <c r="T224" s="553"/>
      <c r="U224" s="553"/>
      <c r="V224" s="553"/>
      <c r="W224" s="553"/>
      <c r="X224" s="553"/>
      <c r="Y224" s="553"/>
      <c r="Z224" s="553"/>
      <c r="AA224" s="553"/>
      <c r="AB224" s="554"/>
      <c r="AC224" s="550" t="s">
        <v>75</v>
      </c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0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460"/>
      <c r="BB224" s="291"/>
      <c r="BC224" s="291"/>
      <c r="BD224" s="291"/>
      <c r="BE224" s="291"/>
      <c r="BF224" s="291"/>
      <c r="BG224" s="291"/>
      <c r="BH224" s="291"/>
      <c r="BI224" s="291"/>
      <c r="BJ224" s="291"/>
      <c r="BK224" s="291"/>
      <c r="BL224" s="291"/>
      <c r="BM224" s="291"/>
      <c r="BN224" s="531" t="s">
        <v>174</v>
      </c>
      <c r="BO224" s="290"/>
      <c r="BP224" s="291"/>
      <c r="BQ224" s="291"/>
      <c r="BR224" s="291"/>
      <c r="BS224" s="291"/>
      <c r="BT224" s="291"/>
      <c r="BU224" s="291"/>
      <c r="BV224" s="291"/>
      <c r="BW224" s="425"/>
      <c r="BX224" s="425"/>
      <c r="BY224" s="425"/>
      <c r="BZ224" s="414"/>
      <c r="CA224" s="425"/>
      <c r="CB224" s="425"/>
      <c r="CC224" s="425"/>
      <c r="CD224" s="425"/>
      <c r="CE224" s="425"/>
      <c r="CF224" s="425"/>
      <c r="CG224" s="414"/>
      <c r="CH224" s="83"/>
      <c r="CI224" s="84"/>
      <c r="CJ224" s="84"/>
      <c r="CK224" s="84"/>
      <c r="CM224" s="300"/>
      <c r="CN224" s="300"/>
    </row>
    <row r="225" spans="2:112" s="41" customFormat="1" ht="20.100000000000001" customHeight="1" thickBot="1" x14ac:dyDescent="0.3">
      <c r="B225" s="541" t="s">
        <v>47</v>
      </c>
      <c r="C225" s="542"/>
      <c r="D225" s="148" t="s">
        <v>2</v>
      </c>
      <c r="E225" s="149" t="s">
        <v>3</v>
      </c>
      <c r="F225" s="149" t="s">
        <v>4</v>
      </c>
      <c r="G225" s="149" t="s">
        <v>5</v>
      </c>
      <c r="H225" s="149" t="s">
        <v>6</v>
      </c>
      <c r="I225" s="149" t="s">
        <v>7</v>
      </c>
      <c r="J225" s="149" t="s">
        <v>43</v>
      </c>
      <c r="K225" s="149" t="s">
        <v>44</v>
      </c>
      <c r="L225" s="149" t="s">
        <v>45</v>
      </c>
      <c r="M225" s="149" t="s">
        <v>65</v>
      </c>
      <c r="N225" s="149" t="s">
        <v>66</v>
      </c>
      <c r="O225" s="149" t="s">
        <v>67</v>
      </c>
      <c r="P225" s="551"/>
      <c r="Q225" s="292" t="s">
        <v>2</v>
      </c>
      <c r="R225" s="293" t="s">
        <v>3</v>
      </c>
      <c r="S225" s="293" t="s">
        <v>4</v>
      </c>
      <c r="T225" s="293" t="s">
        <v>5</v>
      </c>
      <c r="U225" s="293" t="s">
        <v>6</v>
      </c>
      <c r="V225" s="293" t="s">
        <v>7</v>
      </c>
      <c r="W225" s="293" t="s">
        <v>43</v>
      </c>
      <c r="X225" s="293" t="s">
        <v>44</v>
      </c>
      <c r="Y225" s="293" t="s">
        <v>45</v>
      </c>
      <c r="Z225" s="293" t="s">
        <v>65</v>
      </c>
      <c r="AA225" s="293" t="s">
        <v>66</v>
      </c>
      <c r="AB225" s="461" t="s">
        <v>67</v>
      </c>
      <c r="AC225" s="551"/>
      <c r="AD225" s="293" t="s">
        <v>2</v>
      </c>
      <c r="AE225" s="293" t="s">
        <v>3</v>
      </c>
      <c r="AF225" s="293" t="s">
        <v>4</v>
      </c>
      <c r="AG225" s="293" t="s">
        <v>5</v>
      </c>
      <c r="AH225" s="293" t="s">
        <v>6</v>
      </c>
      <c r="AI225" s="293" t="s">
        <v>7</v>
      </c>
      <c r="AJ225" s="293" t="s">
        <v>43</v>
      </c>
      <c r="AK225" s="293" t="s">
        <v>44</v>
      </c>
      <c r="AL225" s="293" t="s">
        <v>45</v>
      </c>
      <c r="AM225" s="293" t="s">
        <v>65</v>
      </c>
      <c r="AN225" s="293" t="s">
        <v>66</v>
      </c>
      <c r="AO225" s="293" t="s">
        <v>67</v>
      </c>
      <c r="AP225" s="292" t="s">
        <v>2</v>
      </c>
      <c r="AQ225" s="293" t="s">
        <v>3</v>
      </c>
      <c r="AR225" s="293" t="s">
        <v>4</v>
      </c>
      <c r="AS225" s="293" t="s">
        <v>5</v>
      </c>
      <c r="AT225" s="293" t="s">
        <v>6</v>
      </c>
      <c r="AU225" s="293" t="s">
        <v>7</v>
      </c>
      <c r="AV225" s="293" t="s">
        <v>43</v>
      </c>
      <c r="AW225" s="293" t="s">
        <v>44</v>
      </c>
      <c r="AX225" s="293" t="s">
        <v>45</v>
      </c>
      <c r="AY225" s="293" t="s">
        <v>65</v>
      </c>
      <c r="AZ225" s="293" t="s">
        <v>66</v>
      </c>
      <c r="BA225" s="461" t="s">
        <v>67</v>
      </c>
      <c r="BB225" s="293" t="s">
        <v>2</v>
      </c>
      <c r="BC225" s="293" t="s">
        <v>3</v>
      </c>
      <c r="BD225" s="293" t="s">
        <v>4</v>
      </c>
      <c r="BE225" s="293" t="s">
        <v>5</v>
      </c>
      <c r="BF225" s="293" t="s">
        <v>6</v>
      </c>
      <c r="BG225" s="293" t="s">
        <v>7</v>
      </c>
      <c r="BH225" s="293" t="s">
        <v>43</v>
      </c>
      <c r="BI225" s="293" t="s">
        <v>44</v>
      </c>
      <c r="BJ225" s="293" t="s">
        <v>45</v>
      </c>
      <c r="BK225" s="293" t="s">
        <v>65</v>
      </c>
      <c r="BL225" s="293" t="s">
        <v>66</v>
      </c>
      <c r="BM225" s="293" t="s">
        <v>67</v>
      </c>
      <c r="BN225" s="532"/>
      <c r="BO225" s="292" t="s">
        <v>2</v>
      </c>
      <c r="BP225" s="293" t="s">
        <v>3</v>
      </c>
      <c r="BQ225" s="293" t="s">
        <v>4</v>
      </c>
      <c r="BR225" s="293" t="s">
        <v>5</v>
      </c>
      <c r="BS225" s="293" t="s">
        <v>6</v>
      </c>
      <c r="BT225" s="293" t="s">
        <v>7</v>
      </c>
      <c r="BU225" s="293" t="s">
        <v>43</v>
      </c>
      <c r="BV225" s="293" t="s">
        <v>44</v>
      </c>
      <c r="BW225" s="426" t="s">
        <v>45</v>
      </c>
      <c r="BX225" s="426" t="s">
        <v>65</v>
      </c>
      <c r="BY225" s="426" t="s">
        <v>66</v>
      </c>
      <c r="BZ225" s="415" t="s">
        <v>67</v>
      </c>
      <c r="CA225" s="426" t="s">
        <v>2</v>
      </c>
      <c r="CB225" s="426" t="s">
        <v>3</v>
      </c>
      <c r="CC225" s="426" t="s">
        <v>4</v>
      </c>
      <c r="CD225" s="426" t="s">
        <v>5</v>
      </c>
      <c r="CE225" s="426" t="s">
        <v>6</v>
      </c>
      <c r="CF225" s="426" t="s">
        <v>7</v>
      </c>
      <c r="CG225" s="415" t="str">
        <f>+CG11</f>
        <v>Jul</v>
      </c>
      <c r="CH225" s="83"/>
      <c r="CI225" s="162"/>
      <c r="CJ225" s="162"/>
      <c r="CK225" s="162"/>
      <c r="CL225" s="264"/>
      <c r="CM225" s="264"/>
      <c r="CN225" s="300"/>
      <c r="CO225" s="264"/>
      <c r="CP225" s="264"/>
      <c r="CQ225" s="233"/>
      <c r="CR225" s="246"/>
      <c r="CS225" s="246"/>
      <c r="CT225" s="233"/>
      <c r="CU225" s="233"/>
      <c r="CV225" s="233"/>
      <c r="CW225" s="233"/>
      <c r="CX225" s="233"/>
      <c r="CY225" s="233"/>
      <c r="CZ225" s="233"/>
      <c r="DA225" s="233"/>
      <c r="DB225" s="233"/>
      <c r="DC225" s="233"/>
      <c r="DD225" s="233"/>
      <c r="DE225" s="233"/>
      <c r="DF225" s="233"/>
      <c r="DG225" s="233"/>
      <c r="DH225" s="233"/>
    </row>
    <row r="226" spans="2:112" s="44" customFormat="1" ht="20.100000000000001" customHeight="1" x14ac:dyDescent="0.25">
      <c r="B226" s="49" t="s">
        <v>52</v>
      </c>
      <c r="C226" s="71"/>
      <c r="D226" s="449"/>
      <c r="E226" s="450"/>
      <c r="F226" s="450"/>
      <c r="G226" s="450"/>
      <c r="H226" s="450"/>
      <c r="I226" s="450"/>
      <c r="J226" s="450"/>
      <c r="K226" s="450"/>
      <c r="L226" s="450"/>
      <c r="M226" s="450"/>
      <c r="N226" s="450"/>
      <c r="O226" s="450"/>
      <c r="P226" s="131"/>
      <c r="Q226" s="70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462"/>
      <c r="AC226" s="1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70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462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508"/>
      <c r="BO226" s="70"/>
      <c r="BP226" s="31"/>
      <c r="BQ226" s="31"/>
      <c r="BR226" s="31"/>
      <c r="BS226" s="31"/>
      <c r="BT226" s="31"/>
      <c r="BU226" s="31"/>
      <c r="BV226" s="31"/>
      <c r="BW226" s="116"/>
      <c r="BX226" s="116"/>
      <c r="BY226" s="116"/>
      <c r="BZ226" s="275"/>
      <c r="CA226" s="116"/>
      <c r="CB226" s="116"/>
      <c r="CC226" s="116"/>
      <c r="CD226" s="116"/>
      <c r="CE226" s="116"/>
      <c r="CF226" s="116"/>
      <c r="CG226" s="275"/>
      <c r="CH226" s="83"/>
      <c r="CI226" s="163"/>
      <c r="CJ226" s="163"/>
      <c r="CK226" s="163"/>
      <c r="CL226" s="265"/>
      <c r="CM226" s="265"/>
      <c r="CN226" s="300"/>
      <c r="CO226" s="265"/>
      <c r="CP226" s="265"/>
      <c r="CQ226" s="234"/>
      <c r="CR226" s="247"/>
      <c r="CS226" s="247"/>
      <c r="CT226" s="234"/>
      <c r="CU226" s="234"/>
      <c r="CV226" s="234"/>
      <c r="CW226" s="234"/>
      <c r="CX226" s="234"/>
      <c r="CY226" s="234"/>
      <c r="CZ226" s="234"/>
      <c r="DA226" s="234"/>
      <c r="DB226" s="234"/>
      <c r="DC226" s="234"/>
      <c r="DD226" s="234"/>
      <c r="DE226" s="234"/>
      <c r="DF226" s="234"/>
      <c r="DG226" s="234"/>
      <c r="DH226" s="234"/>
    </row>
    <row r="227" spans="2:112" ht="20.100000000000001" customHeight="1" thickBot="1" x14ac:dyDescent="0.25">
      <c r="B227" s="533" t="s">
        <v>62</v>
      </c>
      <c r="C227" s="534"/>
      <c r="D227" s="272">
        <f t="shared" ref="D227:BP227" si="208">+(D181+D202+D209+D218)/(D191+D206+D214+D221)*1000000</f>
        <v>42099.765450679435</v>
      </c>
      <c r="E227" s="273">
        <f t="shared" si="208"/>
        <v>42222.656682241606</v>
      </c>
      <c r="F227" s="273">
        <f t="shared" si="208"/>
        <v>37408.563243224322</v>
      </c>
      <c r="G227" s="273">
        <f t="shared" si="208"/>
        <v>42842.677895554712</v>
      </c>
      <c r="H227" s="273">
        <f t="shared" si="208"/>
        <v>39587.026600195917</v>
      </c>
      <c r="I227" s="273">
        <f t="shared" si="208"/>
        <v>37650.885543859644</v>
      </c>
      <c r="J227" s="273">
        <f t="shared" si="208"/>
        <v>40698.923447204972</v>
      </c>
      <c r="K227" s="273">
        <f t="shared" si="208"/>
        <v>39874.646616752572</v>
      </c>
      <c r="L227" s="273">
        <f t="shared" si="208"/>
        <v>44589.353258131974</v>
      </c>
      <c r="M227" s="273">
        <f t="shared" si="208"/>
        <v>44297.872126871865</v>
      </c>
      <c r="N227" s="273">
        <f t="shared" si="208"/>
        <v>43817.799011070289</v>
      </c>
      <c r="O227" s="273">
        <f t="shared" si="208"/>
        <v>47638.603916394706</v>
      </c>
      <c r="P227" s="451">
        <f t="shared" si="208"/>
        <v>42009.12304005184</v>
      </c>
      <c r="Q227" s="272">
        <f t="shared" si="208"/>
        <v>46712.045855392666</v>
      </c>
      <c r="R227" s="273">
        <f t="shared" si="208"/>
        <v>46367.793679046568</v>
      </c>
      <c r="S227" s="273">
        <f t="shared" si="208"/>
        <v>42720.715769099967</v>
      </c>
      <c r="T227" s="273">
        <f t="shared" si="208"/>
        <v>44761.394614180608</v>
      </c>
      <c r="U227" s="273">
        <f t="shared" si="208"/>
        <v>43009.910070375743</v>
      </c>
      <c r="V227" s="273">
        <f t="shared" si="208"/>
        <v>44028.71550235957</v>
      </c>
      <c r="W227" s="273">
        <f t="shared" si="208"/>
        <v>47370.003175518781</v>
      </c>
      <c r="X227" s="273">
        <f t="shared" si="208"/>
        <v>47897.000311457101</v>
      </c>
      <c r="Y227" s="273">
        <f t="shared" si="208"/>
        <v>46287.539341130854</v>
      </c>
      <c r="Z227" s="273">
        <f t="shared" si="208"/>
        <v>49392.491988943751</v>
      </c>
      <c r="AA227" s="273">
        <f t="shared" si="208"/>
        <v>46334.831838467573</v>
      </c>
      <c r="AB227" s="274">
        <f t="shared" si="208"/>
        <v>52387.611335402275</v>
      </c>
      <c r="AC227" s="451">
        <f t="shared" si="208"/>
        <v>46571.008437684475</v>
      </c>
      <c r="AD227" s="273">
        <f t="shared" si="208"/>
        <v>52388.783071852144</v>
      </c>
      <c r="AE227" s="273">
        <f t="shared" si="208"/>
        <v>53783.510942493122</v>
      </c>
      <c r="AF227" s="273">
        <f t="shared" si="208"/>
        <v>52146.31908451175</v>
      </c>
      <c r="AG227" s="273">
        <f t="shared" si="208"/>
        <v>58993.435549307105</v>
      </c>
      <c r="AH227" s="273">
        <f t="shared" si="208"/>
        <v>53194.822906355163</v>
      </c>
      <c r="AI227" s="273">
        <f t="shared" si="208"/>
        <v>51693.368872160878</v>
      </c>
      <c r="AJ227" s="273">
        <f t="shared" si="208"/>
        <v>67160.318050511007</v>
      </c>
      <c r="AK227" s="273">
        <f t="shared" si="208"/>
        <v>54522.885163350031</v>
      </c>
      <c r="AL227" s="273">
        <f t="shared" si="208"/>
        <v>59617.548249461535</v>
      </c>
      <c r="AM227" s="273">
        <f t="shared" si="208"/>
        <v>55461.500211779348</v>
      </c>
      <c r="AN227" s="273">
        <f t="shared" si="208"/>
        <v>55342.642267625466</v>
      </c>
      <c r="AO227" s="273">
        <f t="shared" si="208"/>
        <v>59700.645841752084</v>
      </c>
      <c r="AP227" s="272">
        <f t="shared" si="208"/>
        <v>11233.08671081715</v>
      </c>
      <c r="AQ227" s="273">
        <f t="shared" si="208"/>
        <v>10429.99266078998</v>
      </c>
      <c r="AR227" s="273">
        <f t="shared" si="208"/>
        <v>12366.489378147739</v>
      </c>
      <c r="AS227" s="273">
        <f t="shared" si="208"/>
        <v>12492.941199199186</v>
      </c>
      <c r="AT227" s="273">
        <f t="shared" si="208"/>
        <v>13234.379144200835</v>
      </c>
      <c r="AU227" s="273">
        <f t="shared" si="208"/>
        <v>11676.325611581944</v>
      </c>
      <c r="AV227" s="273">
        <f t="shared" si="208"/>
        <v>13702.565370323808</v>
      </c>
      <c r="AW227" s="273">
        <f t="shared" si="208"/>
        <v>12782.170618392358</v>
      </c>
      <c r="AX227" s="273">
        <f t="shared" si="208"/>
        <v>11974.85708039609</v>
      </c>
      <c r="AY227" s="273">
        <f t="shared" si="208"/>
        <v>14641.496765386548</v>
      </c>
      <c r="AZ227" s="273">
        <f t="shared" si="208"/>
        <v>13041.507512330245</v>
      </c>
      <c r="BA227" s="274">
        <f t="shared" si="208"/>
        <v>13085.249273755731</v>
      </c>
      <c r="BB227" s="273">
        <f t="shared" si="208"/>
        <v>13624.736276079439</v>
      </c>
      <c r="BC227" s="273">
        <f t="shared" si="208"/>
        <v>12332.902501484037</v>
      </c>
      <c r="BD227" s="273">
        <f t="shared" si="208"/>
        <v>12995.67710206278</v>
      </c>
      <c r="BE227" s="273">
        <f t="shared" si="208"/>
        <v>14358.270396684678</v>
      </c>
      <c r="BF227" s="273">
        <f t="shared" si="208"/>
        <v>13471.231819792098</v>
      </c>
      <c r="BG227" s="273">
        <f t="shared" si="208"/>
        <v>12561.894538043414</v>
      </c>
      <c r="BH227" s="273">
        <f t="shared" si="208"/>
        <v>13149.312887773371</v>
      </c>
      <c r="BI227" s="273">
        <f t="shared" si="208"/>
        <v>12751.834852410882</v>
      </c>
      <c r="BJ227" s="273">
        <f t="shared" si="208"/>
        <v>12047.158490769325</v>
      </c>
      <c r="BK227" s="273">
        <f t="shared" si="208"/>
        <v>13755.621894666334</v>
      </c>
      <c r="BL227" s="273">
        <f t="shared" si="208"/>
        <v>12725.571969385746</v>
      </c>
      <c r="BM227" s="273">
        <f t="shared" si="208"/>
        <v>13672.621779973082</v>
      </c>
      <c r="BN227" s="451">
        <f t="shared" si="208"/>
        <v>13135.638719033226</v>
      </c>
      <c r="BO227" s="272">
        <f t="shared" si="208"/>
        <v>14033.930621109415</v>
      </c>
      <c r="BP227" s="273">
        <f t="shared" si="208"/>
        <v>12855.893805567128</v>
      </c>
      <c r="BQ227" s="273">
        <f t="shared" ref="BQ227:BY227" si="209">+(BQ181+BQ202+BQ209+BQ218)/(BQ191+BQ206+BQ214+BQ221)*1000000</f>
        <v>12111.505393893192</v>
      </c>
      <c r="BR227" s="273">
        <f t="shared" si="209"/>
        <v>13986.120025281221</v>
      </c>
      <c r="BS227" s="273">
        <f t="shared" si="209"/>
        <v>13112.15746662508</v>
      </c>
      <c r="BT227" s="273">
        <f t="shared" si="209"/>
        <v>11332.357619848461</v>
      </c>
      <c r="BU227" s="273">
        <f t="shared" si="209"/>
        <v>14642.900058805628</v>
      </c>
      <c r="BV227" s="273">
        <f t="shared" si="209"/>
        <v>12381.618917787278</v>
      </c>
      <c r="BW227" s="273">
        <f t="shared" si="209"/>
        <v>13938.5208064653</v>
      </c>
      <c r="BX227" s="273">
        <f t="shared" si="209"/>
        <v>15957.755004708079</v>
      </c>
      <c r="BY227" s="273">
        <f t="shared" si="209"/>
        <v>11903.969727054178</v>
      </c>
      <c r="BZ227" s="274">
        <f t="shared" ref="BZ227:CA227" si="210">+(BZ181+BZ202+BZ209+BZ218)/(BZ191+BZ206+BZ214+BZ221)*1000000</f>
        <v>13814.022021998171</v>
      </c>
      <c r="CA227" s="273">
        <f t="shared" si="210"/>
        <v>11407.980249561928</v>
      </c>
      <c r="CB227" s="273">
        <f t="shared" ref="CB227:CC227" si="211">+(CB181+CB202+CB209+CB218)/(CB191+CB206+CB214+CB221)*1000000</f>
        <v>10844.856875102299</v>
      </c>
      <c r="CC227" s="273">
        <f t="shared" si="211"/>
        <v>8484.6190777748525</v>
      </c>
      <c r="CD227" s="273">
        <f t="shared" ref="CD227:CF227" si="212">+(CD181+CD202+CD209+CD218)/(CD191+CD206+CD214+CD221)*1000000</f>
        <v>5940.2474257436606</v>
      </c>
      <c r="CE227" s="273">
        <f t="shared" si="212"/>
        <v>5618.2020462440641</v>
      </c>
      <c r="CF227" s="273">
        <f t="shared" si="212"/>
        <v>6228.5839386249972</v>
      </c>
      <c r="CG227" s="274">
        <f>+(CG181+CG202+CG209+CG218)/(CG191+CG206+CG214+CG221)*1000000</f>
        <v>5728.4581812516226</v>
      </c>
      <c r="CH227" s="101"/>
      <c r="CI227" s="84"/>
      <c r="CJ227" s="84"/>
      <c r="CK227" s="84"/>
      <c r="CN227" s="300"/>
    </row>
    <row r="228" spans="2:112" ht="20.100000000000001" customHeight="1" x14ac:dyDescent="0.25">
      <c r="B228" s="28" t="s">
        <v>53</v>
      </c>
      <c r="C228" s="29"/>
      <c r="D228" s="53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5"/>
      <c r="Q228" s="53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77"/>
      <c r="AC228" s="25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452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463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509"/>
      <c r="BO228" s="452"/>
      <c r="BP228" s="38"/>
      <c r="BQ228" s="38"/>
      <c r="BR228" s="38"/>
      <c r="BS228" s="38"/>
      <c r="BT228" s="38"/>
      <c r="BU228" s="38"/>
      <c r="BV228" s="38"/>
      <c r="BW228" s="83"/>
      <c r="BX228" s="83"/>
      <c r="BY228" s="83"/>
      <c r="BZ228" s="27"/>
      <c r="CA228" s="83"/>
      <c r="CB228" s="83"/>
      <c r="CC228" s="83"/>
      <c r="CD228" s="83"/>
      <c r="CE228" s="83"/>
      <c r="CF228" s="83"/>
      <c r="CG228" s="27"/>
      <c r="CH228" s="83"/>
      <c r="CI228" s="84"/>
      <c r="CJ228" s="84"/>
      <c r="CK228" s="84"/>
      <c r="CN228" s="300"/>
    </row>
    <row r="229" spans="2:112" ht="20.100000000000001" customHeight="1" thickBot="1" x14ac:dyDescent="0.25">
      <c r="B229" s="533" t="s">
        <v>62</v>
      </c>
      <c r="C229" s="534"/>
      <c r="D229" s="272">
        <f t="shared" ref="D229:BP229" si="213">+(D186+D204)/(D195+D207)*1000000</f>
        <v>66969.351410325908</v>
      </c>
      <c r="E229" s="273">
        <f t="shared" si="213"/>
        <v>64161.14569767459</v>
      </c>
      <c r="F229" s="273">
        <f t="shared" si="213"/>
        <v>64031.750710863744</v>
      </c>
      <c r="G229" s="273">
        <f t="shared" si="213"/>
        <v>67092.603911707571</v>
      </c>
      <c r="H229" s="273">
        <f t="shared" si="213"/>
        <v>75324.480524418454</v>
      </c>
      <c r="I229" s="273">
        <f t="shared" si="213"/>
        <v>74513.844525763154</v>
      </c>
      <c r="J229" s="273">
        <f t="shared" si="213"/>
        <v>73880.601738829864</v>
      </c>
      <c r="K229" s="273">
        <f t="shared" si="213"/>
        <v>79388.275972298405</v>
      </c>
      <c r="L229" s="273">
        <f t="shared" si="213"/>
        <v>68490.873010843628</v>
      </c>
      <c r="M229" s="273">
        <f t="shared" si="213"/>
        <v>72650.732827051106</v>
      </c>
      <c r="N229" s="273">
        <f t="shared" si="213"/>
        <v>72250.441003269836</v>
      </c>
      <c r="O229" s="273">
        <f t="shared" si="213"/>
        <v>71954.139975154423</v>
      </c>
      <c r="P229" s="451">
        <f t="shared" si="213"/>
        <v>71082.499558136056</v>
      </c>
      <c r="Q229" s="272">
        <f t="shared" si="213"/>
        <v>73930.81219379227</v>
      </c>
      <c r="R229" s="273">
        <f t="shared" si="213"/>
        <v>65188.845843350093</v>
      </c>
      <c r="S229" s="273">
        <f t="shared" si="213"/>
        <v>63817.720840542715</v>
      </c>
      <c r="T229" s="273">
        <f t="shared" si="213"/>
        <v>77335.390399070544</v>
      </c>
      <c r="U229" s="273">
        <f t="shared" si="213"/>
        <v>72881.988099084789</v>
      </c>
      <c r="V229" s="273">
        <f t="shared" si="213"/>
        <v>70145.900803895303</v>
      </c>
      <c r="W229" s="273">
        <f t="shared" si="213"/>
        <v>68374.225717435998</v>
      </c>
      <c r="X229" s="273">
        <f t="shared" si="213"/>
        <v>66167.099341822206</v>
      </c>
      <c r="Y229" s="273">
        <f t="shared" si="213"/>
        <v>62338.438429161382</v>
      </c>
      <c r="Z229" s="273">
        <f t="shared" si="213"/>
        <v>65295.469484618436</v>
      </c>
      <c r="AA229" s="273">
        <f t="shared" si="213"/>
        <v>70095.975387350831</v>
      </c>
      <c r="AB229" s="274">
        <f t="shared" si="213"/>
        <v>78350.350150044891</v>
      </c>
      <c r="AC229" s="451">
        <f t="shared" si="213"/>
        <v>69549.478221692363</v>
      </c>
      <c r="AD229" s="273">
        <f t="shared" si="213"/>
        <v>70564.550140664782</v>
      </c>
      <c r="AE229" s="273">
        <f t="shared" si="213"/>
        <v>64448.011616449847</v>
      </c>
      <c r="AF229" s="273">
        <f t="shared" si="213"/>
        <v>67337.272303708989</v>
      </c>
      <c r="AG229" s="273">
        <f t="shared" si="213"/>
        <v>86260.220389134076</v>
      </c>
      <c r="AH229" s="273">
        <f t="shared" si="213"/>
        <v>88200.316091081724</v>
      </c>
      <c r="AI229" s="273">
        <f t="shared" si="213"/>
        <v>78314.480479915175</v>
      </c>
      <c r="AJ229" s="273">
        <f t="shared" si="213"/>
        <v>82085.335929037261</v>
      </c>
      <c r="AK229" s="273">
        <f t="shared" si="213"/>
        <v>79114.550115435355</v>
      </c>
      <c r="AL229" s="273">
        <f t="shared" si="213"/>
        <v>81828.796388248898</v>
      </c>
      <c r="AM229" s="273">
        <f t="shared" si="213"/>
        <v>79870.771072554431</v>
      </c>
      <c r="AN229" s="273">
        <f t="shared" si="213"/>
        <v>72804.642221881732</v>
      </c>
      <c r="AO229" s="273">
        <f t="shared" si="213"/>
        <v>85877.057386647182</v>
      </c>
      <c r="AP229" s="272">
        <f t="shared" si="213"/>
        <v>74591.635545332232</v>
      </c>
      <c r="AQ229" s="273">
        <f t="shared" si="213"/>
        <v>75064.875652764866</v>
      </c>
      <c r="AR229" s="273">
        <f t="shared" si="213"/>
        <v>77726.180476199399</v>
      </c>
      <c r="AS229" s="273">
        <f t="shared" si="213"/>
        <v>98138.995300172595</v>
      </c>
      <c r="AT229" s="273">
        <f t="shared" si="213"/>
        <v>96604.770671373364</v>
      </c>
      <c r="AU229" s="273">
        <f t="shared" si="213"/>
        <v>84442.465628009828</v>
      </c>
      <c r="AV229" s="273">
        <f t="shared" si="213"/>
        <v>77016.140916152799</v>
      </c>
      <c r="AW229" s="273">
        <f t="shared" si="213"/>
        <v>75179.522945488367</v>
      </c>
      <c r="AX229" s="273">
        <f t="shared" si="213"/>
        <v>79037.467951890139</v>
      </c>
      <c r="AY229" s="273">
        <f t="shared" si="213"/>
        <v>79471.359211742863</v>
      </c>
      <c r="AZ229" s="273">
        <f t="shared" si="213"/>
        <v>76849.225550348783</v>
      </c>
      <c r="BA229" s="274">
        <f t="shared" si="213"/>
        <v>84609.456114045242</v>
      </c>
      <c r="BB229" s="273">
        <f t="shared" si="213"/>
        <v>79361.081012677212</v>
      </c>
      <c r="BC229" s="273">
        <f t="shared" si="213"/>
        <v>79523.952904816862</v>
      </c>
      <c r="BD229" s="273">
        <f t="shared" si="213"/>
        <v>83170.672093940011</v>
      </c>
      <c r="BE229" s="273">
        <f t="shared" si="213"/>
        <v>86356.047789409495</v>
      </c>
      <c r="BF229" s="273">
        <f t="shared" si="213"/>
        <v>99559.531267001119</v>
      </c>
      <c r="BG229" s="273">
        <f t="shared" si="213"/>
        <v>103175.61875730133</v>
      </c>
      <c r="BH229" s="273">
        <f t="shared" si="213"/>
        <v>87975.480345932432</v>
      </c>
      <c r="BI229" s="273">
        <f t="shared" si="213"/>
        <v>86193.750255992403</v>
      </c>
      <c r="BJ229" s="273">
        <f t="shared" si="213"/>
        <v>93776.044312504891</v>
      </c>
      <c r="BK229" s="273">
        <f t="shared" si="213"/>
        <v>80904.318381155579</v>
      </c>
      <c r="BL229" s="273">
        <f t="shared" si="213"/>
        <v>84332.6246187738</v>
      </c>
      <c r="BM229" s="273">
        <f t="shared" si="213"/>
        <v>88029.178951247537</v>
      </c>
      <c r="BN229" s="451">
        <f t="shared" si="213"/>
        <v>87755.262092695455</v>
      </c>
      <c r="BO229" s="272">
        <f t="shared" si="213"/>
        <v>85685.593334355101</v>
      </c>
      <c r="BP229" s="273">
        <f t="shared" si="213"/>
        <v>77325.414622296972</v>
      </c>
      <c r="BQ229" s="273">
        <f t="shared" ref="BQ229:BY229" si="214">+(BQ186+BQ204)/(BQ195+BQ207)*1000000</f>
        <v>79750.676475625209</v>
      </c>
      <c r="BR229" s="273">
        <f t="shared" si="214"/>
        <v>88366.136834438352</v>
      </c>
      <c r="BS229" s="273">
        <f t="shared" si="214"/>
        <v>98205.772113169151</v>
      </c>
      <c r="BT229" s="273">
        <f t="shared" si="214"/>
        <v>86254.109246802109</v>
      </c>
      <c r="BU229" s="273">
        <f t="shared" si="214"/>
        <v>82279.543314163922</v>
      </c>
      <c r="BV229" s="273">
        <f t="shared" si="214"/>
        <v>80563.930475173431</v>
      </c>
      <c r="BW229" s="273">
        <f t="shared" si="214"/>
        <v>76500.490137672881</v>
      </c>
      <c r="BX229" s="273">
        <f t="shared" si="214"/>
        <v>79136.796021980786</v>
      </c>
      <c r="BY229" s="273">
        <f t="shared" si="214"/>
        <v>84741.152913684738</v>
      </c>
      <c r="BZ229" s="274">
        <f t="shared" ref="BZ229:CA229" si="215">+(BZ186+BZ204)/(BZ195+BZ207)*1000000</f>
        <v>88986.319158522325</v>
      </c>
      <c r="CA229" s="273">
        <f t="shared" si="215"/>
        <v>78914.831756596031</v>
      </c>
      <c r="CB229" s="273">
        <f t="shared" ref="CB229:CC229" si="216">+(CB186+CB204)/(CB195+CB207)*1000000</f>
        <v>73553.592747354327</v>
      </c>
      <c r="CC229" s="273">
        <f t="shared" si="216"/>
        <v>70181.991353847377</v>
      </c>
      <c r="CD229" s="273">
        <f t="shared" ref="CD229:CF229" si="217">+(CD186+CD204)/(CD195+CD207)*1000000</f>
        <v>91346.552811457324</v>
      </c>
      <c r="CE229" s="273">
        <f t="shared" si="217"/>
        <v>85816.859321198892</v>
      </c>
      <c r="CF229" s="273">
        <f t="shared" si="217"/>
        <v>83269.456884780957</v>
      </c>
      <c r="CG229" s="274">
        <f t="shared" ref="CG229" si="218">+(CG186+CG204)/(CG195+CG207)*1000000</f>
        <v>67208.43922914617</v>
      </c>
      <c r="CH229" s="101"/>
      <c r="CI229" s="84"/>
      <c r="CJ229" s="84"/>
      <c r="CK229" s="84"/>
      <c r="CN229" s="300"/>
    </row>
    <row r="230" spans="2:112" s="221" customFormat="1" ht="20.100000000000001" customHeight="1" x14ac:dyDescent="0.25">
      <c r="B230" s="235"/>
      <c r="C230" s="236"/>
      <c r="P230" s="223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8"/>
      <c r="AD230" s="223"/>
      <c r="AS230" s="304"/>
      <c r="AT230" s="304"/>
      <c r="AU230" s="304"/>
      <c r="AV230" s="304"/>
      <c r="AW230" s="304"/>
      <c r="AX230" s="304"/>
      <c r="AY230" s="304"/>
      <c r="AZ230" s="304"/>
      <c r="BA230" s="304"/>
      <c r="BB230" s="304"/>
      <c r="BC230" s="304"/>
      <c r="BD230" s="304"/>
      <c r="CL230" s="257"/>
      <c r="CM230" s="257"/>
      <c r="CN230" s="257"/>
      <c r="CO230" s="257"/>
      <c r="CP230" s="257"/>
      <c r="CQ230" s="225"/>
      <c r="CR230" s="239"/>
      <c r="CS230" s="239"/>
      <c r="CT230" s="225"/>
      <c r="CU230" s="225"/>
      <c r="CV230" s="225"/>
      <c r="CW230" s="225"/>
      <c r="CX230" s="225"/>
      <c r="CY230" s="225"/>
      <c r="CZ230" s="225"/>
      <c r="DA230" s="225"/>
      <c r="DB230" s="225"/>
      <c r="DC230" s="225"/>
      <c r="DD230" s="225"/>
      <c r="DE230" s="225"/>
      <c r="DF230" s="225"/>
      <c r="DG230" s="225"/>
      <c r="DH230" s="225"/>
    </row>
    <row r="231" spans="2:112" s="221" customFormat="1" ht="20.100000000000001" customHeight="1" x14ac:dyDescent="0.25">
      <c r="B231" s="235"/>
      <c r="C231" s="236"/>
      <c r="P231" s="223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8"/>
      <c r="AD231" s="223"/>
      <c r="CL231" s="257"/>
      <c r="CM231" s="257"/>
      <c r="CN231" s="257"/>
      <c r="CO231" s="257"/>
      <c r="CP231" s="257"/>
      <c r="CQ231" s="225"/>
      <c r="CR231" s="239"/>
      <c r="CS231" s="239"/>
      <c r="CT231" s="225"/>
      <c r="CU231" s="225"/>
      <c r="CV231" s="225"/>
      <c r="CW231" s="225"/>
      <c r="CX231" s="225"/>
      <c r="CY231" s="225"/>
      <c r="CZ231" s="225"/>
      <c r="DA231" s="225"/>
      <c r="DB231" s="225"/>
      <c r="DC231" s="225"/>
      <c r="DD231" s="225"/>
      <c r="DE231" s="225"/>
      <c r="DF231" s="225"/>
      <c r="DG231" s="225"/>
      <c r="DH231" s="225"/>
    </row>
    <row r="232" spans="2:112" s="221" customFormat="1" ht="20.100000000000001" customHeight="1" x14ac:dyDescent="0.25">
      <c r="B232" s="235"/>
      <c r="C232" s="236"/>
      <c r="P232" s="223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8"/>
      <c r="AD232" s="223"/>
      <c r="CL232" s="257"/>
      <c r="CM232" s="257"/>
      <c r="CN232" s="257"/>
      <c r="CO232" s="257"/>
      <c r="CP232" s="257"/>
      <c r="CQ232" s="225"/>
      <c r="CR232" s="239"/>
      <c r="CS232" s="239"/>
      <c r="CT232" s="225"/>
      <c r="CU232" s="225"/>
      <c r="CV232" s="225"/>
      <c r="CW232" s="225"/>
      <c r="CX232" s="225"/>
      <c r="CY232" s="225"/>
      <c r="CZ232" s="225"/>
      <c r="DA232" s="225"/>
      <c r="DB232" s="225"/>
      <c r="DC232" s="225"/>
      <c r="DD232" s="225"/>
      <c r="DE232" s="225"/>
      <c r="DF232" s="225"/>
      <c r="DG232" s="225"/>
      <c r="DH232" s="225"/>
    </row>
    <row r="233" spans="2:112" s="221" customFormat="1" ht="20.100000000000001" customHeight="1" x14ac:dyDescent="0.2">
      <c r="B233" s="417" t="s">
        <v>175</v>
      </c>
      <c r="C233" s="417"/>
      <c r="P233" s="223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8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  <c r="AX233" s="252"/>
      <c r="AY233" s="252"/>
      <c r="AZ233" s="252"/>
      <c r="BA233" s="252"/>
      <c r="BB233" s="252"/>
      <c r="BC233" s="252"/>
      <c r="BD233" s="252"/>
      <c r="BE233" s="252"/>
      <c r="BF233" s="252"/>
      <c r="BG233" s="252"/>
      <c r="BH233" s="252"/>
      <c r="BI233" s="252"/>
      <c r="BJ233" s="252"/>
      <c r="BK233" s="252"/>
      <c r="BL233" s="252"/>
      <c r="BM233" s="221" t="s">
        <v>149</v>
      </c>
      <c r="BO233" s="418">
        <f>+BO46+BO47+BO78+BO29+BO75</f>
        <v>3.1219999999999999</v>
      </c>
      <c r="BP233" s="418">
        <f t="shared" ref="BP233:CG233" si="219">+BP46+BP47+BP78+BP29+BP75</f>
        <v>2.5954999999999999</v>
      </c>
      <c r="BQ233" s="418">
        <f t="shared" si="219"/>
        <v>1.7664500000000001</v>
      </c>
      <c r="BR233" s="418">
        <f t="shared" si="219"/>
        <v>1.19</v>
      </c>
      <c r="BS233" s="418">
        <f t="shared" si="219"/>
        <v>0.59928000000000003</v>
      </c>
      <c r="BT233" s="418">
        <f t="shared" si="219"/>
        <v>0.375</v>
      </c>
      <c r="BU233" s="418">
        <f t="shared" si="219"/>
        <v>0.83199999999999996</v>
      </c>
      <c r="BV233" s="418">
        <f t="shared" si="219"/>
        <v>0.78200000000000003</v>
      </c>
      <c r="BW233" s="418">
        <f t="shared" si="219"/>
        <v>0.78300000000000003</v>
      </c>
      <c r="BX233" s="418">
        <f t="shared" si="219"/>
        <v>0.78400000000000003</v>
      </c>
      <c r="BY233" s="418">
        <f t="shared" si="219"/>
        <v>0.217</v>
      </c>
      <c r="BZ233" s="418">
        <f t="shared" si="219"/>
        <v>2.8071681583999997</v>
      </c>
      <c r="CA233" s="418">
        <f t="shared" si="219"/>
        <v>1.1879082852</v>
      </c>
      <c r="CB233" s="418">
        <f t="shared" si="219"/>
        <v>1.2166076293999999</v>
      </c>
      <c r="CC233" s="418">
        <f t="shared" si="219"/>
        <v>18.181407200999999</v>
      </c>
      <c r="CD233" s="418">
        <f t="shared" si="219"/>
        <v>11.9633462224</v>
      </c>
      <c r="CE233" s="418">
        <f t="shared" si="219"/>
        <v>176.55444711519999</v>
      </c>
      <c r="CF233" s="418">
        <f t="shared" ref="CF233" si="220">+CF46+CF47+CF78+CF29+CF75</f>
        <v>41.379251540200002</v>
      </c>
      <c r="CG233" s="418">
        <f t="shared" si="219"/>
        <v>59.612889138600003</v>
      </c>
      <c r="CL233" s="257"/>
      <c r="CM233" s="257"/>
      <c r="CN233" s="257"/>
      <c r="CO233" s="257"/>
      <c r="CP233" s="257"/>
      <c r="CQ233" s="225"/>
      <c r="CR233" s="239"/>
      <c r="CS233" s="239"/>
      <c r="CT233" s="225"/>
      <c r="CU233" s="225"/>
      <c r="CV233" s="225"/>
      <c r="CW233" s="225"/>
      <c r="CX233" s="225"/>
      <c r="CY233" s="225"/>
      <c r="CZ233" s="225"/>
      <c r="DA233" s="225"/>
      <c r="DB233" s="225"/>
      <c r="DC233" s="225"/>
      <c r="DD233" s="225"/>
      <c r="DE233" s="225"/>
      <c r="DF233" s="225"/>
      <c r="DG233" s="225"/>
      <c r="DH233" s="225"/>
    </row>
    <row r="234" spans="2:112" s="221" customFormat="1" ht="20.100000000000001" customHeight="1" x14ac:dyDescent="0.2">
      <c r="B234" s="417" t="s">
        <v>176</v>
      </c>
      <c r="C234" s="417"/>
      <c r="P234" s="223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8"/>
      <c r="BM234" s="221" t="s">
        <v>148</v>
      </c>
      <c r="BO234" s="252">
        <f>+BO30+BO32+BO65+BO67+BO31+BO66</f>
        <v>0</v>
      </c>
      <c r="BP234" s="252">
        <f t="shared" ref="BP234:CG234" si="221">+BP30+BP32+BP65+BP67+BP31+BP66</f>
        <v>0</v>
      </c>
      <c r="BQ234" s="252">
        <f t="shared" si="221"/>
        <v>0</v>
      </c>
      <c r="BR234" s="252">
        <f t="shared" si="221"/>
        <v>40.519954799999994</v>
      </c>
      <c r="BS234" s="252">
        <f t="shared" si="221"/>
        <v>52</v>
      </c>
      <c r="BT234" s="252">
        <f t="shared" si="221"/>
        <v>0</v>
      </c>
      <c r="BU234" s="252">
        <f t="shared" si="221"/>
        <v>704.97600000000011</v>
      </c>
      <c r="BV234" s="252">
        <f t="shared" si="221"/>
        <v>888.12000000000012</v>
      </c>
      <c r="BW234" s="252">
        <f t="shared" si="221"/>
        <v>164.64</v>
      </c>
      <c r="BX234" s="252">
        <f t="shared" si="221"/>
        <v>0</v>
      </c>
      <c r="BY234" s="252">
        <f t="shared" si="221"/>
        <v>17.952162875200003</v>
      </c>
      <c r="BZ234" s="252">
        <f t="shared" si="221"/>
        <v>280.04999999</v>
      </c>
      <c r="CA234" s="252">
        <f t="shared" si="221"/>
        <v>30.004000000000001</v>
      </c>
      <c r="CB234" s="252">
        <f t="shared" si="221"/>
        <v>0</v>
      </c>
      <c r="CC234" s="252">
        <f t="shared" si="221"/>
        <v>0</v>
      </c>
      <c r="CD234" s="252">
        <f t="shared" si="221"/>
        <v>0</v>
      </c>
      <c r="CE234" s="252">
        <f t="shared" si="221"/>
        <v>0</v>
      </c>
      <c r="CF234" s="252">
        <f t="shared" ref="CF234" si="222">+CF30+CF32+CF65+CF67+CF31+CF66</f>
        <v>18.873070104</v>
      </c>
      <c r="CG234" s="252">
        <f t="shared" si="221"/>
        <v>31.742034576000002</v>
      </c>
      <c r="CL234" s="257"/>
      <c r="CM234" s="257"/>
      <c r="CN234" s="257"/>
      <c r="CO234" s="257"/>
      <c r="CP234" s="257"/>
      <c r="CQ234" s="225"/>
      <c r="CR234" s="239"/>
      <c r="CS234" s="239"/>
      <c r="CT234" s="225"/>
      <c r="CU234" s="225"/>
      <c r="CV234" s="225"/>
      <c r="CW234" s="225"/>
      <c r="CX234" s="225"/>
      <c r="CY234" s="225"/>
      <c r="CZ234" s="225"/>
      <c r="DA234" s="225"/>
      <c r="DB234" s="225"/>
      <c r="DC234" s="225"/>
      <c r="DD234" s="225"/>
      <c r="DE234" s="225"/>
      <c r="DF234" s="225"/>
      <c r="DG234" s="225"/>
      <c r="DH234" s="225"/>
    </row>
    <row r="235" spans="2:112" s="221" customFormat="1" ht="20.100000000000001" customHeight="1" x14ac:dyDescent="0.2">
      <c r="B235" s="417" t="s">
        <v>177</v>
      </c>
      <c r="C235" s="417"/>
      <c r="P235" s="223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8"/>
      <c r="AD235" s="223"/>
      <c r="BM235" s="252" t="s">
        <v>147</v>
      </c>
      <c r="BN235" s="252"/>
      <c r="BO235" s="252">
        <f>+BO21+BO55+BO81+BO84</f>
        <v>0</v>
      </c>
      <c r="BP235" s="252">
        <f t="shared" ref="BP235:CG235" si="223">+BP21+BP55+BP81+BP84</f>
        <v>0</v>
      </c>
      <c r="BQ235" s="252">
        <f t="shared" si="223"/>
        <v>0</v>
      </c>
      <c r="BR235" s="252">
        <f t="shared" si="223"/>
        <v>0</v>
      </c>
      <c r="BS235" s="252">
        <f t="shared" si="223"/>
        <v>1.08938</v>
      </c>
      <c r="BT235" s="252">
        <f t="shared" si="223"/>
        <v>0</v>
      </c>
      <c r="BU235" s="252">
        <f t="shared" si="223"/>
        <v>5.92</v>
      </c>
      <c r="BV235" s="252">
        <f t="shared" si="223"/>
        <v>0</v>
      </c>
      <c r="BW235" s="252">
        <f t="shared" si="223"/>
        <v>0</v>
      </c>
      <c r="BX235" s="252">
        <f t="shared" si="223"/>
        <v>0.29988199999999998</v>
      </c>
      <c r="BY235" s="252">
        <f t="shared" si="223"/>
        <v>0</v>
      </c>
      <c r="BZ235" s="252">
        <f t="shared" si="223"/>
        <v>0</v>
      </c>
      <c r="CA235" s="252">
        <f t="shared" si="223"/>
        <v>1.5</v>
      </c>
      <c r="CB235" s="252">
        <f t="shared" si="223"/>
        <v>2.0000010000000001</v>
      </c>
      <c r="CC235" s="252">
        <f t="shared" si="223"/>
        <v>2E-8</v>
      </c>
      <c r="CD235" s="252">
        <f t="shared" si="223"/>
        <v>0.25</v>
      </c>
      <c r="CE235" s="252">
        <f t="shared" si="223"/>
        <v>8</v>
      </c>
      <c r="CF235" s="252">
        <f t="shared" ref="CF235" si="224">+CF21+CF55+CF81+CF84</f>
        <v>0</v>
      </c>
      <c r="CG235" s="252">
        <f t="shared" si="223"/>
        <v>7</v>
      </c>
      <c r="CL235" s="257"/>
      <c r="CM235" s="257"/>
      <c r="CN235" s="257"/>
      <c r="CO235" s="257"/>
      <c r="CP235" s="257"/>
      <c r="CQ235" s="225"/>
      <c r="CR235" s="239"/>
      <c r="CS235" s="239"/>
      <c r="CT235" s="225"/>
      <c r="CU235" s="225"/>
      <c r="CV235" s="225"/>
      <c r="CW235" s="225"/>
      <c r="CX235" s="225"/>
      <c r="CY235" s="225"/>
      <c r="CZ235" s="225"/>
      <c r="DA235" s="225"/>
      <c r="DB235" s="225"/>
      <c r="DC235" s="225"/>
      <c r="DD235" s="225"/>
      <c r="DE235" s="225"/>
      <c r="DF235" s="225"/>
      <c r="DG235" s="225"/>
      <c r="DH235" s="225"/>
    </row>
    <row r="236" spans="2:112" s="221" customFormat="1" ht="20.100000000000001" customHeight="1" x14ac:dyDescent="0.2">
      <c r="B236" s="417" t="s">
        <v>178</v>
      </c>
      <c r="C236" s="417"/>
      <c r="P236" s="223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  <c r="AC236" s="238"/>
      <c r="AD236" s="223"/>
      <c r="BM236" s="221" t="s">
        <v>145</v>
      </c>
      <c r="BO236" s="252">
        <f>+BO20+BO54</f>
        <v>1052.994322</v>
      </c>
      <c r="BP236" s="252">
        <f t="shared" ref="BP236:CG236" si="225">+BP20+BP54</f>
        <v>1052.8099070000001</v>
      </c>
      <c r="BQ236" s="252">
        <f t="shared" si="225"/>
        <v>979.01097300000004</v>
      </c>
      <c r="BR236" s="252">
        <f t="shared" si="225"/>
        <v>1027.0750869999999</v>
      </c>
      <c r="BS236" s="252">
        <f t="shared" si="225"/>
        <v>1074.820293</v>
      </c>
      <c r="BT236" s="252">
        <f t="shared" si="225"/>
        <v>1049.9542980000001</v>
      </c>
      <c r="BU236" s="252">
        <f t="shared" si="225"/>
        <v>1195.027184</v>
      </c>
      <c r="BV236" s="252">
        <f t="shared" si="225"/>
        <v>1033.5204659999999</v>
      </c>
      <c r="BW236" s="252">
        <f t="shared" si="225"/>
        <v>1174.2384609999999</v>
      </c>
      <c r="BX236" s="252">
        <f t="shared" si="225"/>
        <v>1262.657913</v>
      </c>
      <c r="BY236" s="252">
        <f t="shared" si="225"/>
        <v>1194.6190590000001</v>
      </c>
      <c r="BZ236" s="252">
        <f t="shared" si="225"/>
        <v>1374.775969</v>
      </c>
      <c r="CA236" s="252">
        <f t="shared" si="225"/>
        <v>1108.948093</v>
      </c>
      <c r="CB236" s="252">
        <f t="shared" si="225"/>
        <v>1044.9414079999999</v>
      </c>
      <c r="CC236" s="252">
        <f t="shared" si="225"/>
        <v>1193.495273</v>
      </c>
      <c r="CD236" s="252">
        <f t="shared" si="225"/>
        <v>1054.235197</v>
      </c>
      <c r="CE236" s="252">
        <f t="shared" si="225"/>
        <v>1039.483502</v>
      </c>
      <c r="CF236" s="252">
        <f t="shared" ref="CF236" si="226">+CF20+CF54</f>
        <v>1062.1962940000001</v>
      </c>
      <c r="CG236" s="252">
        <f t="shared" si="225"/>
        <v>1141.535952</v>
      </c>
      <c r="CL236" s="257"/>
      <c r="CM236" s="257"/>
      <c r="CN236" s="257"/>
      <c r="CO236" s="257"/>
      <c r="CP236" s="257"/>
      <c r="CQ236" s="225"/>
      <c r="CR236" s="239"/>
      <c r="CS236" s="239"/>
      <c r="CT236" s="225"/>
      <c r="CU236" s="225"/>
      <c r="CV236" s="225"/>
      <c r="CW236" s="225"/>
      <c r="CX236" s="225"/>
      <c r="CY236" s="225"/>
      <c r="CZ236" s="225"/>
      <c r="DA236" s="225"/>
      <c r="DB236" s="225"/>
      <c r="DC236" s="225"/>
      <c r="DD236" s="225"/>
      <c r="DE236" s="225"/>
      <c r="DF236" s="225"/>
      <c r="DG236" s="225"/>
      <c r="DH236" s="225"/>
    </row>
    <row r="237" spans="2:112" s="221" customFormat="1" ht="20.100000000000001" customHeight="1" x14ac:dyDescent="0.2">
      <c r="B237" s="417" t="s">
        <v>179</v>
      </c>
      <c r="C237" s="417"/>
      <c r="P237" s="223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8"/>
      <c r="AD237" s="223"/>
      <c r="BM237" s="221" t="s">
        <v>146</v>
      </c>
      <c r="BO237" s="252">
        <f>+BO40+BO41+BO42+BO43</f>
        <v>4333.7999999999993</v>
      </c>
      <c r="BP237" s="252">
        <f t="shared" ref="BP237:CG237" si="227">+BP40+BP41+BP42+BP43</f>
        <v>2806.54</v>
      </c>
      <c r="BQ237" s="252">
        <f t="shared" si="227"/>
        <v>2967.22</v>
      </c>
      <c r="BR237" s="252">
        <f t="shared" si="227"/>
        <v>3168.92</v>
      </c>
      <c r="BS237" s="252">
        <f t="shared" si="227"/>
        <v>3711.72</v>
      </c>
      <c r="BT237" s="252">
        <f t="shared" si="227"/>
        <v>3653.3600000000006</v>
      </c>
      <c r="BU237" s="252">
        <f t="shared" si="227"/>
        <v>3718.96</v>
      </c>
      <c r="BV237" s="252">
        <f t="shared" si="227"/>
        <v>3639.95</v>
      </c>
      <c r="BW237" s="252">
        <f t="shared" si="227"/>
        <v>2828.7513316999998</v>
      </c>
      <c r="BX237" s="252">
        <f t="shared" si="227"/>
        <v>4454.6099999999997</v>
      </c>
      <c r="BY237" s="252">
        <f t="shared" si="227"/>
        <v>3451.4500000000003</v>
      </c>
      <c r="BZ237" s="252">
        <f t="shared" si="227"/>
        <v>5895.6600000000008</v>
      </c>
      <c r="CA237" s="252">
        <f t="shared" si="227"/>
        <v>4175.38</v>
      </c>
      <c r="CB237" s="252">
        <f t="shared" si="227"/>
        <v>2767.54</v>
      </c>
      <c r="CC237" s="252">
        <f t="shared" si="227"/>
        <v>3303.2200000000003</v>
      </c>
      <c r="CD237" s="252">
        <f t="shared" si="227"/>
        <v>3613.71</v>
      </c>
      <c r="CE237" s="252">
        <f t="shared" si="227"/>
        <v>3755.64</v>
      </c>
      <c r="CF237" s="252">
        <f t="shared" ref="CF237" si="228">+CF40+CF41+CF42+CF43</f>
        <v>3970.2000000000003</v>
      </c>
      <c r="CG237" s="252">
        <f t="shared" si="227"/>
        <v>3493.4500000000003</v>
      </c>
      <c r="CL237" s="257"/>
      <c r="CM237" s="257"/>
      <c r="CN237" s="257"/>
      <c r="CO237" s="257"/>
      <c r="CP237" s="257"/>
      <c r="CQ237" s="225"/>
      <c r="CR237" s="239"/>
      <c r="CS237" s="239"/>
      <c r="CT237" s="225"/>
      <c r="CU237" s="225"/>
      <c r="CV237" s="225"/>
      <c r="CW237" s="225"/>
      <c r="CX237" s="225"/>
      <c r="CY237" s="225"/>
      <c r="CZ237" s="225"/>
      <c r="DA237" s="225"/>
      <c r="DB237" s="225"/>
      <c r="DC237" s="225"/>
      <c r="DD237" s="225"/>
      <c r="DE237" s="225"/>
      <c r="DF237" s="225"/>
      <c r="DG237" s="225"/>
      <c r="DH237" s="225"/>
    </row>
    <row r="238" spans="2:112" s="221" customFormat="1" ht="20.100000000000001" customHeight="1" x14ac:dyDescent="0.2">
      <c r="B238" s="417" t="s">
        <v>180</v>
      </c>
      <c r="C238" s="417"/>
      <c r="P238" s="223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8"/>
      <c r="AD238" s="223"/>
      <c r="BM238" s="221" t="s">
        <v>144</v>
      </c>
      <c r="BO238" s="252">
        <f>+BO19+BO53</f>
        <v>3390.4737929700004</v>
      </c>
      <c r="BP238" s="252">
        <f t="shared" ref="BP238:CG238" si="229">+BP19+BP53</f>
        <v>2871.1034455999998</v>
      </c>
      <c r="BQ238" s="252">
        <f t="shared" si="229"/>
        <v>3123.1136898899999</v>
      </c>
      <c r="BR238" s="252">
        <f t="shared" si="229"/>
        <v>5352.9278224000009</v>
      </c>
      <c r="BS238" s="252">
        <f t="shared" si="229"/>
        <v>3756.2707541899995</v>
      </c>
      <c r="BT238" s="252">
        <f t="shared" si="229"/>
        <v>3248.7492224100001</v>
      </c>
      <c r="BU238" s="252">
        <f t="shared" si="229"/>
        <v>6328.4057542299997</v>
      </c>
      <c r="BV238" s="252">
        <f t="shared" si="229"/>
        <v>3236.4149775599999</v>
      </c>
      <c r="BW238" s="252">
        <f t="shared" si="229"/>
        <v>1846.9684792600001</v>
      </c>
      <c r="BX238" s="252">
        <f t="shared" si="229"/>
        <v>2213.7584241300001</v>
      </c>
      <c r="BY238" s="252">
        <f t="shared" si="229"/>
        <v>1695.3808072300001</v>
      </c>
      <c r="BZ238" s="252">
        <f t="shared" si="229"/>
        <v>2037.3528936900002</v>
      </c>
      <c r="CA238" s="252">
        <f t="shared" si="229"/>
        <v>2464.2855941500006</v>
      </c>
      <c r="CB238" s="252">
        <f t="shared" si="229"/>
        <v>1872.9894978</v>
      </c>
      <c r="CC238" s="252">
        <f t="shared" si="229"/>
        <v>2119.3694668500002</v>
      </c>
      <c r="CD238" s="252">
        <f t="shared" si="229"/>
        <v>5697.63090422</v>
      </c>
      <c r="CE238" s="252">
        <f t="shared" si="229"/>
        <v>2727.829946840001</v>
      </c>
      <c r="CF238" s="252">
        <f t="shared" ref="CF238" si="230">+CF19+CF53</f>
        <v>2038.8189527900001</v>
      </c>
      <c r="CG238" s="252">
        <f t="shared" si="229"/>
        <v>5197.9674052500013</v>
      </c>
      <c r="CL238" s="257"/>
      <c r="CM238" s="257"/>
      <c r="CN238" s="257"/>
      <c r="CO238" s="257"/>
      <c r="CP238" s="257"/>
      <c r="CQ238" s="225"/>
      <c r="CR238" s="239"/>
      <c r="CS238" s="239"/>
      <c r="CT238" s="225"/>
      <c r="CU238" s="225"/>
      <c r="CV238" s="225"/>
      <c r="CW238" s="225"/>
      <c r="CX238" s="225"/>
      <c r="CY238" s="225"/>
      <c r="CZ238" s="225"/>
      <c r="DA238" s="225"/>
      <c r="DB238" s="225"/>
      <c r="DC238" s="225"/>
      <c r="DD238" s="225"/>
      <c r="DE238" s="225"/>
      <c r="DF238" s="225"/>
      <c r="DG238" s="225"/>
      <c r="DH238" s="225"/>
    </row>
    <row r="239" spans="2:112" s="221" customFormat="1" ht="20.100000000000001" customHeight="1" x14ac:dyDescent="0.2">
      <c r="B239" s="417" t="s">
        <v>181</v>
      </c>
      <c r="C239" s="417"/>
      <c r="P239" s="223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8"/>
      <c r="AD239" s="223"/>
      <c r="BM239" s="221" t="s">
        <v>141</v>
      </c>
      <c r="BO239" s="252">
        <f>+BO17+BO18+BO51+BO52</f>
        <v>6859.5769037228001</v>
      </c>
      <c r="BP239" s="252">
        <f t="shared" ref="BP239:CG239" si="231">+BP17+BP18+BP51+BP52</f>
        <v>4582.6181530740014</v>
      </c>
      <c r="BQ239" s="252">
        <f t="shared" si="231"/>
        <v>4885.6183992109991</v>
      </c>
      <c r="BR239" s="252">
        <f t="shared" si="231"/>
        <v>3910.7501467030011</v>
      </c>
      <c r="BS239" s="252">
        <f t="shared" si="231"/>
        <v>3535.4506506003995</v>
      </c>
      <c r="BT239" s="252">
        <f t="shared" si="231"/>
        <v>2740.2788537480001</v>
      </c>
      <c r="BU239" s="252">
        <f t="shared" si="231"/>
        <v>2687.6473191052005</v>
      </c>
      <c r="BV239" s="252">
        <f t="shared" si="231"/>
        <v>2736.7158316232003</v>
      </c>
      <c r="BW239" s="252">
        <f t="shared" si="231"/>
        <v>4460.5547425676014</v>
      </c>
      <c r="BX239" s="252">
        <f t="shared" si="231"/>
        <v>4891.5729757667996</v>
      </c>
      <c r="BY239" s="252">
        <f t="shared" si="231"/>
        <v>3482.7561866048004</v>
      </c>
      <c r="BZ239" s="252">
        <f t="shared" si="231"/>
        <v>5216.6364894028011</v>
      </c>
      <c r="CA239" s="252">
        <f t="shared" si="231"/>
        <v>4424.8975493047983</v>
      </c>
      <c r="CB239" s="252">
        <f t="shared" si="231"/>
        <v>4466.1600077976</v>
      </c>
      <c r="CC239" s="252">
        <f t="shared" si="231"/>
        <v>5916.9033128519986</v>
      </c>
      <c r="CD239" s="252">
        <f t="shared" si="231"/>
        <v>5322.3727806596016</v>
      </c>
      <c r="CE239" s="252">
        <f t="shared" si="231"/>
        <v>5196.4883984571989</v>
      </c>
      <c r="CF239" s="252">
        <f t="shared" ref="CF239" si="232">+CF17+CF18+CF51+CF52</f>
        <v>6411.1098343360009</v>
      </c>
      <c r="CG239" s="252">
        <f t="shared" si="231"/>
        <v>6259.0206265180004</v>
      </c>
      <c r="CL239" s="257"/>
      <c r="CM239" s="257"/>
      <c r="CN239" s="257"/>
      <c r="CO239" s="257"/>
      <c r="CP239" s="257"/>
      <c r="CQ239" s="225"/>
      <c r="CR239" s="239"/>
      <c r="CS239" s="239"/>
      <c r="CT239" s="225"/>
      <c r="CU239" s="225"/>
      <c r="CV239" s="225"/>
      <c r="CW239" s="225"/>
      <c r="CX239" s="225"/>
      <c r="CY239" s="225"/>
      <c r="CZ239" s="225"/>
      <c r="DA239" s="225"/>
      <c r="DB239" s="225"/>
      <c r="DC239" s="225"/>
      <c r="DD239" s="225"/>
      <c r="DE239" s="225"/>
      <c r="DF239" s="225"/>
      <c r="DG239" s="225"/>
      <c r="DH239" s="225"/>
    </row>
    <row r="240" spans="2:112" s="221" customFormat="1" ht="20.100000000000001" customHeight="1" x14ac:dyDescent="0.2">
      <c r="B240" s="417" t="s">
        <v>182</v>
      </c>
      <c r="C240" s="417"/>
      <c r="P240" s="223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8"/>
      <c r="AD240" s="223"/>
      <c r="BM240" s="221" t="s">
        <v>143</v>
      </c>
      <c r="BO240" s="252">
        <f>+BO16+BO33+BO50+BO35+BO36+BO37+BO68+BO64+BO70+BO71+BO72+BO23+BO57+BO34+BO69+BO27+BO61</f>
        <v>9845.1655824104</v>
      </c>
      <c r="BP240" s="252">
        <f t="shared" ref="BP240:CG240" si="233">+BP16+BP33+BP50+BP35+BP36+BP37+BP68+BP64+BP70+BP71+BP72+BP23+BP57+BP34+BP69+BP27+BP61</f>
        <v>9170.583745846001</v>
      </c>
      <c r="BQ240" s="252">
        <f t="shared" si="233"/>
        <v>11878.170203798196</v>
      </c>
      <c r="BR240" s="252">
        <f t="shared" si="233"/>
        <v>12799.970977451796</v>
      </c>
      <c r="BS240" s="252">
        <f t="shared" si="233"/>
        <v>14338.209533116396</v>
      </c>
      <c r="BT240" s="252">
        <f t="shared" si="233"/>
        <v>12323.583872643003</v>
      </c>
      <c r="BU240" s="252">
        <f t="shared" si="233"/>
        <v>15149.665670221197</v>
      </c>
      <c r="BV240" s="252">
        <f t="shared" si="233"/>
        <v>11963.528728274596</v>
      </c>
      <c r="BW240" s="252">
        <f t="shared" si="233"/>
        <v>11208.891089718396</v>
      </c>
      <c r="BX240" s="252">
        <f t="shared" si="233"/>
        <v>13927.135650374204</v>
      </c>
      <c r="BY240" s="252">
        <f t="shared" si="233"/>
        <v>10695.304372054401</v>
      </c>
      <c r="BZ240" s="252">
        <f t="shared" si="233"/>
        <v>13850.403902481807</v>
      </c>
      <c r="CA240" s="252">
        <f t="shared" si="233"/>
        <v>11738.614360016803</v>
      </c>
      <c r="CB240" s="252">
        <f t="shared" si="233"/>
        <v>10603.260288767597</v>
      </c>
      <c r="CC240" s="252">
        <f t="shared" si="233"/>
        <v>11798.973456652997</v>
      </c>
      <c r="CD240" s="252">
        <f t="shared" si="233"/>
        <v>15640.275025244997</v>
      </c>
      <c r="CE240" s="252">
        <f t="shared" si="233"/>
        <v>12674.392616383599</v>
      </c>
      <c r="CF240" s="252">
        <f t="shared" ref="CF240" si="234">+CF16+CF33+CF50+CF35+CF36+CF37+CF68+CF64+CF70+CF71+CF72+CF23+CF57+CF34+CF69+CF27+CF61</f>
        <v>12776.406817208794</v>
      </c>
      <c r="CG240" s="252">
        <f t="shared" si="233"/>
        <v>16317.033206893606</v>
      </c>
      <c r="CL240" s="257"/>
      <c r="CM240" s="257"/>
      <c r="CN240" s="257"/>
      <c r="CO240" s="257"/>
      <c r="CP240" s="257"/>
      <c r="CQ240" s="225"/>
      <c r="CR240" s="239"/>
      <c r="CS240" s="239"/>
      <c r="CT240" s="225"/>
      <c r="CU240" s="225"/>
      <c r="CV240" s="225"/>
      <c r="CW240" s="225"/>
      <c r="CX240" s="225"/>
      <c r="CY240" s="225"/>
      <c r="CZ240" s="225"/>
      <c r="DA240" s="225"/>
      <c r="DB240" s="225"/>
      <c r="DC240" s="225"/>
      <c r="DD240" s="225"/>
      <c r="DE240" s="225"/>
      <c r="DF240" s="225"/>
      <c r="DG240" s="225"/>
      <c r="DH240" s="225"/>
    </row>
    <row r="241" spans="2:112" s="221" customFormat="1" ht="20.100000000000001" customHeight="1" x14ac:dyDescent="0.2">
      <c r="B241" s="417" t="s">
        <v>183</v>
      </c>
      <c r="C241" s="417"/>
      <c r="P241" s="224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3"/>
      <c r="AD241" s="223"/>
      <c r="BM241" s="221" t="s">
        <v>142</v>
      </c>
      <c r="BO241" s="252">
        <f>+BO22+BO28+BO56+BO63</f>
        <v>12964.190880851598</v>
      </c>
      <c r="BP241" s="252">
        <f t="shared" ref="BP241:CG241" si="235">+BP22+BP28+BP56+BP63</f>
        <v>10364.493823453204</v>
      </c>
      <c r="BQ241" s="252">
        <f t="shared" si="235"/>
        <v>10472.582842125599</v>
      </c>
      <c r="BR241" s="252">
        <f t="shared" si="235"/>
        <v>13151.908600921595</v>
      </c>
      <c r="BS241" s="252">
        <f t="shared" si="235"/>
        <v>13241.075117342001</v>
      </c>
      <c r="BT241" s="252">
        <f t="shared" si="235"/>
        <v>11707.749688541597</v>
      </c>
      <c r="BU241" s="252">
        <f t="shared" si="235"/>
        <v>14656.543309713194</v>
      </c>
      <c r="BV241" s="252">
        <f t="shared" si="235"/>
        <v>11245.688171367994</v>
      </c>
      <c r="BW241" s="252">
        <f t="shared" si="235"/>
        <v>13284.6145515596</v>
      </c>
      <c r="BX241" s="252">
        <f t="shared" si="235"/>
        <v>13171.345551372004</v>
      </c>
      <c r="BY241" s="252">
        <f t="shared" si="235"/>
        <v>11006.592981879203</v>
      </c>
      <c r="BZ241" s="252">
        <f t="shared" si="235"/>
        <v>16920.756149307996</v>
      </c>
      <c r="CA241" s="252">
        <f t="shared" si="235"/>
        <v>12940.746403763605</v>
      </c>
      <c r="CB241" s="252">
        <f t="shared" si="235"/>
        <v>10913.8590345952</v>
      </c>
      <c r="CC241" s="252">
        <f t="shared" si="235"/>
        <v>11259.193025132005</v>
      </c>
      <c r="CD241" s="252">
        <f t="shared" si="235"/>
        <v>13008.093457273593</v>
      </c>
      <c r="CE241" s="252">
        <f t="shared" si="235"/>
        <v>11620.775444185601</v>
      </c>
      <c r="CF241" s="252">
        <f t="shared" ref="CF241" si="236">+CF22+CF28+CF56+CF63</f>
        <v>12579.213577553195</v>
      </c>
      <c r="CG241" s="252">
        <f t="shared" si="235"/>
        <v>13609.245798002003</v>
      </c>
      <c r="CL241" s="257"/>
      <c r="CM241" s="257"/>
      <c r="CN241" s="257"/>
      <c r="CO241" s="257"/>
      <c r="CP241" s="257"/>
      <c r="CQ241" s="225"/>
      <c r="CR241" s="239"/>
      <c r="CS241" s="239"/>
      <c r="CT241" s="225"/>
      <c r="CU241" s="225"/>
      <c r="CV241" s="225"/>
      <c r="CW241" s="225"/>
      <c r="CX241" s="225"/>
      <c r="CY241" s="225"/>
      <c r="CZ241" s="225"/>
      <c r="DA241" s="225"/>
      <c r="DB241" s="225"/>
      <c r="DC241" s="225"/>
      <c r="DD241" s="225"/>
      <c r="DE241" s="225"/>
      <c r="DF241" s="225"/>
      <c r="DG241" s="225"/>
      <c r="DH241" s="225"/>
    </row>
    <row r="242" spans="2:112" s="221" customFormat="1" ht="20.100000000000001" customHeight="1" x14ac:dyDescent="0.2">
      <c r="B242" s="417" t="s">
        <v>184</v>
      </c>
      <c r="C242" s="417"/>
      <c r="P242" s="224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3"/>
      <c r="AD242" s="223"/>
      <c r="BM242" s="221" t="s">
        <v>168</v>
      </c>
      <c r="BO242" s="252">
        <f>+BO24+BO25+BO26+BO44+BO58+BO59+BO60+BO76</f>
        <v>0</v>
      </c>
      <c r="BP242" s="252">
        <f t="shared" ref="BP242:CG242" si="237">+BP24+BP25+BP26+BP44+BP58+BP59+BP60+BP76</f>
        <v>0</v>
      </c>
      <c r="BQ242" s="252">
        <f t="shared" si="237"/>
        <v>0</v>
      </c>
      <c r="BR242" s="252">
        <f t="shared" si="237"/>
        <v>0</v>
      </c>
      <c r="BS242" s="252">
        <f t="shared" si="237"/>
        <v>0</v>
      </c>
      <c r="BT242" s="252">
        <f t="shared" si="237"/>
        <v>0</v>
      </c>
      <c r="BU242" s="252">
        <f t="shared" si="237"/>
        <v>0</v>
      </c>
      <c r="BV242" s="252">
        <f t="shared" si="237"/>
        <v>0</v>
      </c>
      <c r="BW242" s="252">
        <f t="shared" si="237"/>
        <v>0</v>
      </c>
      <c r="BX242" s="252">
        <f t="shared" si="237"/>
        <v>0</v>
      </c>
      <c r="BY242" s="252">
        <f t="shared" si="237"/>
        <v>0</v>
      </c>
      <c r="BZ242" s="252">
        <f t="shared" si="237"/>
        <v>418.43892826239994</v>
      </c>
      <c r="CA242" s="252">
        <f t="shared" si="237"/>
        <v>299.78410955440006</v>
      </c>
      <c r="CB242" s="252">
        <f t="shared" si="237"/>
        <v>266.46611803200005</v>
      </c>
      <c r="CC242" s="252">
        <f t="shared" si="237"/>
        <v>287.03975270440009</v>
      </c>
      <c r="CD242" s="252">
        <f t="shared" si="237"/>
        <v>265.10947830280003</v>
      </c>
      <c r="CE242" s="252">
        <f t="shared" si="237"/>
        <v>279.11209250960013</v>
      </c>
      <c r="CF242" s="252">
        <f t="shared" ref="CF242" si="238">+CF24+CF25+CF26+CF44+CF58+CF59+CF60+CF76</f>
        <v>308.78852545400008</v>
      </c>
      <c r="CG242" s="252">
        <f t="shared" si="237"/>
        <v>301.00348086679998</v>
      </c>
      <c r="CL242" s="257"/>
      <c r="CM242" s="257"/>
      <c r="CN242" s="257"/>
      <c r="CO242" s="257"/>
      <c r="CP242" s="257"/>
      <c r="CQ242" s="225"/>
      <c r="CR242" s="239"/>
      <c r="CS242" s="239"/>
      <c r="CT242" s="225"/>
      <c r="CU242" s="225"/>
      <c r="CV242" s="225"/>
      <c r="CW242" s="225"/>
      <c r="CX242" s="225"/>
      <c r="CY242" s="225"/>
      <c r="CZ242" s="225"/>
      <c r="DA242" s="225"/>
      <c r="DB242" s="225"/>
      <c r="DC242" s="225"/>
      <c r="DD242" s="225"/>
      <c r="DE242" s="225"/>
      <c r="DF242" s="225"/>
      <c r="DG242" s="225"/>
      <c r="DH242" s="225"/>
    </row>
    <row r="243" spans="2:112" s="221" customFormat="1" ht="20.100000000000001" customHeight="1" thickBot="1" x14ac:dyDescent="0.25">
      <c r="B243" s="417" t="s">
        <v>193</v>
      </c>
      <c r="C243" s="417"/>
      <c r="P243" s="224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3"/>
      <c r="AD243" s="223"/>
      <c r="BO243" s="252">
        <f>+BO38+BO39+BO73+BO74</f>
        <v>0</v>
      </c>
      <c r="BP243" s="252">
        <f t="shared" ref="BP243:CE243" si="239">+BP38+BP39+BP73+BP74</f>
        <v>0</v>
      </c>
      <c r="BQ243" s="252">
        <f t="shared" si="239"/>
        <v>0</v>
      </c>
      <c r="BR243" s="252">
        <f t="shared" si="239"/>
        <v>0</v>
      </c>
      <c r="BS243" s="252">
        <f t="shared" si="239"/>
        <v>0</v>
      </c>
      <c r="BT243" s="252">
        <f t="shared" si="239"/>
        <v>0</v>
      </c>
      <c r="BU243" s="252">
        <f t="shared" si="239"/>
        <v>0</v>
      </c>
      <c r="BV243" s="252">
        <f t="shared" si="239"/>
        <v>0</v>
      </c>
      <c r="BW243" s="252">
        <f t="shared" si="239"/>
        <v>0</v>
      </c>
      <c r="BX243" s="252">
        <f t="shared" si="239"/>
        <v>0</v>
      </c>
      <c r="BY243" s="252">
        <f t="shared" si="239"/>
        <v>0</v>
      </c>
      <c r="BZ243" s="252">
        <f t="shared" si="239"/>
        <v>0</v>
      </c>
      <c r="CA243" s="252">
        <f t="shared" si="239"/>
        <v>0</v>
      </c>
      <c r="CB243" s="252">
        <f t="shared" si="239"/>
        <v>0</v>
      </c>
      <c r="CC243" s="252">
        <f t="shared" si="239"/>
        <v>0</v>
      </c>
      <c r="CD243" s="252">
        <f t="shared" si="239"/>
        <v>0</v>
      </c>
      <c r="CE243" s="252">
        <f t="shared" si="239"/>
        <v>0</v>
      </c>
      <c r="CF243" s="252">
        <f t="shared" ref="CF243" si="240">+CF38+CF39+CF73+CF74</f>
        <v>16.612965386399999</v>
      </c>
      <c r="CG243" s="252">
        <f>+CG38+CG39+CG73+CG74+CG77+CG46</f>
        <v>31.891254860399997</v>
      </c>
      <c r="CL243" s="257"/>
      <c r="CM243" s="257"/>
      <c r="CN243" s="257"/>
      <c r="CO243" s="257"/>
      <c r="CP243" s="257"/>
      <c r="CQ243" s="225"/>
      <c r="CR243" s="239"/>
      <c r="CS243" s="239"/>
      <c r="CT243" s="225"/>
      <c r="CU243" s="225"/>
      <c r="CV243" s="225"/>
      <c r="CW243" s="225"/>
      <c r="CX243" s="225"/>
      <c r="CY243" s="225"/>
      <c r="CZ243" s="225"/>
      <c r="DA243" s="225"/>
      <c r="DB243" s="225"/>
      <c r="DC243" s="225"/>
      <c r="DD243" s="225"/>
      <c r="DE243" s="225"/>
      <c r="DF243" s="225"/>
      <c r="DG243" s="225"/>
      <c r="DH243" s="225"/>
    </row>
    <row r="244" spans="2:112" s="221" customFormat="1" ht="20.100000000000001" customHeight="1" thickBot="1" x14ac:dyDescent="0.3">
      <c r="B244" s="235"/>
      <c r="C244" s="236"/>
      <c r="P244" s="224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3"/>
      <c r="AD244" s="223"/>
      <c r="BO244" s="419">
        <f t="shared" ref="BO244:CE244" si="241">SUM(BO233:BO243)</f>
        <v>38449.323481954794</v>
      </c>
      <c r="BP244" s="419">
        <f t="shared" si="241"/>
        <v>30850.744574973207</v>
      </c>
      <c r="BQ244" s="419">
        <f t="shared" si="241"/>
        <v>34307.482558024793</v>
      </c>
      <c r="BR244" s="419">
        <f t="shared" si="241"/>
        <v>39453.262589276397</v>
      </c>
      <c r="BS244" s="419">
        <f t="shared" si="241"/>
        <v>39711.235008248797</v>
      </c>
      <c r="BT244" s="419">
        <f t="shared" si="241"/>
        <v>34724.050935342602</v>
      </c>
      <c r="BU244" s="419">
        <f t="shared" si="241"/>
        <v>44447.977237269588</v>
      </c>
      <c r="BV244" s="419">
        <f t="shared" si="241"/>
        <v>34744.720174825794</v>
      </c>
      <c r="BW244" s="419">
        <f t="shared" si="241"/>
        <v>34969.441655805596</v>
      </c>
      <c r="BX244" s="419">
        <f t="shared" si="241"/>
        <v>39922.164396643006</v>
      </c>
      <c r="BY244" s="419">
        <f t="shared" si="241"/>
        <v>31544.272569643606</v>
      </c>
      <c r="BZ244" s="419">
        <f t="shared" si="241"/>
        <v>45996.881500293413</v>
      </c>
      <c r="CA244" s="419">
        <f t="shared" si="241"/>
        <v>37185.348018074801</v>
      </c>
      <c r="CB244" s="419">
        <f t="shared" si="241"/>
        <v>31938.432963621795</v>
      </c>
      <c r="CC244" s="419">
        <f t="shared" si="241"/>
        <v>35896.375694412403</v>
      </c>
      <c r="CD244" s="419">
        <f t="shared" si="241"/>
        <v>44613.640188923389</v>
      </c>
      <c r="CE244" s="419">
        <f t="shared" si="241"/>
        <v>37478.276447491196</v>
      </c>
      <c r="CF244" s="523">
        <f>SUM(CF233:CF243)</f>
        <v>39223.599288372592</v>
      </c>
      <c r="CG244" s="526">
        <f>SUM(CG233:CG243)</f>
        <v>46449.502648105408</v>
      </c>
      <c r="CL244" s="257"/>
      <c r="CM244" s="257"/>
      <c r="CN244" s="257"/>
      <c r="CO244" s="257"/>
      <c r="CP244" s="257"/>
      <c r="CQ244" s="225"/>
      <c r="CR244" s="239"/>
      <c r="CS244" s="239"/>
      <c r="CT244" s="225"/>
      <c r="CU244" s="225"/>
      <c r="CV244" s="225"/>
      <c r="CW244" s="225"/>
      <c r="CX244" s="225"/>
      <c r="CY244" s="225"/>
      <c r="CZ244" s="225"/>
      <c r="DA244" s="225"/>
      <c r="DB244" s="225"/>
      <c r="DC244" s="225"/>
      <c r="DD244" s="225"/>
      <c r="DE244" s="225"/>
      <c r="DF244" s="225"/>
      <c r="DG244" s="225"/>
      <c r="DH244" s="225"/>
    </row>
    <row r="245" spans="2:112" s="221" customFormat="1" ht="20.100000000000001" customHeight="1" x14ac:dyDescent="0.25">
      <c r="B245" s="235"/>
      <c r="C245" s="236"/>
      <c r="P245" s="224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3"/>
      <c r="AD245" s="223"/>
      <c r="BW245" s="252"/>
      <c r="BX245" s="252"/>
      <c r="BY245" s="252"/>
      <c r="BZ245" s="252"/>
      <c r="CA245" s="252"/>
      <c r="CB245" s="252"/>
      <c r="CC245" s="252"/>
      <c r="CD245" s="252"/>
      <c r="CE245" s="252"/>
      <c r="CF245" s="252"/>
      <c r="CG245" s="252"/>
      <c r="CL245" s="257"/>
      <c r="CM245" s="257"/>
      <c r="CN245" s="257"/>
      <c r="CO245" s="257"/>
      <c r="CP245" s="257"/>
      <c r="CQ245" s="225"/>
      <c r="CR245" s="239"/>
      <c r="CS245" s="239"/>
      <c r="CT245" s="225"/>
      <c r="CU245" s="225"/>
      <c r="CV245" s="225"/>
      <c r="CW245" s="225"/>
      <c r="CX245" s="225"/>
      <c r="CY245" s="225"/>
      <c r="CZ245" s="225"/>
      <c r="DA245" s="225"/>
      <c r="DB245" s="225"/>
      <c r="DC245" s="225"/>
      <c r="DD245" s="225"/>
      <c r="DE245" s="225"/>
      <c r="DF245" s="225"/>
      <c r="DG245" s="225"/>
      <c r="DH245" s="225"/>
    </row>
    <row r="246" spans="2:112" s="221" customFormat="1" ht="20.100000000000001" customHeight="1" x14ac:dyDescent="0.25">
      <c r="B246" s="235"/>
      <c r="C246" s="236"/>
      <c r="P246" s="224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3"/>
      <c r="AD246" s="223"/>
      <c r="CC246" s="252"/>
      <c r="CD246" s="252"/>
      <c r="CE246" s="252"/>
      <c r="CF246" s="252"/>
      <c r="CG246" s="252"/>
      <c r="CL246" s="257"/>
      <c r="CM246" s="257"/>
      <c r="CN246" s="257"/>
      <c r="CO246" s="257"/>
      <c r="CP246" s="257"/>
      <c r="CQ246" s="225"/>
      <c r="CR246" s="239"/>
      <c r="CS246" s="239"/>
      <c r="CT246" s="225"/>
      <c r="CU246" s="225"/>
      <c r="CV246" s="225"/>
      <c r="CW246" s="225"/>
      <c r="CX246" s="225"/>
      <c r="CY246" s="225"/>
      <c r="CZ246" s="225"/>
      <c r="DA246" s="225"/>
      <c r="DB246" s="225"/>
      <c r="DC246" s="225"/>
      <c r="DD246" s="225"/>
      <c r="DE246" s="225"/>
      <c r="DF246" s="225"/>
      <c r="DG246" s="225"/>
      <c r="DH246" s="225"/>
    </row>
    <row r="247" spans="2:112" s="221" customFormat="1" ht="20.100000000000001" customHeight="1" x14ac:dyDescent="0.25">
      <c r="B247" s="235"/>
      <c r="C247" s="236"/>
      <c r="P247" s="224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223"/>
      <c r="AD247" s="223"/>
      <c r="CL247" s="257"/>
      <c r="CM247" s="257"/>
      <c r="CN247" s="257"/>
      <c r="CO247" s="257"/>
      <c r="CP247" s="257"/>
      <c r="CQ247" s="225"/>
      <c r="CR247" s="239"/>
      <c r="CS247" s="239"/>
      <c r="CT247" s="225"/>
      <c r="CU247" s="225"/>
      <c r="CV247" s="225"/>
      <c r="CW247" s="225"/>
      <c r="CX247" s="225"/>
      <c r="CY247" s="225"/>
      <c r="CZ247" s="225"/>
      <c r="DA247" s="225"/>
      <c r="DB247" s="225"/>
      <c r="DC247" s="225"/>
      <c r="DD247" s="225"/>
      <c r="DE247" s="225"/>
      <c r="DF247" s="225"/>
      <c r="DG247" s="225"/>
      <c r="DH247" s="225"/>
    </row>
    <row r="248" spans="2:112" s="221" customFormat="1" ht="20.100000000000001" customHeight="1" x14ac:dyDescent="0.25">
      <c r="B248" s="235"/>
      <c r="C248" s="236"/>
      <c r="P248" s="224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3"/>
      <c r="AD248" s="223"/>
      <c r="BO248" s="252"/>
      <c r="BP248" s="252"/>
      <c r="BQ248" s="252"/>
      <c r="BR248" s="252"/>
      <c r="BS248" s="252"/>
      <c r="BT248" s="252"/>
      <c r="BU248" s="252"/>
      <c r="BV248" s="252"/>
      <c r="BW248" s="252"/>
      <c r="BX248" s="252"/>
      <c r="BY248" s="252"/>
      <c r="BZ248" s="252"/>
      <c r="CA248" s="252"/>
      <c r="CB248" s="252"/>
      <c r="CC248" s="252"/>
      <c r="CD248" s="252"/>
      <c r="CE248" s="252"/>
      <c r="CF248" s="252"/>
      <c r="CG248" s="252"/>
      <c r="CL248" s="257"/>
      <c r="CM248" s="257"/>
      <c r="CN248" s="257"/>
      <c r="CO248" s="257"/>
      <c r="CP248" s="257"/>
      <c r="CQ248" s="225"/>
      <c r="CR248" s="239"/>
      <c r="CS248" s="239"/>
      <c r="CT248" s="225"/>
      <c r="CU248" s="225"/>
      <c r="CV248" s="225"/>
      <c r="CW248" s="225"/>
      <c r="CX248" s="225"/>
      <c r="CY248" s="225"/>
      <c r="CZ248" s="225"/>
      <c r="DA248" s="225"/>
      <c r="DB248" s="225"/>
      <c r="DC248" s="225"/>
      <c r="DD248" s="225"/>
      <c r="DE248" s="225"/>
      <c r="DF248" s="225"/>
      <c r="DG248" s="225"/>
      <c r="DH248" s="225"/>
    </row>
    <row r="249" spans="2:112" s="221" customFormat="1" ht="20.100000000000001" customHeight="1" x14ac:dyDescent="0.25">
      <c r="B249" s="235"/>
      <c r="C249" s="236"/>
      <c r="P249" s="224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3"/>
      <c r="AD249" s="223"/>
      <c r="BO249" s="252"/>
      <c r="BP249" s="252"/>
      <c r="BQ249" s="252"/>
      <c r="BR249" s="252"/>
      <c r="BS249" s="252"/>
      <c r="BT249" s="252"/>
      <c r="BU249" s="252"/>
      <c r="BV249" s="252"/>
      <c r="BW249" s="252"/>
      <c r="BX249" s="252"/>
      <c r="BY249" s="252"/>
      <c r="BZ249" s="252"/>
      <c r="CA249" s="252"/>
      <c r="CB249" s="252"/>
      <c r="CC249" s="252"/>
      <c r="CD249" s="252"/>
      <c r="CE249" s="252"/>
      <c r="CF249" s="252"/>
      <c r="CG249" s="252"/>
      <c r="CL249" s="257"/>
      <c r="CM249" s="257"/>
      <c r="CN249" s="257"/>
      <c r="CO249" s="257"/>
      <c r="CP249" s="257"/>
      <c r="CQ249" s="225"/>
      <c r="CR249" s="239"/>
      <c r="CS249" s="239"/>
      <c r="CT249" s="225"/>
      <c r="CU249" s="225"/>
      <c r="CV249" s="225"/>
      <c r="CW249" s="225"/>
      <c r="CX249" s="225"/>
      <c r="CY249" s="225"/>
      <c r="CZ249" s="225"/>
      <c r="DA249" s="225"/>
      <c r="DB249" s="225"/>
      <c r="DC249" s="225"/>
      <c r="DD249" s="225"/>
      <c r="DE249" s="225"/>
      <c r="DF249" s="225"/>
      <c r="DG249" s="225"/>
      <c r="DH249" s="225"/>
    </row>
    <row r="250" spans="2:112" s="221" customFormat="1" ht="20.100000000000001" customHeight="1" x14ac:dyDescent="0.25">
      <c r="B250" s="235"/>
      <c r="C250" s="236"/>
      <c r="P250" s="224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3"/>
      <c r="AD250" s="223"/>
      <c r="CL250" s="257"/>
      <c r="CM250" s="257"/>
      <c r="CN250" s="257"/>
      <c r="CO250" s="257"/>
      <c r="CP250" s="257"/>
      <c r="CQ250" s="225"/>
      <c r="CR250" s="239"/>
      <c r="CS250" s="239"/>
      <c r="CT250" s="225"/>
      <c r="CU250" s="225"/>
      <c r="CV250" s="225"/>
      <c r="CW250" s="225"/>
      <c r="CX250" s="225"/>
      <c r="CY250" s="225"/>
      <c r="CZ250" s="225"/>
      <c r="DA250" s="225"/>
      <c r="DB250" s="225"/>
      <c r="DC250" s="225"/>
      <c r="DD250" s="225"/>
      <c r="DE250" s="225"/>
      <c r="DF250" s="225"/>
      <c r="DG250" s="225"/>
      <c r="DH250" s="225"/>
    </row>
    <row r="251" spans="2:112" s="221" customFormat="1" ht="20.100000000000001" customHeight="1" x14ac:dyDescent="0.25">
      <c r="B251" s="235"/>
      <c r="C251" s="236"/>
      <c r="P251" s="224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3"/>
      <c r="AD251" s="223"/>
      <c r="CL251" s="257"/>
      <c r="CM251" s="257"/>
      <c r="CN251" s="257"/>
      <c r="CO251" s="257"/>
      <c r="CP251" s="257"/>
      <c r="CQ251" s="225"/>
      <c r="CR251" s="239"/>
      <c r="CS251" s="239"/>
      <c r="CT251" s="225"/>
      <c r="CU251" s="225"/>
      <c r="CV251" s="225"/>
      <c r="CW251" s="225"/>
      <c r="CX251" s="225"/>
      <c r="CY251" s="225"/>
      <c r="CZ251" s="225"/>
      <c r="DA251" s="225"/>
      <c r="DB251" s="225"/>
      <c r="DC251" s="225"/>
      <c r="DD251" s="225"/>
      <c r="DE251" s="225"/>
      <c r="DF251" s="225"/>
      <c r="DG251" s="225"/>
      <c r="DH251" s="225"/>
    </row>
    <row r="252" spans="2:112" s="221" customFormat="1" ht="20.100000000000001" customHeight="1" x14ac:dyDescent="0.25">
      <c r="B252" s="235"/>
      <c r="C252" s="236"/>
      <c r="P252" s="224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3"/>
      <c r="AD252" s="223"/>
      <c r="CL252" s="257"/>
      <c r="CM252" s="257"/>
      <c r="CN252" s="257"/>
      <c r="CO252" s="257"/>
      <c r="CP252" s="257"/>
      <c r="CQ252" s="225"/>
      <c r="CR252" s="239"/>
      <c r="CS252" s="239"/>
      <c r="CT252" s="225"/>
      <c r="CU252" s="225"/>
      <c r="CV252" s="225"/>
      <c r="CW252" s="225"/>
      <c r="CX252" s="225"/>
      <c r="CY252" s="225"/>
      <c r="CZ252" s="225"/>
      <c r="DA252" s="225"/>
      <c r="DB252" s="225"/>
      <c r="DC252" s="225"/>
      <c r="DD252" s="225"/>
      <c r="DE252" s="225"/>
      <c r="DF252" s="225"/>
      <c r="DG252" s="225"/>
      <c r="DH252" s="225"/>
    </row>
    <row r="253" spans="2:112" s="221" customFormat="1" ht="20.100000000000001" customHeight="1" x14ac:dyDescent="0.25">
      <c r="B253" s="235"/>
      <c r="C253" s="236"/>
      <c r="P253" s="224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3"/>
      <c r="AD253" s="223"/>
      <c r="CL253" s="257"/>
      <c r="CM253" s="257"/>
      <c r="CN253" s="257"/>
      <c r="CO253" s="257"/>
      <c r="CP253" s="257"/>
      <c r="CQ253" s="225"/>
      <c r="CR253" s="239"/>
      <c r="CS253" s="239"/>
      <c r="CT253" s="225"/>
      <c r="CU253" s="225"/>
      <c r="CV253" s="225"/>
      <c r="CW253" s="225"/>
      <c r="CX253" s="225"/>
      <c r="CY253" s="225"/>
      <c r="CZ253" s="225"/>
      <c r="DA253" s="225"/>
      <c r="DB253" s="225"/>
      <c r="DC253" s="225"/>
      <c r="DD253" s="225"/>
      <c r="DE253" s="225"/>
      <c r="DF253" s="225"/>
      <c r="DG253" s="225"/>
      <c r="DH253" s="225"/>
    </row>
    <row r="254" spans="2:112" s="221" customFormat="1" ht="20.100000000000001" customHeight="1" x14ac:dyDescent="0.25">
      <c r="B254" s="235"/>
      <c r="C254" s="236"/>
      <c r="P254" s="224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223"/>
      <c r="AD254" s="223"/>
      <c r="CL254" s="257"/>
      <c r="CM254" s="257"/>
      <c r="CN254" s="257"/>
      <c r="CO254" s="257"/>
      <c r="CP254" s="257"/>
      <c r="CQ254" s="225"/>
      <c r="CR254" s="239"/>
      <c r="CS254" s="239"/>
      <c r="CT254" s="225"/>
      <c r="CU254" s="225"/>
      <c r="CV254" s="225"/>
      <c r="CW254" s="225"/>
      <c r="CX254" s="225"/>
      <c r="CY254" s="225"/>
      <c r="CZ254" s="225"/>
      <c r="DA254" s="225"/>
      <c r="DB254" s="225"/>
      <c r="DC254" s="225"/>
      <c r="DD254" s="225"/>
      <c r="DE254" s="225"/>
      <c r="DF254" s="225"/>
      <c r="DG254" s="225"/>
      <c r="DH254" s="225"/>
    </row>
    <row r="255" spans="2:112" s="221" customFormat="1" ht="20.100000000000001" customHeight="1" x14ac:dyDescent="0.25">
      <c r="B255" s="235"/>
      <c r="C255" s="236"/>
      <c r="P255" s="224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3"/>
      <c r="AD255" s="223"/>
      <c r="CL255" s="257"/>
      <c r="CM255" s="257"/>
      <c r="CN255" s="257"/>
      <c r="CO255" s="257"/>
      <c r="CP255" s="257"/>
      <c r="CQ255" s="225"/>
      <c r="CR255" s="239"/>
      <c r="CS255" s="239"/>
      <c r="CT255" s="225"/>
      <c r="CU255" s="225"/>
      <c r="CV255" s="225"/>
      <c r="CW255" s="225"/>
      <c r="CX255" s="225"/>
      <c r="CY255" s="225"/>
      <c r="CZ255" s="225"/>
      <c r="DA255" s="225"/>
      <c r="DB255" s="225"/>
      <c r="DC255" s="225"/>
      <c r="DD255" s="225"/>
      <c r="DE255" s="225"/>
      <c r="DF255" s="225"/>
      <c r="DG255" s="225"/>
      <c r="DH255" s="225"/>
    </row>
    <row r="256" spans="2:112" s="221" customFormat="1" ht="20.100000000000001" customHeight="1" x14ac:dyDescent="0.25">
      <c r="B256" s="235"/>
      <c r="C256" s="236"/>
      <c r="P256" s="224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  <c r="AA256" s="222"/>
      <c r="AB256" s="222"/>
      <c r="AC256" s="223"/>
      <c r="AD256" s="223"/>
      <c r="CL256" s="257"/>
      <c r="CM256" s="257"/>
      <c r="CN256" s="257"/>
      <c r="CO256" s="257"/>
      <c r="CP256" s="257"/>
      <c r="CQ256" s="225"/>
      <c r="CR256" s="239"/>
      <c r="CS256" s="239"/>
      <c r="CT256" s="225"/>
      <c r="CU256" s="225"/>
      <c r="CV256" s="225"/>
      <c r="CW256" s="225"/>
      <c r="CX256" s="225"/>
      <c r="CY256" s="225"/>
      <c r="CZ256" s="225"/>
      <c r="DA256" s="225"/>
      <c r="DB256" s="225"/>
      <c r="DC256" s="225"/>
      <c r="DD256" s="225"/>
      <c r="DE256" s="225"/>
      <c r="DF256" s="225"/>
      <c r="DG256" s="225"/>
      <c r="DH256" s="225"/>
    </row>
    <row r="257" spans="2:112" s="221" customFormat="1" ht="20.100000000000001" customHeight="1" x14ac:dyDescent="0.25">
      <c r="B257" s="235"/>
      <c r="C257" s="236"/>
      <c r="P257" s="224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  <c r="AA257" s="222"/>
      <c r="AB257" s="222"/>
      <c r="AC257" s="223"/>
      <c r="AD257" s="223"/>
      <c r="CL257" s="257"/>
      <c r="CM257" s="257"/>
      <c r="CN257" s="257"/>
      <c r="CO257" s="257"/>
      <c r="CP257" s="257"/>
      <c r="CQ257" s="225"/>
      <c r="CR257" s="239"/>
      <c r="CS257" s="239"/>
      <c r="CT257" s="225"/>
      <c r="CU257" s="225"/>
      <c r="CV257" s="225"/>
      <c r="CW257" s="225"/>
      <c r="CX257" s="225"/>
      <c r="CY257" s="225"/>
      <c r="CZ257" s="225"/>
      <c r="DA257" s="225"/>
      <c r="DB257" s="225"/>
      <c r="DC257" s="225"/>
      <c r="DD257" s="225"/>
      <c r="DE257" s="225"/>
      <c r="DF257" s="225"/>
      <c r="DG257" s="225"/>
      <c r="DH257" s="225"/>
    </row>
    <row r="258" spans="2:112" s="221" customFormat="1" ht="20.100000000000001" customHeight="1" x14ac:dyDescent="0.25">
      <c r="B258" s="235"/>
      <c r="C258" s="236"/>
      <c r="P258" s="224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223"/>
      <c r="AD258" s="223"/>
      <c r="CL258" s="257"/>
      <c r="CM258" s="257"/>
      <c r="CN258" s="257"/>
      <c r="CO258" s="257"/>
      <c r="CP258" s="257"/>
      <c r="CQ258" s="225"/>
      <c r="CR258" s="239"/>
      <c r="CS258" s="239"/>
      <c r="CT258" s="225"/>
      <c r="CU258" s="225"/>
      <c r="CV258" s="225"/>
      <c r="CW258" s="225"/>
      <c r="CX258" s="225"/>
      <c r="CY258" s="225"/>
      <c r="CZ258" s="225"/>
      <c r="DA258" s="225"/>
      <c r="DB258" s="225"/>
      <c r="DC258" s="225"/>
      <c r="DD258" s="225"/>
      <c r="DE258" s="225"/>
      <c r="DF258" s="225"/>
      <c r="DG258" s="225"/>
      <c r="DH258" s="225"/>
    </row>
    <row r="259" spans="2:112" s="221" customFormat="1" ht="20.100000000000001" customHeight="1" x14ac:dyDescent="0.25">
      <c r="B259" s="235"/>
      <c r="C259" s="236"/>
      <c r="P259" s="224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223"/>
      <c r="AD259" s="223"/>
      <c r="CL259" s="257"/>
      <c r="CM259" s="257"/>
      <c r="CN259" s="257"/>
      <c r="CO259" s="257"/>
      <c r="CP259" s="257"/>
      <c r="CQ259" s="225"/>
      <c r="CR259" s="239"/>
      <c r="CS259" s="239"/>
      <c r="CT259" s="225"/>
      <c r="CU259" s="225"/>
      <c r="CV259" s="225"/>
      <c r="CW259" s="225"/>
      <c r="CX259" s="225"/>
      <c r="CY259" s="225"/>
      <c r="CZ259" s="225"/>
      <c r="DA259" s="225"/>
      <c r="DB259" s="225"/>
      <c r="DC259" s="225"/>
      <c r="DD259" s="225"/>
      <c r="DE259" s="225"/>
      <c r="DF259" s="225"/>
      <c r="DG259" s="225"/>
      <c r="DH259" s="225"/>
    </row>
    <row r="260" spans="2:112" s="221" customFormat="1" ht="20.100000000000001" customHeight="1" x14ac:dyDescent="0.25">
      <c r="B260" s="235"/>
      <c r="C260" s="236"/>
      <c r="P260" s="224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3"/>
      <c r="AD260" s="223"/>
      <c r="CL260" s="257"/>
      <c r="CM260" s="257"/>
      <c r="CN260" s="257"/>
      <c r="CO260" s="257"/>
      <c r="CP260" s="257"/>
      <c r="CQ260" s="225"/>
      <c r="CR260" s="239"/>
      <c r="CS260" s="239"/>
      <c r="CT260" s="225"/>
      <c r="CU260" s="225"/>
      <c r="CV260" s="225"/>
      <c r="CW260" s="225"/>
      <c r="CX260" s="225"/>
      <c r="CY260" s="225"/>
      <c r="CZ260" s="225"/>
      <c r="DA260" s="225"/>
      <c r="DB260" s="225"/>
      <c r="DC260" s="225"/>
      <c r="DD260" s="225"/>
      <c r="DE260" s="225"/>
      <c r="DF260" s="225"/>
      <c r="DG260" s="225"/>
      <c r="DH260" s="225"/>
    </row>
    <row r="261" spans="2:112" s="221" customFormat="1" ht="20.100000000000001" customHeight="1" x14ac:dyDescent="0.25">
      <c r="B261" s="235"/>
      <c r="C261" s="236"/>
      <c r="P261" s="224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3"/>
      <c r="AD261" s="223"/>
      <c r="CL261" s="257"/>
      <c r="CM261" s="257"/>
      <c r="CN261" s="257"/>
      <c r="CO261" s="257"/>
      <c r="CP261" s="257"/>
      <c r="CQ261" s="225"/>
      <c r="CR261" s="239"/>
      <c r="CS261" s="239"/>
      <c r="CT261" s="225"/>
      <c r="CU261" s="225"/>
      <c r="CV261" s="225"/>
      <c r="CW261" s="225"/>
      <c r="CX261" s="225"/>
      <c r="CY261" s="225"/>
      <c r="CZ261" s="225"/>
      <c r="DA261" s="225"/>
      <c r="DB261" s="225"/>
      <c r="DC261" s="225"/>
      <c r="DD261" s="225"/>
      <c r="DE261" s="225"/>
      <c r="DF261" s="225"/>
      <c r="DG261" s="225"/>
      <c r="DH261" s="225"/>
    </row>
    <row r="262" spans="2:112" s="221" customFormat="1" ht="20.100000000000001" customHeight="1" x14ac:dyDescent="0.25">
      <c r="B262" s="235"/>
      <c r="C262" s="236"/>
      <c r="P262" s="224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  <c r="AA262" s="222"/>
      <c r="AB262" s="222"/>
      <c r="AC262" s="223"/>
      <c r="AD262" s="223"/>
      <c r="CL262" s="257"/>
      <c r="CM262" s="257"/>
      <c r="CN262" s="257"/>
      <c r="CO262" s="257"/>
      <c r="CP262" s="257"/>
      <c r="CQ262" s="225"/>
      <c r="CR262" s="239"/>
      <c r="CS262" s="239"/>
      <c r="CT262" s="225"/>
      <c r="CU262" s="225"/>
      <c r="CV262" s="225"/>
      <c r="CW262" s="225"/>
      <c r="CX262" s="225"/>
      <c r="CY262" s="225"/>
      <c r="CZ262" s="225"/>
      <c r="DA262" s="225"/>
      <c r="DB262" s="225"/>
      <c r="DC262" s="225"/>
      <c r="DD262" s="225"/>
      <c r="DE262" s="225"/>
      <c r="DF262" s="225"/>
      <c r="DG262" s="225"/>
      <c r="DH262" s="225"/>
    </row>
    <row r="263" spans="2:112" s="221" customFormat="1" ht="20.100000000000001" customHeight="1" x14ac:dyDescent="0.25">
      <c r="B263" s="235"/>
      <c r="C263" s="236"/>
      <c r="P263" s="224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3"/>
      <c r="AD263" s="223"/>
      <c r="CL263" s="257"/>
      <c r="CM263" s="257"/>
      <c r="CN263" s="257"/>
      <c r="CO263" s="257"/>
      <c r="CP263" s="257"/>
      <c r="CQ263" s="225"/>
      <c r="CR263" s="239"/>
      <c r="CS263" s="239"/>
      <c r="CT263" s="225"/>
      <c r="CU263" s="225"/>
      <c r="CV263" s="225"/>
      <c r="CW263" s="225"/>
      <c r="CX263" s="225"/>
      <c r="CY263" s="225"/>
      <c r="CZ263" s="225"/>
      <c r="DA263" s="225"/>
      <c r="DB263" s="225"/>
      <c r="DC263" s="225"/>
      <c r="DD263" s="225"/>
      <c r="DE263" s="225"/>
      <c r="DF263" s="225"/>
      <c r="DG263" s="225"/>
      <c r="DH263" s="225"/>
    </row>
    <row r="264" spans="2:112" s="221" customFormat="1" ht="20.100000000000001" customHeight="1" x14ac:dyDescent="0.25">
      <c r="B264" s="235"/>
      <c r="C264" s="236"/>
      <c r="P264" s="224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222"/>
      <c r="AC264" s="223"/>
      <c r="AD264" s="223"/>
      <c r="CL264" s="257"/>
      <c r="CM264" s="257"/>
      <c r="CN264" s="257"/>
      <c r="CO264" s="257"/>
      <c r="CP264" s="257"/>
      <c r="CQ264" s="225"/>
      <c r="CR264" s="239"/>
      <c r="CS264" s="239"/>
      <c r="CT264" s="225"/>
      <c r="CU264" s="225"/>
      <c r="CV264" s="225"/>
      <c r="CW264" s="225"/>
      <c r="CX264" s="225"/>
      <c r="CY264" s="225"/>
      <c r="CZ264" s="225"/>
      <c r="DA264" s="225"/>
      <c r="DB264" s="225"/>
      <c r="DC264" s="225"/>
      <c r="DD264" s="225"/>
      <c r="DE264" s="225"/>
      <c r="DF264" s="225"/>
      <c r="DG264" s="225"/>
      <c r="DH264" s="225"/>
    </row>
    <row r="265" spans="2:112" s="221" customFormat="1" ht="20.100000000000001" customHeight="1" x14ac:dyDescent="0.25">
      <c r="B265" s="235"/>
      <c r="C265" s="236"/>
      <c r="P265" s="224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3"/>
      <c r="AD265" s="223"/>
      <c r="CL265" s="257"/>
      <c r="CM265" s="257"/>
      <c r="CN265" s="257"/>
      <c r="CO265" s="257"/>
      <c r="CP265" s="257"/>
      <c r="CQ265" s="225"/>
      <c r="CR265" s="239"/>
      <c r="CS265" s="239"/>
      <c r="CT265" s="225"/>
      <c r="CU265" s="225"/>
      <c r="CV265" s="225"/>
      <c r="CW265" s="225"/>
      <c r="CX265" s="225"/>
      <c r="CY265" s="225"/>
      <c r="CZ265" s="225"/>
      <c r="DA265" s="225"/>
      <c r="DB265" s="225"/>
      <c r="DC265" s="225"/>
      <c r="DD265" s="225"/>
      <c r="DE265" s="225"/>
      <c r="DF265" s="225"/>
      <c r="DG265" s="225"/>
      <c r="DH265" s="225"/>
    </row>
    <row r="266" spans="2:112" s="221" customFormat="1" ht="20.100000000000001" customHeight="1" x14ac:dyDescent="0.25">
      <c r="B266" s="235"/>
      <c r="C266" s="236"/>
      <c r="P266" s="224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  <c r="AA266" s="222"/>
      <c r="AB266" s="222"/>
      <c r="AC266" s="223"/>
      <c r="AD266" s="223"/>
      <c r="CL266" s="257"/>
      <c r="CM266" s="257"/>
      <c r="CN266" s="257"/>
      <c r="CO266" s="257"/>
      <c r="CP266" s="257"/>
      <c r="CQ266" s="225"/>
      <c r="CR266" s="239"/>
      <c r="CS266" s="239"/>
      <c r="CT266" s="225"/>
      <c r="CU266" s="225"/>
      <c r="CV266" s="225"/>
      <c r="CW266" s="225"/>
      <c r="CX266" s="225"/>
      <c r="CY266" s="225"/>
      <c r="CZ266" s="225"/>
      <c r="DA266" s="225"/>
      <c r="DB266" s="225"/>
      <c r="DC266" s="225"/>
      <c r="DD266" s="225"/>
      <c r="DE266" s="225"/>
      <c r="DF266" s="225"/>
      <c r="DG266" s="225"/>
      <c r="DH266" s="225"/>
    </row>
    <row r="267" spans="2:112" s="221" customFormat="1" ht="20.100000000000001" customHeight="1" x14ac:dyDescent="0.25">
      <c r="B267" s="235"/>
      <c r="C267" s="236"/>
      <c r="P267" s="224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223"/>
      <c r="AD267" s="223"/>
      <c r="CL267" s="257"/>
      <c r="CM267" s="257"/>
      <c r="CN267" s="257"/>
      <c r="CO267" s="257"/>
      <c r="CP267" s="257"/>
      <c r="CQ267" s="225"/>
      <c r="CR267" s="239"/>
      <c r="CS267" s="239"/>
      <c r="CT267" s="225"/>
      <c r="CU267" s="225"/>
      <c r="CV267" s="225"/>
      <c r="CW267" s="225"/>
      <c r="CX267" s="225"/>
      <c r="CY267" s="225"/>
      <c r="CZ267" s="225"/>
      <c r="DA267" s="225"/>
      <c r="DB267" s="225"/>
      <c r="DC267" s="225"/>
      <c r="DD267" s="225"/>
      <c r="DE267" s="225"/>
      <c r="DF267" s="225"/>
      <c r="DG267" s="225"/>
      <c r="DH267" s="225"/>
    </row>
    <row r="268" spans="2:112" s="221" customFormat="1" ht="20.100000000000001" customHeight="1" x14ac:dyDescent="0.25">
      <c r="B268" s="235"/>
      <c r="C268" s="236"/>
      <c r="P268" s="224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223"/>
      <c r="AD268" s="223"/>
      <c r="CL268" s="257"/>
      <c r="CM268" s="257"/>
      <c r="CN268" s="257"/>
      <c r="CO268" s="257"/>
      <c r="CP268" s="257"/>
      <c r="CQ268" s="225"/>
      <c r="CR268" s="239"/>
      <c r="CS268" s="239"/>
      <c r="CT268" s="225"/>
      <c r="CU268" s="225"/>
      <c r="CV268" s="225"/>
      <c r="CW268" s="225"/>
      <c r="CX268" s="225"/>
      <c r="CY268" s="225"/>
      <c r="CZ268" s="225"/>
      <c r="DA268" s="225"/>
      <c r="DB268" s="225"/>
      <c r="DC268" s="225"/>
      <c r="DD268" s="225"/>
      <c r="DE268" s="225"/>
      <c r="DF268" s="225"/>
      <c r="DG268" s="225"/>
      <c r="DH268" s="225"/>
    </row>
    <row r="269" spans="2:112" s="221" customFormat="1" ht="20.100000000000001" customHeight="1" x14ac:dyDescent="0.25">
      <c r="B269" s="235"/>
      <c r="C269" s="236"/>
      <c r="P269" s="224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  <c r="AA269" s="222"/>
      <c r="AB269" s="222"/>
      <c r="AC269" s="223"/>
      <c r="AD269" s="223"/>
      <c r="CL269" s="257"/>
      <c r="CM269" s="257"/>
      <c r="CN269" s="257"/>
      <c r="CO269" s="257"/>
      <c r="CP269" s="257"/>
      <c r="CQ269" s="225"/>
      <c r="CR269" s="239"/>
      <c r="CS269" s="239"/>
      <c r="CT269" s="225"/>
      <c r="CU269" s="225"/>
      <c r="CV269" s="225"/>
      <c r="CW269" s="225"/>
      <c r="CX269" s="225"/>
      <c r="CY269" s="225"/>
      <c r="CZ269" s="225"/>
      <c r="DA269" s="225"/>
      <c r="DB269" s="225"/>
      <c r="DC269" s="225"/>
      <c r="DD269" s="225"/>
      <c r="DE269" s="225"/>
      <c r="DF269" s="225"/>
      <c r="DG269" s="225"/>
      <c r="DH269" s="225"/>
    </row>
    <row r="270" spans="2:112" s="221" customFormat="1" ht="20.100000000000001" customHeight="1" x14ac:dyDescent="0.25">
      <c r="B270" s="235"/>
      <c r="C270" s="236"/>
      <c r="P270" s="224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223"/>
      <c r="AD270" s="223"/>
      <c r="CL270" s="257"/>
      <c r="CM270" s="257"/>
      <c r="CN270" s="257"/>
      <c r="CO270" s="257"/>
      <c r="CP270" s="257"/>
      <c r="CQ270" s="225"/>
      <c r="CR270" s="239"/>
      <c r="CS270" s="239"/>
      <c r="CT270" s="225"/>
      <c r="CU270" s="225"/>
      <c r="CV270" s="225"/>
      <c r="CW270" s="225"/>
      <c r="CX270" s="225"/>
      <c r="CY270" s="225"/>
      <c r="CZ270" s="225"/>
      <c r="DA270" s="225"/>
      <c r="DB270" s="225"/>
      <c r="DC270" s="225"/>
      <c r="DD270" s="225"/>
      <c r="DE270" s="225"/>
      <c r="DF270" s="225"/>
      <c r="DG270" s="225"/>
      <c r="DH270" s="225"/>
    </row>
    <row r="271" spans="2:112" s="221" customFormat="1" ht="20.100000000000001" customHeight="1" x14ac:dyDescent="0.25">
      <c r="B271" s="235"/>
      <c r="C271" s="236"/>
      <c r="P271" s="224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223"/>
      <c r="AD271" s="223"/>
      <c r="CL271" s="257"/>
      <c r="CM271" s="257"/>
      <c r="CN271" s="257"/>
      <c r="CO271" s="257"/>
      <c r="CP271" s="257"/>
      <c r="CQ271" s="225"/>
      <c r="CR271" s="239"/>
      <c r="CS271" s="239"/>
      <c r="CT271" s="225"/>
      <c r="CU271" s="225"/>
      <c r="CV271" s="225"/>
      <c r="CW271" s="225"/>
      <c r="CX271" s="225"/>
      <c r="CY271" s="225"/>
      <c r="CZ271" s="225"/>
      <c r="DA271" s="225"/>
      <c r="DB271" s="225"/>
      <c r="DC271" s="225"/>
      <c r="DD271" s="225"/>
      <c r="DE271" s="225"/>
      <c r="DF271" s="225"/>
      <c r="DG271" s="225"/>
      <c r="DH271" s="225"/>
    </row>
    <row r="272" spans="2:112" s="221" customFormat="1" ht="20.100000000000001" customHeight="1" x14ac:dyDescent="0.25">
      <c r="B272" s="235"/>
      <c r="C272" s="236"/>
      <c r="P272" s="224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3"/>
      <c r="AD272" s="223"/>
      <c r="CL272" s="257"/>
      <c r="CM272" s="257"/>
      <c r="CN272" s="257"/>
      <c r="CO272" s="257"/>
      <c r="CP272" s="257"/>
      <c r="CQ272" s="225"/>
      <c r="CR272" s="239"/>
      <c r="CS272" s="239"/>
      <c r="CT272" s="225"/>
      <c r="CU272" s="225"/>
      <c r="CV272" s="225"/>
      <c r="CW272" s="225"/>
      <c r="CX272" s="225"/>
      <c r="CY272" s="225"/>
      <c r="CZ272" s="225"/>
      <c r="DA272" s="225"/>
      <c r="DB272" s="225"/>
      <c r="DC272" s="225"/>
      <c r="DD272" s="225"/>
      <c r="DE272" s="225"/>
      <c r="DF272" s="225"/>
      <c r="DG272" s="225"/>
      <c r="DH272" s="225"/>
    </row>
    <row r="273" spans="2:112" s="221" customFormat="1" ht="20.100000000000001" customHeight="1" x14ac:dyDescent="0.25">
      <c r="B273" s="235"/>
      <c r="C273" s="236"/>
      <c r="P273" s="224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223"/>
      <c r="AD273" s="223"/>
      <c r="CL273" s="257"/>
      <c r="CM273" s="257"/>
      <c r="CN273" s="257"/>
      <c r="CO273" s="257"/>
      <c r="CP273" s="257"/>
      <c r="CQ273" s="225"/>
      <c r="CR273" s="239"/>
      <c r="CS273" s="239"/>
      <c r="CT273" s="225"/>
      <c r="CU273" s="225"/>
      <c r="CV273" s="225"/>
      <c r="CW273" s="225"/>
      <c r="CX273" s="225"/>
      <c r="CY273" s="225"/>
      <c r="CZ273" s="225"/>
      <c r="DA273" s="225"/>
      <c r="DB273" s="225"/>
      <c r="DC273" s="225"/>
      <c r="DD273" s="225"/>
      <c r="DE273" s="225"/>
      <c r="DF273" s="225"/>
      <c r="DG273" s="225"/>
      <c r="DH273" s="225"/>
    </row>
    <row r="274" spans="2:112" s="221" customFormat="1" ht="20.100000000000001" customHeight="1" x14ac:dyDescent="0.25">
      <c r="B274" s="235"/>
      <c r="C274" s="236"/>
      <c r="P274" s="224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3"/>
      <c r="AD274" s="223"/>
      <c r="CL274" s="257"/>
      <c r="CM274" s="257"/>
      <c r="CN274" s="257"/>
      <c r="CO274" s="257"/>
      <c r="CP274" s="257"/>
      <c r="CQ274" s="225"/>
      <c r="CR274" s="239"/>
      <c r="CS274" s="239"/>
      <c r="CT274" s="225"/>
      <c r="CU274" s="225"/>
      <c r="CV274" s="225"/>
      <c r="CW274" s="225"/>
      <c r="CX274" s="225"/>
      <c r="CY274" s="225"/>
      <c r="CZ274" s="225"/>
      <c r="DA274" s="225"/>
      <c r="DB274" s="225"/>
      <c r="DC274" s="225"/>
      <c r="DD274" s="225"/>
      <c r="DE274" s="225"/>
      <c r="DF274" s="225"/>
      <c r="DG274" s="225"/>
      <c r="DH274" s="225"/>
    </row>
    <row r="275" spans="2:112" s="221" customFormat="1" ht="20.100000000000001" customHeight="1" x14ac:dyDescent="0.25">
      <c r="B275" s="235"/>
      <c r="C275" s="236"/>
      <c r="P275" s="224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3"/>
      <c r="AD275" s="223"/>
      <c r="CL275" s="257"/>
      <c r="CM275" s="257"/>
      <c r="CN275" s="257"/>
      <c r="CO275" s="257"/>
      <c r="CP275" s="257"/>
      <c r="CQ275" s="225"/>
      <c r="CR275" s="239"/>
      <c r="CS275" s="239"/>
      <c r="CT275" s="225"/>
      <c r="CU275" s="225"/>
      <c r="CV275" s="225"/>
      <c r="CW275" s="225"/>
      <c r="CX275" s="225"/>
      <c r="CY275" s="225"/>
      <c r="CZ275" s="225"/>
      <c r="DA275" s="225"/>
      <c r="DB275" s="225"/>
      <c r="DC275" s="225"/>
      <c r="DD275" s="225"/>
      <c r="DE275" s="225"/>
      <c r="DF275" s="225"/>
      <c r="DG275" s="225"/>
      <c r="DH275" s="225"/>
    </row>
    <row r="276" spans="2:112" s="221" customFormat="1" ht="20.100000000000001" customHeight="1" x14ac:dyDescent="0.25">
      <c r="B276" s="235"/>
      <c r="C276" s="236"/>
      <c r="P276" s="224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3"/>
      <c r="AD276" s="223"/>
      <c r="CL276" s="257"/>
      <c r="CM276" s="257"/>
      <c r="CN276" s="257"/>
      <c r="CO276" s="257"/>
      <c r="CP276" s="257"/>
      <c r="CQ276" s="225"/>
      <c r="CR276" s="239"/>
      <c r="CS276" s="239"/>
      <c r="CT276" s="225"/>
      <c r="CU276" s="225"/>
      <c r="CV276" s="225"/>
      <c r="CW276" s="225"/>
      <c r="CX276" s="225"/>
      <c r="CY276" s="225"/>
      <c r="CZ276" s="225"/>
      <c r="DA276" s="225"/>
      <c r="DB276" s="225"/>
      <c r="DC276" s="225"/>
      <c r="DD276" s="225"/>
      <c r="DE276" s="225"/>
      <c r="DF276" s="225"/>
      <c r="DG276" s="225"/>
      <c r="DH276" s="225"/>
    </row>
    <row r="277" spans="2:112" s="221" customFormat="1" ht="20.100000000000001" customHeight="1" x14ac:dyDescent="0.25">
      <c r="B277" s="235"/>
      <c r="C277" s="236"/>
      <c r="P277" s="224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223"/>
      <c r="AD277" s="223"/>
      <c r="CL277" s="257"/>
      <c r="CM277" s="257"/>
      <c r="CN277" s="257"/>
      <c r="CO277" s="257"/>
      <c r="CP277" s="257"/>
      <c r="CQ277" s="225"/>
      <c r="CR277" s="239"/>
      <c r="CS277" s="239"/>
      <c r="CT277" s="225"/>
      <c r="CU277" s="225"/>
      <c r="CV277" s="225"/>
      <c r="CW277" s="225"/>
      <c r="CX277" s="225"/>
      <c r="CY277" s="225"/>
      <c r="CZ277" s="225"/>
      <c r="DA277" s="225"/>
      <c r="DB277" s="225"/>
      <c r="DC277" s="225"/>
      <c r="DD277" s="225"/>
      <c r="DE277" s="225"/>
      <c r="DF277" s="225"/>
      <c r="DG277" s="225"/>
      <c r="DH277" s="225"/>
    </row>
    <row r="278" spans="2:112" s="221" customFormat="1" ht="20.100000000000001" customHeight="1" x14ac:dyDescent="0.25">
      <c r="B278" s="235"/>
      <c r="C278" s="236"/>
      <c r="P278" s="224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  <c r="AA278" s="222"/>
      <c r="AB278" s="222"/>
      <c r="AC278" s="223"/>
      <c r="AD278" s="223"/>
      <c r="CL278" s="257"/>
      <c r="CM278" s="257"/>
      <c r="CN278" s="257"/>
      <c r="CO278" s="257"/>
      <c r="CP278" s="257"/>
      <c r="CQ278" s="225"/>
      <c r="CR278" s="239"/>
      <c r="CS278" s="239"/>
      <c r="CT278" s="225"/>
      <c r="CU278" s="225"/>
      <c r="CV278" s="225"/>
      <c r="CW278" s="225"/>
      <c r="CX278" s="225"/>
      <c r="CY278" s="225"/>
      <c r="CZ278" s="225"/>
      <c r="DA278" s="225"/>
      <c r="DB278" s="225"/>
      <c r="DC278" s="225"/>
      <c r="DD278" s="225"/>
      <c r="DE278" s="225"/>
      <c r="DF278" s="225"/>
      <c r="DG278" s="225"/>
      <c r="DH278" s="225"/>
    </row>
    <row r="279" spans="2:112" s="221" customFormat="1" ht="20.100000000000001" customHeight="1" x14ac:dyDescent="0.25">
      <c r="B279" s="235"/>
      <c r="C279" s="236"/>
      <c r="P279" s="224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  <c r="AA279" s="222"/>
      <c r="AB279" s="222"/>
      <c r="AC279" s="223"/>
      <c r="AD279" s="223"/>
      <c r="CL279" s="257"/>
      <c r="CM279" s="257"/>
      <c r="CN279" s="257"/>
      <c r="CO279" s="257"/>
      <c r="CP279" s="257"/>
      <c r="CQ279" s="225"/>
      <c r="CR279" s="239"/>
      <c r="CS279" s="239"/>
      <c r="CT279" s="225"/>
      <c r="CU279" s="225"/>
      <c r="CV279" s="225"/>
      <c r="CW279" s="225"/>
      <c r="CX279" s="225"/>
      <c r="CY279" s="225"/>
      <c r="CZ279" s="225"/>
      <c r="DA279" s="225"/>
      <c r="DB279" s="225"/>
      <c r="DC279" s="225"/>
      <c r="DD279" s="225"/>
      <c r="DE279" s="225"/>
      <c r="DF279" s="225"/>
      <c r="DG279" s="225"/>
      <c r="DH279" s="225"/>
    </row>
    <row r="280" spans="2:112" s="221" customFormat="1" ht="20.100000000000001" customHeight="1" x14ac:dyDescent="0.25">
      <c r="B280" s="235"/>
      <c r="C280" s="236"/>
      <c r="P280" s="224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3"/>
      <c r="AD280" s="223"/>
      <c r="CL280" s="257"/>
      <c r="CM280" s="257"/>
      <c r="CN280" s="257"/>
      <c r="CO280" s="257"/>
      <c r="CP280" s="257"/>
      <c r="CQ280" s="225"/>
      <c r="CR280" s="239"/>
      <c r="CS280" s="239"/>
      <c r="CT280" s="225"/>
      <c r="CU280" s="225"/>
      <c r="CV280" s="225"/>
      <c r="CW280" s="225"/>
      <c r="CX280" s="225"/>
      <c r="CY280" s="225"/>
      <c r="CZ280" s="225"/>
      <c r="DA280" s="225"/>
      <c r="DB280" s="225"/>
      <c r="DC280" s="225"/>
      <c r="DD280" s="225"/>
      <c r="DE280" s="225"/>
      <c r="DF280" s="225"/>
      <c r="DG280" s="225"/>
      <c r="DH280" s="225"/>
    </row>
    <row r="281" spans="2:112" s="221" customFormat="1" ht="20.100000000000001" customHeight="1" x14ac:dyDescent="0.25">
      <c r="B281" s="235"/>
      <c r="C281" s="236"/>
      <c r="P281" s="224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3"/>
      <c r="AD281" s="223"/>
      <c r="CL281" s="257"/>
      <c r="CM281" s="257"/>
      <c r="CN281" s="257"/>
      <c r="CO281" s="257"/>
      <c r="CP281" s="257"/>
      <c r="CQ281" s="225"/>
      <c r="CR281" s="239"/>
      <c r="CS281" s="239"/>
      <c r="CT281" s="225"/>
      <c r="CU281" s="225"/>
      <c r="CV281" s="225"/>
      <c r="CW281" s="225"/>
      <c r="CX281" s="225"/>
      <c r="CY281" s="225"/>
      <c r="CZ281" s="225"/>
      <c r="DA281" s="225"/>
      <c r="DB281" s="225"/>
      <c r="DC281" s="225"/>
      <c r="DD281" s="225"/>
      <c r="DE281" s="225"/>
      <c r="DF281" s="225"/>
      <c r="DG281" s="225"/>
      <c r="DH281" s="225"/>
    </row>
    <row r="282" spans="2:112" s="221" customFormat="1" ht="20.100000000000001" customHeight="1" x14ac:dyDescent="0.25">
      <c r="B282" s="235"/>
      <c r="C282" s="236"/>
      <c r="P282" s="224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3"/>
      <c r="AD282" s="223"/>
      <c r="CL282" s="257"/>
      <c r="CM282" s="257"/>
      <c r="CN282" s="257"/>
      <c r="CO282" s="257"/>
      <c r="CP282" s="257"/>
      <c r="CQ282" s="225"/>
      <c r="CR282" s="239"/>
      <c r="CS282" s="239"/>
      <c r="CT282" s="225"/>
      <c r="CU282" s="225"/>
      <c r="CV282" s="225"/>
      <c r="CW282" s="225"/>
      <c r="CX282" s="225"/>
      <c r="CY282" s="225"/>
      <c r="CZ282" s="225"/>
      <c r="DA282" s="225"/>
      <c r="DB282" s="225"/>
      <c r="DC282" s="225"/>
      <c r="DD282" s="225"/>
      <c r="DE282" s="225"/>
      <c r="DF282" s="225"/>
      <c r="DG282" s="225"/>
      <c r="DH282" s="225"/>
    </row>
    <row r="283" spans="2:112" s="221" customFormat="1" ht="20.100000000000001" customHeight="1" x14ac:dyDescent="0.25">
      <c r="B283" s="235"/>
      <c r="C283" s="236"/>
      <c r="P283" s="224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  <c r="AA283" s="222"/>
      <c r="AB283" s="222"/>
      <c r="AC283" s="223"/>
      <c r="AD283" s="223"/>
      <c r="CL283" s="257"/>
      <c r="CM283" s="257"/>
      <c r="CN283" s="257"/>
      <c r="CO283" s="257"/>
      <c r="CP283" s="257"/>
      <c r="CQ283" s="225"/>
      <c r="CR283" s="239"/>
      <c r="CS283" s="239"/>
      <c r="CT283" s="225"/>
      <c r="CU283" s="225"/>
      <c r="CV283" s="225"/>
      <c r="CW283" s="225"/>
      <c r="CX283" s="225"/>
      <c r="CY283" s="225"/>
      <c r="CZ283" s="225"/>
      <c r="DA283" s="225"/>
      <c r="DB283" s="225"/>
      <c r="DC283" s="225"/>
      <c r="DD283" s="225"/>
      <c r="DE283" s="225"/>
      <c r="DF283" s="225"/>
      <c r="DG283" s="225"/>
      <c r="DH283" s="225"/>
    </row>
    <row r="284" spans="2:112" s="221" customFormat="1" ht="20.100000000000001" customHeight="1" x14ac:dyDescent="0.25">
      <c r="B284" s="235"/>
      <c r="C284" s="236"/>
      <c r="P284" s="224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  <c r="AA284" s="222"/>
      <c r="AB284" s="222"/>
      <c r="AC284" s="223"/>
      <c r="AD284" s="223"/>
      <c r="CL284" s="257"/>
      <c r="CM284" s="257"/>
      <c r="CN284" s="257"/>
      <c r="CO284" s="257"/>
      <c r="CP284" s="257"/>
      <c r="CQ284" s="225"/>
      <c r="CR284" s="239"/>
      <c r="CS284" s="239"/>
      <c r="CT284" s="225"/>
      <c r="CU284" s="225"/>
      <c r="CV284" s="225"/>
      <c r="CW284" s="225"/>
      <c r="CX284" s="225"/>
      <c r="CY284" s="225"/>
      <c r="CZ284" s="225"/>
      <c r="DA284" s="225"/>
      <c r="DB284" s="225"/>
      <c r="DC284" s="225"/>
      <c r="DD284" s="225"/>
      <c r="DE284" s="225"/>
      <c r="DF284" s="225"/>
      <c r="DG284" s="225"/>
      <c r="DH284" s="225"/>
    </row>
    <row r="285" spans="2:112" s="221" customFormat="1" ht="20.100000000000001" customHeight="1" x14ac:dyDescent="0.25">
      <c r="B285" s="235"/>
      <c r="C285" s="236"/>
      <c r="P285" s="224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223"/>
      <c r="AD285" s="223"/>
      <c r="CL285" s="257"/>
      <c r="CM285" s="257"/>
      <c r="CN285" s="257"/>
      <c r="CO285" s="257"/>
      <c r="CP285" s="257"/>
      <c r="CQ285" s="225"/>
      <c r="CR285" s="239"/>
      <c r="CS285" s="239"/>
      <c r="CT285" s="225"/>
      <c r="CU285" s="225"/>
      <c r="CV285" s="225"/>
      <c r="CW285" s="225"/>
      <c r="CX285" s="225"/>
      <c r="CY285" s="225"/>
      <c r="CZ285" s="225"/>
      <c r="DA285" s="225"/>
      <c r="DB285" s="225"/>
      <c r="DC285" s="225"/>
      <c r="DD285" s="225"/>
      <c r="DE285" s="225"/>
      <c r="DF285" s="225"/>
      <c r="DG285" s="225"/>
      <c r="DH285" s="225"/>
    </row>
    <row r="286" spans="2:112" s="221" customFormat="1" ht="20.100000000000001" customHeight="1" x14ac:dyDescent="0.25">
      <c r="B286" s="235"/>
      <c r="C286" s="236"/>
      <c r="P286" s="224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3"/>
      <c r="AD286" s="223"/>
      <c r="CL286" s="257"/>
      <c r="CM286" s="257"/>
      <c r="CN286" s="257"/>
      <c r="CO286" s="257"/>
      <c r="CP286" s="257"/>
      <c r="CQ286" s="225"/>
      <c r="CR286" s="239"/>
      <c r="CS286" s="239"/>
      <c r="CT286" s="225"/>
      <c r="CU286" s="225"/>
      <c r="CV286" s="225"/>
      <c r="CW286" s="225"/>
      <c r="CX286" s="225"/>
      <c r="CY286" s="225"/>
      <c r="CZ286" s="225"/>
      <c r="DA286" s="225"/>
      <c r="DB286" s="225"/>
      <c r="DC286" s="225"/>
      <c r="DD286" s="225"/>
      <c r="DE286" s="225"/>
      <c r="DF286" s="225"/>
      <c r="DG286" s="225"/>
      <c r="DH286" s="225"/>
    </row>
    <row r="287" spans="2:112" s="221" customFormat="1" ht="20.100000000000001" customHeight="1" x14ac:dyDescent="0.25">
      <c r="B287" s="235"/>
      <c r="C287" s="236"/>
      <c r="P287" s="224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3"/>
      <c r="AD287" s="223"/>
      <c r="CL287" s="257"/>
      <c r="CM287" s="257"/>
      <c r="CN287" s="257"/>
      <c r="CO287" s="257"/>
      <c r="CP287" s="257"/>
      <c r="CQ287" s="225"/>
      <c r="CR287" s="239"/>
      <c r="CS287" s="239"/>
      <c r="CT287" s="225"/>
      <c r="CU287" s="225"/>
      <c r="CV287" s="225"/>
      <c r="CW287" s="225"/>
      <c r="CX287" s="225"/>
      <c r="CY287" s="225"/>
      <c r="CZ287" s="225"/>
      <c r="DA287" s="225"/>
      <c r="DB287" s="225"/>
      <c r="DC287" s="225"/>
      <c r="DD287" s="225"/>
      <c r="DE287" s="225"/>
      <c r="DF287" s="225"/>
      <c r="DG287" s="225"/>
      <c r="DH287" s="225"/>
    </row>
    <row r="288" spans="2:112" s="221" customFormat="1" ht="20.100000000000001" customHeight="1" x14ac:dyDescent="0.25">
      <c r="B288" s="235"/>
      <c r="C288" s="236"/>
      <c r="P288" s="224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3"/>
      <c r="AD288" s="223"/>
      <c r="CL288" s="257"/>
      <c r="CM288" s="257"/>
      <c r="CN288" s="257"/>
      <c r="CO288" s="257"/>
      <c r="CP288" s="257"/>
      <c r="CQ288" s="225"/>
      <c r="CR288" s="239"/>
      <c r="CS288" s="239"/>
      <c r="CT288" s="225"/>
      <c r="CU288" s="225"/>
      <c r="CV288" s="225"/>
      <c r="CW288" s="225"/>
      <c r="CX288" s="225"/>
      <c r="CY288" s="225"/>
      <c r="CZ288" s="225"/>
      <c r="DA288" s="225"/>
      <c r="DB288" s="225"/>
      <c r="DC288" s="225"/>
      <c r="DD288" s="225"/>
      <c r="DE288" s="225"/>
      <c r="DF288" s="225"/>
      <c r="DG288" s="225"/>
      <c r="DH288" s="225"/>
    </row>
    <row r="289" spans="2:112" s="221" customFormat="1" ht="20.100000000000001" customHeight="1" x14ac:dyDescent="0.25">
      <c r="B289" s="235"/>
      <c r="C289" s="236"/>
      <c r="P289" s="224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3"/>
      <c r="AD289" s="223"/>
      <c r="CL289" s="257"/>
      <c r="CM289" s="257"/>
      <c r="CN289" s="257"/>
      <c r="CO289" s="257"/>
      <c r="CP289" s="257"/>
      <c r="CQ289" s="225"/>
      <c r="CR289" s="239"/>
      <c r="CS289" s="239"/>
      <c r="CT289" s="225"/>
      <c r="CU289" s="225"/>
      <c r="CV289" s="225"/>
      <c r="CW289" s="225"/>
      <c r="CX289" s="225"/>
      <c r="CY289" s="225"/>
      <c r="CZ289" s="225"/>
      <c r="DA289" s="225"/>
      <c r="DB289" s="225"/>
      <c r="DC289" s="225"/>
      <c r="DD289" s="225"/>
      <c r="DE289" s="225"/>
      <c r="DF289" s="225"/>
      <c r="DG289" s="225"/>
      <c r="DH289" s="225"/>
    </row>
    <row r="290" spans="2:112" s="221" customFormat="1" ht="20.100000000000001" customHeight="1" x14ac:dyDescent="0.25">
      <c r="B290" s="235"/>
      <c r="C290" s="236"/>
      <c r="P290" s="224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3"/>
      <c r="AD290" s="223"/>
      <c r="CL290" s="257"/>
      <c r="CM290" s="257"/>
      <c r="CN290" s="257"/>
      <c r="CO290" s="257"/>
      <c r="CP290" s="257"/>
      <c r="CQ290" s="225"/>
      <c r="CR290" s="239"/>
      <c r="CS290" s="239"/>
      <c r="CT290" s="225"/>
      <c r="CU290" s="225"/>
      <c r="CV290" s="225"/>
      <c r="CW290" s="225"/>
      <c r="CX290" s="225"/>
      <c r="CY290" s="225"/>
      <c r="CZ290" s="225"/>
      <c r="DA290" s="225"/>
      <c r="DB290" s="225"/>
      <c r="DC290" s="225"/>
      <c r="DD290" s="225"/>
      <c r="DE290" s="225"/>
      <c r="DF290" s="225"/>
      <c r="DG290" s="225"/>
      <c r="DH290" s="225"/>
    </row>
    <row r="291" spans="2:112" s="221" customFormat="1" ht="20.100000000000001" customHeight="1" x14ac:dyDescent="0.25">
      <c r="B291" s="235"/>
      <c r="C291" s="236"/>
      <c r="P291" s="224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  <c r="AA291" s="222"/>
      <c r="AB291" s="222"/>
      <c r="AC291" s="223"/>
      <c r="AD291" s="223"/>
      <c r="CL291" s="257"/>
      <c r="CM291" s="257"/>
      <c r="CN291" s="257"/>
      <c r="CO291" s="257"/>
      <c r="CP291" s="257"/>
      <c r="CQ291" s="225"/>
      <c r="CR291" s="239"/>
      <c r="CS291" s="239"/>
      <c r="CT291" s="225"/>
      <c r="CU291" s="225"/>
      <c r="CV291" s="225"/>
      <c r="CW291" s="225"/>
      <c r="CX291" s="225"/>
      <c r="CY291" s="225"/>
      <c r="CZ291" s="225"/>
      <c r="DA291" s="225"/>
      <c r="DB291" s="225"/>
      <c r="DC291" s="225"/>
      <c r="DD291" s="225"/>
      <c r="DE291" s="225"/>
      <c r="DF291" s="225"/>
      <c r="DG291" s="225"/>
      <c r="DH291" s="225"/>
    </row>
    <row r="292" spans="2:112" s="221" customFormat="1" ht="20.100000000000001" customHeight="1" x14ac:dyDescent="0.25">
      <c r="B292" s="235"/>
      <c r="C292" s="236"/>
      <c r="P292" s="224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223"/>
      <c r="AD292" s="223"/>
      <c r="CL292" s="257"/>
      <c r="CM292" s="257"/>
      <c r="CN292" s="257"/>
      <c r="CO292" s="257"/>
      <c r="CP292" s="257"/>
      <c r="CQ292" s="225"/>
      <c r="CR292" s="239"/>
      <c r="CS292" s="239"/>
      <c r="CT292" s="225"/>
      <c r="CU292" s="225"/>
      <c r="CV292" s="225"/>
      <c r="CW292" s="225"/>
      <c r="CX292" s="225"/>
      <c r="CY292" s="225"/>
      <c r="CZ292" s="225"/>
      <c r="DA292" s="225"/>
      <c r="DB292" s="225"/>
      <c r="DC292" s="225"/>
      <c r="DD292" s="225"/>
      <c r="DE292" s="225"/>
      <c r="DF292" s="225"/>
      <c r="DG292" s="225"/>
      <c r="DH292" s="225"/>
    </row>
    <row r="293" spans="2:112" s="221" customFormat="1" ht="20.100000000000001" customHeight="1" x14ac:dyDescent="0.25">
      <c r="B293" s="235"/>
      <c r="C293" s="236"/>
      <c r="P293" s="224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  <c r="AA293" s="222"/>
      <c r="AB293" s="222"/>
      <c r="AC293" s="223"/>
      <c r="AD293" s="223"/>
      <c r="CL293" s="257"/>
      <c r="CM293" s="257"/>
      <c r="CN293" s="257"/>
      <c r="CO293" s="257"/>
      <c r="CP293" s="257"/>
      <c r="CQ293" s="225"/>
      <c r="CR293" s="239"/>
      <c r="CS293" s="239"/>
      <c r="CT293" s="225"/>
      <c r="CU293" s="225"/>
      <c r="CV293" s="225"/>
      <c r="CW293" s="225"/>
      <c r="CX293" s="225"/>
      <c r="CY293" s="225"/>
      <c r="CZ293" s="225"/>
      <c r="DA293" s="225"/>
      <c r="DB293" s="225"/>
      <c r="DC293" s="225"/>
      <c r="DD293" s="225"/>
      <c r="DE293" s="225"/>
      <c r="DF293" s="225"/>
      <c r="DG293" s="225"/>
      <c r="DH293" s="225"/>
    </row>
    <row r="294" spans="2:112" s="221" customFormat="1" ht="20.100000000000001" customHeight="1" x14ac:dyDescent="0.25">
      <c r="B294" s="235"/>
      <c r="C294" s="236"/>
      <c r="P294" s="224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  <c r="AA294" s="222"/>
      <c r="AB294" s="222"/>
      <c r="AC294" s="223"/>
      <c r="AD294" s="223"/>
      <c r="CL294" s="257"/>
      <c r="CM294" s="257"/>
      <c r="CN294" s="257"/>
      <c r="CO294" s="257"/>
      <c r="CP294" s="257"/>
      <c r="CQ294" s="225"/>
      <c r="CR294" s="239"/>
      <c r="CS294" s="239"/>
      <c r="CT294" s="225"/>
      <c r="CU294" s="225"/>
      <c r="CV294" s="225"/>
      <c r="CW294" s="225"/>
      <c r="CX294" s="225"/>
      <c r="CY294" s="225"/>
      <c r="CZ294" s="225"/>
      <c r="DA294" s="225"/>
      <c r="DB294" s="225"/>
      <c r="DC294" s="225"/>
      <c r="DD294" s="225"/>
      <c r="DE294" s="225"/>
      <c r="DF294" s="225"/>
      <c r="DG294" s="225"/>
      <c r="DH294" s="225"/>
    </row>
    <row r="295" spans="2:112" s="221" customFormat="1" ht="20.100000000000001" customHeight="1" x14ac:dyDescent="0.25">
      <c r="B295" s="235"/>
      <c r="C295" s="236"/>
      <c r="P295" s="224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  <c r="AA295" s="222"/>
      <c r="AB295" s="222"/>
      <c r="AC295" s="223"/>
      <c r="AD295" s="223"/>
      <c r="CL295" s="257"/>
      <c r="CM295" s="257"/>
      <c r="CN295" s="257"/>
      <c r="CO295" s="257"/>
      <c r="CP295" s="257"/>
      <c r="CQ295" s="225"/>
      <c r="CR295" s="239"/>
      <c r="CS295" s="239"/>
      <c r="CT295" s="225"/>
      <c r="CU295" s="225"/>
      <c r="CV295" s="225"/>
      <c r="CW295" s="225"/>
      <c r="CX295" s="225"/>
      <c r="CY295" s="225"/>
      <c r="CZ295" s="225"/>
      <c r="DA295" s="225"/>
      <c r="DB295" s="225"/>
      <c r="DC295" s="225"/>
      <c r="DD295" s="225"/>
      <c r="DE295" s="225"/>
      <c r="DF295" s="225"/>
      <c r="DG295" s="225"/>
      <c r="DH295" s="225"/>
    </row>
    <row r="296" spans="2:112" s="221" customFormat="1" ht="20.100000000000001" customHeight="1" x14ac:dyDescent="0.25">
      <c r="B296" s="235"/>
      <c r="C296" s="236"/>
      <c r="P296" s="224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  <c r="AA296" s="222"/>
      <c r="AB296" s="222"/>
      <c r="AC296" s="223"/>
      <c r="AD296" s="223"/>
      <c r="CL296" s="257"/>
      <c r="CM296" s="257"/>
      <c r="CN296" s="257"/>
      <c r="CO296" s="257"/>
      <c r="CP296" s="257"/>
      <c r="CQ296" s="225"/>
      <c r="CR296" s="239"/>
      <c r="CS296" s="239"/>
      <c r="CT296" s="225"/>
      <c r="CU296" s="225"/>
      <c r="CV296" s="225"/>
      <c r="CW296" s="225"/>
      <c r="CX296" s="225"/>
      <c r="CY296" s="225"/>
      <c r="CZ296" s="225"/>
      <c r="DA296" s="225"/>
      <c r="DB296" s="225"/>
      <c r="DC296" s="225"/>
      <c r="DD296" s="225"/>
      <c r="DE296" s="225"/>
      <c r="DF296" s="225"/>
      <c r="DG296" s="225"/>
      <c r="DH296" s="225"/>
    </row>
    <row r="297" spans="2:112" s="221" customFormat="1" ht="20.100000000000001" customHeight="1" x14ac:dyDescent="0.25">
      <c r="B297" s="235"/>
      <c r="C297" s="236"/>
      <c r="P297" s="224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  <c r="AA297" s="222"/>
      <c r="AB297" s="222"/>
      <c r="AC297" s="223"/>
      <c r="AD297" s="223"/>
      <c r="CL297" s="257"/>
      <c r="CM297" s="257"/>
      <c r="CN297" s="257"/>
      <c r="CO297" s="257"/>
      <c r="CP297" s="257"/>
      <c r="CQ297" s="225"/>
      <c r="CR297" s="239"/>
      <c r="CS297" s="239"/>
      <c r="CT297" s="225"/>
      <c r="CU297" s="225"/>
      <c r="CV297" s="225"/>
      <c r="CW297" s="225"/>
      <c r="CX297" s="225"/>
      <c r="CY297" s="225"/>
      <c r="CZ297" s="225"/>
      <c r="DA297" s="225"/>
      <c r="DB297" s="225"/>
      <c r="DC297" s="225"/>
      <c r="DD297" s="225"/>
      <c r="DE297" s="225"/>
      <c r="DF297" s="225"/>
      <c r="DG297" s="225"/>
      <c r="DH297" s="225"/>
    </row>
    <row r="298" spans="2:112" s="221" customFormat="1" ht="20.100000000000001" customHeight="1" x14ac:dyDescent="0.25">
      <c r="B298" s="235"/>
      <c r="C298" s="236"/>
      <c r="P298" s="224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223"/>
      <c r="AD298" s="223"/>
      <c r="CL298" s="257"/>
      <c r="CM298" s="257"/>
      <c r="CN298" s="257"/>
      <c r="CO298" s="257"/>
      <c r="CP298" s="257"/>
      <c r="CQ298" s="225"/>
      <c r="CR298" s="239"/>
      <c r="CS298" s="239"/>
      <c r="CT298" s="225"/>
      <c r="CU298" s="225"/>
      <c r="CV298" s="225"/>
      <c r="CW298" s="225"/>
      <c r="CX298" s="225"/>
      <c r="CY298" s="225"/>
      <c r="CZ298" s="225"/>
      <c r="DA298" s="225"/>
      <c r="DB298" s="225"/>
      <c r="DC298" s="225"/>
      <c r="DD298" s="225"/>
      <c r="DE298" s="225"/>
      <c r="DF298" s="225"/>
      <c r="DG298" s="225"/>
      <c r="DH298" s="225"/>
    </row>
    <row r="299" spans="2:112" s="221" customFormat="1" ht="20.100000000000001" customHeight="1" x14ac:dyDescent="0.25">
      <c r="B299" s="235"/>
      <c r="C299" s="236"/>
      <c r="P299" s="224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  <c r="AA299" s="222"/>
      <c r="AB299" s="222"/>
      <c r="AC299" s="223"/>
      <c r="AD299" s="223"/>
      <c r="CL299" s="257"/>
      <c r="CM299" s="257"/>
      <c r="CN299" s="257"/>
      <c r="CO299" s="257"/>
      <c r="CP299" s="257"/>
      <c r="CQ299" s="225"/>
      <c r="CR299" s="239"/>
      <c r="CS299" s="239"/>
      <c r="CT299" s="225"/>
      <c r="CU299" s="225"/>
      <c r="CV299" s="225"/>
      <c r="CW299" s="225"/>
      <c r="CX299" s="225"/>
      <c r="CY299" s="225"/>
      <c r="CZ299" s="225"/>
      <c r="DA299" s="225"/>
      <c r="DB299" s="225"/>
      <c r="DC299" s="225"/>
      <c r="DD299" s="225"/>
      <c r="DE299" s="225"/>
      <c r="DF299" s="225"/>
      <c r="DG299" s="225"/>
      <c r="DH299" s="225"/>
    </row>
    <row r="300" spans="2:112" s="221" customFormat="1" ht="20.100000000000001" customHeight="1" x14ac:dyDescent="0.25">
      <c r="B300" s="235"/>
      <c r="C300" s="236"/>
      <c r="P300" s="224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223"/>
      <c r="AD300" s="223"/>
      <c r="CL300" s="257"/>
      <c r="CM300" s="257"/>
      <c r="CN300" s="257"/>
      <c r="CO300" s="257"/>
      <c r="CP300" s="257"/>
      <c r="CQ300" s="225"/>
      <c r="CR300" s="239"/>
      <c r="CS300" s="239"/>
      <c r="CT300" s="225"/>
      <c r="CU300" s="225"/>
      <c r="CV300" s="225"/>
      <c r="CW300" s="225"/>
      <c r="CX300" s="225"/>
      <c r="CY300" s="225"/>
      <c r="CZ300" s="225"/>
      <c r="DA300" s="225"/>
      <c r="DB300" s="225"/>
      <c r="DC300" s="225"/>
      <c r="DD300" s="225"/>
      <c r="DE300" s="225"/>
      <c r="DF300" s="225"/>
      <c r="DG300" s="225"/>
      <c r="DH300" s="225"/>
    </row>
    <row r="301" spans="2:112" s="221" customFormat="1" ht="20.100000000000001" customHeight="1" x14ac:dyDescent="0.25">
      <c r="B301" s="235"/>
      <c r="C301" s="236"/>
      <c r="P301" s="224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3"/>
      <c r="AD301" s="223"/>
      <c r="CL301" s="257"/>
      <c r="CM301" s="257"/>
      <c r="CN301" s="257"/>
      <c r="CO301" s="257"/>
      <c r="CP301" s="257"/>
      <c r="CQ301" s="225"/>
      <c r="CR301" s="239"/>
      <c r="CS301" s="239"/>
      <c r="CT301" s="225"/>
      <c r="CU301" s="225"/>
      <c r="CV301" s="225"/>
      <c r="CW301" s="225"/>
      <c r="CX301" s="225"/>
      <c r="CY301" s="225"/>
      <c r="CZ301" s="225"/>
      <c r="DA301" s="225"/>
      <c r="DB301" s="225"/>
      <c r="DC301" s="225"/>
      <c r="DD301" s="225"/>
      <c r="DE301" s="225"/>
      <c r="DF301" s="225"/>
      <c r="DG301" s="225"/>
      <c r="DH301" s="225"/>
    </row>
    <row r="302" spans="2:112" s="221" customFormat="1" ht="20.100000000000001" customHeight="1" x14ac:dyDescent="0.25">
      <c r="B302" s="235"/>
      <c r="C302" s="236"/>
      <c r="P302" s="224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3"/>
      <c r="AD302" s="223"/>
      <c r="CL302" s="257"/>
      <c r="CM302" s="257"/>
      <c r="CN302" s="257"/>
      <c r="CO302" s="257"/>
      <c r="CP302" s="257"/>
      <c r="CQ302" s="225"/>
      <c r="CR302" s="239"/>
      <c r="CS302" s="239"/>
      <c r="CT302" s="225"/>
      <c r="CU302" s="225"/>
      <c r="CV302" s="225"/>
      <c r="CW302" s="225"/>
      <c r="CX302" s="225"/>
      <c r="CY302" s="225"/>
      <c r="CZ302" s="225"/>
      <c r="DA302" s="225"/>
      <c r="DB302" s="225"/>
      <c r="DC302" s="225"/>
      <c r="DD302" s="225"/>
      <c r="DE302" s="225"/>
      <c r="DF302" s="225"/>
      <c r="DG302" s="225"/>
      <c r="DH302" s="225"/>
    </row>
    <row r="303" spans="2:112" s="221" customFormat="1" ht="20.100000000000001" customHeight="1" x14ac:dyDescent="0.25">
      <c r="B303" s="235"/>
      <c r="C303" s="236"/>
      <c r="P303" s="224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3"/>
      <c r="AD303" s="223"/>
      <c r="CL303" s="257"/>
      <c r="CM303" s="257"/>
      <c r="CN303" s="257"/>
      <c r="CO303" s="257"/>
      <c r="CP303" s="257"/>
      <c r="CQ303" s="225"/>
      <c r="CR303" s="239"/>
      <c r="CS303" s="239"/>
      <c r="CT303" s="225"/>
      <c r="CU303" s="225"/>
      <c r="CV303" s="225"/>
      <c r="CW303" s="225"/>
      <c r="CX303" s="225"/>
      <c r="CY303" s="225"/>
      <c r="CZ303" s="225"/>
      <c r="DA303" s="225"/>
      <c r="DB303" s="225"/>
      <c r="DC303" s="225"/>
      <c r="DD303" s="225"/>
      <c r="DE303" s="225"/>
      <c r="DF303" s="225"/>
      <c r="DG303" s="225"/>
      <c r="DH303" s="225"/>
    </row>
    <row r="304" spans="2:112" s="221" customFormat="1" ht="20.100000000000001" customHeight="1" x14ac:dyDescent="0.25">
      <c r="B304" s="235"/>
      <c r="C304" s="236"/>
      <c r="P304" s="224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223"/>
      <c r="AD304" s="223"/>
      <c r="CL304" s="257"/>
      <c r="CM304" s="257"/>
      <c r="CN304" s="257"/>
      <c r="CO304" s="257"/>
      <c r="CP304" s="257"/>
      <c r="CQ304" s="225"/>
      <c r="CR304" s="239"/>
      <c r="CS304" s="239"/>
      <c r="CT304" s="225"/>
      <c r="CU304" s="225"/>
      <c r="CV304" s="225"/>
      <c r="CW304" s="225"/>
      <c r="CX304" s="225"/>
      <c r="CY304" s="225"/>
      <c r="CZ304" s="225"/>
      <c r="DA304" s="225"/>
      <c r="DB304" s="225"/>
      <c r="DC304" s="225"/>
      <c r="DD304" s="225"/>
      <c r="DE304" s="225"/>
      <c r="DF304" s="225"/>
      <c r="DG304" s="225"/>
      <c r="DH304" s="225"/>
    </row>
    <row r="305" spans="2:112" s="221" customFormat="1" ht="20.100000000000001" customHeight="1" x14ac:dyDescent="0.25">
      <c r="B305" s="235"/>
      <c r="C305" s="236"/>
      <c r="P305" s="224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3"/>
      <c r="AD305" s="223"/>
      <c r="CL305" s="257"/>
      <c r="CM305" s="257"/>
      <c r="CN305" s="257"/>
      <c r="CO305" s="257"/>
      <c r="CP305" s="257"/>
      <c r="CQ305" s="225"/>
      <c r="CR305" s="239"/>
      <c r="CS305" s="239"/>
      <c r="CT305" s="225"/>
      <c r="CU305" s="225"/>
      <c r="CV305" s="225"/>
      <c r="CW305" s="225"/>
      <c r="CX305" s="225"/>
      <c r="CY305" s="225"/>
      <c r="CZ305" s="225"/>
      <c r="DA305" s="225"/>
      <c r="DB305" s="225"/>
      <c r="DC305" s="225"/>
      <c r="DD305" s="225"/>
      <c r="DE305" s="225"/>
      <c r="DF305" s="225"/>
      <c r="DG305" s="225"/>
      <c r="DH305" s="225"/>
    </row>
    <row r="306" spans="2:112" s="221" customFormat="1" ht="20.100000000000001" customHeight="1" x14ac:dyDescent="0.25">
      <c r="B306" s="235"/>
      <c r="C306" s="236"/>
      <c r="P306" s="224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3"/>
      <c r="AD306" s="223"/>
      <c r="CL306" s="257"/>
      <c r="CM306" s="257"/>
      <c r="CN306" s="257"/>
      <c r="CO306" s="257"/>
      <c r="CP306" s="257"/>
      <c r="CQ306" s="225"/>
      <c r="CR306" s="239"/>
      <c r="CS306" s="239"/>
      <c r="CT306" s="225"/>
      <c r="CU306" s="225"/>
      <c r="CV306" s="225"/>
      <c r="CW306" s="225"/>
      <c r="CX306" s="225"/>
      <c r="CY306" s="225"/>
      <c r="CZ306" s="225"/>
      <c r="DA306" s="225"/>
      <c r="DB306" s="225"/>
      <c r="DC306" s="225"/>
      <c r="DD306" s="225"/>
      <c r="DE306" s="225"/>
      <c r="DF306" s="225"/>
      <c r="DG306" s="225"/>
      <c r="DH306" s="225"/>
    </row>
    <row r="307" spans="2:112" s="221" customFormat="1" ht="20.100000000000001" customHeight="1" x14ac:dyDescent="0.25">
      <c r="B307" s="235"/>
      <c r="C307" s="236"/>
      <c r="P307" s="224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  <c r="AA307" s="222"/>
      <c r="AB307" s="222"/>
      <c r="AC307" s="223"/>
      <c r="AD307" s="223"/>
      <c r="CL307" s="257"/>
      <c r="CM307" s="257"/>
      <c r="CN307" s="257"/>
      <c r="CO307" s="257"/>
      <c r="CP307" s="257"/>
      <c r="CQ307" s="225"/>
      <c r="CR307" s="239"/>
      <c r="CS307" s="239"/>
      <c r="CT307" s="225"/>
      <c r="CU307" s="225"/>
      <c r="CV307" s="225"/>
      <c r="CW307" s="225"/>
      <c r="CX307" s="225"/>
      <c r="CY307" s="225"/>
      <c r="CZ307" s="225"/>
      <c r="DA307" s="225"/>
      <c r="DB307" s="225"/>
      <c r="DC307" s="225"/>
      <c r="DD307" s="225"/>
      <c r="DE307" s="225"/>
      <c r="DF307" s="225"/>
      <c r="DG307" s="225"/>
      <c r="DH307" s="225"/>
    </row>
    <row r="308" spans="2:112" s="221" customFormat="1" ht="20.100000000000001" customHeight="1" x14ac:dyDescent="0.25">
      <c r="B308" s="235"/>
      <c r="C308" s="236"/>
      <c r="P308" s="224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  <c r="AA308" s="222"/>
      <c r="AB308" s="222"/>
      <c r="AC308" s="223"/>
      <c r="AD308" s="223"/>
      <c r="CL308" s="257"/>
      <c r="CM308" s="257"/>
      <c r="CN308" s="257"/>
      <c r="CO308" s="257"/>
      <c r="CP308" s="257"/>
      <c r="CQ308" s="225"/>
      <c r="CR308" s="239"/>
      <c r="CS308" s="239"/>
      <c r="CT308" s="225"/>
      <c r="CU308" s="225"/>
      <c r="CV308" s="225"/>
      <c r="CW308" s="225"/>
      <c r="CX308" s="225"/>
      <c r="CY308" s="225"/>
      <c r="CZ308" s="225"/>
      <c r="DA308" s="225"/>
      <c r="DB308" s="225"/>
      <c r="DC308" s="225"/>
      <c r="DD308" s="225"/>
      <c r="DE308" s="225"/>
      <c r="DF308" s="225"/>
      <c r="DG308" s="225"/>
      <c r="DH308" s="225"/>
    </row>
    <row r="309" spans="2:112" s="221" customFormat="1" ht="20.100000000000001" customHeight="1" x14ac:dyDescent="0.25">
      <c r="B309" s="235"/>
      <c r="C309" s="236"/>
      <c r="P309" s="224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  <c r="AA309" s="222"/>
      <c r="AB309" s="222"/>
      <c r="AC309" s="223"/>
      <c r="AD309" s="223"/>
      <c r="CL309" s="257"/>
      <c r="CM309" s="257"/>
      <c r="CN309" s="257"/>
      <c r="CO309" s="257"/>
      <c r="CP309" s="257"/>
      <c r="CQ309" s="225"/>
      <c r="CR309" s="239"/>
      <c r="CS309" s="239"/>
      <c r="CT309" s="225"/>
      <c r="CU309" s="225"/>
      <c r="CV309" s="225"/>
      <c r="CW309" s="225"/>
      <c r="CX309" s="225"/>
      <c r="CY309" s="225"/>
      <c r="CZ309" s="225"/>
      <c r="DA309" s="225"/>
      <c r="DB309" s="225"/>
      <c r="DC309" s="225"/>
      <c r="DD309" s="225"/>
      <c r="DE309" s="225"/>
      <c r="DF309" s="225"/>
      <c r="DG309" s="225"/>
      <c r="DH309" s="225"/>
    </row>
    <row r="310" spans="2:112" s="221" customFormat="1" ht="20.100000000000001" customHeight="1" x14ac:dyDescent="0.25">
      <c r="B310" s="235"/>
      <c r="C310" s="236"/>
      <c r="P310" s="224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  <c r="AA310" s="222"/>
      <c r="AB310" s="222"/>
      <c r="AC310" s="223"/>
      <c r="AD310" s="223"/>
      <c r="CL310" s="257"/>
      <c r="CM310" s="257"/>
      <c r="CN310" s="257"/>
      <c r="CO310" s="257"/>
      <c r="CP310" s="257"/>
      <c r="CQ310" s="225"/>
      <c r="CR310" s="239"/>
      <c r="CS310" s="239"/>
      <c r="CT310" s="225"/>
      <c r="CU310" s="225"/>
      <c r="CV310" s="225"/>
      <c r="CW310" s="225"/>
      <c r="CX310" s="225"/>
      <c r="CY310" s="225"/>
      <c r="CZ310" s="225"/>
      <c r="DA310" s="225"/>
      <c r="DB310" s="225"/>
      <c r="DC310" s="225"/>
      <c r="DD310" s="225"/>
      <c r="DE310" s="225"/>
      <c r="DF310" s="225"/>
      <c r="DG310" s="225"/>
      <c r="DH310" s="225"/>
    </row>
    <row r="311" spans="2:112" s="221" customFormat="1" ht="20.100000000000001" customHeight="1" x14ac:dyDescent="0.25">
      <c r="B311" s="235"/>
      <c r="C311" s="236"/>
      <c r="P311" s="224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  <c r="AA311" s="222"/>
      <c r="AB311" s="222"/>
      <c r="AC311" s="223"/>
      <c r="AD311" s="223"/>
      <c r="CL311" s="257"/>
      <c r="CM311" s="257"/>
      <c r="CN311" s="257"/>
      <c r="CO311" s="257"/>
      <c r="CP311" s="257"/>
      <c r="CQ311" s="225"/>
      <c r="CR311" s="239"/>
      <c r="CS311" s="239"/>
      <c r="CT311" s="225"/>
      <c r="CU311" s="225"/>
      <c r="CV311" s="225"/>
      <c r="CW311" s="225"/>
      <c r="CX311" s="225"/>
      <c r="CY311" s="225"/>
      <c r="CZ311" s="225"/>
      <c r="DA311" s="225"/>
      <c r="DB311" s="225"/>
      <c r="DC311" s="225"/>
      <c r="DD311" s="225"/>
      <c r="DE311" s="225"/>
      <c r="DF311" s="225"/>
      <c r="DG311" s="225"/>
      <c r="DH311" s="225"/>
    </row>
    <row r="312" spans="2:112" s="221" customFormat="1" ht="20.100000000000001" customHeight="1" x14ac:dyDescent="0.25">
      <c r="B312" s="235"/>
      <c r="C312" s="236"/>
      <c r="P312" s="224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223"/>
      <c r="AD312" s="223"/>
      <c r="CL312" s="257"/>
      <c r="CM312" s="257"/>
      <c r="CN312" s="257"/>
      <c r="CO312" s="257"/>
      <c r="CP312" s="257"/>
      <c r="CQ312" s="225"/>
      <c r="CR312" s="239"/>
      <c r="CS312" s="239"/>
      <c r="CT312" s="225"/>
      <c r="CU312" s="225"/>
      <c r="CV312" s="225"/>
      <c r="CW312" s="225"/>
      <c r="CX312" s="225"/>
      <c r="CY312" s="225"/>
      <c r="CZ312" s="225"/>
      <c r="DA312" s="225"/>
      <c r="DB312" s="225"/>
      <c r="DC312" s="225"/>
      <c r="DD312" s="225"/>
      <c r="DE312" s="225"/>
      <c r="DF312" s="225"/>
      <c r="DG312" s="225"/>
      <c r="DH312" s="225"/>
    </row>
    <row r="313" spans="2:112" s="221" customFormat="1" ht="20.100000000000001" customHeight="1" x14ac:dyDescent="0.25">
      <c r="B313" s="235"/>
      <c r="C313" s="236"/>
      <c r="P313" s="224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222"/>
      <c r="AC313" s="223"/>
      <c r="AD313" s="223"/>
      <c r="CL313" s="257"/>
      <c r="CM313" s="257"/>
      <c r="CN313" s="257"/>
      <c r="CO313" s="257"/>
      <c r="CP313" s="257"/>
      <c r="CQ313" s="225"/>
      <c r="CR313" s="239"/>
      <c r="CS313" s="239"/>
      <c r="CT313" s="225"/>
      <c r="CU313" s="225"/>
      <c r="CV313" s="225"/>
      <c r="CW313" s="225"/>
      <c r="CX313" s="225"/>
      <c r="CY313" s="225"/>
      <c r="CZ313" s="225"/>
      <c r="DA313" s="225"/>
      <c r="DB313" s="225"/>
      <c r="DC313" s="225"/>
      <c r="DD313" s="225"/>
      <c r="DE313" s="225"/>
      <c r="DF313" s="225"/>
      <c r="DG313" s="225"/>
      <c r="DH313" s="225"/>
    </row>
    <row r="314" spans="2:112" s="221" customFormat="1" ht="20.100000000000001" customHeight="1" x14ac:dyDescent="0.25">
      <c r="B314" s="235"/>
      <c r="C314" s="236"/>
      <c r="P314" s="224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3"/>
      <c r="AD314" s="223"/>
      <c r="CL314" s="257"/>
      <c r="CM314" s="257"/>
      <c r="CN314" s="257"/>
      <c r="CO314" s="257"/>
      <c r="CP314" s="257"/>
      <c r="CQ314" s="225"/>
      <c r="CR314" s="239"/>
      <c r="CS314" s="239"/>
      <c r="CT314" s="225"/>
      <c r="CU314" s="225"/>
      <c r="CV314" s="225"/>
      <c r="CW314" s="225"/>
      <c r="CX314" s="225"/>
      <c r="CY314" s="225"/>
      <c r="CZ314" s="225"/>
      <c r="DA314" s="225"/>
      <c r="DB314" s="225"/>
      <c r="DC314" s="225"/>
      <c r="DD314" s="225"/>
      <c r="DE314" s="225"/>
      <c r="DF314" s="225"/>
      <c r="DG314" s="225"/>
      <c r="DH314" s="225"/>
    </row>
    <row r="315" spans="2:112" s="221" customFormat="1" ht="20.100000000000001" customHeight="1" x14ac:dyDescent="0.25">
      <c r="B315" s="235"/>
      <c r="C315" s="236"/>
      <c r="P315" s="224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3"/>
      <c r="AD315" s="223"/>
      <c r="CL315" s="257"/>
      <c r="CM315" s="257"/>
      <c r="CN315" s="257"/>
      <c r="CO315" s="257"/>
      <c r="CP315" s="257"/>
      <c r="CQ315" s="225"/>
      <c r="CR315" s="239"/>
      <c r="CS315" s="239"/>
      <c r="CT315" s="225"/>
      <c r="CU315" s="225"/>
      <c r="CV315" s="225"/>
      <c r="CW315" s="225"/>
      <c r="CX315" s="225"/>
      <c r="CY315" s="225"/>
      <c r="CZ315" s="225"/>
      <c r="DA315" s="225"/>
      <c r="DB315" s="225"/>
      <c r="DC315" s="225"/>
      <c r="DD315" s="225"/>
      <c r="DE315" s="225"/>
      <c r="DF315" s="225"/>
      <c r="DG315" s="225"/>
      <c r="DH315" s="225"/>
    </row>
    <row r="316" spans="2:112" s="221" customFormat="1" ht="20.100000000000001" customHeight="1" x14ac:dyDescent="0.25">
      <c r="B316" s="235"/>
      <c r="C316" s="236"/>
      <c r="P316" s="224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3"/>
      <c r="AD316" s="223"/>
      <c r="CL316" s="257"/>
      <c r="CM316" s="257"/>
      <c r="CN316" s="257"/>
      <c r="CO316" s="257"/>
      <c r="CP316" s="257"/>
      <c r="CQ316" s="225"/>
      <c r="CR316" s="239"/>
      <c r="CS316" s="239"/>
      <c r="CT316" s="225"/>
      <c r="CU316" s="225"/>
      <c r="CV316" s="225"/>
      <c r="CW316" s="225"/>
      <c r="CX316" s="225"/>
      <c r="CY316" s="225"/>
      <c r="CZ316" s="225"/>
      <c r="DA316" s="225"/>
      <c r="DB316" s="225"/>
      <c r="DC316" s="225"/>
      <c r="DD316" s="225"/>
      <c r="DE316" s="225"/>
      <c r="DF316" s="225"/>
      <c r="DG316" s="225"/>
      <c r="DH316" s="225"/>
    </row>
    <row r="317" spans="2:112" s="221" customFormat="1" ht="20.100000000000001" customHeight="1" x14ac:dyDescent="0.25">
      <c r="B317" s="235"/>
      <c r="C317" s="236"/>
      <c r="P317" s="224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3"/>
      <c r="AD317" s="223"/>
      <c r="CL317" s="257"/>
      <c r="CM317" s="257"/>
      <c r="CN317" s="257"/>
      <c r="CO317" s="257"/>
      <c r="CP317" s="257"/>
      <c r="CQ317" s="225"/>
      <c r="CR317" s="239"/>
      <c r="CS317" s="239"/>
      <c r="CT317" s="225"/>
      <c r="CU317" s="225"/>
      <c r="CV317" s="225"/>
      <c r="CW317" s="225"/>
      <c r="CX317" s="225"/>
      <c r="CY317" s="225"/>
      <c r="CZ317" s="225"/>
      <c r="DA317" s="225"/>
      <c r="DB317" s="225"/>
      <c r="DC317" s="225"/>
      <c r="DD317" s="225"/>
      <c r="DE317" s="225"/>
      <c r="DF317" s="225"/>
      <c r="DG317" s="225"/>
      <c r="DH317" s="225"/>
    </row>
    <row r="318" spans="2:112" s="221" customFormat="1" ht="20.100000000000001" customHeight="1" x14ac:dyDescent="0.25">
      <c r="B318" s="235"/>
      <c r="C318" s="236"/>
      <c r="P318" s="224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3"/>
      <c r="AD318" s="223"/>
      <c r="CL318" s="257"/>
      <c r="CM318" s="257"/>
      <c r="CN318" s="257"/>
      <c r="CO318" s="257"/>
      <c r="CP318" s="257"/>
      <c r="CQ318" s="225"/>
      <c r="CR318" s="239"/>
      <c r="CS318" s="239"/>
      <c r="CT318" s="225"/>
      <c r="CU318" s="225"/>
      <c r="CV318" s="225"/>
      <c r="CW318" s="225"/>
      <c r="CX318" s="225"/>
      <c r="CY318" s="225"/>
      <c r="CZ318" s="225"/>
      <c r="DA318" s="225"/>
      <c r="DB318" s="225"/>
      <c r="DC318" s="225"/>
      <c r="DD318" s="225"/>
      <c r="DE318" s="225"/>
      <c r="DF318" s="225"/>
      <c r="DG318" s="225"/>
      <c r="DH318" s="225"/>
    </row>
    <row r="319" spans="2:112" s="221" customFormat="1" ht="20.100000000000001" customHeight="1" x14ac:dyDescent="0.25">
      <c r="B319" s="235"/>
      <c r="C319" s="236"/>
      <c r="P319" s="224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  <c r="AA319" s="222"/>
      <c r="AB319" s="222"/>
      <c r="AC319" s="223"/>
      <c r="AD319" s="223"/>
      <c r="CL319" s="257"/>
      <c r="CM319" s="257"/>
      <c r="CN319" s="257"/>
      <c r="CO319" s="257"/>
      <c r="CP319" s="257"/>
      <c r="CQ319" s="225"/>
      <c r="CR319" s="239"/>
      <c r="CS319" s="239"/>
      <c r="CT319" s="225"/>
      <c r="CU319" s="225"/>
      <c r="CV319" s="225"/>
      <c r="CW319" s="225"/>
      <c r="CX319" s="225"/>
      <c r="CY319" s="225"/>
      <c r="CZ319" s="225"/>
      <c r="DA319" s="225"/>
      <c r="DB319" s="225"/>
      <c r="DC319" s="225"/>
      <c r="DD319" s="225"/>
      <c r="DE319" s="225"/>
      <c r="DF319" s="225"/>
      <c r="DG319" s="225"/>
      <c r="DH319" s="225"/>
    </row>
    <row r="320" spans="2:112" s="221" customFormat="1" ht="20.100000000000001" customHeight="1" x14ac:dyDescent="0.25">
      <c r="B320" s="235"/>
      <c r="C320" s="236"/>
      <c r="P320" s="224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  <c r="AA320" s="222"/>
      <c r="AB320" s="222"/>
      <c r="AC320" s="223"/>
      <c r="AD320" s="223"/>
      <c r="CL320" s="257"/>
      <c r="CM320" s="257"/>
      <c r="CN320" s="257"/>
      <c r="CO320" s="257"/>
      <c r="CP320" s="257"/>
      <c r="CQ320" s="225"/>
      <c r="CR320" s="239"/>
      <c r="CS320" s="239"/>
      <c r="CT320" s="225"/>
      <c r="CU320" s="225"/>
      <c r="CV320" s="225"/>
      <c r="CW320" s="225"/>
      <c r="CX320" s="225"/>
      <c r="CY320" s="225"/>
      <c r="CZ320" s="225"/>
      <c r="DA320" s="225"/>
      <c r="DB320" s="225"/>
      <c r="DC320" s="225"/>
      <c r="DD320" s="225"/>
      <c r="DE320" s="225"/>
      <c r="DF320" s="225"/>
      <c r="DG320" s="225"/>
      <c r="DH320" s="225"/>
    </row>
    <row r="321" spans="2:112" s="221" customFormat="1" ht="20.100000000000001" customHeight="1" x14ac:dyDescent="0.25">
      <c r="B321" s="235"/>
      <c r="C321" s="236"/>
      <c r="P321" s="224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  <c r="AA321" s="222"/>
      <c r="AB321" s="222"/>
      <c r="AC321" s="223"/>
      <c r="AD321" s="223"/>
      <c r="CL321" s="257"/>
      <c r="CM321" s="257"/>
      <c r="CN321" s="257"/>
      <c r="CO321" s="257"/>
      <c r="CP321" s="257"/>
      <c r="CQ321" s="225"/>
      <c r="CR321" s="239"/>
      <c r="CS321" s="239"/>
      <c r="CT321" s="225"/>
      <c r="CU321" s="225"/>
      <c r="CV321" s="225"/>
      <c r="CW321" s="225"/>
      <c r="CX321" s="225"/>
      <c r="CY321" s="225"/>
      <c r="CZ321" s="225"/>
      <c r="DA321" s="225"/>
      <c r="DB321" s="225"/>
      <c r="DC321" s="225"/>
      <c r="DD321" s="225"/>
      <c r="DE321" s="225"/>
      <c r="DF321" s="225"/>
      <c r="DG321" s="225"/>
      <c r="DH321" s="225"/>
    </row>
    <row r="322" spans="2:112" s="221" customFormat="1" ht="20.100000000000001" customHeight="1" x14ac:dyDescent="0.25">
      <c r="B322" s="235"/>
      <c r="C322" s="236"/>
      <c r="P322" s="224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  <c r="AA322" s="222"/>
      <c r="AB322" s="222"/>
      <c r="AC322" s="223"/>
      <c r="AD322" s="223"/>
      <c r="CL322" s="257"/>
      <c r="CM322" s="257"/>
      <c r="CN322" s="257"/>
      <c r="CO322" s="257"/>
      <c r="CP322" s="257"/>
      <c r="CQ322" s="225"/>
      <c r="CR322" s="239"/>
      <c r="CS322" s="239"/>
      <c r="CT322" s="225"/>
      <c r="CU322" s="225"/>
      <c r="CV322" s="225"/>
      <c r="CW322" s="225"/>
      <c r="CX322" s="225"/>
      <c r="CY322" s="225"/>
      <c r="CZ322" s="225"/>
      <c r="DA322" s="225"/>
      <c r="DB322" s="225"/>
      <c r="DC322" s="225"/>
      <c r="DD322" s="225"/>
      <c r="DE322" s="225"/>
      <c r="DF322" s="225"/>
      <c r="DG322" s="225"/>
      <c r="DH322" s="225"/>
    </row>
    <row r="323" spans="2:112" s="221" customFormat="1" ht="20.100000000000001" customHeight="1" x14ac:dyDescent="0.25">
      <c r="B323" s="235"/>
      <c r="C323" s="236"/>
      <c r="P323" s="224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  <c r="AA323" s="222"/>
      <c r="AB323" s="222"/>
      <c r="AC323" s="223"/>
      <c r="AD323" s="223"/>
      <c r="CL323" s="257"/>
      <c r="CM323" s="257"/>
      <c r="CN323" s="257"/>
      <c r="CO323" s="257"/>
      <c r="CP323" s="257"/>
      <c r="CQ323" s="225"/>
      <c r="CR323" s="239"/>
      <c r="CS323" s="239"/>
      <c r="CT323" s="225"/>
      <c r="CU323" s="225"/>
      <c r="CV323" s="225"/>
      <c r="CW323" s="225"/>
      <c r="CX323" s="225"/>
      <c r="CY323" s="225"/>
      <c r="CZ323" s="225"/>
      <c r="DA323" s="225"/>
      <c r="DB323" s="225"/>
      <c r="DC323" s="225"/>
      <c r="DD323" s="225"/>
      <c r="DE323" s="225"/>
      <c r="DF323" s="225"/>
      <c r="DG323" s="225"/>
      <c r="DH323" s="225"/>
    </row>
    <row r="324" spans="2:112" s="221" customFormat="1" ht="20.100000000000001" customHeight="1" x14ac:dyDescent="0.25">
      <c r="B324" s="235"/>
      <c r="C324" s="236"/>
      <c r="P324" s="224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  <c r="AA324" s="222"/>
      <c r="AB324" s="222"/>
      <c r="AC324" s="223"/>
      <c r="AD324" s="223"/>
      <c r="CL324" s="257"/>
      <c r="CM324" s="257"/>
      <c r="CN324" s="257"/>
      <c r="CO324" s="257"/>
      <c r="CP324" s="257"/>
      <c r="CQ324" s="225"/>
      <c r="CR324" s="239"/>
      <c r="CS324" s="239"/>
      <c r="CT324" s="225"/>
      <c r="CU324" s="225"/>
      <c r="CV324" s="225"/>
      <c r="CW324" s="225"/>
      <c r="CX324" s="225"/>
      <c r="CY324" s="225"/>
      <c r="CZ324" s="225"/>
      <c r="DA324" s="225"/>
      <c r="DB324" s="225"/>
      <c r="DC324" s="225"/>
      <c r="DD324" s="225"/>
      <c r="DE324" s="225"/>
      <c r="DF324" s="225"/>
      <c r="DG324" s="225"/>
      <c r="DH324" s="225"/>
    </row>
    <row r="325" spans="2:112" s="221" customFormat="1" ht="20.100000000000001" customHeight="1" x14ac:dyDescent="0.25">
      <c r="B325" s="235"/>
      <c r="C325" s="236"/>
      <c r="P325" s="224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  <c r="AA325" s="222"/>
      <c r="AB325" s="222"/>
      <c r="AC325" s="223"/>
      <c r="AD325" s="223"/>
      <c r="CL325" s="257"/>
      <c r="CM325" s="257"/>
      <c r="CN325" s="257"/>
      <c r="CO325" s="257"/>
      <c r="CP325" s="257"/>
      <c r="CQ325" s="225"/>
      <c r="CR325" s="239"/>
      <c r="CS325" s="239"/>
      <c r="CT325" s="225"/>
      <c r="CU325" s="225"/>
      <c r="CV325" s="225"/>
      <c r="CW325" s="225"/>
      <c r="CX325" s="225"/>
      <c r="CY325" s="225"/>
      <c r="CZ325" s="225"/>
      <c r="DA325" s="225"/>
      <c r="DB325" s="225"/>
      <c r="DC325" s="225"/>
      <c r="DD325" s="225"/>
      <c r="DE325" s="225"/>
      <c r="DF325" s="225"/>
      <c r="DG325" s="225"/>
      <c r="DH325" s="225"/>
    </row>
    <row r="326" spans="2:112" s="221" customFormat="1" ht="20.100000000000001" customHeight="1" x14ac:dyDescent="0.25">
      <c r="B326" s="235"/>
      <c r="C326" s="236"/>
      <c r="P326" s="224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3"/>
      <c r="AD326" s="223"/>
      <c r="CL326" s="257"/>
      <c r="CM326" s="257"/>
      <c r="CN326" s="257"/>
      <c r="CO326" s="257"/>
      <c r="CP326" s="257"/>
      <c r="CQ326" s="225"/>
      <c r="CR326" s="239"/>
      <c r="CS326" s="239"/>
      <c r="CT326" s="225"/>
      <c r="CU326" s="225"/>
      <c r="CV326" s="225"/>
      <c r="CW326" s="225"/>
      <c r="CX326" s="225"/>
      <c r="CY326" s="225"/>
      <c r="CZ326" s="225"/>
      <c r="DA326" s="225"/>
      <c r="DB326" s="225"/>
      <c r="DC326" s="225"/>
      <c r="DD326" s="225"/>
      <c r="DE326" s="225"/>
      <c r="DF326" s="225"/>
      <c r="DG326" s="225"/>
      <c r="DH326" s="225"/>
    </row>
    <row r="327" spans="2:112" s="221" customFormat="1" ht="20.100000000000001" customHeight="1" x14ac:dyDescent="0.25">
      <c r="B327" s="235"/>
      <c r="C327" s="236"/>
      <c r="P327" s="224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  <c r="AA327" s="222"/>
      <c r="AB327" s="222"/>
      <c r="AC327" s="223"/>
      <c r="AD327" s="223"/>
      <c r="CL327" s="257"/>
      <c r="CM327" s="257"/>
      <c r="CN327" s="257"/>
      <c r="CO327" s="257"/>
      <c r="CP327" s="257"/>
      <c r="CQ327" s="225"/>
      <c r="CR327" s="239"/>
      <c r="CS327" s="239"/>
      <c r="CT327" s="225"/>
      <c r="CU327" s="225"/>
      <c r="CV327" s="225"/>
      <c r="CW327" s="225"/>
      <c r="CX327" s="225"/>
      <c r="CY327" s="225"/>
      <c r="CZ327" s="225"/>
      <c r="DA327" s="225"/>
      <c r="DB327" s="225"/>
      <c r="DC327" s="225"/>
      <c r="DD327" s="225"/>
      <c r="DE327" s="225"/>
      <c r="DF327" s="225"/>
      <c r="DG327" s="225"/>
      <c r="DH327" s="225"/>
    </row>
    <row r="328" spans="2:112" s="221" customFormat="1" ht="20.100000000000001" customHeight="1" x14ac:dyDescent="0.25">
      <c r="B328" s="235"/>
      <c r="C328" s="236"/>
      <c r="P328" s="224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3"/>
      <c r="AD328" s="223"/>
      <c r="CL328" s="257"/>
      <c r="CM328" s="257"/>
      <c r="CN328" s="257"/>
      <c r="CO328" s="257"/>
      <c r="CP328" s="257"/>
      <c r="CQ328" s="225"/>
      <c r="CR328" s="239"/>
      <c r="CS328" s="239"/>
      <c r="CT328" s="225"/>
      <c r="CU328" s="225"/>
      <c r="CV328" s="225"/>
      <c r="CW328" s="225"/>
      <c r="CX328" s="225"/>
      <c r="CY328" s="225"/>
      <c r="CZ328" s="225"/>
      <c r="DA328" s="225"/>
      <c r="DB328" s="225"/>
      <c r="DC328" s="225"/>
      <c r="DD328" s="225"/>
      <c r="DE328" s="225"/>
      <c r="DF328" s="225"/>
      <c r="DG328" s="225"/>
      <c r="DH328" s="225"/>
    </row>
    <row r="329" spans="2:112" s="221" customFormat="1" ht="20.100000000000001" customHeight="1" x14ac:dyDescent="0.25">
      <c r="B329" s="235"/>
      <c r="C329" s="236"/>
      <c r="P329" s="224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3"/>
      <c r="AD329" s="223"/>
      <c r="CL329" s="257"/>
      <c r="CM329" s="257"/>
      <c r="CN329" s="257"/>
      <c r="CO329" s="257"/>
      <c r="CP329" s="257"/>
      <c r="CQ329" s="225"/>
      <c r="CR329" s="239"/>
      <c r="CS329" s="239"/>
      <c r="CT329" s="225"/>
      <c r="CU329" s="225"/>
      <c r="CV329" s="225"/>
      <c r="CW329" s="225"/>
      <c r="CX329" s="225"/>
      <c r="CY329" s="225"/>
      <c r="CZ329" s="225"/>
      <c r="DA329" s="225"/>
      <c r="DB329" s="225"/>
      <c r="DC329" s="225"/>
      <c r="DD329" s="225"/>
      <c r="DE329" s="225"/>
      <c r="DF329" s="225"/>
      <c r="DG329" s="225"/>
      <c r="DH329" s="225"/>
    </row>
    <row r="330" spans="2:112" s="221" customFormat="1" ht="20.100000000000001" customHeight="1" x14ac:dyDescent="0.25">
      <c r="B330" s="235"/>
      <c r="C330" s="236"/>
      <c r="P330" s="224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3"/>
      <c r="AD330" s="223"/>
      <c r="CL330" s="257"/>
      <c r="CM330" s="257"/>
      <c r="CN330" s="257"/>
      <c r="CO330" s="257"/>
      <c r="CP330" s="257"/>
      <c r="CQ330" s="225"/>
      <c r="CR330" s="239"/>
      <c r="CS330" s="239"/>
      <c r="CT330" s="225"/>
      <c r="CU330" s="225"/>
      <c r="CV330" s="225"/>
      <c r="CW330" s="225"/>
      <c r="CX330" s="225"/>
      <c r="CY330" s="225"/>
      <c r="CZ330" s="225"/>
      <c r="DA330" s="225"/>
      <c r="DB330" s="225"/>
      <c r="DC330" s="225"/>
      <c r="DD330" s="225"/>
      <c r="DE330" s="225"/>
      <c r="DF330" s="225"/>
      <c r="DG330" s="225"/>
      <c r="DH330" s="225"/>
    </row>
    <row r="331" spans="2:112" s="221" customFormat="1" ht="20.100000000000001" customHeight="1" x14ac:dyDescent="0.25">
      <c r="B331" s="235"/>
      <c r="C331" s="236"/>
      <c r="P331" s="224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3"/>
      <c r="AD331" s="223"/>
      <c r="CL331" s="257"/>
      <c r="CM331" s="257"/>
      <c r="CN331" s="257"/>
      <c r="CO331" s="257"/>
      <c r="CP331" s="257"/>
      <c r="CQ331" s="225"/>
      <c r="CR331" s="239"/>
      <c r="CS331" s="239"/>
      <c r="CT331" s="225"/>
      <c r="CU331" s="225"/>
      <c r="CV331" s="225"/>
      <c r="CW331" s="225"/>
      <c r="CX331" s="225"/>
      <c r="CY331" s="225"/>
      <c r="CZ331" s="225"/>
      <c r="DA331" s="225"/>
      <c r="DB331" s="225"/>
      <c r="DC331" s="225"/>
      <c r="DD331" s="225"/>
      <c r="DE331" s="225"/>
      <c r="DF331" s="225"/>
      <c r="DG331" s="225"/>
      <c r="DH331" s="225"/>
    </row>
    <row r="332" spans="2:112" s="221" customFormat="1" ht="20.100000000000001" customHeight="1" x14ac:dyDescent="0.25">
      <c r="B332" s="235"/>
      <c r="C332" s="236"/>
      <c r="P332" s="224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3"/>
      <c r="AD332" s="223"/>
      <c r="CL332" s="257"/>
      <c r="CM332" s="257"/>
      <c r="CN332" s="257"/>
      <c r="CO332" s="257"/>
      <c r="CP332" s="257"/>
      <c r="CQ332" s="225"/>
      <c r="CR332" s="239"/>
      <c r="CS332" s="239"/>
      <c r="CT332" s="225"/>
      <c r="CU332" s="225"/>
      <c r="CV332" s="225"/>
      <c r="CW332" s="225"/>
      <c r="CX332" s="225"/>
      <c r="CY332" s="225"/>
      <c r="CZ332" s="225"/>
      <c r="DA332" s="225"/>
      <c r="DB332" s="225"/>
      <c r="DC332" s="225"/>
      <c r="DD332" s="225"/>
      <c r="DE332" s="225"/>
      <c r="DF332" s="225"/>
      <c r="DG332" s="225"/>
      <c r="DH332" s="225"/>
    </row>
    <row r="333" spans="2:112" s="221" customFormat="1" ht="20.100000000000001" customHeight="1" x14ac:dyDescent="0.25">
      <c r="B333" s="235"/>
      <c r="C333" s="236"/>
      <c r="P333" s="224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223"/>
      <c r="AD333" s="223"/>
      <c r="CL333" s="257"/>
      <c r="CM333" s="257"/>
      <c r="CN333" s="257"/>
      <c r="CO333" s="257"/>
      <c r="CP333" s="257"/>
      <c r="CQ333" s="225"/>
      <c r="CR333" s="239"/>
      <c r="CS333" s="239"/>
      <c r="CT333" s="225"/>
      <c r="CU333" s="225"/>
      <c r="CV333" s="225"/>
      <c r="CW333" s="225"/>
      <c r="CX333" s="225"/>
      <c r="CY333" s="225"/>
      <c r="CZ333" s="225"/>
      <c r="DA333" s="225"/>
      <c r="DB333" s="225"/>
      <c r="DC333" s="225"/>
      <c r="DD333" s="225"/>
      <c r="DE333" s="225"/>
      <c r="DF333" s="225"/>
      <c r="DG333" s="225"/>
      <c r="DH333" s="225"/>
    </row>
    <row r="334" spans="2:112" s="221" customFormat="1" ht="20.100000000000001" customHeight="1" x14ac:dyDescent="0.25">
      <c r="B334" s="235"/>
      <c r="C334" s="236"/>
      <c r="P334" s="224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  <c r="AA334" s="222"/>
      <c r="AB334" s="222"/>
      <c r="AC334" s="223"/>
      <c r="AD334" s="223"/>
      <c r="CL334" s="257"/>
      <c r="CM334" s="257"/>
      <c r="CN334" s="257"/>
      <c r="CO334" s="257"/>
      <c r="CP334" s="257"/>
      <c r="CQ334" s="225"/>
      <c r="CR334" s="239"/>
      <c r="CS334" s="239"/>
      <c r="CT334" s="225"/>
      <c r="CU334" s="225"/>
      <c r="CV334" s="225"/>
      <c r="CW334" s="225"/>
      <c r="CX334" s="225"/>
      <c r="CY334" s="225"/>
      <c r="CZ334" s="225"/>
      <c r="DA334" s="225"/>
      <c r="DB334" s="225"/>
      <c r="DC334" s="225"/>
      <c r="DD334" s="225"/>
      <c r="DE334" s="225"/>
      <c r="DF334" s="225"/>
      <c r="DG334" s="225"/>
      <c r="DH334" s="225"/>
    </row>
    <row r="335" spans="2:112" s="221" customFormat="1" ht="20.100000000000001" customHeight="1" x14ac:dyDescent="0.25">
      <c r="B335" s="235"/>
      <c r="C335" s="236"/>
      <c r="P335" s="224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  <c r="AA335" s="222"/>
      <c r="AB335" s="222"/>
      <c r="AC335" s="223"/>
      <c r="AD335" s="223"/>
      <c r="CL335" s="257"/>
      <c r="CM335" s="257"/>
      <c r="CN335" s="257"/>
      <c r="CO335" s="257"/>
      <c r="CP335" s="257"/>
      <c r="CQ335" s="225"/>
      <c r="CR335" s="239"/>
      <c r="CS335" s="239"/>
      <c r="CT335" s="225"/>
      <c r="CU335" s="225"/>
      <c r="CV335" s="225"/>
      <c r="CW335" s="225"/>
      <c r="CX335" s="225"/>
      <c r="CY335" s="225"/>
      <c r="CZ335" s="225"/>
      <c r="DA335" s="225"/>
      <c r="DB335" s="225"/>
      <c r="DC335" s="225"/>
      <c r="DD335" s="225"/>
      <c r="DE335" s="225"/>
      <c r="DF335" s="225"/>
      <c r="DG335" s="225"/>
      <c r="DH335" s="225"/>
    </row>
    <row r="336" spans="2:112" s="221" customFormat="1" ht="20.100000000000001" customHeight="1" x14ac:dyDescent="0.25">
      <c r="B336" s="235"/>
      <c r="C336" s="236"/>
      <c r="P336" s="224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  <c r="AA336" s="222"/>
      <c r="AB336" s="222"/>
      <c r="AC336" s="223"/>
      <c r="AD336" s="223"/>
      <c r="CL336" s="257"/>
      <c r="CM336" s="257"/>
      <c r="CN336" s="257"/>
      <c r="CO336" s="257"/>
      <c r="CP336" s="257"/>
      <c r="CQ336" s="225"/>
      <c r="CR336" s="239"/>
      <c r="CS336" s="239"/>
      <c r="CT336" s="225"/>
      <c r="CU336" s="225"/>
      <c r="CV336" s="225"/>
      <c r="CW336" s="225"/>
      <c r="CX336" s="225"/>
      <c r="CY336" s="225"/>
      <c r="CZ336" s="225"/>
      <c r="DA336" s="225"/>
      <c r="DB336" s="225"/>
      <c r="DC336" s="225"/>
      <c r="DD336" s="225"/>
      <c r="DE336" s="225"/>
      <c r="DF336" s="225"/>
      <c r="DG336" s="225"/>
      <c r="DH336" s="225"/>
    </row>
    <row r="337" spans="2:112" s="221" customFormat="1" ht="20.100000000000001" customHeight="1" x14ac:dyDescent="0.25">
      <c r="B337" s="235"/>
      <c r="C337" s="236"/>
      <c r="P337" s="224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222"/>
      <c r="AB337" s="222"/>
      <c r="AC337" s="223"/>
      <c r="AD337" s="223"/>
      <c r="CL337" s="257"/>
      <c r="CM337" s="257"/>
      <c r="CN337" s="257"/>
      <c r="CO337" s="257"/>
      <c r="CP337" s="257"/>
      <c r="CQ337" s="225"/>
      <c r="CR337" s="239"/>
      <c r="CS337" s="239"/>
      <c r="CT337" s="225"/>
      <c r="CU337" s="225"/>
      <c r="CV337" s="225"/>
      <c r="CW337" s="225"/>
      <c r="CX337" s="225"/>
      <c r="CY337" s="225"/>
      <c r="CZ337" s="225"/>
      <c r="DA337" s="225"/>
      <c r="DB337" s="225"/>
      <c r="DC337" s="225"/>
      <c r="DD337" s="225"/>
      <c r="DE337" s="225"/>
      <c r="DF337" s="225"/>
      <c r="DG337" s="225"/>
      <c r="DH337" s="225"/>
    </row>
    <row r="338" spans="2:112" s="221" customFormat="1" ht="20.100000000000001" customHeight="1" x14ac:dyDescent="0.25">
      <c r="B338" s="235"/>
      <c r="C338" s="236"/>
      <c r="P338" s="224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  <c r="AA338" s="222"/>
      <c r="AB338" s="222"/>
      <c r="AC338" s="223"/>
      <c r="AD338" s="223"/>
      <c r="CL338" s="257"/>
      <c r="CM338" s="257"/>
      <c r="CN338" s="257"/>
      <c r="CO338" s="257"/>
      <c r="CP338" s="257"/>
      <c r="CQ338" s="225"/>
      <c r="CR338" s="239"/>
      <c r="CS338" s="239"/>
      <c r="CT338" s="225"/>
      <c r="CU338" s="225"/>
      <c r="CV338" s="225"/>
      <c r="CW338" s="225"/>
      <c r="CX338" s="225"/>
      <c r="CY338" s="225"/>
      <c r="CZ338" s="225"/>
      <c r="DA338" s="225"/>
      <c r="DB338" s="225"/>
      <c r="DC338" s="225"/>
      <c r="DD338" s="225"/>
      <c r="DE338" s="225"/>
      <c r="DF338" s="225"/>
      <c r="DG338" s="225"/>
      <c r="DH338" s="225"/>
    </row>
    <row r="339" spans="2:112" s="221" customFormat="1" ht="20.100000000000001" customHeight="1" x14ac:dyDescent="0.25">
      <c r="B339" s="235"/>
      <c r="C339" s="236"/>
      <c r="P339" s="224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223"/>
      <c r="AD339" s="223"/>
      <c r="CL339" s="257"/>
      <c r="CM339" s="257"/>
      <c r="CN339" s="257"/>
      <c r="CO339" s="257"/>
      <c r="CP339" s="257"/>
      <c r="CQ339" s="225"/>
      <c r="CR339" s="239"/>
      <c r="CS339" s="239"/>
      <c r="CT339" s="225"/>
      <c r="CU339" s="225"/>
      <c r="CV339" s="225"/>
      <c r="CW339" s="225"/>
      <c r="CX339" s="225"/>
      <c r="CY339" s="225"/>
      <c r="CZ339" s="225"/>
      <c r="DA339" s="225"/>
      <c r="DB339" s="225"/>
      <c r="DC339" s="225"/>
      <c r="DD339" s="225"/>
      <c r="DE339" s="225"/>
      <c r="DF339" s="225"/>
      <c r="DG339" s="225"/>
      <c r="DH339" s="225"/>
    </row>
    <row r="340" spans="2:112" s="221" customFormat="1" ht="20.100000000000001" customHeight="1" x14ac:dyDescent="0.25">
      <c r="B340" s="235"/>
      <c r="C340" s="236"/>
      <c r="P340" s="224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22"/>
      <c r="AC340" s="223"/>
      <c r="AD340" s="223"/>
      <c r="CL340" s="257"/>
      <c r="CM340" s="257"/>
      <c r="CN340" s="257"/>
      <c r="CO340" s="257"/>
      <c r="CP340" s="257"/>
      <c r="CQ340" s="225"/>
      <c r="CR340" s="239"/>
      <c r="CS340" s="239"/>
      <c r="CT340" s="225"/>
      <c r="CU340" s="225"/>
      <c r="CV340" s="225"/>
      <c r="CW340" s="225"/>
      <c r="CX340" s="225"/>
      <c r="CY340" s="225"/>
      <c r="CZ340" s="225"/>
      <c r="DA340" s="225"/>
      <c r="DB340" s="225"/>
      <c r="DC340" s="225"/>
      <c r="DD340" s="225"/>
      <c r="DE340" s="225"/>
      <c r="DF340" s="225"/>
      <c r="DG340" s="225"/>
      <c r="DH340" s="225"/>
    </row>
    <row r="341" spans="2:112" s="221" customFormat="1" ht="20.100000000000001" customHeight="1" x14ac:dyDescent="0.25">
      <c r="B341" s="235"/>
      <c r="C341" s="236"/>
      <c r="P341" s="224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  <c r="AA341" s="222"/>
      <c r="AB341" s="222"/>
      <c r="AC341" s="223"/>
      <c r="AD341" s="223"/>
      <c r="CL341" s="257"/>
      <c r="CM341" s="257"/>
      <c r="CN341" s="257"/>
      <c r="CO341" s="257"/>
      <c r="CP341" s="257"/>
      <c r="CQ341" s="225"/>
      <c r="CR341" s="239"/>
      <c r="CS341" s="239"/>
      <c r="CT341" s="225"/>
      <c r="CU341" s="225"/>
      <c r="CV341" s="225"/>
      <c r="CW341" s="225"/>
      <c r="CX341" s="225"/>
      <c r="CY341" s="225"/>
      <c r="CZ341" s="225"/>
      <c r="DA341" s="225"/>
      <c r="DB341" s="225"/>
      <c r="DC341" s="225"/>
      <c r="DD341" s="225"/>
      <c r="DE341" s="225"/>
      <c r="DF341" s="225"/>
      <c r="DG341" s="225"/>
      <c r="DH341" s="225"/>
    </row>
    <row r="342" spans="2:112" s="221" customFormat="1" ht="20.100000000000001" customHeight="1" x14ac:dyDescent="0.25">
      <c r="B342" s="235"/>
      <c r="C342" s="236"/>
      <c r="P342" s="224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3"/>
      <c r="AD342" s="223"/>
      <c r="CL342" s="257"/>
      <c r="CM342" s="257"/>
      <c r="CN342" s="257"/>
      <c r="CO342" s="257"/>
      <c r="CP342" s="257"/>
      <c r="CQ342" s="225"/>
      <c r="CR342" s="239"/>
      <c r="CS342" s="239"/>
      <c r="CT342" s="225"/>
      <c r="CU342" s="225"/>
      <c r="CV342" s="225"/>
      <c r="CW342" s="225"/>
      <c r="CX342" s="225"/>
      <c r="CY342" s="225"/>
      <c r="CZ342" s="225"/>
      <c r="DA342" s="225"/>
      <c r="DB342" s="225"/>
      <c r="DC342" s="225"/>
      <c r="DD342" s="225"/>
      <c r="DE342" s="225"/>
      <c r="DF342" s="225"/>
      <c r="DG342" s="225"/>
      <c r="DH342" s="225"/>
    </row>
    <row r="343" spans="2:112" s="221" customFormat="1" ht="20.100000000000001" customHeight="1" x14ac:dyDescent="0.25">
      <c r="B343" s="235"/>
      <c r="C343" s="236"/>
      <c r="P343" s="224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3"/>
      <c r="AD343" s="223"/>
      <c r="CL343" s="257"/>
      <c r="CM343" s="257"/>
      <c r="CN343" s="257"/>
      <c r="CO343" s="257"/>
      <c r="CP343" s="257"/>
      <c r="CQ343" s="225"/>
      <c r="CR343" s="239"/>
      <c r="CS343" s="239"/>
      <c r="CT343" s="225"/>
      <c r="CU343" s="225"/>
      <c r="CV343" s="225"/>
      <c r="CW343" s="225"/>
      <c r="CX343" s="225"/>
      <c r="CY343" s="225"/>
      <c r="CZ343" s="225"/>
      <c r="DA343" s="225"/>
      <c r="DB343" s="225"/>
      <c r="DC343" s="225"/>
      <c r="DD343" s="225"/>
      <c r="DE343" s="225"/>
      <c r="DF343" s="225"/>
      <c r="DG343" s="225"/>
      <c r="DH343" s="225"/>
    </row>
    <row r="344" spans="2:112" s="221" customFormat="1" ht="20.100000000000001" customHeight="1" x14ac:dyDescent="0.25">
      <c r="B344" s="235"/>
      <c r="C344" s="236"/>
      <c r="P344" s="224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3"/>
      <c r="AD344" s="223"/>
      <c r="CL344" s="257"/>
      <c r="CM344" s="257"/>
      <c r="CN344" s="257"/>
      <c r="CO344" s="257"/>
      <c r="CP344" s="257"/>
      <c r="CQ344" s="225"/>
      <c r="CR344" s="239"/>
      <c r="CS344" s="239"/>
      <c r="CT344" s="225"/>
      <c r="CU344" s="225"/>
      <c r="CV344" s="225"/>
      <c r="CW344" s="225"/>
      <c r="CX344" s="225"/>
      <c r="CY344" s="225"/>
      <c r="CZ344" s="225"/>
      <c r="DA344" s="225"/>
      <c r="DB344" s="225"/>
      <c r="DC344" s="225"/>
      <c r="DD344" s="225"/>
      <c r="DE344" s="225"/>
      <c r="DF344" s="225"/>
      <c r="DG344" s="225"/>
      <c r="DH344" s="225"/>
    </row>
    <row r="345" spans="2:112" s="221" customFormat="1" ht="20.100000000000001" customHeight="1" x14ac:dyDescent="0.25">
      <c r="B345" s="235"/>
      <c r="C345" s="236"/>
      <c r="P345" s="224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3"/>
      <c r="AD345" s="223"/>
      <c r="CL345" s="257"/>
      <c r="CM345" s="257"/>
      <c r="CN345" s="257"/>
      <c r="CO345" s="257"/>
      <c r="CP345" s="257"/>
      <c r="CQ345" s="225"/>
      <c r="CR345" s="239"/>
      <c r="CS345" s="239"/>
      <c r="CT345" s="225"/>
      <c r="CU345" s="225"/>
      <c r="CV345" s="225"/>
      <c r="CW345" s="225"/>
      <c r="CX345" s="225"/>
      <c r="CY345" s="225"/>
      <c r="CZ345" s="225"/>
      <c r="DA345" s="225"/>
      <c r="DB345" s="225"/>
      <c r="DC345" s="225"/>
      <c r="DD345" s="225"/>
      <c r="DE345" s="225"/>
      <c r="DF345" s="225"/>
      <c r="DG345" s="225"/>
      <c r="DH345" s="225"/>
    </row>
    <row r="346" spans="2:112" s="221" customFormat="1" ht="20.100000000000001" customHeight="1" x14ac:dyDescent="0.25">
      <c r="B346" s="235"/>
      <c r="C346" s="236"/>
      <c r="P346" s="224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3"/>
      <c r="AD346" s="223"/>
      <c r="CL346" s="257"/>
      <c r="CM346" s="257"/>
      <c r="CN346" s="257"/>
      <c r="CO346" s="257"/>
      <c r="CP346" s="257"/>
      <c r="CQ346" s="225"/>
      <c r="CR346" s="239"/>
      <c r="CS346" s="239"/>
      <c r="CT346" s="225"/>
      <c r="CU346" s="225"/>
      <c r="CV346" s="225"/>
      <c r="CW346" s="225"/>
      <c r="CX346" s="225"/>
      <c r="CY346" s="225"/>
      <c r="CZ346" s="225"/>
      <c r="DA346" s="225"/>
      <c r="DB346" s="225"/>
      <c r="DC346" s="225"/>
      <c r="DD346" s="225"/>
      <c r="DE346" s="225"/>
      <c r="DF346" s="225"/>
      <c r="DG346" s="225"/>
      <c r="DH346" s="225"/>
    </row>
    <row r="347" spans="2:112" s="221" customFormat="1" ht="20.100000000000001" customHeight="1" x14ac:dyDescent="0.25">
      <c r="B347" s="235"/>
      <c r="C347" s="236"/>
      <c r="P347" s="224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  <c r="AA347" s="222"/>
      <c r="AB347" s="222"/>
      <c r="AC347" s="223"/>
      <c r="AD347" s="223"/>
      <c r="CL347" s="257"/>
      <c r="CM347" s="257"/>
      <c r="CN347" s="257"/>
      <c r="CO347" s="257"/>
      <c r="CP347" s="257"/>
      <c r="CQ347" s="225"/>
      <c r="CR347" s="239"/>
      <c r="CS347" s="239"/>
      <c r="CT347" s="225"/>
      <c r="CU347" s="225"/>
      <c r="CV347" s="225"/>
      <c r="CW347" s="225"/>
      <c r="CX347" s="225"/>
      <c r="CY347" s="225"/>
      <c r="CZ347" s="225"/>
      <c r="DA347" s="225"/>
      <c r="DB347" s="225"/>
      <c r="DC347" s="225"/>
      <c r="DD347" s="225"/>
      <c r="DE347" s="225"/>
      <c r="DF347" s="225"/>
      <c r="DG347" s="225"/>
      <c r="DH347" s="225"/>
    </row>
    <row r="348" spans="2:112" s="221" customFormat="1" ht="20.100000000000001" customHeight="1" x14ac:dyDescent="0.25">
      <c r="B348" s="235"/>
      <c r="C348" s="236"/>
      <c r="P348" s="224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3"/>
      <c r="AD348" s="223"/>
      <c r="CL348" s="257"/>
      <c r="CM348" s="257"/>
      <c r="CN348" s="257"/>
      <c r="CO348" s="257"/>
      <c r="CP348" s="257"/>
      <c r="CQ348" s="225"/>
      <c r="CR348" s="239"/>
      <c r="CS348" s="239"/>
      <c r="CT348" s="225"/>
      <c r="CU348" s="225"/>
      <c r="CV348" s="225"/>
      <c r="CW348" s="225"/>
      <c r="CX348" s="225"/>
      <c r="CY348" s="225"/>
      <c r="CZ348" s="225"/>
      <c r="DA348" s="225"/>
      <c r="DB348" s="225"/>
      <c r="DC348" s="225"/>
      <c r="DD348" s="225"/>
      <c r="DE348" s="225"/>
      <c r="DF348" s="225"/>
      <c r="DG348" s="225"/>
      <c r="DH348" s="225"/>
    </row>
    <row r="349" spans="2:112" s="221" customFormat="1" ht="20.100000000000001" customHeight="1" x14ac:dyDescent="0.25">
      <c r="B349" s="235"/>
      <c r="C349" s="236"/>
      <c r="P349" s="224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223"/>
      <c r="AD349" s="223"/>
      <c r="CL349" s="257"/>
      <c r="CM349" s="257"/>
      <c r="CN349" s="257"/>
      <c r="CO349" s="257"/>
      <c r="CP349" s="257"/>
      <c r="CQ349" s="225"/>
      <c r="CR349" s="239"/>
      <c r="CS349" s="239"/>
      <c r="CT349" s="225"/>
      <c r="CU349" s="225"/>
      <c r="CV349" s="225"/>
      <c r="CW349" s="225"/>
      <c r="CX349" s="225"/>
      <c r="CY349" s="225"/>
      <c r="CZ349" s="225"/>
      <c r="DA349" s="225"/>
      <c r="DB349" s="225"/>
      <c r="DC349" s="225"/>
      <c r="DD349" s="225"/>
      <c r="DE349" s="225"/>
      <c r="DF349" s="225"/>
      <c r="DG349" s="225"/>
      <c r="DH349" s="225"/>
    </row>
    <row r="350" spans="2:112" s="221" customFormat="1" ht="20.100000000000001" customHeight="1" x14ac:dyDescent="0.25">
      <c r="B350" s="235"/>
      <c r="C350" s="236"/>
      <c r="P350" s="224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3"/>
      <c r="AD350" s="223"/>
      <c r="CL350" s="257"/>
      <c r="CM350" s="257"/>
      <c r="CN350" s="257"/>
      <c r="CO350" s="257"/>
      <c r="CP350" s="257"/>
      <c r="CQ350" s="225"/>
      <c r="CR350" s="239"/>
      <c r="CS350" s="239"/>
      <c r="CT350" s="225"/>
      <c r="CU350" s="225"/>
      <c r="CV350" s="225"/>
      <c r="CW350" s="225"/>
      <c r="CX350" s="225"/>
      <c r="CY350" s="225"/>
      <c r="CZ350" s="225"/>
      <c r="DA350" s="225"/>
      <c r="DB350" s="225"/>
      <c r="DC350" s="225"/>
      <c r="DD350" s="225"/>
      <c r="DE350" s="225"/>
      <c r="DF350" s="225"/>
      <c r="DG350" s="225"/>
      <c r="DH350" s="225"/>
    </row>
    <row r="351" spans="2:112" s="221" customFormat="1" ht="20.100000000000001" customHeight="1" x14ac:dyDescent="0.25">
      <c r="B351" s="235"/>
      <c r="C351" s="236"/>
      <c r="P351" s="224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22"/>
      <c r="AC351" s="223"/>
      <c r="AD351" s="223"/>
      <c r="CL351" s="257"/>
      <c r="CM351" s="257"/>
      <c r="CN351" s="257"/>
      <c r="CO351" s="257"/>
      <c r="CP351" s="257"/>
      <c r="CQ351" s="225"/>
      <c r="CR351" s="239"/>
      <c r="CS351" s="239"/>
      <c r="CT351" s="225"/>
      <c r="CU351" s="225"/>
      <c r="CV351" s="225"/>
      <c r="CW351" s="225"/>
      <c r="CX351" s="225"/>
      <c r="CY351" s="225"/>
      <c r="CZ351" s="225"/>
      <c r="DA351" s="225"/>
      <c r="DB351" s="225"/>
      <c r="DC351" s="225"/>
      <c r="DD351" s="225"/>
      <c r="DE351" s="225"/>
      <c r="DF351" s="225"/>
      <c r="DG351" s="225"/>
      <c r="DH351" s="225"/>
    </row>
    <row r="352" spans="2:112" s="221" customFormat="1" ht="20.100000000000001" customHeight="1" x14ac:dyDescent="0.25">
      <c r="B352" s="235"/>
      <c r="C352" s="236"/>
      <c r="P352" s="224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  <c r="AA352" s="222"/>
      <c r="AB352" s="222"/>
      <c r="AC352" s="223"/>
      <c r="AD352" s="223"/>
      <c r="CL352" s="257"/>
      <c r="CM352" s="257"/>
      <c r="CN352" s="257"/>
      <c r="CO352" s="257"/>
      <c r="CP352" s="257"/>
      <c r="CQ352" s="225"/>
      <c r="CR352" s="239"/>
      <c r="CS352" s="239"/>
      <c r="CT352" s="225"/>
      <c r="CU352" s="225"/>
      <c r="CV352" s="225"/>
      <c r="CW352" s="225"/>
      <c r="CX352" s="225"/>
      <c r="CY352" s="225"/>
      <c r="CZ352" s="225"/>
      <c r="DA352" s="225"/>
      <c r="DB352" s="225"/>
      <c r="DC352" s="225"/>
      <c r="DD352" s="225"/>
      <c r="DE352" s="225"/>
      <c r="DF352" s="225"/>
      <c r="DG352" s="225"/>
      <c r="DH352" s="225"/>
    </row>
    <row r="353" spans="2:112" s="221" customFormat="1" ht="20.100000000000001" customHeight="1" x14ac:dyDescent="0.25">
      <c r="B353" s="235"/>
      <c r="C353" s="236"/>
      <c r="P353" s="224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3"/>
      <c r="AD353" s="223"/>
      <c r="CL353" s="257"/>
      <c r="CM353" s="257"/>
      <c r="CN353" s="257"/>
      <c r="CO353" s="257"/>
      <c r="CP353" s="257"/>
      <c r="CQ353" s="225"/>
      <c r="CR353" s="239"/>
      <c r="CS353" s="239"/>
      <c r="CT353" s="225"/>
      <c r="CU353" s="225"/>
      <c r="CV353" s="225"/>
      <c r="CW353" s="225"/>
      <c r="CX353" s="225"/>
      <c r="CY353" s="225"/>
      <c r="CZ353" s="225"/>
      <c r="DA353" s="225"/>
      <c r="DB353" s="225"/>
      <c r="DC353" s="225"/>
      <c r="DD353" s="225"/>
      <c r="DE353" s="225"/>
      <c r="DF353" s="225"/>
      <c r="DG353" s="225"/>
      <c r="DH353" s="225"/>
    </row>
    <row r="354" spans="2:112" s="221" customFormat="1" ht="20.100000000000001" customHeight="1" x14ac:dyDescent="0.25">
      <c r="B354" s="235"/>
      <c r="C354" s="236"/>
      <c r="P354" s="224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  <c r="AA354" s="222"/>
      <c r="AB354" s="222"/>
      <c r="AC354" s="223"/>
      <c r="AD354" s="223"/>
      <c r="CL354" s="257"/>
      <c r="CM354" s="257"/>
      <c r="CN354" s="257"/>
      <c r="CO354" s="257"/>
      <c r="CP354" s="257"/>
      <c r="CQ354" s="225"/>
      <c r="CR354" s="239"/>
      <c r="CS354" s="239"/>
      <c r="CT354" s="225"/>
      <c r="CU354" s="225"/>
      <c r="CV354" s="225"/>
      <c r="CW354" s="225"/>
      <c r="CX354" s="225"/>
      <c r="CY354" s="225"/>
      <c r="CZ354" s="225"/>
      <c r="DA354" s="225"/>
      <c r="DB354" s="225"/>
      <c r="DC354" s="225"/>
      <c r="DD354" s="225"/>
      <c r="DE354" s="225"/>
      <c r="DF354" s="225"/>
      <c r="DG354" s="225"/>
      <c r="DH354" s="225"/>
    </row>
    <row r="355" spans="2:112" s="221" customFormat="1" ht="20.100000000000001" customHeight="1" x14ac:dyDescent="0.25">
      <c r="B355" s="235"/>
      <c r="C355" s="236"/>
      <c r="P355" s="224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  <c r="AA355" s="222"/>
      <c r="AB355" s="222"/>
      <c r="AC355" s="223"/>
      <c r="AD355" s="223"/>
      <c r="CL355" s="257"/>
      <c r="CM355" s="257"/>
      <c r="CN355" s="257"/>
      <c r="CO355" s="257"/>
      <c r="CP355" s="257"/>
      <c r="CQ355" s="225"/>
      <c r="CR355" s="239"/>
      <c r="CS355" s="239"/>
      <c r="CT355" s="225"/>
      <c r="CU355" s="225"/>
      <c r="CV355" s="225"/>
      <c r="CW355" s="225"/>
      <c r="CX355" s="225"/>
      <c r="CY355" s="225"/>
      <c r="CZ355" s="225"/>
      <c r="DA355" s="225"/>
      <c r="DB355" s="225"/>
      <c r="DC355" s="225"/>
      <c r="DD355" s="225"/>
      <c r="DE355" s="225"/>
      <c r="DF355" s="225"/>
      <c r="DG355" s="225"/>
      <c r="DH355" s="225"/>
    </row>
    <row r="356" spans="2:112" s="221" customFormat="1" ht="20.100000000000001" customHeight="1" x14ac:dyDescent="0.25">
      <c r="B356" s="235"/>
      <c r="C356" s="236"/>
      <c r="P356" s="224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3"/>
      <c r="AD356" s="223"/>
      <c r="CL356" s="257"/>
      <c r="CM356" s="257"/>
      <c r="CN356" s="257"/>
      <c r="CO356" s="257"/>
      <c r="CP356" s="257"/>
      <c r="CQ356" s="225"/>
      <c r="CR356" s="239"/>
      <c r="CS356" s="239"/>
      <c r="CT356" s="225"/>
      <c r="CU356" s="225"/>
      <c r="CV356" s="225"/>
      <c r="CW356" s="225"/>
      <c r="CX356" s="225"/>
      <c r="CY356" s="225"/>
      <c r="CZ356" s="225"/>
      <c r="DA356" s="225"/>
      <c r="DB356" s="225"/>
      <c r="DC356" s="225"/>
      <c r="DD356" s="225"/>
      <c r="DE356" s="225"/>
      <c r="DF356" s="225"/>
      <c r="DG356" s="225"/>
      <c r="DH356" s="225"/>
    </row>
    <row r="357" spans="2:112" s="221" customFormat="1" ht="20.100000000000001" customHeight="1" x14ac:dyDescent="0.25">
      <c r="B357" s="235"/>
      <c r="C357" s="236"/>
      <c r="P357" s="224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3"/>
      <c r="AD357" s="223"/>
      <c r="CL357" s="257"/>
      <c r="CM357" s="257"/>
      <c r="CN357" s="257"/>
      <c r="CO357" s="257"/>
      <c r="CP357" s="257"/>
      <c r="CQ357" s="225"/>
      <c r="CR357" s="239"/>
      <c r="CS357" s="239"/>
      <c r="CT357" s="225"/>
      <c r="CU357" s="225"/>
      <c r="CV357" s="225"/>
      <c r="CW357" s="225"/>
      <c r="CX357" s="225"/>
      <c r="CY357" s="225"/>
      <c r="CZ357" s="225"/>
      <c r="DA357" s="225"/>
      <c r="DB357" s="225"/>
      <c r="DC357" s="225"/>
      <c r="DD357" s="225"/>
      <c r="DE357" s="225"/>
      <c r="DF357" s="225"/>
      <c r="DG357" s="225"/>
      <c r="DH357" s="225"/>
    </row>
    <row r="358" spans="2:112" s="221" customFormat="1" ht="20.100000000000001" customHeight="1" x14ac:dyDescent="0.25">
      <c r="B358" s="235"/>
      <c r="C358" s="236"/>
      <c r="P358" s="224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3"/>
      <c r="AD358" s="223"/>
      <c r="CL358" s="257"/>
      <c r="CM358" s="257"/>
      <c r="CN358" s="257"/>
      <c r="CO358" s="257"/>
      <c r="CP358" s="257"/>
      <c r="CQ358" s="225"/>
      <c r="CR358" s="239"/>
      <c r="CS358" s="239"/>
      <c r="CT358" s="225"/>
      <c r="CU358" s="225"/>
      <c r="CV358" s="225"/>
      <c r="CW358" s="225"/>
      <c r="CX358" s="225"/>
      <c r="CY358" s="225"/>
      <c r="CZ358" s="225"/>
      <c r="DA358" s="225"/>
      <c r="DB358" s="225"/>
      <c r="DC358" s="225"/>
      <c r="DD358" s="225"/>
      <c r="DE358" s="225"/>
      <c r="DF358" s="225"/>
      <c r="DG358" s="225"/>
      <c r="DH358" s="225"/>
    </row>
    <row r="359" spans="2:112" s="221" customFormat="1" ht="20.100000000000001" customHeight="1" x14ac:dyDescent="0.25">
      <c r="B359" s="235"/>
      <c r="C359" s="236"/>
      <c r="P359" s="224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3"/>
      <c r="AD359" s="223"/>
      <c r="CL359" s="257"/>
      <c r="CM359" s="257"/>
      <c r="CN359" s="257"/>
      <c r="CO359" s="257"/>
      <c r="CP359" s="257"/>
      <c r="CQ359" s="225"/>
      <c r="CR359" s="239"/>
      <c r="CS359" s="239"/>
      <c r="CT359" s="225"/>
      <c r="CU359" s="225"/>
      <c r="CV359" s="225"/>
      <c r="CW359" s="225"/>
      <c r="CX359" s="225"/>
      <c r="CY359" s="225"/>
      <c r="CZ359" s="225"/>
      <c r="DA359" s="225"/>
      <c r="DB359" s="225"/>
      <c r="DC359" s="225"/>
      <c r="DD359" s="225"/>
      <c r="DE359" s="225"/>
      <c r="DF359" s="225"/>
      <c r="DG359" s="225"/>
      <c r="DH359" s="225"/>
    </row>
    <row r="360" spans="2:112" s="221" customFormat="1" ht="20.100000000000001" customHeight="1" x14ac:dyDescent="0.25">
      <c r="B360" s="235"/>
      <c r="C360" s="236"/>
      <c r="P360" s="224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3"/>
      <c r="AD360" s="223"/>
      <c r="CL360" s="257"/>
      <c r="CM360" s="257"/>
      <c r="CN360" s="257"/>
      <c r="CO360" s="257"/>
      <c r="CP360" s="257"/>
      <c r="CQ360" s="225"/>
      <c r="CR360" s="239"/>
      <c r="CS360" s="239"/>
      <c r="CT360" s="225"/>
      <c r="CU360" s="225"/>
      <c r="CV360" s="225"/>
      <c r="CW360" s="225"/>
      <c r="CX360" s="225"/>
      <c r="CY360" s="225"/>
      <c r="CZ360" s="225"/>
      <c r="DA360" s="225"/>
      <c r="DB360" s="225"/>
      <c r="DC360" s="225"/>
      <c r="DD360" s="225"/>
      <c r="DE360" s="225"/>
      <c r="DF360" s="225"/>
      <c r="DG360" s="225"/>
      <c r="DH360" s="225"/>
    </row>
    <row r="361" spans="2:112" s="221" customFormat="1" ht="20.100000000000001" customHeight="1" x14ac:dyDescent="0.25">
      <c r="B361" s="235"/>
      <c r="C361" s="236"/>
      <c r="P361" s="224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  <c r="AA361" s="222"/>
      <c r="AB361" s="222"/>
      <c r="AC361" s="223"/>
      <c r="AD361" s="223"/>
      <c r="CL361" s="257"/>
      <c r="CM361" s="257"/>
      <c r="CN361" s="257"/>
      <c r="CO361" s="257"/>
      <c r="CP361" s="257"/>
      <c r="CQ361" s="225"/>
      <c r="CR361" s="239"/>
      <c r="CS361" s="239"/>
      <c r="CT361" s="225"/>
      <c r="CU361" s="225"/>
      <c r="CV361" s="225"/>
      <c r="CW361" s="225"/>
      <c r="CX361" s="225"/>
      <c r="CY361" s="225"/>
      <c r="CZ361" s="225"/>
      <c r="DA361" s="225"/>
      <c r="DB361" s="225"/>
      <c r="DC361" s="225"/>
      <c r="DD361" s="225"/>
      <c r="DE361" s="225"/>
      <c r="DF361" s="225"/>
      <c r="DG361" s="225"/>
      <c r="DH361" s="225"/>
    </row>
    <row r="362" spans="2:112" s="221" customFormat="1" ht="20.100000000000001" customHeight="1" x14ac:dyDescent="0.25">
      <c r="B362" s="235"/>
      <c r="C362" s="236"/>
      <c r="P362" s="224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  <c r="AA362" s="222"/>
      <c r="AB362" s="222"/>
      <c r="AC362" s="223"/>
      <c r="AD362" s="223"/>
      <c r="CL362" s="257"/>
      <c r="CM362" s="257"/>
      <c r="CN362" s="257"/>
      <c r="CO362" s="257"/>
      <c r="CP362" s="257"/>
      <c r="CQ362" s="225"/>
      <c r="CR362" s="239"/>
      <c r="CS362" s="239"/>
      <c r="CT362" s="225"/>
      <c r="CU362" s="225"/>
      <c r="CV362" s="225"/>
      <c r="CW362" s="225"/>
      <c r="CX362" s="225"/>
      <c r="CY362" s="225"/>
      <c r="CZ362" s="225"/>
      <c r="DA362" s="225"/>
      <c r="DB362" s="225"/>
      <c r="DC362" s="225"/>
      <c r="DD362" s="225"/>
      <c r="DE362" s="225"/>
      <c r="DF362" s="225"/>
      <c r="DG362" s="225"/>
      <c r="DH362" s="225"/>
    </row>
    <row r="363" spans="2:112" s="221" customFormat="1" ht="20.100000000000001" customHeight="1" x14ac:dyDescent="0.25">
      <c r="B363" s="235"/>
      <c r="C363" s="236"/>
      <c r="P363" s="224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  <c r="AA363" s="222"/>
      <c r="AB363" s="222"/>
      <c r="AC363" s="223"/>
      <c r="AD363" s="223"/>
      <c r="CL363" s="257"/>
      <c r="CM363" s="257"/>
      <c r="CN363" s="257"/>
      <c r="CO363" s="257"/>
      <c r="CP363" s="257"/>
      <c r="CQ363" s="225"/>
      <c r="CR363" s="239"/>
      <c r="CS363" s="239"/>
      <c r="CT363" s="225"/>
      <c r="CU363" s="225"/>
      <c r="CV363" s="225"/>
      <c r="CW363" s="225"/>
      <c r="CX363" s="225"/>
      <c r="CY363" s="225"/>
      <c r="CZ363" s="225"/>
      <c r="DA363" s="225"/>
      <c r="DB363" s="225"/>
      <c r="DC363" s="225"/>
      <c r="DD363" s="225"/>
      <c r="DE363" s="225"/>
      <c r="DF363" s="225"/>
      <c r="DG363" s="225"/>
      <c r="DH363" s="225"/>
    </row>
    <row r="364" spans="2:112" s="221" customFormat="1" ht="20.100000000000001" customHeight="1" x14ac:dyDescent="0.25">
      <c r="B364" s="235"/>
      <c r="C364" s="236"/>
      <c r="P364" s="224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3"/>
      <c r="AD364" s="223"/>
      <c r="CL364" s="257"/>
      <c r="CM364" s="257"/>
      <c r="CN364" s="257"/>
      <c r="CO364" s="257"/>
      <c r="CP364" s="257"/>
      <c r="CQ364" s="225"/>
      <c r="CR364" s="239"/>
      <c r="CS364" s="239"/>
      <c r="CT364" s="225"/>
      <c r="CU364" s="225"/>
      <c r="CV364" s="225"/>
      <c r="CW364" s="225"/>
      <c r="CX364" s="225"/>
      <c r="CY364" s="225"/>
      <c r="CZ364" s="225"/>
      <c r="DA364" s="225"/>
      <c r="DB364" s="225"/>
      <c r="DC364" s="225"/>
      <c r="DD364" s="225"/>
      <c r="DE364" s="225"/>
      <c r="DF364" s="225"/>
      <c r="DG364" s="225"/>
      <c r="DH364" s="225"/>
    </row>
    <row r="365" spans="2:112" s="221" customFormat="1" ht="20.100000000000001" customHeight="1" x14ac:dyDescent="0.25">
      <c r="B365" s="235"/>
      <c r="C365" s="236"/>
      <c r="P365" s="224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  <c r="AA365" s="222"/>
      <c r="AB365" s="222"/>
      <c r="AC365" s="223"/>
      <c r="AD365" s="223"/>
      <c r="CL365" s="257"/>
      <c r="CM365" s="257"/>
      <c r="CN365" s="257"/>
      <c r="CO365" s="257"/>
      <c r="CP365" s="257"/>
      <c r="CQ365" s="225"/>
      <c r="CR365" s="239"/>
      <c r="CS365" s="239"/>
      <c r="CT365" s="225"/>
      <c r="CU365" s="225"/>
      <c r="CV365" s="225"/>
      <c r="CW365" s="225"/>
      <c r="CX365" s="225"/>
      <c r="CY365" s="225"/>
      <c r="CZ365" s="225"/>
      <c r="DA365" s="225"/>
      <c r="DB365" s="225"/>
      <c r="DC365" s="225"/>
      <c r="DD365" s="225"/>
      <c r="DE365" s="225"/>
      <c r="DF365" s="225"/>
      <c r="DG365" s="225"/>
      <c r="DH365" s="225"/>
    </row>
    <row r="366" spans="2:112" s="221" customFormat="1" ht="20.100000000000001" customHeight="1" x14ac:dyDescent="0.25">
      <c r="B366" s="235"/>
      <c r="C366" s="236"/>
      <c r="P366" s="224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223"/>
      <c r="AD366" s="223"/>
      <c r="CL366" s="257"/>
      <c r="CM366" s="257"/>
      <c r="CN366" s="257"/>
      <c r="CO366" s="257"/>
      <c r="CP366" s="257"/>
      <c r="CQ366" s="225"/>
      <c r="CR366" s="239"/>
      <c r="CS366" s="239"/>
      <c r="CT366" s="225"/>
      <c r="CU366" s="225"/>
      <c r="CV366" s="225"/>
      <c r="CW366" s="225"/>
      <c r="CX366" s="225"/>
      <c r="CY366" s="225"/>
      <c r="CZ366" s="225"/>
      <c r="DA366" s="225"/>
      <c r="DB366" s="225"/>
      <c r="DC366" s="225"/>
      <c r="DD366" s="225"/>
      <c r="DE366" s="225"/>
      <c r="DF366" s="225"/>
      <c r="DG366" s="225"/>
      <c r="DH366" s="225"/>
    </row>
    <row r="367" spans="2:112" s="221" customFormat="1" ht="20.100000000000001" customHeight="1" x14ac:dyDescent="0.25">
      <c r="B367" s="235"/>
      <c r="C367" s="236"/>
      <c r="P367" s="224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  <c r="AA367" s="222"/>
      <c r="AB367" s="222"/>
      <c r="AC367" s="223"/>
      <c r="AD367" s="223"/>
      <c r="CL367" s="257"/>
      <c r="CM367" s="257"/>
      <c r="CN367" s="257"/>
      <c r="CO367" s="257"/>
      <c r="CP367" s="257"/>
      <c r="CQ367" s="225"/>
      <c r="CR367" s="239"/>
      <c r="CS367" s="239"/>
      <c r="CT367" s="225"/>
      <c r="CU367" s="225"/>
      <c r="CV367" s="225"/>
      <c r="CW367" s="225"/>
      <c r="CX367" s="225"/>
      <c r="CY367" s="225"/>
      <c r="CZ367" s="225"/>
      <c r="DA367" s="225"/>
      <c r="DB367" s="225"/>
      <c r="DC367" s="225"/>
      <c r="DD367" s="225"/>
      <c r="DE367" s="225"/>
      <c r="DF367" s="225"/>
      <c r="DG367" s="225"/>
      <c r="DH367" s="225"/>
    </row>
    <row r="368" spans="2:112" s="221" customFormat="1" ht="20.100000000000001" customHeight="1" x14ac:dyDescent="0.25">
      <c r="B368" s="235"/>
      <c r="C368" s="236"/>
      <c r="P368" s="224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  <c r="AA368" s="222"/>
      <c r="AB368" s="222"/>
      <c r="AC368" s="223"/>
      <c r="AD368" s="223"/>
      <c r="CL368" s="257"/>
      <c r="CM368" s="257"/>
      <c r="CN368" s="257"/>
      <c r="CO368" s="257"/>
      <c r="CP368" s="257"/>
      <c r="CQ368" s="225"/>
      <c r="CR368" s="239"/>
      <c r="CS368" s="239"/>
      <c r="CT368" s="225"/>
      <c r="CU368" s="225"/>
      <c r="CV368" s="225"/>
      <c r="CW368" s="225"/>
      <c r="CX368" s="225"/>
      <c r="CY368" s="225"/>
      <c r="CZ368" s="225"/>
      <c r="DA368" s="225"/>
      <c r="DB368" s="225"/>
      <c r="DC368" s="225"/>
      <c r="DD368" s="225"/>
      <c r="DE368" s="225"/>
      <c r="DF368" s="225"/>
      <c r="DG368" s="225"/>
      <c r="DH368" s="225"/>
    </row>
    <row r="369" spans="2:112" s="221" customFormat="1" ht="20.100000000000001" customHeight="1" x14ac:dyDescent="0.25">
      <c r="B369" s="235"/>
      <c r="C369" s="236"/>
      <c r="P369" s="224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  <c r="AA369" s="222"/>
      <c r="AB369" s="222"/>
      <c r="AC369" s="223"/>
      <c r="AD369" s="223"/>
      <c r="CL369" s="257"/>
      <c r="CM369" s="257"/>
      <c r="CN369" s="257"/>
      <c r="CO369" s="257"/>
      <c r="CP369" s="257"/>
      <c r="CQ369" s="225"/>
      <c r="CR369" s="239"/>
      <c r="CS369" s="239"/>
      <c r="CT369" s="225"/>
      <c r="CU369" s="225"/>
      <c r="CV369" s="225"/>
      <c r="CW369" s="225"/>
      <c r="CX369" s="225"/>
      <c r="CY369" s="225"/>
      <c r="CZ369" s="225"/>
      <c r="DA369" s="225"/>
      <c r="DB369" s="225"/>
      <c r="DC369" s="225"/>
      <c r="DD369" s="225"/>
      <c r="DE369" s="225"/>
      <c r="DF369" s="225"/>
      <c r="DG369" s="225"/>
      <c r="DH369" s="225"/>
    </row>
    <row r="370" spans="2:112" s="221" customFormat="1" ht="20.100000000000001" customHeight="1" x14ac:dyDescent="0.25">
      <c r="B370" s="235"/>
      <c r="C370" s="236"/>
      <c r="P370" s="224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3"/>
      <c r="AD370" s="223"/>
      <c r="CL370" s="257"/>
      <c r="CM370" s="257"/>
      <c r="CN370" s="257"/>
      <c r="CO370" s="257"/>
      <c r="CP370" s="257"/>
      <c r="CQ370" s="225"/>
      <c r="CR370" s="239"/>
      <c r="CS370" s="239"/>
      <c r="CT370" s="225"/>
      <c r="CU370" s="225"/>
      <c r="CV370" s="225"/>
      <c r="CW370" s="225"/>
      <c r="CX370" s="225"/>
      <c r="CY370" s="225"/>
      <c r="CZ370" s="225"/>
      <c r="DA370" s="225"/>
      <c r="DB370" s="225"/>
      <c r="DC370" s="225"/>
      <c r="DD370" s="225"/>
      <c r="DE370" s="225"/>
      <c r="DF370" s="225"/>
      <c r="DG370" s="225"/>
      <c r="DH370" s="225"/>
    </row>
    <row r="371" spans="2:112" s="221" customFormat="1" ht="20.100000000000001" customHeight="1" x14ac:dyDescent="0.25">
      <c r="B371" s="235"/>
      <c r="C371" s="236"/>
      <c r="P371" s="224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3"/>
      <c r="AD371" s="223"/>
      <c r="CL371" s="257"/>
      <c r="CM371" s="257"/>
      <c r="CN371" s="257"/>
      <c r="CO371" s="257"/>
      <c r="CP371" s="257"/>
      <c r="CQ371" s="225"/>
      <c r="CR371" s="239"/>
      <c r="CS371" s="239"/>
      <c r="CT371" s="225"/>
      <c r="CU371" s="225"/>
      <c r="CV371" s="225"/>
      <c r="CW371" s="225"/>
      <c r="CX371" s="225"/>
      <c r="CY371" s="225"/>
      <c r="CZ371" s="225"/>
      <c r="DA371" s="225"/>
      <c r="DB371" s="225"/>
      <c r="DC371" s="225"/>
      <c r="DD371" s="225"/>
      <c r="DE371" s="225"/>
      <c r="DF371" s="225"/>
      <c r="DG371" s="225"/>
      <c r="DH371" s="225"/>
    </row>
    <row r="372" spans="2:112" s="221" customFormat="1" ht="20.100000000000001" customHeight="1" x14ac:dyDescent="0.25">
      <c r="B372" s="235"/>
      <c r="C372" s="236"/>
      <c r="P372" s="224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3"/>
      <c r="AD372" s="223"/>
      <c r="CL372" s="257"/>
      <c r="CM372" s="257"/>
      <c r="CN372" s="257"/>
      <c r="CO372" s="257"/>
      <c r="CP372" s="257"/>
      <c r="CQ372" s="225"/>
      <c r="CR372" s="239"/>
      <c r="CS372" s="239"/>
      <c r="CT372" s="225"/>
      <c r="CU372" s="225"/>
      <c r="CV372" s="225"/>
      <c r="CW372" s="225"/>
      <c r="CX372" s="225"/>
      <c r="CY372" s="225"/>
      <c r="CZ372" s="225"/>
      <c r="DA372" s="225"/>
      <c r="DB372" s="225"/>
      <c r="DC372" s="225"/>
      <c r="DD372" s="225"/>
      <c r="DE372" s="225"/>
      <c r="DF372" s="225"/>
      <c r="DG372" s="225"/>
      <c r="DH372" s="225"/>
    </row>
    <row r="373" spans="2:112" s="221" customFormat="1" ht="20.100000000000001" customHeight="1" x14ac:dyDescent="0.25">
      <c r="B373" s="235"/>
      <c r="C373" s="236"/>
      <c r="P373" s="224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3"/>
      <c r="AD373" s="223"/>
      <c r="CL373" s="257"/>
      <c r="CM373" s="257"/>
      <c r="CN373" s="257"/>
      <c r="CO373" s="257"/>
      <c r="CP373" s="257"/>
      <c r="CQ373" s="225"/>
      <c r="CR373" s="239"/>
      <c r="CS373" s="239"/>
      <c r="CT373" s="225"/>
      <c r="CU373" s="225"/>
      <c r="CV373" s="225"/>
      <c r="CW373" s="225"/>
      <c r="CX373" s="225"/>
      <c r="CY373" s="225"/>
      <c r="CZ373" s="225"/>
      <c r="DA373" s="225"/>
      <c r="DB373" s="225"/>
      <c r="DC373" s="225"/>
      <c r="DD373" s="225"/>
      <c r="DE373" s="225"/>
      <c r="DF373" s="225"/>
      <c r="DG373" s="225"/>
      <c r="DH373" s="225"/>
    </row>
    <row r="374" spans="2:112" s="221" customFormat="1" ht="20.100000000000001" customHeight="1" x14ac:dyDescent="0.25">
      <c r="B374" s="235"/>
      <c r="C374" s="236"/>
      <c r="P374" s="224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3"/>
      <c r="AD374" s="223"/>
      <c r="CL374" s="257"/>
      <c r="CM374" s="257"/>
      <c r="CN374" s="257"/>
      <c r="CO374" s="257"/>
      <c r="CP374" s="257"/>
      <c r="CQ374" s="225"/>
      <c r="CR374" s="239"/>
      <c r="CS374" s="239"/>
      <c r="CT374" s="225"/>
      <c r="CU374" s="225"/>
      <c r="CV374" s="225"/>
      <c r="CW374" s="225"/>
      <c r="CX374" s="225"/>
      <c r="CY374" s="225"/>
      <c r="CZ374" s="225"/>
      <c r="DA374" s="225"/>
      <c r="DB374" s="225"/>
      <c r="DC374" s="225"/>
      <c r="DD374" s="225"/>
      <c r="DE374" s="225"/>
      <c r="DF374" s="225"/>
      <c r="DG374" s="225"/>
      <c r="DH374" s="225"/>
    </row>
    <row r="375" spans="2:112" s="221" customFormat="1" ht="20.100000000000001" customHeight="1" x14ac:dyDescent="0.25">
      <c r="B375" s="235"/>
      <c r="C375" s="236"/>
      <c r="P375" s="224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  <c r="AA375" s="222"/>
      <c r="AB375" s="222"/>
      <c r="AC375" s="223"/>
      <c r="AD375" s="223"/>
      <c r="CL375" s="257"/>
      <c r="CM375" s="257"/>
      <c r="CN375" s="257"/>
      <c r="CO375" s="257"/>
      <c r="CP375" s="257"/>
      <c r="CQ375" s="225"/>
      <c r="CR375" s="239"/>
      <c r="CS375" s="239"/>
      <c r="CT375" s="225"/>
      <c r="CU375" s="225"/>
      <c r="CV375" s="225"/>
      <c r="CW375" s="225"/>
      <c r="CX375" s="225"/>
      <c r="CY375" s="225"/>
      <c r="CZ375" s="225"/>
      <c r="DA375" s="225"/>
      <c r="DB375" s="225"/>
      <c r="DC375" s="225"/>
      <c r="DD375" s="225"/>
      <c r="DE375" s="225"/>
      <c r="DF375" s="225"/>
      <c r="DG375" s="225"/>
      <c r="DH375" s="225"/>
    </row>
    <row r="376" spans="2:112" s="221" customFormat="1" ht="20.100000000000001" customHeight="1" x14ac:dyDescent="0.25">
      <c r="B376" s="235"/>
      <c r="C376" s="236"/>
      <c r="P376" s="224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  <c r="AA376" s="222"/>
      <c r="AB376" s="222"/>
      <c r="AC376" s="223"/>
      <c r="AD376" s="223"/>
      <c r="CL376" s="257"/>
      <c r="CM376" s="257"/>
      <c r="CN376" s="257"/>
      <c r="CO376" s="257"/>
      <c r="CP376" s="257"/>
      <c r="CQ376" s="225"/>
      <c r="CR376" s="239"/>
      <c r="CS376" s="239"/>
      <c r="CT376" s="225"/>
      <c r="CU376" s="225"/>
      <c r="CV376" s="225"/>
      <c r="CW376" s="225"/>
      <c r="CX376" s="225"/>
      <c r="CY376" s="225"/>
      <c r="CZ376" s="225"/>
      <c r="DA376" s="225"/>
      <c r="DB376" s="225"/>
      <c r="DC376" s="225"/>
      <c r="DD376" s="225"/>
      <c r="DE376" s="225"/>
      <c r="DF376" s="225"/>
      <c r="DG376" s="225"/>
      <c r="DH376" s="225"/>
    </row>
    <row r="377" spans="2:112" s="221" customFormat="1" ht="20.100000000000001" customHeight="1" x14ac:dyDescent="0.25">
      <c r="B377" s="235"/>
      <c r="C377" s="236"/>
      <c r="P377" s="224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  <c r="AA377" s="222"/>
      <c r="AB377" s="222"/>
      <c r="AC377" s="223"/>
      <c r="AD377" s="223"/>
      <c r="CL377" s="257"/>
      <c r="CM377" s="257"/>
      <c r="CN377" s="257"/>
      <c r="CO377" s="257"/>
      <c r="CP377" s="257"/>
      <c r="CQ377" s="225"/>
      <c r="CR377" s="239"/>
      <c r="CS377" s="239"/>
      <c r="CT377" s="225"/>
      <c r="CU377" s="225"/>
      <c r="CV377" s="225"/>
      <c r="CW377" s="225"/>
      <c r="CX377" s="225"/>
      <c r="CY377" s="225"/>
      <c r="CZ377" s="225"/>
      <c r="DA377" s="225"/>
      <c r="DB377" s="225"/>
      <c r="DC377" s="225"/>
      <c r="DD377" s="225"/>
      <c r="DE377" s="225"/>
      <c r="DF377" s="225"/>
      <c r="DG377" s="225"/>
      <c r="DH377" s="225"/>
    </row>
    <row r="378" spans="2:112" s="221" customFormat="1" ht="20.100000000000001" customHeight="1" x14ac:dyDescent="0.25">
      <c r="B378" s="235"/>
      <c r="C378" s="236"/>
      <c r="P378" s="224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  <c r="AA378" s="222"/>
      <c r="AB378" s="222"/>
      <c r="AC378" s="223"/>
      <c r="AD378" s="223"/>
      <c r="CL378" s="257"/>
      <c r="CM378" s="257"/>
      <c r="CN378" s="257"/>
      <c r="CO378" s="257"/>
      <c r="CP378" s="257"/>
      <c r="CQ378" s="225"/>
      <c r="CR378" s="239"/>
      <c r="CS378" s="239"/>
      <c r="CT378" s="225"/>
      <c r="CU378" s="225"/>
      <c r="CV378" s="225"/>
      <c r="CW378" s="225"/>
      <c r="CX378" s="225"/>
      <c r="CY378" s="225"/>
      <c r="CZ378" s="225"/>
      <c r="DA378" s="225"/>
      <c r="DB378" s="225"/>
      <c r="DC378" s="225"/>
      <c r="DD378" s="225"/>
      <c r="DE378" s="225"/>
      <c r="DF378" s="225"/>
      <c r="DG378" s="225"/>
      <c r="DH378" s="225"/>
    </row>
    <row r="379" spans="2:112" s="221" customFormat="1" ht="20.100000000000001" customHeight="1" x14ac:dyDescent="0.25">
      <c r="B379" s="235"/>
      <c r="C379" s="236"/>
      <c r="P379" s="224"/>
      <c r="Q379" s="222"/>
      <c r="R379" s="222"/>
      <c r="S379" s="222"/>
      <c r="T379" s="222"/>
      <c r="U379" s="222"/>
      <c r="V379" s="222"/>
      <c r="W379" s="222"/>
      <c r="X379" s="222"/>
      <c r="Y379" s="222"/>
      <c r="Z379" s="222"/>
      <c r="AA379" s="222"/>
      <c r="AB379" s="222"/>
      <c r="AC379" s="223"/>
      <c r="AD379" s="223"/>
      <c r="CL379" s="257"/>
      <c r="CM379" s="257"/>
      <c r="CN379" s="257"/>
      <c r="CO379" s="257"/>
      <c r="CP379" s="257"/>
      <c r="CQ379" s="225"/>
      <c r="CR379" s="239"/>
      <c r="CS379" s="239"/>
      <c r="CT379" s="225"/>
      <c r="CU379" s="225"/>
      <c r="CV379" s="225"/>
      <c r="CW379" s="225"/>
      <c r="CX379" s="225"/>
      <c r="CY379" s="225"/>
      <c r="CZ379" s="225"/>
      <c r="DA379" s="225"/>
      <c r="DB379" s="225"/>
      <c r="DC379" s="225"/>
      <c r="DD379" s="225"/>
      <c r="DE379" s="225"/>
      <c r="DF379" s="225"/>
      <c r="DG379" s="225"/>
      <c r="DH379" s="225"/>
    </row>
    <row r="380" spans="2:112" s="221" customFormat="1" ht="20.100000000000001" customHeight="1" x14ac:dyDescent="0.25">
      <c r="B380" s="235"/>
      <c r="C380" s="236"/>
      <c r="P380" s="224"/>
      <c r="Q380" s="222"/>
      <c r="R380" s="222"/>
      <c r="S380" s="222"/>
      <c r="T380" s="222"/>
      <c r="U380" s="222"/>
      <c r="V380" s="222"/>
      <c r="W380" s="222"/>
      <c r="X380" s="222"/>
      <c r="Y380" s="222"/>
      <c r="Z380" s="222"/>
      <c r="AA380" s="222"/>
      <c r="AB380" s="222"/>
      <c r="AC380" s="223"/>
      <c r="AD380" s="223"/>
      <c r="CL380" s="257"/>
      <c r="CM380" s="257"/>
      <c r="CN380" s="257"/>
      <c r="CO380" s="257"/>
      <c r="CP380" s="257"/>
      <c r="CQ380" s="225"/>
      <c r="CR380" s="239"/>
      <c r="CS380" s="239"/>
      <c r="CT380" s="225"/>
      <c r="CU380" s="225"/>
      <c r="CV380" s="225"/>
      <c r="CW380" s="225"/>
      <c r="CX380" s="225"/>
      <c r="CY380" s="225"/>
      <c r="CZ380" s="225"/>
      <c r="DA380" s="225"/>
      <c r="DB380" s="225"/>
      <c r="DC380" s="225"/>
      <c r="DD380" s="225"/>
      <c r="DE380" s="225"/>
      <c r="DF380" s="225"/>
      <c r="DG380" s="225"/>
      <c r="DH380" s="225"/>
    </row>
    <row r="381" spans="2:112" s="221" customFormat="1" ht="20.100000000000001" customHeight="1" x14ac:dyDescent="0.25">
      <c r="B381" s="235"/>
      <c r="C381" s="236"/>
      <c r="P381" s="224"/>
      <c r="Q381" s="222"/>
      <c r="R381" s="222"/>
      <c r="S381" s="222"/>
      <c r="T381" s="222"/>
      <c r="U381" s="222"/>
      <c r="V381" s="222"/>
      <c r="W381" s="222"/>
      <c r="X381" s="222"/>
      <c r="Y381" s="222"/>
      <c r="Z381" s="222"/>
      <c r="AA381" s="222"/>
      <c r="AB381" s="222"/>
      <c r="AC381" s="223"/>
      <c r="AD381" s="223"/>
      <c r="CL381" s="257"/>
      <c r="CM381" s="257"/>
      <c r="CN381" s="257"/>
      <c r="CO381" s="257"/>
      <c r="CP381" s="257"/>
      <c r="CQ381" s="225"/>
      <c r="CR381" s="239"/>
      <c r="CS381" s="239"/>
      <c r="CT381" s="225"/>
      <c r="CU381" s="225"/>
      <c r="CV381" s="225"/>
      <c r="CW381" s="225"/>
      <c r="CX381" s="225"/>
      <c r="CY381" s="225"/>
      <c r="CZ381" s="225"/>
      <c r="DA381" s="225"/>
      <c r="DB381" s="225"/>
      <c r="DC381" s="225"/>
      <c r="DD381" s="225"/>
      <c r="DE381" s="225"/>
      <c r="DF381" s="225"/>
      <c r="DG381" s="225"/>
      <c r="DH381" s="225"/>
    </row>
    <row r="382" spans="2:112" s="221" customFormat="1" ht="20.100000000000001" customHeight="1" x14ac:dyDescent="0.25">
      <c r="B382" s="235"/>
      <c r="C382" s="236"/>
      <c r="P382" s="224"/>
      <c r="Q382" s="222"/>
      <c r="R382" s="222"/>
      <c r="S382" s="222"/>
      <c r="T382" s="222"/>
      <c r="U382" s="222"/>
      <c r="V382" s="222"/>
      <c r="W382" s="222"/>
      <c r="X382" s="222"/>
      <c r="Y382" s="222"/>
      <c r="Z382" s="222"/>
      <c r="AA382" s="222"/>
      <c r="AB382" s="222"/>
      <c r="AC382" s="223"/>
      <c r="AD382" s="223"/>
      <c r="CL382" s="257"/>
      <c r="CM382" s="257"/>
      <c r="CN382" s="257"/>
      <c r="CO382" s="257"/>
      <c r="CP382" s="257"/>
      <c r="CQ382" s="225"/>
      <c r="CR382" s="239"/>
      <c r="CS382" s="239"/>
      <c r="CT382" s="225"/>
      <c r="CU382" s="225"/>
      <c r="CV382" s="225"/>
      <c r="CW382" s="225"/>
      <c r="CX382" s="225"/>
      <c r="CY382" s="225"/>
      <c r="CZ382" s="225"/>
      <c r="DA382" s="225"/>
      <c r="DB382" s="225"/>
      <c r="DC382" s="225"/>
      <c r="DD382" s="225"/>
      <c r="DE382" s="225"/>
      <c r="DF382" s="225"/>
      <c r="DG382" s="225"/>
      <c r="DH382" s="225"/>
    </row>
    <row r="383" spans="2:112" s="221" customFormat="1" ht="20.100000000000001" customHeight="1" x14ac:dyDescent="0.25">
      <c r="B383" s="235"/>
      <c r="C383" s="236"/>
      <c r="P383" s="224"/>
      <c r="Q383" s="222"/>
      <c r="R383" s="222"/>
      <c r="S383" s="222"/>
      <c r="T383" s="222"/>
      <c r="U383" s="222"/>
      <c r="V383" s="222"/>
      <c r="W383" s="222"/>
      <c r="X383" s="222"/>
      <c r="Y383" s="222"/>
      <c r="Z383" s="222"/>
      <c r="AA383" s="222"/>
      <c r="AB383" s="222"/>
      <c r="AC383" s="223"/>
      <c r="AD383" s="223"/>
      <c r="CL383" s="257"/>
      <c r="CM383" s="257"/>
      <c r="CN383" s="257"/>
      <c r="CO383" s="257"/>
      <c r="CP383" s="257"/>
      <c r="CQ383" s="225"/>
      <c r="CR383" s="239"/>
      <c r="CS383" s="239"/>
      <c r="CT383" s="225"/>
      <c r="CU383" s="225"/>
      <c r="CV383" s="225"/>
      <c r="CW383" s="225"/>
      <c r="CX383" s="225"/>
      <c r="CY383" s="225"/>
      <c r="CZ383" s="225"/>
      <c r="DA383" s="225"/>
      <c r="DB383" s="225"/>
      <c r="DC383" s="225"/>
      <c r="DD383" s="225"/>
      <c r="DE383" s="225"/>
      <c r="DF383" s="225"/>
      <c r="DG383" s="225"/>
      <c r="DH383" s="225"/>
    </row>
    <row r="384" spans="2:112" s="221" customFormat="1" ht="20.100000000000001" customHeight="1" x14ac:dyDescent="0.25">
      <c r="B384" s="235"/>
      <c r="C384" s="236"/>
      <c r="P384" s="224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223"/>
      <c r="AD384" s="223"/>
      <c r="CL384" s="257"/>
      <c r="CM384" s="257"/>
      <c r="CN384" s="257"/>
      <c r="CO384" s="257"/>
      <c r="CP384" s="257"/>
      <c r="CQ384" s="225"/>
      <c r="CR384" s="239"/>
      <c r="CS384" s="239"/>
      <c r="CT384" s="225"/>
      <c r="CU384" s="225"/>
      <c r="CV384" s="225"/>
      <c r="CW384" s="225"/>
      <c r="CX384" s="225"/>
      <c r="CY384" s="225"/>
      <c r="CZ384" s="225"/>
      <c r="DA384" s="225"/>
      <c r="DB384" s="225"/>
      <c r="DC384" s="225"/>
      <c r="DD384" s="225"/>
      <c r="DE384" s="225"/>
      <c r="DF384" s="225"/>
      <c r="DG384" s="225"/>
      <c r="DH384" s="225"/>
    </row>
    <row r="385" spans="2:112" s="221" customFormat="1" ht="20.100000000000001" customHeight="1" x14ac:dyDescent="0.25">
      <c r="B385" s="235"/>
      <c r="C385" s="236"/>
      <c r="P385" s="224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223"/>
      <c r="AD385" s="223"/>
      <c r="CL385" s="257"/>
      <c r="CM385" s="257"/>
      <c r="CN385" s="257"/>
      <c r="CO385" s="257"/>
      <c r="CP385" s="257"/>
      <c r="CQ385" s="225"/>
      <c r="CR385" s="239"/>
      <c r="CS385" s="239"/>
      <c r="CT385" s="225"/>
      <c r="CU385" s="225"/>
      <c r="CV385" s="225"/>
      <c r="CW385" s="225"/>
      <c r="CX385" s="225"/>
      <c r="CY385" s="225"/>
      <c r="CZ385" s="225"/>
      <c r="DA385" s="225"/>
      <c r="DB385" s="225"/>
      <c r="DC385" s="225"/>
      <c r="DD385" s="225"/>
      <c r="DE385" s="225"/>
      <c r="DF385" s="225"/>
      <c r="DG385" s="225"/>
      <c r="DH385" s="225"/>
    </row>
    <row r="386" spans="2:112" s="221" customFormat="1" ht="20.100000000000001" customHeight="1" x14ac:dyDescent="0.25">
      <c r="B386" s="235"/>
      <c r="C386" s="236"/>
      <c r="P386" s="224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3"/>
      <c r="AD386" s="223"/>
      <c r="CL386" s="257"/>
      <c r="CM386" s="257"/>
      <c r="CN386" s="257"/>
      <c r="CO386" s="257"/>
      <c r="CP386" s="257"/>
      <c r="CQ386" s="225"/>
      <c r="CR386" s="239"/>
      <c r="CS386" s="239"/>
      <c r="CT386" s="225"/>
      <c r="CU386" s="225"/>
      <c r="CV386" s="225"/>
      <c r="CW386" s="225"/>
      <c r="CX386" s="225"/>
      <c r="CY386" s="225"/>
      <c r="CZ386" s="225"/>
      <c r="DA386" s="225"/>
      <c r="DB386" s="225"/>
      <c r="DC386" s="225"/>
      <c r="DD386" s="225"/>
      <c r="DE386" s="225"/>
      <c r="DF386" s="225"/>
      <c r="DG386" s="225"/>
      <c r="DH386" s="225"/>
    </row>
    <row r="387" spans="2:112" s="221" customFormat="1" ht="20.100000000000001" customHeight="1" x14ac:dyDescent="0.25">
      <c r="B387" s="235"/>
      <c r="C387" s="236"/>
      <c r="P387" s="224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223"/>
      <c r="AD387" s="223"/>
      <c r="CL387" s="257"/>
      <c r="CM387" s="257"/>
      <c r="CN387" s="257"/>
      <c r="CO387" s="257"/>
      <c r="CP387" s="257"/>
      <c r="CQ387" s="225"/>
      <c r="CR387" s="239"/>
      <c r="CS387" s="239"/>
      <c r="CT387" s="225"/>
      <c r="CU387" s="225"/>
      <c r="CV387" s="225"/>
      <c r="CW387" s="225"/>
      <c r="CX387" s="225"/>
      <c r="CY387" s="225"/>
      <c r="CZ387" s="225"/>
      <c r="DA387" s="225"/>
      <c r="DB387" s="225"/>
      <c r="DC387" s="225"/>
      <c r="DD387" s="225"/>
      <c r="DE387" s="225"/>
      <c r="DF387" s="225"/>
      <c r="DG387" s="225"/>
      <c r="DH387" s="225"/>
    </row>
    <row r="388" spans="2:112" s="221" customFormat="1" ht="20.100000000000001" customHeight="1" x14ac:dyDescent="0.25">
      <c r="B388" s="235"/>
      <c r="C388" s="236"/>
      <c r="P388" s="224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  <c r="AA388" s="222"/>
      <c r="AB388" s="222"/>
      <c r="AC388" s="223"/>
      <c r="AD388" s="223"/>
      <c r="CL388" s="257"/>
      <c r="CM388" s="257"/>
      <c r="CN388" s="257"/>
      <c r="CO388" s="257"/>
      <c r="CP388" s="257"/>
      <c r="CQ388" s="225"/>
      <c r="CR388" s="239"/>
      <c r="CS388" s="239"/>
      <c r="CT388" s="225"/>
      <c r="CU388" s="225"/>
      <c r="CV388" s="225"/>
      <c r="CW388" s="225"/>
      <c r="CX388" s="225"/>
      <c r="CY388" s="225"/>
      <c r="CZ388" s="225"/>
      <c r="DA388" s="225"/>
      <c r="DB388" s="225"/>
      <c r="DC388" s="225"/>
      <c r="DD388" s="225"/>
      <c r="DE388" s="225"/>
      <c r="DF388" s="225"/>
      <c r="DG388" s="225"/>
      <c r="DH388" s="225"/>
    </row>
    <row r="389" spans="2:112" s="221" customFormat="1" ht="20.100000000000001" customHeight="1" x14ac:dyDescent="0.25">
      <c r="B389" s="235"/>
      <c r="C389" s="236"/>
      <c r="P389" s="224"/>
      <c r="Q389" s="222"/>
      <c r="R389" s="222"/>
      <c r="S389" s="222"/>
      <c r="T389" s="222"/>
      <c r="U389" s="222"/>
      <c r="V389" s="222"/>
      <c r="W389" s="222"/>
      <c r="X389" s="222"/>
      <c r="Y389" s="222"/>
      <c r="Z389" s="222"/>
      <c r="AA389" s="222"/>
      <c r="AB389" s="222"/>
      <c r="AC389" s="223"/>
      <c r="AD389" s="223"/>
      <c r="CL389" s="257"/>
      <c r="CM389" s="257"/>
      <c r="CN389" s="257"/>
      <c r="CO389" s="257"/>
      <c r="CP389" s="257"/>
      <c r="CQ389" s="225"/>
      <c r="CR389" s="239"/>
      <c r="CS389" s="239"/>
      <c r="CT389" s="225"/>
      <c r="CU389" s="225"/>
      <c r="CV389" s="225"/>
      <c r="CW389" s="225"/>
      <c r="CX389" s="225"/>
      <c r="CY389" s="225"/>
      <c r="CZ389" s="225"/>
      <c r="DA389" s="225"/>
      <c r="DB389" s="225"/>
      <c r="DC389" s="225"/>
      <c r="DD389" s="225"/>
      <c r="DE389" s="225"/>
      <c r="DF389" s="225"/>
      <c r="DG389" s="225"/>
      <c r="DH389" s="225"/>
    </row>
    <row r="390" spans="2:112" s="221" customFormat="1" ht="20.100000000000001" customHeight="1" x14ac:dyDescent="0.25">
      <c r="B390" s="235"/>
      <c r="C390" s="236"/>
      <c r="P390" s="224"/>
      <c r="Q390" s="222"/>
      <c r="R390" s="222"/>
      <c r="S390" s="222"/>
      <c r="T390" s="222"/>
      <c r="U390" s="222"/>
      <c r="V390" s="222"/>
      <c r="W390" s="222"/>
      <c r="X390" s="222"/>
      <c r="Y390" s="222"/>
      <c r="Z390" s="222"/>
      <c r="AA390" s="222"/>
      <c r="AB390" s="222"/>
      <c r="AC390" s="223"/>
      <c r="AD390" s="223"/>
      <c r="CL390" s="257"/>
      <c r="CM390" s="257"/>
      <c r="CN390" s="257"/>
      <c r="CO390" s="257"/>
      <c r="CP390" s="257"/>
      <c r="CQ390" s="225"/>
      <c r="CR390" s="239"/>
      <c r="CS390" s="239"/>
      <c r="CT390" s="225"/>
      <c r="CU390" s="225"/>
      <c r="CV390" s="225"/>
      <c r="CW390" s="225"/>
      <c r="CX390" s="225"/>
      <c r="CY390" s="225"/>
      <c r="CZ390" s="225"/>
      <c r="DA390" s="225"/>
      <c r="DB390" s="225"/>
      <c r="DC390" s="225"/>
      <c r="DD390" s="225"/>
      <c r="DE390" s="225"/>
      <c r="DF390" s="225"/>
      <c r="DG390" s="225"/>
      <c r="DH390" s="225"/>
    </row>
    <row r="391" spans="2:112" s="221" customFormat="1" ht="20.100000000000001" customHeight="1" x14ac:dyDescent="0.25">
      <c r="B391" s="235"/>
      <c r="C391" s="236"/>
      <c r="P391" s="224"/>
      <c r="Q391" s="222"/>
      <c r="R391" s="222"/>
      <c r="S391" s="222"/>
      <c r="T391" s="222"/>
      <c r="U391" s="222"/>
      <c r="V391" s="222"/>
      <c r="W391" s="222"/>
      <c r="X391" s="222"/>
      <c r="Y391" s="222"/>
      <c r="Z391" s="222"/>
      <c r="AA391" s="222"/>
      <c r="AB391" s="222"/>
      <c r="AC391" s="223"/>
      <c r="AD391" s="223"/>
      <c r="CL391" s="257"/>
      <c r="CM391" s="257"/>
      <c r="CN391" s="257"/>
      <c r="CO391" s="257"/>
      <c r="CP391" s="257"/>
      <c r="CQ391" s="225"/>
      <c r="CR391" s="239"/>
      <c r="CS391" s="239"/>
      <c r="CT391" s="225"/>
      <c r="CU391" s="225"/>
      <c r="CV391" s="225"/>
      <c r="CW391" s="225"/>
      <c r="CX391" s="225"/>
      <c r="CY391" s="225"/>
      <c r="CZ391" s="225"/>
      <c r="DA391" s="225"/>
      <c r="DB391" s="225"/>
      <c r="DC391" s="225"/>
      <c r="DD391" s="225"/>
      <c r="DE391" s="225"/>
      <c r="DF391" s="225"/>
      <c r="DG391" s="225"/>
      <c r="DH391" s="225"/>
    </row>
  </sheetData>
  <sortState ref="B110:CF134">
    <sortCondition ref="B110:B134"/>
  </sortState>
  <mergeCells count="53">
    <mergeCell ref="CH9:CJ9"/>
    <mergeCell ref="AD9:AO10"/>
    <mergeCell ref="CH10:CJ10"/>
    <mergeCell ref="AP9:BA10"/>
    <mergeCell ref="BB9:BM10"/>
    <mergeCell ref="BO9:BZ10"/>
    <mergeCell ref="BN9:BN11"/>
    <mergeCell ref="CA9:CG10"/>
    <mergeCell ref="CK10:CK11"/>
    <mergeCell ref="B170:C170"/>
    <mergeCell ref="B49:C49"/>
    <mergeCell ref="AC154:AC156"/>
    <mergeCell ref="P154:P156"/>
    <mergeCell ref="B158:C158"/>
    <mergeCell ref="B9:C11"/>
    <mergeCell ref="B15:C15"/>
    <mergeCell ref="B166:C166"/>
    <mergeCell ref="B160:C160"/>
    <mergeCell ref="Q9:AB10"/>
    <mergeCell ref="P9:P11"/>
    <mergeCell ref="D154:O154"/>
    <mergeCell ref="D9:O10"/>
    <mergeCell ref="B80:C80"/>
    <mergeCell ref="Q154:AB154"/>
    <mergeCell ref="AC9:AC11"/>
    <mergeCell ref="B227:C227"/>
    <mergeCell ref="B181:C181"/>
    <mergeCell ref="AC224:AC225"/>
    <mergeCell ref="Q224:AB224"/>
    <mergeCell ref="D224:O224"/>
    <mergeCell ref="P224:P225"/>
    <mergeCell ref="B174:C174"/>
    <mergeCell ref="B196:C196"/>
    <mergeCell ref="B202:C202"/>
    <mergeCell ref="B192:C192"/>
    <mergeCell ref="B83:C83"/>
    <mergeCell ref="B154:C154"/>
    <mergeCell ref="BN154:BN156"/>
    <mergeCell ref="BN224:BN225"/>
    <mergeCell ref="B229:C229"/>
    <mergeCell ref="B204:C204"/>
    <mergeCell ref="B186:C186"/>
    <mergeCell ref="B197:C197"/>
    <mergeCell ref="B198:C198"/>
    <mergeCell ref="B225:C225"/>
    <mergeCell ref="B206:C206"/>
    <mergeCell ref="B211:C211"/>
    <mergeCell ref="B213:C213"/>
    <mergeCell ref="B215:C215"/>
    <mergeCell ref="B220:C220"/>
    <mergeCell ref="B222:C222"/>
    <mergeCell ref="B168:C168"/>
    <mergeCell ref="B172:C172"/>
  </mergeCells>
  <phoneticPr fontId="6" type="noConversion"/>
  <printOptions horizontalCentered="1"/>
  <pageMargins left="0" right="0" top="0.19685039370078741" bottom="0.19685039370078741" header="0.19685039370078741" footer="0.19685039370078741"/>
  <pageSetup scale="32" fitToHeight="0" orientation="landscape" r:id="rId1"/>
  <headerFooter>
    <oddFooter>&amp;L/AMT&amp;C&amp;"Arial,Negrita"&amp;12&amp;P</oddFooter>
  </headerFooter>
  <rowBreaks count="3" manualBreakCount="3">
    <brk id="85" min="1" max="88" man="1"/>
    <brk id="161" min="1" max="87" man="1"/>
    <brk id="229" max="16383" man="1"/>
  </rowBreaks>
  <colBreaks count="1" manualBreakCount="1">
    <brk id="89" max="1048575" man="1"/>
  </colBreak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57150</xdr:rowOff>
              </from>
              <to>
                <xdr:col>2</xdr:col>
                <xdr:colOff>571500</xdr:colOff>
                <xdr:row>6</xdr:row>
                <xdr:rowOff>38100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Machicao Luis Alberto</cp:lastModifiedBy>
  <cp:lastPrinted>2015-08-24T14:18:05Z</cp:lastPrinted>
  <dcterms:created xsi:type="dcterms:W3CDTF">2010-02-24T14:16:20Z</dcterms:created>
  <dcterms:modified xsi:type="dcterms:W3CDTF">2015-09-01T18:54:53Z</dcterms:modified>
</cp:coreProperties>
</file>