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585" windowWidth="9255" windowHeight="9660"/>
  </bookViews>
  <sheets>
    <sheet name="EST-DIC" sheetId="1" r:id="rId1"/>
  </sheets>
  <definedNames>
    <definedName name="_xlnm._FilterDatabase" localSheetId="0" hidden="1">'EST-DIC'!$B$8:$AD$267</definedName>
    <definedName name="_xlnm.Print_Area" localSheetId="0">'EST-DIC'!$B$3:$CS$267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O281" i="1" l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8" i="1"/>
  <c r="BO277" i="1"/>
  <c r="BO281" i="1" l="1"/>
  <c r="BO280" i="1"/>
  <c r="BO279" i="1"/>
  <c r="BO276" i="1"/>
  <c r="BO275" i="1"/>
  <c r="BO274" i="1"/>
  <c r="BO273" i="1"/>
  <c r="BO272" i="1"/>
  <c r="BO271" i="1"/>
  <c r="CO282" i="1"/>
  <c r="CO284" i="1" s="1"/>
  <c r="CO255" i="1" l="1"/>
  <c r="CO253" i="1"/>
  <c r="CP167" i="1" l="1"/>
  <c r="CR167" i="1"/>
  <c r="CQ167" i="1"/>
  <c r="CA167" i="1"/>
  <c r="BN167" i="1"/>
  <c r="CR85" i="1"/>
  <c r="CQ85" i="1"/>
  <c r="CA85" i="1"/>
  <c r="CP85" i="1"/>
  <c r="BN85" i="1"/>
  <c r="CR168" i="1" l="1"/>
  <c r="CQ168" i="1"/>
  <c r="CP168" i="1"/>
  <c r="CR166" i="1"/>
  <c r="CQ166" i="1"/>
  <c r="CP166" i="1"/>
  <c r="CR165" i="1"/>
  <c r="CQ165" i="1"/>
  <c r="CP165" i="1"/>
  <c r="CA168" i="1"/>
  <c r="CA166" i="1"/>
  <c r="CA165" i="1"/>
  <c r="BN168" i="1"/>
  <c r="BN166" i="1"/>
  <c r="BN165" i="1"/>
  <c r="CR87" i="1"/>
  <c r="CQ87" i="1"/>
  <c r="CP87" i="1"/>
  <c r="CR86" i="1"/>
  <c r="CQ86" i="1"/>
  <c r="CP86" i="1"/>
  <c r="CR84" i="1"/>
  <c r="CQ84" i="1"/>
  <c r="CP84" i="1"/>
  <c r="CR83" i="1"/>
  <c r="CQ83" i="1"/>
  <c r="CP83" i="1"/>
  <c r="CA86" i="1"/>
  <c r="CA84" i="1"/>
  <c r="CA83" i="1"/>
  <c r="BN86" i="1"/>
  <c r="BN84" i="1"/>
  <c r="BN83" i="1"/>
  <c r="CR128" i="1"/>
  <c r="CQ128" i="1"/>
  <c r="CP128" i="1"/>
  <c r="CR127" i="1"/>
  <c r="CQ127" i="1"/>
  <c r="CP127" i="1"/>
  <c r="CR126" i="1"/>
  <c r="CQ126" i="1"/>
  <c r="CP126" i="1"/>
  <c r="CR125" i="1"/>
  <c r="CQ125" i="1"/>
  <c r="CP125" i="1"/>
  <c r="CA128" i="1"/>
  <c r="CA127" i="1"/>
  <c r="CA126" i="1"/>
  <c r="CA125" i="1"/>
  <c r="BN128" i="1"/>
  <c r="BN127" i="1"/>
  <c r="BN126" i="1"/>
  <c r="BN125" i="1"/>
  <c r="CR45" i="1"/>
  <c r="CR44" i="1"/>
  <c r="CR43" i="1"/>
  <c r="CR42" i="1"/>
  <c r="CQ45" i="1"/>
  <c r="CQ44" i="1"/>
  <c r="CQ43" i="1"/>
  <c r="CQ42" i="1"/>
  <c r="CA45" i="1"/>
  <c r="CA44" i="1"/>
  <c r="CA43" i="1"/>
  <c r="CA42" i="1"/>
  <c r="CP45" i="1"/>
  <c r="CP44" i="1"/>
  <c r="CP43" i="1"/>
  <c r="CP42" i="1"/>
  <c r="BN45" i="1"/>
  <c r="BN44" i="1"/>
  <c r="BN43" i="1"/>
  <c r="BN42" i="1"/>
  <c r="CR129" i="1" l="1"/>
  <c r="CR116" i="1"/>
  <c r="CR46" i="1"/>
  <c r="CR33" i="1"/>
  <c r="CR258" i="1"/>
  <c r="CR257" i="1"/>
  <c r="CR255" i="1"/>
  <c r="CR253" i="1"/>
  <c r="CR248" i="1"/>
  <c r="CR246" i="1"/>
  <c r="CR244" i="1"/>
  <c r="CR240" i="1"/>
  <c r="CR239" i="1"/>
  <c r="CR237" i="1"/>
  <c r="CR235" i="1"/>
  <c r="CR231" i="1"/>
  <c r="CR230" i="1"/>
  <c r="CR228" i="1"/>
  <c r="CR226" i="1"/>
  <c r="CR222" i="1"/>
  <c r="CR221" i="1"/>
  <c r="CR220" i="1"/>
  <c r="CR219" i="1"/>
  <c r="CR218" i="1"/>
  <c r="CR217" i="1"/>
  <c r="CR216" i="1"/>
  <c r="CR213" i="1"/>
  <c r="CR212" i="1"/>
  <c r="CR211" i="1"/>
  <c r="CR208" i="1"/>
  <c r="CR207" i="1"/>
  <c r="CR206" i="1"/>
  <c r="CR201" i="1"/>
  <c r="CR200" i="1"/>
  <c r="CR199" i="1"/>
  <c r="CR198" i="1"/>
  <c r="CR196" i="1"/>
  <c r="CR194" i="1"/>
  <c r="CR192" i="1"/>
  <c r="CR190" i="1"/>
  <c r="CR188" i="1"/>
  <c r="CR176" i="1"/>
  <c r="CR175" i="1"/>
  <c r="CR174" i="1"/>
  <c r="CR172" i="1"/>
  <c r="CR171" i="1"/>
  <c r="CR170" i="1"/>
  <c r="CR169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7" i="1"/>
  <c r="CR136" i="1"/>
  <c r="CR135" i="1"/>
  <c r="CR134" i="1"/>
  <c r="CR133" i="1"/>
  <c r="CR132" i="1"/>
  <c r="CR131" i="1"/>
  <c r="CR130" i="1"/>
  <c r="CR124" i="1"/>
  <c r="CR123" i="1"/>
  <c r="CR122" i="1"/>
  <c r="CR121" i="1"/>
  <c r="CR120" i="1"/>
  <c r="CR119" i="1"/>
  <c r="CR118" i="1"/>
  <c r="CR117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6" i="1"/>
  <c r="CR93" i="1"/>
  <c r="CR92" i="1"/>
  <c r="CR90" i="1"/>
  <c r="CR89" i="1"/>
  <c r="CR88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4" i="1"/>
  <c r="CR53" i="1"/>
  <c r="CR52" i="1"/>
  <c r="CR51" i="1"/>
  <c r="CR50" i="1"/>
  <c r="CR49" i="1"/>
  <c r="CR48" i="1"/>
  <c r="CR47" i="1"/>
  <c r="CR41" i="1"/>
  <c r="CR40" i="1"/>
  <c r="CR39" i="1"/>
  <c r="CR38" i="1"/>
  <c r="CR37" i="1"/>
  <c r="CR36" i="1"/>
  <c r="CR35" i="1"/>
  <c r="CR34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Q258" i="1"/>
  <c r="CQ257" i="1"/>
  <c r="CQ256" i="1"/>
  <c r="CQ255" i="1"/>
  <c r="CQ253" i="1"/>
  <c r="CQ251" i="1"/>
  <c r="CQ248" i="1"/>
  <c r="CQ247" i="1"/>
  <c r="CQ246" i="1"/>
  <c r="CQ244" i="1"/>
  <c r="CQ240" i="1"/>
  <c r="CQ239" i="1"/>
  <c r="CQ238" i="1"/>
  <c r="CQ237" i="1"/>
  <c r="CQ235" i="1"/>
  <c r="CQ233" i="1"/>
  <c r="CQ231" i="1"/>
  <c r="CQ230" i="1"/>
  <c r="CQ229" i="1"/>
  <c r="CQ228" i="1"/>
  <c r="CQ226" i="1"/>
  <c r="CQ224" i="1"/>
  <c r="CQ222" i="1"/>
  <c r="CQ221" i="1"/>
  <c r="CQ220" i="1"/>
  <c r="CQ219" i="1"/>
  <c r="CQ218" i="1"/>
  <c r="CQ217" i="1"/>
  <c r="CQ216" i="1"/>
  <c r="CQ215" i="1"/>
  <c r="CQ214" i="1"/>
  <c r="CQ213" i="1"/>
  <c r="CQ212" i="1"/>
  <c r="CQ211" i="1"/>
  <c r="CQ210" i="1"/>
  <c r="CQ208" i="1"/>
  <c r="CQ207" i="1"/>
  <c r="CQ206" i="1"/>
  <c r="CQ205" i="1"/>
  <c r="CQ203" i="1"/>
  <c r="CQ201" i="1"/>
  <c r="CQ200" i="1"/>
  <c r="CQ199" i="1"/>
  <c r="CQ198" i="1"/>
  <c r="CQ197" i="1"/>
  <c r="CQ196" i="1"/>
  <c r="CQ194" i="1"/>
  <c r="CQ192" i="1"/>
  <c r="CQ190" i="1"/>
  <c r="CQ188" i="1"/>
  <c r="CQ176" i="1"/>
  <c r="CQ175" i="1"/>
  <c r="CQ174" i="1"/>
  <c r="CQ173" i="1"/>
  <c r="CQ172" i="1"/>
  <c r="CQ171" i="1"/>
  <c r="CQ170" i="1"/>
  <c r="CQ169" i="1"/>
  <c r="CQ164" i="1"/>
  <c r="CQ163" i="1"/>
  <c r="CQ162" i="1"/>
  <c r="CQ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Q141" i="1"/>
  <c r="CQ140" i="1"/>
  <c r="CQ139" i="1"/>
  <c r="CQ137" i="1"/>
  <c r="CQ136" i="1"/>
  <c r="CQ135" i="1"/>
  <c r="CQ134" i="1"/>
  <c r="CQ133" i="1"/>
  <c r="CQ132" i="1"/>
  <c r="CQ131" i="1"/>
  <c r="CQ130" i="1"/>
  <c r="CQ129" i="1"/>
  <c r="CQ124" i="1"/>
  <c r="CQ123" i="1"/>
  <c r="CQ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Q109" i="1"/>
  <c r="CQ108" i="1"/>
  <c r="CQ107" i="1"/>
  <c r="CQ106" i="1"/>
  <c r="CQ105" i="1"/>
  <c r="CQ104" i="1"/>
  <c r="CQ103" i="1"/>
  <c r="CQ102" i="1"/>
  <c r="CQ101" i="1"/>
  <c r="CQ100" i="1"/>
  <c r="CQ99" i="1"/>
  <c r="CQ96" i="1"/>
  <c r="CQ95" i="1"/>
  <c r="CQ93" i="1"/>
  <c r="CQ92" i="1"/>
  <c r="CQ90" i="1"/>
  <c r="CQ89" i="1"/>
  <c r="CQ88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7" i="1"/>
  <c r="CQ54" i="1"/>
  <c r="CQ53" i="1"/>
  <c r="CQ52" i="1"/>
  <c r="CQ51" i="1"/>
  <c r="CQ50" i="1"/>
  <c r="CQ49" i="1"/>
  <c r="CQ48" i="1"/>
  <c r="CQ47" i="1"/>
  <c r="CQ46" i="1"/>
  <c r="CQ41" i="1"/>
  <c r="CQ40" i="1"/>
  <c r="CQ39" i="1"/>
  <c r="CQ38" i="1"/>
  <c r="CQ37" i="1"/>
  <c r="CQ36" i="1"/>
  <c r="CQ35" i="1"/>
  <c r="CQ34" i="1"/>
  <c r="CQ33" i="1"/>
  <c r="CQ32" i="1"/>
  <c r="CQ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8" i="1"/>
  <c r="CQ17" i="1"/>
  <c r="CQ16" i="1"/>
  <c r="CP258" i="1"/>
  <c r="CP257" i="1"/>
  <c r="CP256" i="1"/>
  <c r="CP255" i="1"/>
  <c r="CP253" i="1"/>
  <c r="CP251" i="1"/>
  <c r="CP248" i="1"/>
  <c r="CP247" i="1"/>
  <c r="CP246" i="1"/>
  <c r="CP244" i="1"/>
  <c r="CP240" i="1"/>
  <c r="CP239" i="1"/>
  <c r="CP238" i="1"/>
  <c r="CP237" i="1"/>
  <c r="CP235" i="1"/>
  <c r="CP233" i="1"/>
  <c r="CP231" i="1"/>
  <c r="CP230" i="1"/>
  <c r="CP229" i="1"/>
  <c r="CP228" i="1"/>
  <c r="CP226" i="1"/>
  <c r="CP224" i="1"/>
  <c r="CP222" i="1"/>
  <c r="CP221" i="1"/>
  <c r="CP220" i="1"/>
  <c r="CP219" i="1"/>
  <c r="CP218" i="1"/>
  <c r="CP217" i="1"/>
  <c r="CP216" i="1"/>
  <c r="CP215" i="1"/>
  <c r="CP214" i="1"/>
  <c r="CP213" i="1"/>
  <c r="CP212" i="1"/>
  <c r="CP211" i="1"/>
  <c r="CP210" i="1"/>
  <c r="CP208" i="1"/>
  <c r="CP207" i="1"/>
  <c r="CP206" i="1"/>
  <c r="CP205" i="1"/>
  <c r="CP203" i="1"/>
  <c r="CP201" i="1"/>
  <c r="CP200" i="1"/>
  <c r="CP199" i="1"/>
  <c r="CP198" i="1"/>
  <c r="CP197" i="1"/>
  <c r="CP196" i="1"/>
  <c r="CP194" i="1"/>
  <c r="CP192" i="1"/>
  <c r="CP190" i="1"/>
  <c r="CP188" i="1"/>
  <c r="CP176" i="1"/>
  <c r="CP175" i="1"/>
  <c r="CP174" i="1"/>
  <c r="CP173" i="1"/>
  <c r="CP172" i="1"/>
  <c r="CP171" i="1"/>
  <c r="CP170" i="1"/>
  <c r="CP169" i="1"/>
  <c r="CP164" i="1"/>
  <c r="CP163" i="1"/>
  <c r="CP162" i="1"/>
  <c r="CP161" i="1"/>
  <c r="CP160" i="1"/>
  <c r="CP159" i="1"/>
  <c r="CP158" i="1"/>
  <c r="CP157" i="1"/>
  <c r="CP156" i="1"/>
  <c r="CP155" i="1"/>
  <c r="CP154" i="1"/>
  <c r="CP153" i="1"/>
  <c r="CP152" i="1"/>
  <c r="CP151" i="1"/>
  <c r="CP150" i="1"/>
  <c r="CP149" i="1"/>
  <c r="CP148" i="1"/>
  <c r="CP147" i="1"/>
  <c r="CP146" i="1"/>
  <c r="CP145" i="1"/>
  <c r="CP144" i="1"/>
  <c r="CP143" i="1"/>
  <c r="CP142" i="1"/>
  <c r="CP141" i="1"/>
  <c r="CP140" i="1"/>
  <c r="CP139" i="1"/>
  <c r="CP137" i="1"/>
  <c r="CP136" i="1"/>
  <c r="CP135" i="1"/>
  <c r="CP134" i="1"/>
  <c r="CP133" i="1"/>
  <c r="CP132" i="1"/>
  <c r="CP131" i="1"/>
  <c r="CP130" i="1"/>
  <c r="CP129" i="1"/>
  <c r="CP124" i="1"/>
  <c r="CP123" i="1"/>
  <c r="CP122" i="1"/>
  <c r="CP121" i="1"/>
  <c r="CP120" i="1"/>
  <c r="CP119" i="1"/>
  <c r="CP118" i="1"/>
  <c r="CP117" i="1"/>
  <c r="CP116" i="1"/>
  <c r="CP115" i="1"/>
  <c r="CP114" i="1"/>
  <c r="CP113" i="1"/>
  <c r="CP112" i="1"/>
  <c r="CP111" i="1"/>
  <c r="CP110" i="1"/>
  <c r="CP109" i="1"/>
  <c r="CP108" i="1"/>
  <c r="CP107" i="1"/>
  <c r="CP106" i="1"/>
  <c r="CP105" i="1"/>
  <c r="CP104" i="1"/>
  <c r="CP103" i="1"/>
  <c r="CP102" i="1"/>
  <c r="CP101" i="1"/>
  <c r="CP100" i="1"/>
  <c r="CP99" i="1"/>
  <c r="CP96" i="1"/>
  <c r="CP95" i="1"/>
  <c r="CP93" i="1"/>
  <c r="CP92" i="1"/>
  <c r="CP90" i="1"/>
  <c r="CP89" i="1"/>
  <c r="CP88" i="1"/>
  <c r="CP82" i="1"/>
  <c r="CP81" i="1"/>
  <c r="CP80" i="1"/>
  <c r="CP79" i="1"/>
  <c r="CP78" i="1"/>
  <c r="CP77" i="1"/>
  <c r="CP76" i="1"/>
  <c r="CP75" i="1"/>
  <c r="CP74" i="1"/>
  <c r="CP73" i="1"/>
  <c r="CP72" i="1"/>
  <c r="CP71" i="1"/>
  <c r="CP70" i="1"/>
  <c r="CP69" i="1"/>
  <c r="CP68" i="1"/>
  <c r="CP67" i="1"/>
  <c r="CP66" i="1"/>
  <c r="CP65" i="1"/>
  <c r="CP64" i="1"/>
  <c r="CP63" i="1"/>
  <c r="CP62" i="1"/>
  <c r="CP61" i="1"/>
  <c r="CP60" i="1"/>
  <c r="CP59" i="1"/>
  <c r="CP58" i="1"/>
  <c r="CP57" i="1"/>
  <c r="CP54" i="1"/>
  <c r="CP53" i="1"/>
  <c r="CP52" i="1"/>
  <c r="CP51" i="1"/>
  <c r="CP50" i="1"/>
  <c r="CP49" i="1"/>
  <c r="CP48" i="1"/>
  <c r="CP47" i="1"/>
  <c r="CP46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O256" i="1"/>
  <c r="CR256" i="1" s="1"/>
  <c r="CO251" i="1"/>
  <c r="CR251" i="1" s="1"/>
  <c r="CO247" i="1"/>
  <c r="CR247" i="1" s="1"/>
  <c r="CO244" i="1"/>
  <c r="CO238" i="1"/>
  <c r="CO233" i="1"/>
  <c r="CO229" i="1"/>
  <c r="CR229" i="1" s="1"/>
  <c r="CO224" i="1"/>
  <c r="CR224" i="1" s="1"/>
  <c r="CO219" i="1"/>
  <c r="CO214" i="1" s="1"/>
  <c r="CR214" i="1" s="1"/>
  <c r="CO215" i="1"/>
  <c r="CR215" i="1" s="1"/>
  <c r="CO210" i="1"/>
  <c r="CO203" i="1" s="1"/>
  <c r="CR203" i="1" s="1"/>
  <c r="CO205" i="1"/>
  <c r="CR205" i="1" s="1"/>
  <c r="CO197" i="1"/>
  <c r="CR197" i="1" s="1"/>
  <c r="CO188" i="1"/>
  <c r="CO175" i="1"/>
  <c r="CO173" i="1"/>
  <c r="CR173" i="1" s="1"/>
  <c r="CO138" i="1"/>
  <c r="CO184" i="1" s="1"/>
  <c r="CO98" i="1"/>
  <c r="CO95" i="1"/>
  <c r="CR95" i="1" s="1"/>
  <c r="CO92" i="1"/>
  <c r="CO56" i="1"/>
  <c r="CO15" i="1"/>
  <c r="CO265" i="1" l="1"/>
  <c r="CO267" i="1"/>
  <c r="CR210" i="1"/>
  <c r="CO97" i="1"/>
  <c r="CO13" i="1"/>
  <c r="CO182" i="1"/>
  <c r="CN282" i="1"/>
  <c r="CS137" i="1"/>
  <c r="CS153" i="1" l="1"/>
  <c r="CA169" i="1"/>
  <c r="BN169" i="1"/>
  <c r="CA87" i="1"/>
  <c r="BN87" i="1"/>
  <c r="CA129" i="1"/>
  <c r="BN129" i="1"/>
  <c r="CA46" i="1"/>
  <c r="BN46" i="1"/>
  <c r="CA116" i="1"/>
  <c r="BN116" i="1"/>
  <c r="AC116" i="1"/>
  <c r="P116" i="1"/>
  <c r="CA33" i="1"/>
  <c r="BN33" i="1"/>
  <c r="AC33" i="1"/>
  <c r="P33" i="1"/>
  <c r="CN256" i="1"/>
  <c r="CN251" i="1"/>
  <c r="CN247" i="1"/>
  <c r="CN244" i="1"/>
  <c r="CN238" i="1"/>
  <c r="CR238" i="1" s="1"/>
  <c r="CN233" i="1"/>
  <c r="CR233" i="1" s="1"/>
  <c r="CN229" i="1"/>
  <c r="CN224" i="1"/>
  <c r="CN219" i="1"/>
  <c r="CN215" i="1"/>
  <c r="CN210" i="1"/>
  <c r="CN267" i="1" s="1"/>
  <c r="CN205" i="1"/>
  <c r="CN197" i="1"/>
  <c r="CN188" i="1"/>
  <c r="CN173" i="1"/>
  <c r="CN175" i="1"/>
  <c r="CN138" i="1"/>
  <c r="CR138" i="1" s="1"/>
  <c r="CN98" i="1"/>
  <c r="CR98" i="1" s="1"/>
  <c r="CN95" i="1"/>
  <c r="CN92" i="1"/>
  <c r="CN56" i="1"/>
  <c r="CR56" i="1" s="1"/>
  <c r="CN15" i="1"/>
  <c r="CA258" i="1"/>
  <c r="CA257" i="1"/>
  <c r="CA256" i="1"/>
  <c r="CA255" i="1"/>
  <c r="CA253" i="1"/>
  <c r="CA248" i="1"/>
  <c r="CA246" i="1"/>
  <c r="CA240" i="1"/>
  <c r="CA239" i="1"/>
  <c r="CA237" i="1"/>
  <c r="CA235" i="1"/>
  <c r="CA231" i="1"/>
  <c r="CA230" i="1"/>
  <c r="CA228" i="1"/>
  <c r="CA226" i="1"/>
  <c r="CA222" i="1"/>
  <c r="CA221" i="1"/>
  <c r="CA220" i="1"/>
  <c r="CA218" i="1"/>
  <c r="CA217" i="1"/>
  <c r="CA216" i="1"/>
  <c r="CA213" i="1"/>
  <c r="CA212" i="1"/>
  <c r="CA211" i="1"/>
  <c r="CA208" i="1"/>
  <c r="CA207" i="1"/>
  <c r="CA206" i="1"/>
  <c r="CA201" i="1"/>
  <c r="CA200" i="1"/>
  <c r="CA199" i="1"/>
  <c r="CA198" i="1"/>
  <c r="CA196" i="1"/>
  <c r="CA194" i="1"/>
  <c r="CA192" i="1"/>
  <c r="CA190" i="1"/>
  <c r="CN182" i="1" l="1"/>
  <c r="CR15" i="1"/>
  <c r="CN265" i="1"/>
  <c r="CN184" i="1"/>
  <c r="CN214" i="1"/>
  <c r="CN203" i="1"/>
  <c r="CN97" i="1"/>
  <c r="CR97" i="1" s="1"/>
  <c r="CN13" i="1"/>
  <c r="CR13" i="1" s="1"/>
  <c r="CN284" i="1" l="1"/>
  <c r="CA176" i="1"/>
  <c r="CA175" i="1"/>
  <c r="CA174" i="1"/>
  <c r="CA173" i="1"/>
  <c r="CA172" i="1"/>
  <c r="CA171" i="1"/>
  <c r="CA170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40" i="1"/>
  <c r="CA139" i="1"/>
  <c r="CA137" i="1"/>
  <c r="CA136" i="1"/>
  <c r="CA135" i="1"/>
  <c r="CA134" i="1"/>
  <c r="CA133" i="1"/>
  <c r="CA132" i="1"/>
  <c r="CA131" i="1"/>
  <c r="CA130" i="1"/>
  <c r="CA124" i="1"/>
  <c r="CA123" i="1"/>
  <c r="CA122" i="1"/>
  <c r="CA121" i="1"/>
  <c r="CA120" i="1"/>
  <c r="CA119" i="1"/>
  <c r="CA118" i="1"/>
  <c r="CA117" i="1"/>
  <c r="CA115" i="1"/>
  <c r="CA114" i="1"/>
  <c r="CA113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9" i="1"/>
  <c r="CA96" i="1"/>
  <c r="CA95" i="1"/>
  <c r="CA93" i="1"/>
  <c r="CA92" i="1"/>
  <c r="CA90" i="1"/>
  <c r="CA89" i="1"/>
  <c r="CA88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4" i="1"/>
  <c r="CA53" i="1"/>
  <c r="CA52" i="1"/>
  <c r="CA51" i="1"/>
  <c r="CA50" i="1"/>
  <c r="CA49" i="1"/>
  <c r="CA48" i="1"/>
  <c r="CA47" i="1"/>
  <c r="CA41" i="1"/>
  <c r="CA40" i="1"/>
  <c r="CA39" i="1"/>
  <c r="CA38" i="1"/>
  <c r="CA37" i="1"/>
  <c r="CA36" i="1"/>
  <c r="CA35" i="1"/>
  <c r="CA34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S172" i="1" l="1"/>
  <c r="CS170" i="1"/>
  <c r="CS149" i="1"/>
  <c r="CS148" i="1"/>
  <c r="CS147" i="1"/>
  <c r="CS134" i="1"/>
  <c r="CS109" i="1"/>
  <c r="CS108" i="1"/>
  <c r="CS107" i="1"/>
  <c r="CS90" i="1"/>
  <c r="CS88" i="1"/>
  <c r="CS67" i="1"/>
  <c r="CS66" i="1"/>
  <c r="CS65" i="1"/>
  <c r="CS51" i="1"/>
  <c r="CS26" i="1"/>
  <c r="CS25" i="1"/>
  <c r="CS24" i="1"/>
  <c r="CA282" i="1" l="1"/>
  <c r="AP256" i="1" l="1"/>
  <c r="BO256" i="1"/>
  <c r="CM256" i="1" l="1"/>
  <c r="CM251" i="1"/>
  <c r="CM247" i="1"/>
  <c r="CM244" i="1"/>
  <c r="CM238" i="1"/>
  <c r="CM233" i="1"/>
  <c r="CM229" i="1"/>
  <c r="CM224" i="1"/>
  <c r="CM219" i="1"/>
  <c r="CM267" i="1" s="1"/>
  <c r="CM215" i="1"/>
  <c r="CM214" i="1" s="1"/>
  <c r="CM210" i="1"/>
  <c r="CM205" i="1"/>
  <c r="CM197" i="1"/>
  <c r="CM188" i="1"/>
  <c r="CM175" i="1"/>
  <c r="CM173" i="1"/>
  <c r="CM138" i="1"/>
  <c r="CM98" i="1"/>
  <c r="CM95" i="1"/>
  <c r="CM92" i="1"/>
  <c r="CM56" i="1"/>
  <c r="CM15" i="1"/>
  <c r="CM182" i="1" l="1"/>
  <c r="CM184" i="1"/>
  <c r="CM282" i="1"/>
  <c r="CM265" i="1"/>
  <c r="CM203" i="1"/>
  <c r="CM13" i="1"/>
  <c r="CM97" i="1"/>
  <c r="CS258" i="1"/>
  <c r="BN258" i="1"/>
  <c r="BN255" i="1"/>
  <c r="AC255" i="1"/>
  <c r="AC251" i="1" s="1"/>
  <c r="AC253" i="1"/>
  <c r="P255" i="1"/>
  <c r="P251" i="1" s="1"/>
  <c r="P253" i="1"/>
  <c r="CS255" i="1"/>
  <c r="CL251" i="1"/>
  <c r="CK251" i="1"/>
  <c r="CJ251" i="1"/>
  <c r="CI251" i="1"/>
  <c r="CH251" i="1"/>
  <c r="CG251" i="1"/>
  <c r="CF251" i="1"/>
  <c r="CE251" i="1"/>
  <c r="CD251" i="1"/>
  <c r="CC251" i="1"/>
  <c r="CB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L256" i="1"/>
  <c r="CK256" i="1"/>
  <c r="CJ256" i="1"/>
  <c r="CI256" i="1"/>
  <c r="CH256" i="1"/>
  <c r="CG256" i="1"/>
  <c r="CF256" i="1"/>
  <c r="CE256" i="1"/>
  <c r="CD256" i="1"/>
  <c r="CC256" i="1"/>
  <c r="CB256" i="1"/>
  <c r="BZ256" i="1"/>
  <c r="BY256" i="1"/>
  <c r="BX256" i="1"/>
  <c r="BW256" i="1"/>
  <c r="BV256" i="1"/>
  <c r="BU256" i="1"/>
  <c r="BT256" i="1"/>
  <c r="BS256" i="1"/>
  <c r="BR256" i="1"/>
  <c r="BQ256" i="1"/>
  <c r="BP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P258" i="1"/>
  <c r="P256" i="1" s="1"/>
  <c r="P257" i="1"/>
  <c r="CB246" i="1"/>
  <c r="CB244" i="1" s="1"/>
  <c r="CB247" i="1"/>
  <c r="CA251" i="1" l="1"/>
  <c r="CM284" i="1"/>
  <c r="D244" i="1"/>
  <c r="D247" i="1"/>
  <c r="BO244" i="1"/>
  <c r="BO247" i="1"/>
  <c r="D238" i="1"/>
  <c r="AD238" i="1"/>
  <c r="AD244" i="1"/>
  <c r="AD247" i="1"/>
  <c r="AC240" i="1"/>
  <c r="AC239" i="1"/>
  <c r="P240" i="1"/>
  <c r="P239" i="1"/>
  <c r="AC237" i="1"/>
  <c r="AC235" i="1"/>
  <c r="Q238" i="1"/>
  <c r="Q244" i="1"/>
  <c r="Q247" i="1"/>
  <c r="P237" i="1"/>
  <c r="P235" i="1"/>
  <c r="BN257" i="1" l="1"/>
  <c r="BN256" i="1" s="1"/>
  <c r="BN253" i="1"/>
  <c r="BN251" i="1" s="1"/>
  <c r="CS257" i="1" l="1"/>
  <c r="CS253" i="1"/>
  <c r="CL247" i="1"/>
  <c r="CL244" i="1"/>
  <c r="CL238" i="1"/>
  <c r="CL233" i="1"/>
  <c r="CL229" i="1"/>
  <c r="CL224" i="1"/>
  <c r="CL219" i="1"/>
  <c r="CL215" i="1"/>
  <c r="CL210" i="1"/>
  <c r="CL205" i="1"/>
  <c r="CL203" i="1" s="1"/>
  <c r="CL197" i="1"/>
  <c r="CL188" i="1"/>
  <c r="CL175" i="1"/>
  <c r="CL173" i="1"/>
  <c r="CL138" i="1"/>
  <c r="CL98" i="1"/>
  <c r="CL95" i="1"/>
  <c r="CL92" i="1"/>
  <c r="CL56" i="1"/>
  <c r="CL15" i="1"/>
  <c r="CL267" i="1" l="1"/>
  <c r="CL265" i="1"/>
  <c r="CS251" i="1"/>
  <c r="CS256" i="1"/>
  <c r="CL214" i="1"/>
  <c r="CL182" i="1"/>
  <c r="CL97" i="1"/>
  <c r="CL13" i="1"/>
  <c r="CL184" i="1"/>
  <c r="CL282" i="1"/>
  <c r="CS161" i="1"/>
  <c r="CS160" i="1"/>
  <c r="CS150" i="1"/>
  <c r="CS146" i="1"/>
  <c r="CS121" i="1"/>
  <c r="CS120" i="1"/>
  <c r="CS119" i="1"/>
  <c r="CS106" i="1"/>
  <c r="CS78" i="1"/>
  <c r="CS38" i="1"/>
  <c r="CS37" i="1"/>
  <c r="CS36" i="1"/>
  <c r="CS23" i="1"/>
  <c r="CS64" i="1"/>
  <c r="CS68" i="1"/>
  <c r="CS79" i="1"/>
  <c r="CJ175" i="1"/>
  <c r="CL284" i="1" l="1"/>
  <c r="CK248" i="1"/>
  <c r="CK246" i="1"/>
  <c r="CI175" i="1" l="1"/>
  <c r="CH175" i="1"/>
  <c r="CG175" i="1"/>
  <c r="CF175" i="1"/>
  <c r="CE175" i="1"/>
  <c r="CD175" i="1"/>
  <c r="CC175" i="1"/>
  <c r="CB175" i="1"/>
  <c r="CK175" i="1"/>
  <c r="CK173" i="1"/>
  <c r="CJ173" i="1"/>
  <c r="CI173" i="1"/>
  <c r="CH173" i="1"/>
  <c r="CG173" i="1"/>
  <c r="CF173" i="1"/>
  <c r="CE173" i="1"/>
  <c r="CD173" i="1"/>
  <c r="CC173" i="1"/>
  <c r="CB173" i="1"/>
  <c r="CK92" i="1"/>
  <c r="CJ92" i="1"/>
  <c r="CI92" i="1"/>
  <c r="CH92" i="1"/>
  <c r="CG92" i="1"/>
  <c r="CF92" i="1"/>
  <c r="CE92" i="1"/>
  <c r="CD92" i="1"/>
  <c r="CC92" i="1"/>
  <c r="CB92" i="1"/>
  <c r="CK95" i="1"/>
  <c r="CJ95" i="1"/>
  <c r="CI95" i="1"/>
  <c r="CH95" i="1"/>
  <c r="CG95" i="1"/>
  <c r="CF95" i="1"/>
  <c r="CD95" i="1"/>
  <c r="CC95" i="1"/>
  <c r="CB95" i="1"/>
  <c r="CK247" i="1" l="1"/>
  <c r="CK244" i="1"/>
  <c r="CK238" i="1"/>
  <c r="CK233" i="1"/>
  <c r="CK229" i="1"/>
  <c r="CK224" i="1"/>
  <c r="CK219" i="1"/>
  <c r="CK215" i="1"/>
  <c r="CK210" i="1"/>
  <c r="CK267" i="1" s="1"/>
  <c r="CK205" i="1"/>
  <c r="CK197" i="1"/>
  <c r="CK188" i="1"/>
  <c r="CK138" i="1"/>
  <c r="CK98" i="1"/>
  <c r="CK56" i="1"/>
  <c r="CK15" i="1"/>
  <c r="CK13" i="1" l="1"/>
  <c r="CK214" i="1"/>
  <c r="CK265" i="1"/>
  <c r="CK203" i="1"/>
  <c r="CK97" i="1"/>
  <c r="CK184" i="1"/>
  <c r="CK282" i="1"/>
  <c r="CK182" i="1"/>
  <c r="CI248" i="1"/>
  <c r="CJ248" i="1"/>
  <c r="CJ246" i="1"/>
  <c r="CK284" i="1" l="1"/>
  <c r="BN124" i="1"/>
  <c r="BN41" i="1"/>
  <c r="CJ263" i="1" l="1"/>
  <c r="CJ180" i="1"/>
  <c r="CJ247" i="1"/>
  <c r="CJ244" i="1"/>
  <c r="CJ238" i="1"/>
  <c r="CJ233" i="1"/>
  <c r="CJ229" i="1"/>
  <c r="CJ224" i="1"/>
  <c r="CJ219" i="1"/>
  <c r="CJ215" i="1"/>
  <c r="CJ210" i="1"/>
  <c r="CJ205" i="1"/>
  <c r="CJ197" i="1"/>
  <c r="CJ188" i="1"/>
  <c r="CJ138" i="1"/>
  <c r="CJ98" i="1"/>
  <c r="CJ56" i="1"/>
  <c r="CJ15" i="1"/>
  <c r="CJ265" i="1" l="1"/>
  <c r="CJ267" i="1"/>
  <c r="CJ13" i="1"/>
  <c r="CJ184" i="1"/>
  <c r="CJ214" i="1"/>
  <c r="CJ203" i="1"/>
  <c r="CJ97" i="1"/>
  <c r="CJ182" i="1"/>
  <c r="CJ282" i="1"/>
  <c r="CH248" i="1"/>
  <c r="CI246" i="1"/>
  <c r="CH246" i="1"/>
  <c r="CJ284" i="1" l="1"/>
  <c r="BN135" i="1"/>
  <c r="BN89" i="1"/>
  <c r="CH52" i="1"/>
  <c r="BN52" i="1"/>
  <c r="BN171" i="1"/>
  <c r="CI56" i="1" l="1"/>
  <c r="CI98" i="1" l="1"/>
  <c r="CH263" i="1"/>
  <c r="CH247" i="1"/>
  <c r="CH244" i="1"/>
  <c r="CH238" i="1"/>
  <c r="CH229" i="1"/>
  <c r="CH224" i="1"/>
  <c r="CH219" i="1"/>
  <c r="CH215" i="1"/>
  <c r="CH210" i="1"/>
  <c r="CH205" i="1"/>
  <c r="CH197" i="1"/>
  <c r="CH188" i="1"/>
  <c r="CH180" i="1"/>
  <c r="CH138" i="1"/>
  <c r="CH98" i="1"/>
  <c r="CH56" i="1"/>
  <c r="CH15" i="1"/>
  <c r="CH267" i="1" l="1"/>
  <c r="CH214" i="1"/>
  <c r="CS21" i="1"/>
  <c r="CS145" i="1"/>
  <c r="CH184" i="1"/>
  <c r="CH182" i="1"/>
  <c r="CH282" i="1"/>
  <c r="CH233" i="1"/>
  <c r="CH265" i="1" s="1"/>
  <c r="CH13" i="1"/>
  <c r="CH97" i="1"/>
  <c r="CH203" i="1"/>
  <c r="CH284" i="1" l="1"/>
  <c r="CI180" i="1"/>
  <c r="CI138" i="1"/>
  <c r="CI263" i="1" l="1"/>
  <c r="CG247" i="1"/>
  <c r="CG246" i="1"/>
  <c r="CG244" i="1" s="1"/>
  <c r="CG238" i="1"/>
  <c r="CG229" i="1"/>
  <c r="CG224" i="1"/>
  <c r="CG219" i="1"/>
  <c r="CG215" i="1"/>
  <c r="CG210" i="1"/>
  <c r="CG205" i="1"/>
  <c r="CG197" i="1"/>
  <c r="CG188" i="1"/>
  <c r="CG138" i="1"/>
  <c r="CG98" i="1"/>
  <c r="CG56" i="1"/>
  <c r="CG15" i="1"/>
  <c r="CG267" i="1" l="1"/>
  <c r="CG203" i="1"/>
  <c r="CG233" i="1"/>
  <c r="CG265" i="1" s="1"/>
  <c r="CG184" i="1"/>
  <c r="CG13" i="1"/>
  <c r="CG214" i="1"/>
  <c r="CG282" i="1"/>
  <c r="CG97" i="1"/>
  <c r="CG182" i="1"/>
  <c r="CG284" i="1" l="1"/>
  <c r="CI282" i="1"/>
  <c r="CD282" i="1"/>
  <c r="BY282" i="1"/>
  <c r="BU282" i="1"/>
  <c r="BQ282" i="1"/>
  <c r="CF282" i="1"/>
  <c r="CC282" i="1"/>
  <c r="CB282" i="1"/>
  <c r="BZ282" i="1"/>
  <c r="BX282" i="1"/>
  <c r="BW282" i="1"/>
  <c r="BV282" i="1"/>
  <c r="BT282" i="1"/>
  <c r="BS282" i="1"/>
  <c r="BR282" i="1"/>
  <c r="BP282" i="1"/>
  <c r="BO282" i="1" l="1"/>
  <c r="BN164" i="1" l="1"/>
  <c r="BN163" i="1"/>
  <c r="BN162" i="1"/>
  <c r="BN123" i="1"/>
  <c r="BN122" i="1"/>
  <c r="BN82" i="1" l="1"/>
  <c r="BN81" i="1"/>
  <c r="BN80" i="1"/>
  <c r="BN40" i="1"/>
  <c r="BN39" i="1"/>
  <c r="CI247" i="1" l="1"/>
  <c r="CI244" i="1"/>
  <c r="CI238" i="1"/>
  <c r="CI233" i="1"/>
  <c r="CI229" i="1"/>
  <c r="CI224" i="1"/>
  <c r="CI219" i="1"/>
  <c r="CI215" i="1"/>
  <c r="CI210" i="1"/>
  <c r="CI205" i="1"/>
  <c r="CI188" i="1"/>
  <c r="CI197" i="1"/>
  <c r="CI97" i="1"/>
  <c r="CI15" i="1"/>
  <c r="CI265" i="1" l="1"/>
  <c r="CI267" i="1"/>
  <c r="CI182" i="1"/>
  <c r="CI13" i="1"/>
  <c r="CI284" i="1" s="1"/>
  <c r="CS48" i="1"/>
  <c r="CS53" i="1"/>
  <c r="CS63" i="1"/>
  <c r="CS75" i="1"/>
  <c r="CS131" i="1"/>
  <c r="CS136" i="1"/>
  <c r="CS157" i="1"/>
  <c r="CI214" i="1"/>
  <c r="CS132" i="1"/>
  <c r="CS49" i="1"/>
  <c r="CS50" i="1"/>
  <c r="CS133" i="1"/>
  <c r="CS22" i="1"/>
  <c r="CS105" i="1"/>
  <c r="CI184" i="1"/>
  <c r="CI203" i="1"/>
  <c r="CF138" i="1" l="1"/>
  <c r="CS30" i="1" l="1"/>
  <c r="CS104" i="1"/>
  <c r="CS113" i="1"/>
  <c r="CF246" i="1"/>
  <c r="CF210" i="1" l="1"/>
  <c r="CF247" i="1" l="1"/>
  <c r="CF244" i="1"/>
  <c r="CF238" i="1"/>
  <c r="CF233" i="1"/>
  <c r="CF229" i="1"/>
  <c r="CF224" i="1"/>
  <c r="CF219" i="1"/>
  <c r="CF267" i="1" s="1"/>
  <c r="CF215" i="1"/>
  <c r="CF205" i="1"/>
  <c r="CF203" i="1" s="1"/>
  <c r="CF197" i="1"/>
  <c r="CF188" i="1"/>
  <c r="CF98" i="1"/>
  <c r="CF56" i="1"/>
  <c r="CF15" i="1"/>
  <c r="CF265" i="1" l="1"/>
  <c r="CF184" i="1"/>
  <c r="CF182" i="1"/>
  <c r="CF214" i="1"/>
  <c r="CF97" i="1"/>
  <c r="CF13" i="1"/>
  <c r="CF284" i="1" s="1"/>
  <c r="BN151" i="1"/>
  <c r="BN69" i="1"/>
  <c r="CE246" i="1" l="1"/>
  <c r="CE96" i="1" l="1"/>
  <c r="CE95" i="1" l="1"/>
  <c r="CE282" i="1"/>
  <c r="CE247" i="1"/>
  <c r="CE244" i="1"/>
  <c r="CE238" i="1"/>
  <c r="CE233" i="1"/>
  <c r="CE229" i="1"/>
  <c r="CE224" i="1"/>
  <c r="CE219" i="1"/>
  <c r="CE215" i="1"/>
  <c r="CE210" i="1"/>
  <c r="CE267" i="1" s="1"/>
  <c r="CE205" i="1"/>
  <c r="CE197" i="1"/>
  <c r="CE188" i="1"/>
  <c r="CE138" i="1"/>
  <c r="CE98" i="1"/>
  <c r="CE56" i="1"/>
  <c r="CE15" i="1"/>
  <c r="CE265" i="1" l="1"/>
  <c r="CE214" i="1"/>
  <c r="CE182" i="1"/>
  <c r="CE203" i="1"/>
  <c r="CE97" i="1"/>
  <c r="CE184" i="1"/>
  <c r="CE13" i="1"/>
  <c r="CE284" i="1" s="1"/>
  <c r="CD246" i="1" l="1"/>
  <c r="CD247" i="1" l="1"/>
  <c r="CD244" i="1"/>
  <c r="CD238" i="1"/>
  <c r="CD233" i="1"/>
  <c r="CD229" i="1"/>
  <c r="CD224" i="1"/>
  <c r="CD219" i="1"/>
  <c r="CD215" i="1"/>
  <c r="CD210" i="1"/>
  <c r="CD205" i="1"/>
  <c r="CD197" i="1"/>
  <c r="CD188" i="1"/>
  <c r="CD138" i="1"/>
  <c r="CD98" i="1"/>
  <c r="CD56" i="1"/>
  <c r="CD15" i="1"/>
  <c r="CD267" i="1" l="1"/>
  <c r="CD265" i="1"/>
  <c r="CD203" i="1"/>
  <c r="CD182" i="1"/>
  <c r="CD184" i="1"/>
  <c r="CD97" i="1"/>
  <c r="CD214" i="1"/>
  <c r="CD13" i="1"/>
  <c r="CD284" i="1" s="1"/>
  <c r="BN248" i="1"/>
  <c r="BN246" i="1"/>
  <c r="BN240" i="1"/>
  <c r="BN239" i="1"/>
  <c r="BN237" i="1"/>
  <c r="BN235" i="1"/>
  <c r="BN231" i="1"/>
  <c r="BN230" i="1"/>
  <c r="BN228" i="1"/>
  <c r="BN226" i="1"/>
  <c r="BN222" i="1"/>
  <c r="BN221" i="1"/>
  <c r="BN220" i="1"/>
  <c r="BN218" i="1"/>
  <c r="BN217" i="1"/>
  <c r="BN216" i="1"/>
  <c r="BN213" i="1"/>
  <c r="BN212" i="1"/>
  <c r="BN211" i="1"/>
  <c r="BN208" i="1"/>
  <c r="BN207" i="1"/>
  <c r="BN206" i="1"/>
  <c r="BN201" i="1"/>
  <c r="BN200" i="1"/>
  <c r="BN199" i="1"/>
  <c r="BN198" i="1"/>
  <c r="BN196" i="1"/>
  <c r="BN194" i="1"/>
  <c r="BN192" i="1"/>
  <c r="BN190" i="1"/>
  <c r="BN176" i="1"/>
  <c r="BN175" i="1"/>
  <c r="BN174" i="1"/>
  <c r="BN173" i="1"/>
  <c r="BN172" i="1"/>
  <c r="BN149" i="1"/>
  <c r="BN147" i="1"/>
  <c r="BN170" i="1"/>
  <c r="BN148" i="1"/>
  <c r="BN161" i="1"/>
  <c r="BN160" i="1"/>
  <c r="BN159" i="1"/>
  <c r="BN158" i="1"/>
  <c r="BN157" i="1"/>
  <c r="BN155" i="1"/>
  <c r="BN156" i="1"/>
  <c r="BN154" i="1"/>
  <c r="BN145" i="1"/>
  <c r="BN152" i="1"/>
  <c r="BN150" i="1"/>
  <c r="BN146" i="1"/>
  <c r="BN144" i="1"/>
  <c r="BN143" i="1"/>
  <c r="BN142" i="1"/>
  <c r="BN141" i="1"/>
  <c r="BN140" i="1"/>
  <c r="BN139" i="1"/>
  <c r="BN112" i="1"/>
  <c r="BN137" i="1"/>
  <c r="BN109" i="1"/>
  <c r="BN107" i="1"/>
  <c r="BN134" i="1"/>
  <c r="BN108" i="1"/>
  <c r="BN136" i="1"/>
  <c r="BN121" i="1"/>
  <c r="BN120" i="1"/>
  <c r="BN119" i="1"/>
  <c r="BN118" i="1"/>
  <c r="BN117" i="1"/>
  <c r="BN114" i="1"/>
  <c r="BN115" i="1"/>
  <c r="BN113" i="1"/>
  <c r="BN133" i="1"/>
  <c r="BN132" i="1"/>
  <c r="BN131" i="1"/>
  <c r="BN130" i="1"/>
  <c r="BN105" i="1"/>
  <c r="BN111" i="1"/>
  <c r="BN110" i="1"/>
  <c r="BN106" i="1"/>
  <c r="BN104" i="1"/>
  <c r="BN103" i="1"/>
  <c r="BN102" i="1"/>
  <c r="BN101" i="1"/>
  <c r="BN100" i="1"/>
  <c r="BN99" i="1"/>
  <c r="BN96" i="1"/>
  <c r="BN95" i="1"/>
  <c r="BN93" i="1"/>
  <c r="BN92" i="1"/>
  <c r="BN90" i="1"/>
  <c r="BN71" i="1"/>
  <c r="BN67" i="1"/>
  <c r="BN65" i="1"/>
  <c r="BN88" i="1"/>
  <c r="BN66" i="1"/>
  <c r="BN79" i="1"/>
  <c r="BN78" i="1"/>
  <c r="BN77" i="1"/>
  <c r="BN76" i="1"/>
  <c r="BN75" i="1"/>
  <c r="BN73" i="1"/>
  <c r="BN74" i="1"/>
  <c r="BN72" i="1"/>
  <c r="BN63" i="1"/>
  <c r="BN70" i="1"/>
  <c r="BN68" i="1"/>
  <c r="BN64" i="1"/>
  <c r="BN62" i="1"/>
  <c r="BN61" i="1"/>
  <c r="BN60" i="1"/>
  <c r="BN59" i="1"/>
  <c r="BN58" i="1"/>
  <c r="BN57" i="1"/>
  <c r="BN29" i="1"/>
  <c r="BN54" i="1"/>
  <c r="BN26" i="1"/>
  <c r="BN24" i="1"/>
  <c r="BN51" i="1"/>
  <c r="BN25" i="1"/>
  <c r="BN53" i="1"/>
  <c r="BN38" i="1"/>
  <c r="BN37" i="1"/>
  <c r="BN36" i="1"/>
  <c r="BN35" i="1"/>
  <c r="BN34" i="1"/>
  <c r="BN31" i="1"/>
  <c r="BN32" i="1"/>
  <c r="BN30" i="1"/>
  <c r="BN50" i="1"/>
  <c r="BN49" i="1"/>
  <c r="BN48" i="1"/>
  <c r="BN47" i="1"/>
  <c r="BN22" i="1"/>
  <c r="BN28" i="1"/>
  <c r="BN27" i="1"/>
  <c r="BN23" i="1"/>
  <c r="BN21" i="1"/>
  <c r="BN20" i="1"/>
  <c r="BN19" i="1"/>
  <c r="BN18" i="1"/>
  <c r="BN17" i="1"/>
  <c r="BN16" i="1"/>
  <c r="BN15" i="1" l="1"/>
  <c r="CC246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98" i="1"/>
  <c r="CB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B98" i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M98" i="1"/>
  <c r="L98" i="1"/>
  <c r="K98" i="1"/>
  <c r="J98" i="1"/>
  <c r="I98" i="1"/>
  <c r="H98" i="1"/>
  <c r="G98" i="1"/>
  <c r="F98" i="1"/>
  <c r="E98" i="1"/>
  <c r="D98" i="1"/>
  <c r="CC138" i="1"/>
  <c r="CC56" i="1"/>
  <c r="CC247" i="1"/>
  <c r="CC244" i="1"/>
  <c r="CC238" i="1"/>
  <c r="CC233" i="1"/>
  <c r="CC229" i="1"/>
  <c r="CC224" i="1"/>
  <c r="CC219" i="1"/>
  <c r="CC215" i="1"/>
  <c r="CC210" i="1"/>
  <c r="CC205" i="1"/>
  <c r="CC197" i="1"/>
  <c r="CC188" i="1"/>
  <c r="CQ98" i="1" l="1"/>
  <c r="CP98" i="1"/>
  <c r="CQ15" i="1"/>
  <c r="CP15" i="1"/>
  <c r="CA98" i="1"/>
  <c r="CA15" i="1"/>
  <c r="CC267" i="1"/>
  <c r="CC265" i="1"/>
  <c r="CC184" i="1"/>
  <c r="BN98" i="1"/>
  <c r="CC182" i="1"/>
  <c r="CC214" i="1"/>
  <c r="CC203" i="1"/>
  <c r="CC97" i="1"/>
  <c r="CC13" i="1"/>
  <c r="CC284" i="1" s="1"/>
  <c r="CA182" i="1" l="1"/>
  <c r="BN182" i="1"/>
  <c r="CB238" i="1" l="1"/>
  <c r="CB233" i="1"/>
  <c r="CB229" i="1"/>
  <c r="CB224" i="1"/>
  <c r="CB219" i="1"/>
  <c r="CB215" i="1"/>
  <c r="CB205" i="1"/>
  <c r="CB210" i="1"/>
  <c r="CB197" i="1"/>
  <c r="CB188" i="1"/>
  <c r="CB138" i="1"/>
  <c r="CQ138" i="1" s="1"/>
  <c r="CB56" i="1"/>
  <c r="CQ56" i="1" s="1"/>
  <c r="CB267" i="1" l="1"/>
  <c r="CB265" i="1"/>
  <c r="CB184" i="1"/>
  <c r="CB182" i="1"/>
  <c r="CB97" i="1"/>
  <c r="CQ97" i="1" s="1"/>
  <c r="CB13" i="1"/>
  <c r="CQ13" i="1" s="1"/>
  <c r="CB214" i="1"/>
  <c r="CB203" i="1"/>
  <c r="BY247" i="1"/>
  <c r="BX247" i="1"/>
  <c r="BW247" i="1"/>
  <c r="BV247" i="1"/>
  <c r="BU247" i="1"/>
  <c r="BT247" i="1"/>
  <c r="BS247" i="1"/>
  <c r="BR247" i="1"/>
  <c r="BQ247" i="1"/>
  <c r="BP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BY244" i="1"/>
  <c r="BX244" i="1"/>
  <c r="BW244" i="1"/>
  <c r="BV244" i="1"/>
  <c r="BU244" i="1"/>
  <c r="BT244" i="1"/>
  <c r="BS244" i="1"/>
  <c r="BR244" i="1"/>
  <c r="BQ244" i="1"/>
  <c r="BP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BY238" i="1"/>
  <c r="BX238" i="1"/>
  <c r="BW238" i="1"/>
  <c r="BV238" i="1"/>
  <c r="BU238" i="1"/>
  <c r="BT238" i="1"/>
  <c r="BS238" i="1"/>
  <c r="BR238" i="1"/>
  <c r="BQ238" i="1"/>
  <c r="BP238" i="1"/>
  <c r="BO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BY233" i="1"/>
  <c r="BX233" i="1"/>
  <c r="BW233" i="1"/>
  <c r="BV233" i="1"/>
  <c r="BU233" i="1"/>
  <c r="BT233" i="1"/>
  <c r="BS233" i="1"/>
  <c r="BR233" i="1"/>
  <c r="BQ233" i="1"/>
  <c r="BP233" i="1"/>
  <c r="BO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Y229" i="1"/>
  <c r="BX229" i="1"/>
  <c r="BW229" i="1"/>
  <c r="BV229" i="1"/>
  <c r="BU229" i="1"/>
  <c r="BT229" i="1"/>
  <c r="BS229" i="1"/>
  <c r="BR229" i="1"/>
  <c r="BQ229" i="1"/>
  <c r="BP229" i="1"/>
  <c r="BO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Y224" i="1"/>
  <c r="BX224" i="1"/>
  <c r="BW224" i="1"/>
  <c r="BV224" i="1"/>
  <c r="BU224" i="1"/>
  <c r="BT224" i="1"/>
  <c r="BS224" i="1"/>
  <c r="BR224" i="1"/>
  <c r="BQ224" i="1"/>
  <c r="BP224" i="1"/>
  <c r="BO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Y219" i="1"/>
  <c r="BX219" i="1"/>
  <c r="BW219" i="1"/>
  <c r="BV219" i="1"/>
  <c r="BU219" i="1"/>
  <c r="BT219" i="1"/>
  <c r="BS219" i="1"/>
  <c r="BR219" i="1"/>
  <c r="BQ219" i="1"/>
  <c r="BP219" i="1"/>
  <c r="BO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Y215" i="1"/>
  <c r="BX215" i="1"/>
  <c r="BW215" i="1"/>
  <c r="BV215" i="1"/>
  <c r="BU215" i="1"/>
  <c r="BT215" i="1"/>
  <c r="BS215" i="1"/>
  <c r="BR215" i="1"/>
  <c r="BQ215" i="1"/>
  <c r="BP215" i="1"/>
  <c r="BO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L214" i="1" s="1"/>
  <c r="AK215" i="1"/>
  <c r="AJ215" i="1"/>
  <c r="AI215" i="1"/>
  <c r="AH215" i="1"/>
  <c r="AG215" i="1"/>
  <c r="AF215" i="1"/>
  <c r="AE215" i="1"/>
  <c r="AD215" i="1"/>
  <c r="AD214" i="1" s="1"/>
  <c r="AC215" i="1"/>
  <c r="AB215" i="1"/>
  <c r="AA215" i="1"/>
  <c r="Z215" i="1"/>
  <c r="Y215" i="1"/>
  <c r="X215" i="1"/>
  <c r="W215" i="1"/>
  <c r="V215" i="1"/>
  <c r="V214" i="1" s="1"/>
  <c r="U215" i="1"/>
  <c r="T215" i="1"/>
  <c r="S215" i="1"/>
  <c r="R215" i="1"/>
  <c r="Q215" i="1"/>
  <c r="P215" i="1"/>
  <c r="O215" i="1"/>
  <c r="N215" i="1"/>
  <c r="N214" i="1" s="1"/>
  <c r="M215" i="1"/>
  <c r="L215" i="1"/>
  <c r="K215" i="1"/>
  <c r="J215" i="1"/>
  <c r="I215" i="1"/>
  <c r="H215" i="1"/>
  <c r="G215" i="1"/>
  <c r="F215" i="1"/>
  <c r="F214" i="1" s="1"/>
  <c r="E215" i="1"/>
  <c r="D215" i="1"/>
  <c r="BY210" i="1"/>
  <c r="BX210" i="1"/>
  <c r="BW210" i="1"/>
  <c r="BW267" i="1" s="1"/>
  <c r="BV210" i="1"/>
  <c r="BU210" i="1"/>
  <c r="BT210" i="1"/>
  <c r="BT267" i="1" s="1"/>
  <c r="BS210" i="1"/>
  <c r="BR210" i="1"/>
  <c r="BQ210" i="1"/>
  <c r="BP210" i="1"/>
  <c r="BO210" i="1"/>
  <c r="BM210" i="1"/>
  <c r="BL210" i="1"/>
  <c r="BK210" i="1"/>
  <c r="BK267" i="1" s="1"/>
  <c r="BJ210" i="1"/>
  <c r="BI210" i="1"/>
  <c r="BH210" i="1"/>
  <c r="BG210" i="1"/>
  <c r="BF210" i="1"/>
  <c r="BF267" i="1" s="1"/>
  <c r="BE210" i="1"/>
  <c r="BD210" i="1"/>
  <c r="BC210" i="1"/>
  <c r="BC267" i="1" s="1"/>
  <c r="BB210" i="1"/>
  <c r="BA210" i="1"/>
  <c r="AZ210" i="1"/>
  <c r="AY210" i="1"/>
  <c r="AX210" i="1"/>
  <c r="AX267" i="1" s="1"/>
  <c r="AW210" i="1"/>
  <c r="AV210" i="1"/>
  <c r="AU210" i="1"/>
  <c r="AU267" i="1" s="1"/>
  <c r="AT210" i="1"/>
  <c r="AS210" i="1"/>
  <c r="AR210" i="1"/>
  <c r="AQ210" i="1"/>
  <c r="AP210" i="1"/>
  <c r="AP267" i="1" s="1"/>
  <c r="AO210" i="1"/>
  <c r="AN210" i="1"/>
  <c r="AM210" i="1"/>
  <c r="AM267" i="1" s="1"/>
  <c r="AL210" i="1"/>
  <c r="AK210" i="1"/>
  <c r="AJ210" i="1"/>
  <c r="AI210" i="1"/>
  <c r="AH210" i="1"/>
  <c r="AH267" i="1" s="1"/>
  <c r="AG210" i="1"/>
  <c r="AF210" i="1"/>
  <c r="AE210" i="1"/>
  <c r="AE267" i="1" s="1"/>
  <c r="AD210" i="1"/>
  <c r="AC210" i="1"/>
  <c r="AB210" i="1"/>
  <c r="AA210" i="1"/>
  <c r="Z210" i="1"/>
  <c r="Z267" i="1" s="1"/>
  <c r="Y210" i="1"/>
  <c r="X210" i="1"/>
  <c r="W210" i="1"/>
  <c r="W267" i="1" s="1"/>
  <c r="V210" i="1"/>
  <c r="U210" i="1"/>
  <c r="T210" i="1"/>
  <c r="S210" i="1"/>
  <c r="R210" i="1"/>
  <c r="R267" i="1" s="1"/>
  <c r="Q210" i="1"/>
  <c r="P210" i="1"/>
  <c r="O210" i="1"/>
  <c r="O267" i="1" s="1"/>
  <c r="N210" i="1"/>
  <c r="M210" i="1"/>
  <c r="L210" i="1"/>
  <c r="K210" i="1"/>
  <c r="J210" i="1"/>
  <c r="J267" i="1" s="1"/>
  <c r="I210" i="1"/>
  <c r="H210" i="1"/>
  <c r="G210" i="1"/>
  <c r="G267" i="1" s="1"/>
  <c r="F210" i="1"/>
  <c r="E210" i="1"/>
  <c r="D210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7" i="1"/>
  <c r="BX197" i="1"/>
  <c r="BW197" i="1"/>
  <c r="BV197" i="1"/>
  <c r="BU197" i="1"/>
  <c r="BT197" i="1"/>
  <c r="BS197" i="1"/>
  <c r="BR197" i="1"/>
  <c r="BQ197" i="1"/>
  <c r="BP197" i="1"/>
  <c r="BO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Y188" i="1"/>
  <c r="BX188" i="1"/>
  <c r="BW188" i="1"/>
  <c r="BV188" i="1"/>
  <c r="BU188" i="1"/>
  <c r="BT188" i="1"/>
  <c r="BS188" i="1"/>
  <c r="BR188" i="1"/>
  <c r="BQ188" i="1"/>
  <c r="BP188" i="1"/>
  <c r="BO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Y138" i="1"/>
  <c r="BX138" i="1"/>
  <c r="BW138" i="1"/>
  <c r="BV138" i="1"/>
  <c r="BU138" i="1"/>
  <c r="BT138" i="1"/>
  <c r="BS138" i="1"/>
  <c r="BS97" i="1" s="1"/>
  <c r="BR138" i="1"/>
  <c r="BQ138" i="1"/>
  <c r="BP138" i="1"/>
  <c r="BO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X97" i="1" s="1"/>
  <c r="AW138" i="1"/>
  <c r="AV138" i="1"/>
  <c r="AU138" i="1"/>
  <c r="AT138" i="1"/>
  <c r="AS138" i="1"/>
  <c r="AR138" i="1"/>
  <c r="AQ138" i="1"/>
  <c r="AP138" i="1"/>
  <c r="AO138" i="1"/>
  <c r="AN138" i="1"/>
  <c r="AM138" i="1"/>
  <c r="AM97" i="1" s="1"/>
  <c r="AL138" i="1"/>
  <c r="AL97" i="1" s="1"/>
  <c r="AK138" i="1"/>
  <c r="AJ138" i="1"/>
  <c r="AI138" i="1"/>
  <c r="AI97" i="1" s="1"/>
  <c r="AH138" i="1"/>
  <c r="AH97" i="1" s="1"/>
  <c r="AG138" i="1"/>
  <c r="AF138" i="1"/>
  <c r="AE138" i="1"/>
  <c r="AD138" i="1"/>
  <c r="AC138" i="1"/>
  <c r="AB138" i="1"/>
  <c r="AA138" i="1"/>
  <c r="AA97" i="1" s="1"/>
  <c r="Z138" i="1"/>
  <c r="Y138" i="1"/>
  <c r="X138" i="1"/>
  <c r="W138" i="1"/>
  <c r="V138" i="1"/>
  <c r="V97" i="1" s="1"/>
  <c r="U138" i="1"/>
  <c r="T138" i="1"/>
  <c r="S138" i="1"/>
  <c r="R138" i="1"/>
  <c r="R97" i="1" s="1"/>
  <c r="Q138" i="1"/>
  <c r="P138" i="1"/>
  <c r="O138" i="1"/>
  <c r="O97" i="1" s="1"/>
  <c r="N138" i="1"/>
  <c r="M138" i="1"/>
  <c r="L138" i="1"/>
  <c r="L97" i="1" s="1"/>
  <c r="K138" i="1"/>
  <c r="K97" i="1" s="1"/>
  <c r="J138" i="1"/>
  <c r="I138" i="1"/>
  <c r="H138" i="1"/>
  <c r="G138" i="1"/>
  <c r="G97" i="1" s="1"/>
  <c r="F138" i="1"/>
  <c r="F97" i="1" s="1"/>
  <c r="E138" i="1"/>
  <c r="D138" i="1"/>
  <c r="D97" i="1" s="1"/>
  <c r="BZ197" i="1"/>
  <c r="BZ188" i="1"/>
  <c r="CP138" i="1" l="1"/>
  <c r="CA197" i="1"/>
  <c r="CA188" i="1"/>
  <c r="D267" i="1"/>
  <c r="L267" i="1"/>
  <c r="T267" i="1"/>
  <c r="AB267" i="1"/>
  <c r="AJ267" i="1"/>
  <c r="AR267" i="1"/>
  <c r="AZ267" i="1"/>
  <c r="BH267" i="1"/>
  <c r="BQ267" i="1"/>
  <c r="BY267" i="1"/>
  <c r="J265" i="1"/>
  <c r="BF265" i="1"/>
  <c r="BO267" i="1"/>
  <c r="H267" i="1"/>
  <c r="P267" i="1"/>
  <c r="X267" i="1"/>
  <c r="AF267" i="1"/>
  <c r="AN267" i="1"/>
  <c r="AV267" i="1"/>
  <c r="BD267" i="1"/>
  <c r="BL267" i="1"/>
  <c r="BU267" i="1"/>
  <c r="K265" i="1"/>
  <c r="BP265" i="1"/>
  <c r="BX265" i="1"/>
  <c r="I267" i="1"/>
  <c r="Q267" i="1"/>
  <c r="Y267" i="1"/>
  <c r="AG267" i="1"/>
  <c r="AO267" i="1"/>
  <c r="AW267" i="1"/>
  <c r="BE267" i="1"/>
  <c r="BM267" i="1"/>
  <c r="BV267" i="1"/>
  <c r="AD265" i="1"/>
  <c r="E267" i="1"/>
  <c r="M267" i="1"/>
  <c r="U267" i="1"/>
  <c r="AC267" i="1"/>
  <c r="AK267" i="1"/>
  <c r="AS267" i="1"/>
  <c r="BA267" i="1"/>
  <c r="BI267" i="1"/>
  <c r="BR267" i="1"/>
  <c r="H265" i="1"/>
  <c r="AV265" i="1"/>
  <c r="BU265" i="1"/>
  <c r="F267" i="1"/>
  <c r="N267" i="1"/>
  <c r="V267" i="1"/>
  <c r="AD267" i="1"/>
  <c r="AL267" i="1"/>
  <c r="AT267" i="1"/>
  <c r="BB267" i="1"/>
  <c r="BJ267" i="1"/>
  <c r="BS267" i="1"/>
  <c r="I265" i="1"/>
  <c r="Q265" i="1"/>
  <c r="AZ265" i="1"/>
  <c r="E265" i="1"/>
  <c r="M265" i="1"/>
  <c r="AR265" i="1"/>
  <c r="D265" i="1"/>
  <c r="K267" i="1"/>
  <c r="S267" i="1"/>
  <c r="AA267" i="1"/>
  <c r="AI267" i="1"/>
  <c r="AQ267" i="1"/>
  <c r="AY267" i="1"/>
  <c r="BG267" i="1"/>
  <c r="BP267" i="1"/>
  <c r="BX267" i="1"/>
  <c r="F265" i="1"/>
  <c r="N265" i="1"/>
  <c r="L265" i="1"/>
  <c r="BQ265" i="1"/>
  <c r="BY265" i="1"/>
  <c r="G265" i="1"/>
  <c r="O265" i="1"/>
  <c r="AE265" i="1"/>
  <c r="AM265" i="1"/>
  <c r="BT265" i="1"/>
  <c r="BE265" i="1"/>
  <c r="BM265" i="1"/>
  <c r="BH265" i="1"/>
  <c r="BI265" i="1"/>
  <c r="AW265" i="1"/>
  <c r="AP265" i="1"/>
  <c r="AX265" i="1"/>
  <c r="AS265" i="1"/>
  <c r="BA265" i="1"/>
  <c r="AG265" i="1"/>
  <c r="AO265" i="1"/>
  <c r="AH265" i="1"/>
  <c r="AL265" i="1"/>
  <c r="X265" i="1"/>
  <c r="Y265" i="1"/>
  <c r="T265" i="1"/>
  <c r="AB265" i="1"/>
  <c r="BV265" i="1"/>
  <c r="BW265" i="1"/>
  <c r="BR265" i="1"/>
  <c r="BS265" i="1"/>
  <c r="BG265" i="1"/>
  <c r="BB265" i="1"/>
  <c r="BJ265" i="1"/>
  <c r="BC265" i="1"/>
  <c r="BK265" i="1"/>
  <c r="BD265" i="1"/>
  <c r="BL265" i="1"/>
  <c r="AQ265" i="1"/>
  <c r="AY265" i="1"/>
  <c r="AT265" i="1"/>
  <c r="AU265" i="1"/>
  <c r="AI265" i="1"/>
  <c r="AJ265" i="1"/>
  <c r="AK265" i="1"/>
  <c r="AF265" i="1"/>
  <c r="AN265" i="1"/>
  <c r="R265" i="1"/>
  <c r="Z265" i="1"/>
  <c r="S265" i="1"/>
  <c r="AA265" i="1"/>
  <c r="AC265" i="1"/>
  <c r="V265" i="1"/>
  <c r="W265" i="1"/>
  <c r="U265" i="1"/>
  <c r="BO265" i="1"/>
  <c r="P265" i="1"/>
  <c r="CS197" i="1"/>
  <c r="CS188" i="1"/>
  <c r="J214" i="1"/>
  <c r="R214" i="1"/>
  <c r="Z214" i="1"/>
  <c r="AH214" i="1"/>
  <c r="CB284" i="1"/>
  <c r="AP214" i="1"/>
  <c r="AT214" i="1"/>
  <c r="AX214" i="1"/>
  <c r="BF214" i="1"/>
  <c r="BJ214" i="1"/>
  <c r="BS214" i="1"/>
  <c r="BW214" i="1"/>
  <c r="AE214" i="1"/>
  <c r="W203" i="1"/>
  <c r="AY203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F203" i="1"/>
  <c r="BJ203" i="1"/>
  <c r="BS203" i="1"/>
  <c r="BW203" i="1"/>
  <c r="BN229" i="1"/>
  <c r="BN247" i="1"/>
  <c r="BN197" i="1"/>
  <c r="BN138" i="1"/>
  <c r="BN215" i="1"/>
  <c r="BN188" i="1"/>
  <c r="BN205" i="1"/>
  <c r="BN219" i="1"/>
  <c r="BN238" i="1"/>
  <c r="BN233" i="1"/>
  <c r="BN210" i="1"/>
  <c r="D214" i="1"/>
  <c r="H214" i="1"/>
  <c r="L214" i="1"/>
  <c r="P214" i="1"/>
  <c r="T214" i="1"/>
  <c r="X214" i="1"/>
  <c r="AB214" i="1"/>
  <c r="AF214" i="1"/>
  <c r="AJ214" i="1"/>
  <c r="AN214" i="1"/>
  <c r="AR214" i="1"/>
  <c r="AV214" i="1"/>
  <c r="AZ214" i="1"/>
  <c r="BD214" i="1"/>
  <c r="BH214" i="1"/>
  <c r="BL214" i="1"/>
  <c r="BQ214" i="1"/>
  <c r="BU214" i="1"/>
  <c r="BY214" i="1"/>
  <c r="BN224" i="1"/>
  <c r="BN244" i="1"/>
  <c r="BG214" i="1"/>
  <c r="AB203" i="1"/>
  <c r="G203" i="1"/>
  <c r="K203" i="1"/>
  <c r="O203" i="1"/>
  <c r="S203" i="1"/>
  <c r="AA203" i="1"/>
  <c r="AE203" i="1"/>
  <c r="AI203" i="1"/>
  <c r="AM203" i="1"/>
  <c r="AQ203" i="1"/>
  <c r="AU203" i="1"/>
  <c r="BC203" i="1"/>
  <c r="BG203" i="1"/>
  <c r="BK203" i="1"/>
  <c r="AE97" i="1"/>
  <c r="AQ97" i="1"/>
  <c r="AU97" i="1"/>
  <c r="G214" i="1"/>
  <c r="AY214" i="1"/>
  <c r="BP203" i="1"/>
  <c r="BT203" i="1"/>
  <c r="BX203" i="1"/>
  <c r="U214" i="1"/>
  <c r="AK214" i="1"/>
  <c r="BO214" i="1"/>
  <c r="P203" i="1"/>
  <c r="T97" i="1"/>
  <c r="AB97" i="1"/>
  <c r="AJ97" i="1"/>
  <c r="AV97" i="1"/>
  <c r="AZ97" i="1"/>
  <c r="BH97" i="1"/>
  <c r="E214" i="1"/>
  <c r="BA214" i="1"/>
  <c r="BR214" i="1"/>
  <c r="BB214" i="1"/>
  <c r="BL203" i="1"/>
  <c r="S97" i="1"/>
  <c r="W97" i="1"/>
  <c r="AY97" i="1"/>
  <c r="BC97" i="1"/>
  <c r="BT97" i="1"/>
  <c r="BX97" i="1"/>
  <c r="BB203" i="1"/>
  <c r="BO203" i="1"/>
  <c r="K214" i="1"/>
  <c r="O214" i="1"/>
  <c r="S214" i="1"/>
  <c r="W214" i="1"/>
  <c r="AA214" i="1"/>
  <c r="AI214" i="1"/>
  <c r="AM214" i="1"/>
  <c r="AQ214" i="1"/>
  <c r="AU214" i="1"/>
  <c r="BC214" i="1"/>
  <c r="BK214" i="1"/>
  <c r="BP214" i="1"/>
  <c r="BT214" i="1"/>
  <c r="BX214" i="1"/>
  <c r="BU97" i="1"/>
  <c r="BQ97" i="1"/>
  <c r="BP97" i="1"/>
  <c r="BO97" i="1"/>
  <c r="BK97" i="1"/>
  <c r="BG97" i="1"/>
  <c r="BB97" i="1"/>
  <c r="H97" i="1"/>
  <c r="X97" i="1"/>
  <c r="AF97" i="1"/>
  <c r="AN97" i="1"/>
  <c r="AR97" i="1"/>
  <c r="BD97" i="1"/>
  <c r="BL97" i="1"/>
  <c r="BY97" i="1"/>
  <c r="E203" i="1"/>
  <c r="U203" i="1"/>
  <c r="AK203" i="1"/>
  <c r="BA203" i="1"/>
  <c r="BR203" i="1"/>
  <c r="H203" i="1"/>
  <c r="AJ203" i="1"/>
  <c r="AR203" i="1"/>
  <c r="AZ203" i="1"/>
  <c r="BD203" i="1"/>
  <c r="BU203" i="1"/>
  <c r="J97" i="1"/>
  <c r="N97" i="1"/>
  <c r="Z97" i="1"/>
  <c r="AD97" i="1"/>
  <c r="AP97" i="1"/>
  <c r="AT97" i="1"/>
  <c r="BF97" i="1"/>
  <c r="BJ97" i="1"/>
  <c r="BW97" i="1"/>
  <c r="D203" i="1"/>
  <c r="L203" i="1"/>
  <c r="T203" i="1"/>
  <c r="X203" i="1"/>
  <c r="AF203" i="1"/>
  <c r="AN203" i="1"/>
  <c r="AV203" i="1"/>
  <c r="BH203" i="1"/>
  <c r="BQ203" i="1"/>
  <c r="BY203" i="1"/>
  <c r="I203" i="1"/>
  <c r="M203" i="1"/>
  <c r="Q203" i="1"/>
  <c r="Y203" i="1"/>
  <c r="AC203" i="1"/>
  <c r="AG203" i="1"/>
  <c r="AO203" i="1"/>
  <c r="AS203" i="1"/>
  <c r="AW203" i="1"/>
  <c r="BE203" i="1"/>
  <c r="BI203" i="1"/>
  <c r="BM203" i="1"/>
  <c r="BV203" i="1"/>
  <c r="I214" i="1"/>
  <c r="M214" i="1"/>
  <c r="Q214" i="1"/>
  <c r="Y214" i="1"/>
  <c r="AC214" i="1"/>
  <c r="AG214" i="1"/>
  <c r="AO214" i="1"/>
  <c r="AS214" i="1"/>
  <c r="AW214" i="1"/>
  <c r="BE214" i="1"/>
  <c r="BI214" i="1"/>
  <c r="BM214" i="1"/>
  <c r="BV214" i="1"/>
  <c r="E97" i="1"/>
  <c r="I97" i="1"/>
  <c r="M97" i="1"/>
  <c r="Q97" i="1"/>
  <c r="U97" i="1"/>
  <c r="Y97" i="1"/>
  <c r="AG97" i="1"/>
  <c r="AK97" i="1"/>
  <c r="AO97" i="1"/>
  <c r="AS97" i="1"/>
  <c r="AW97" i="1"/>
  <c r="BA97" i="1"/>
  <c r="BE97" i="1"/>
  <c r="BI97" i="1"/>
  <c r="BM97" i="1"/>
  <c r="BR97" i="1"/>
  <c r="BV97" i="1"/>
  <c r="BZ233" i="1"/>
  <c r="CA233" i="1" s="1"/>
  <c r="BZ238" i="1"/>
  <c r="CS238" i="1" s="1"/>
  <c r="CS239" i="1"/>
  <c r="CP97" i="1" l="1"/>
  <c r="CA238" i="1"/>
  <c r="CS233" i="1"/>
  <c r="BN267" i="1"/>
  <c r="BN265" i="1"/>
  <c r="BN214" i="1"/>
  <c r="BN203" i="1"/>
  <c r="BN97" i="1"/>
  <c r="BZ246" i="1"/>
  <c r="BZ247" i="1" l="1"/>
  <c r="BZ244" i="1"/>
  <c r="CS244" i="1" l="1"/>
  <c r="CA244" i="1"/>
  <c r="CS247" i="1"/>
  <c r="CA247" i="1"/>
  <c r="CS248" i="1"/>
  <c r="CS240" i="1"/>
  <c r="CS237" i="1"/>
  <c r="CS235" i="1"/>
  <c r="CS246" i="1"/>
  <c r="BZ219" i="1" l="1"/>
  <c r="BZ215" i="1"/>
  <c r="BZ210" i="1"/>
  <c r="BZ205" i="1"/>
  <c r="CA205" i="1" s="1"/>
  <c r="CA210" i="1" l="1"/>
  <c r="CA215" i="1"/>
  <c r="CA265" i="1" s="1"/>
  <c r="CA219" i="1"/>
  <c r="BZ265" i="1"/>
  <c r="BZ267" i="1"/>
  <c r="BZ229" i="1"/>
  <c r="BZ224" i="1"/>
  <c r="BZ214" i="1"/>
  <c r="BZ203" i="1"/>
  <c r="BZ182" i="1"/>
  <c r="BY56" i="1"/>
  <c r="BY184" i="1" s="1"/>
  <c r="BX56" i="1"/>
  <c r="BX184" i="1" s="1"/>
  <c r="BW56" i="1"/>
  <c r="BW184" i="1" s="1"/>
  <c r="BV56" i="1"/>
  <c r="BV184" i="1" s="1"/>
  <c r="BU56" i="1"/>
  <c r="BU184" i="1" s="1"/>
  <c r="BT56" i="1"/>
  <c r="BT184" i="1" s="1"/>
  <c r="BS56" i="1"/>
  <c r="BS184" i="1" s="1"/>
  <c r="BR56" i="1"/>
  <c r="BR184" i="1" s="1"/>
  <c r="BQ56" i="1"/>
  <c r="BQ184" i="1" s="1"/>
  <c r="BP56" i="1"/>
  <c r="BP184" i="1" s="1"/>
  <c r="BO56" i="1"/>
  <c r="BM56" i="1"/>
  <c r="BM184" i="1" s="1"/>
  <c r="BL56" i="1"/>
  <c r="BL184" i="1" s="1"/>
  <c r="BK56" i="1"/>
  <c r="BK184" i="1" s="1"/>
  <c r="BJ56" i="1"/>
  <c r="BJ184" i="1" s="1"/>
  <c r="BI56" i="1"/>
  <c r="BI184" i="1" s="1"/>
  <c r="BH56" i="1"/>
  <c r="BH184" i="1" s="1"/>
  <c r="BG56" i="1"/>
  <c r="BG184" i="1" s="1"/>
  <c r="BF56" i="1"/>
  <c r="BF184" i="1" s="1"/>
  <c r="BE56" i="1"/>
  <c r="BE184" i="1" s="1"/>
  <c r="BD56" i="1"/>
  <c r="BD184" i="1" s="1"/>
  <c r="BC56" i="1"/>
  <c r="BC184" i="1" s="1"/>
  <c r="BB56" i="1"/>
  <c r="BA56" i="1"/>
  <c r="BA184" i="1" s="1"/>
  <c r="AZ56" i="1"/>
  <c r="AZ184" i="1" s="1"/>
  <c r="AY56" i="1"/>
  <c r="AY184" i="1" s="1"/>
  <c r="AX56" i="1"/>
  <c r="AX184" i="1" s="1"/>
  <c r="AW56" i="1"/>
  <c r="AW184" i="1" s="1"/>
  <c r="AV56" i="1"/>
  <c r="AV184" i="1" s="1"/>
  <c r="AU56" i="1"/>
  <c r="AU184" i="1" s="1"/>
  <c r="AT56" i="1"/>
  <c r="AT184" i="1" s="1"/>
  <c r="AS56" i="1"/>
  <c r="AS184" i="1" s="1"/>
  <c r="AR56" i="1"/>
  <c r="AR184" i="1" s="1"/>
  <c r="AQ56" i="1"/>
  <c r="AQ184" i="1" s="1"/>
  <c r="AP56" i="1"/>
  <c r="AP184" i="1" s="1"/>
  <c r="AO56" i="1"/>
  <c r="AO184" i="1" s="1"/>
  <c r="AN56" i="1"/>
  <c r="AN184" i="1" s="1"/>
  <c r="AM56" i="1"/>
  <c r="AM184" i="1" s="1"/>
  <c r="AL56" i="1"/>
  <c r="AL184" i="1" s="1"/>
  <c r="AK56" i="1"/>
  <c r="AK184" i="1" s="1"/>
  <c r="AJ56" i="1"/>
  <c r="AJ184" i="1" s="1"/>
  <c r="AI56" i="1"/>
  <c r="AI184" i="1" s="1"/>
  <c r="AH56" i="1"/>
  <c r="AH184" i="1" s="1"/>
  <c r="AG56" i="1"/>
  <c r="AG184" i="1" s="1"/>
  <c r="AF56" i="1"/>
  <c r="AF184" i="1" s="1"/>
  <c r="AE56" i="1"/>
  <c r="AE184" i="1" s="1"/>
  <c r="AD56" i="1"/>
  <c r="AD184" i="1" s="1"/>
  <c r="AC56" i="1"/>
  <c r="AC184" i="1" s="1"/>
  <c r="AB56" i="1"/>
  <c r="AB184" i="1" s="1"/>
  <c r="AA56" i="1"/>
  <c r="AA184" i="1" s="1"/>
  <c r="Z56" i="1"/>
  <c r="Z184" i="1" s="1"/>
  <c r="Y56" i="1"/>
  <c r="Y184" i="1" s="1"/>
  <c r="X56" i="1"/>
  <c r="X184" i="1" s="1"/>
  <c r="W56" i="1"/>
  <c r="W184" i="1" s="1"/>
  <c r="V56" i="1"/>
  <c r="V184" i="1" s="1"/>
  <c r="U56" i="1"/>
  <c r="U184" i="1" s="1"/>
  <c r="T56" i="1"/>
  <c r="T184" i="1" s="1"/>
  <c r="S56" i="1"/>
  <c r="S184" i="1" s="1"/>
  <c r="R56" i="1"/>
  <c r="R184" i="1" s="1"/>
  <c r="Q56" i="1"/>
  <c r="Q184" i="1" s="1"/>
  <c r="P56" i="1"/>
  <c r="P184" i="1" s="1"/>
  <c r="O56" i="1"/>
  <c r="O184" i="1" s="1"/>
  <c r="N56" i="1"/>
  <c r="N184" i="1" s="1"/>
  <c r="M56" i="1"/>
  <c r="M184" i="1" s="1"/>
  <c r="L56" i="1"/>
  <c r="L184" i="1" s="1"/>
  <c r="K56" i="1"/>
  <c r="K184" i="1" s="1"/>
  <c r="J56" i="1"/>
  <c r="J184" i="1" s="1"/>
  <c r="I56" i="1"/>
  <c r="I184" i="1" s="1"/>
  <c r="H56" i="1"/>
  <c r="H184" i="1" s="1"/>
  <c r="G56" i="1"/>
  <c r="G184" i="1" s="1"/>
  <c r="F56" i="1"/>
  <c r="F184" i="1" s="1"/>
  <c r="E56" i="1"/>
  <c r="E184" i="1" s="1"/>
  <c r="D56" i="1"/>
  <c r="D184" i="1" s="1"/>
  <c r="BZ56" i="1"/>
  <c r="BZ138" i="1"/>
  <c r="CP56" i="1" l="1"/>
  <c r="CS203" i="1"/>
  <c r="CA203" i="1"/>
  <c r="CS214" i="1"/>
  <c r="CA214" i="1"/>
  <c r="CS229" i="1"/>
  <c r="CA229" i="1"/>
  <c r="CA138" i="1"/>
  <c r="CA56" i="1"/>
  <c r="CA267" i="1"/>
  <c r="CS224" i="1"/>
  <c r="CA224" i="1"/>
  <c r="BN56" i="1"/>
  <c r="BN184" i="1" s="1"/>
  <c r="BO184" i="1"/>
  <c r="BB184" i="1"/>
  <c r="E182" i="1"/>
  <c r="E13" i="1"/>
  <c r="I182" i="1"/>
  <c r="I13" i="1"/>
  <c r="M182" i="1"/>
  <c r="M13" i="1"/>
  <c r="R13" i="1"/>
  <c r="R182" i="1"/>
  <c r="V182" i="1"/>
  <c r="V13" i="1"/>
  <c r="Z13" i="1"/>
  <c r="Z182" i="1"/>
  <c r="AE13" i="1"/>
  <c r="AE182" i="1"/>
  <c r="AI182" i="1"/>
  <c r="AI13" i="1"/>
  <c r="AM182" i="1"/>
  <c r="AM13" i="1"/>
  <c r="AQ182" i="1"/>
  <c r="AQ13" i="1"/>
  <c r="AU13" i="1"/>
  <c r="AU182" i="1"/>
  <c r="BP182" i="1"/>
  <c r="BP13" i="1"/>
  <c r="BP284" i="1" s="1"/>
  <c r="BX13" i="1"/>
  <c r="BX284" i="1" s="1"/>
  <c r="BX182" i="1"/>
  <c r="F182" i="1"/>
  <c r="F13" i="1"/>
  <c r="N182" i="1"/>
  <c r="N13" i="1"/>
  <c r="W182" i="1"/>
  <c r="W13" i="1"/>
  <c r="AF182" i="1"/>
  <c r="AF13" i="1"/>
  <c r="AN13" i="1"/>
  <c r="AN182" i="1"/>
  <c r="AV13" i="1"/>
  <c r="AV182" i="1"/>
  <c r="BD182" i="1"/>
  <c r="BD13" i="1"/>
  <c r="BL182" i="1"/>
  <c r="BL13" i="1"/>
  <c r="BY13" i="1"/>
  <c r="BY284" i="1" s="1"/>
  <c r="BY182" i="1"/>
  <c r="G182" i="1"/>
  <c r="G13" i="1"/>
  <c r="K182" i="1"/>
  <c r="K13" i="1"/>
  <c r="O13" i="1"/>
  <c r="O182" i="1"/>
  <c r="T13" i="1"/>
  <c r="T182" i="1"/>
  <c r="X13" i="1"/>
  <c r="X182" i="1"/>
  <c r="AB13" i="1"/>
  <c r="AB182" i="1"/>
  <c r="AG182" i="1"/>
  <c r="AG13" i="1"/>
  <c r="AK182" i="1"/>
  <c r="AK13" i="1"/>
  <c r="AO182" i="1"/>
  <c r="AO13" i="1"/>
  <c r="AS182" i="1"/>
  <c r="AS13" i="1"/>
  <c r="AW182" i="1"/>
  <c r="AW13" i="1"/>
  <c r="BA182" i="1"/>
  <c r="BA13" i="1"/>
  <c r="BE182" i="1"/>
  <c r="BE13" i="1"/>
  <c r="BI182" i="1"/>
  <c r="BI13" i="1"/>
  <c r="BM182" i="1"/>
  <c r="BM13" i="1"/>
  <c r="BR182" i="1"/>
  <c r="BR13" i="1"/>
  <c r="BR284" i="1" s="1"/>
  <c r="BV182" i="1"/>
  <c r="BV13" i="1"/>
  <c r="BV284" i="1" s="1"/>
  <c r="AY182" i="1"/>
  <c r="AY13" i="1"/>
  <c r="BC13" i="1"/>
  <c r="BC182" i="1"/>
  <c r="BG182" i="1"/>
  <c r="BG13" i="1"/>
  <c r="BK13" i="1"/>
  <c r="BK182" i="1"/>
  <c r="BT182" i="1"/>
  <c r="BT13" i="1"/>
  <c r="BT284" i="1" s="1"/>
  <c r="J13" i="1"/>
  <c r="J182" i="1"/>
  <c r="S182" i="1"/>
  <c r="S13" i="1"/>
  <c r="AA182" i="1"/>
  <c r="AA13" i="1"/>
  <c r="AJ13" i="1"/>
  <c r="AJ182" i="1"/>
  <c r="AR13" i="1"/>
  <c r="AR182" i="1"/>
  <c r="AZ13" i="1"/>
  <c r="AZ182" i="1"/>
  <c r="BH13" i="1"/>
  <c r="BH182" i="1"/>
  <c r="BQ13" i="1"/>
  <c r="BQ284" i="1" s="1"/>
  <c r="BQ182" i="1"/>
  <c r="BU182" i="1"/>
  <c r="BU13" i="1"/>
  <c r="BU284" i="1" s="1"/>
  <c r="D13" i="1"/>
  <c r="D182" i="1"/>
  <c r="H13" i="1"/>
  <c r="H182" i="1"/>
  <c r="L13" i="1"/>
  <c r="L182" i="1"/>
  <c r="Q182" i="1"/>
  <c r="Q13" i="1"/>
  <c r="U182" i="1"/>
  <c r="U13" i="1"/>
  <c r="Y182" i="1"/>
  <c r="Y13" i="1"/>
  <c r="AD182" i="1"/>
  <c r="AD13" i="1"/>
  <c r="AH182" i="1"/>
  <c r="AH13" i="1"/>
  <c r="AL182" i="1"/>
  <c r="AL13" i="1"/>
  <c r="AP182" i="1"/>
  <c r="AP13" i="1"/>
  <c r="AT182" i="1"/>
  <c r="AT13" i="1"/>
  <c r="AX182" i="1"/>
  <c r="AX13" i="1"/>
  <c r="BB182" i="1"/>
  <c r="BB13" i="1"/>
  <c r="BF182" i="1"/>
  <c r="BF13" i="1"/>
  <c r="BJ182" i="1"/>
  <c r="BJ13" i="1"/>
  <c r="BO13" i="1"/>
  <c r="BO182" i="1"/>
  <c r="BS182" i="1"/>
  <c r="BS13" i="1"/>
  <c r="BS284" i="1" s="1"/>
  <c r="BW13" i="1"/>
  <c r="BW284" i="1" s="1"/>
  <c r="BW182" i="1"/>
  <c r="BZ184" i="1"/>
  <c r="BZ97" i="1"/>
  <c r="BZ13" i="1"/>
  <c r="BZ284" i="1" s="1"/>
  <c r="CP13" i="1" l="1"/>
  <c r="CA13" i="1"/>
  <c r="CA284" i="1" s="1"/>
  <c r="CS97" i="1"/>
  <c r="CA97" i="1"/>
  <c r="CA184" i="1"/>
  <c r="CS13" i="1"/>
  <c r="BO284" i="1"/>
  <c r="BN13" i="1"/>
  <c r="AC99" i="1"/>
  <c r="AC100" i="1"/>
  <c r="AC101" i="1"/>
  <c r="AC102" i="1"/>
  <c r="AC103" i="1"/>
  <c r="AC104" i="1"/>
  <c r="AC106" i="1"/>
  <c r="AC110" i="1"/>
  <c r="AC111" i="1"/>
  <c r="AC105" i="1"/>
  <c r="AC130" i="1"/>
  <c r="AC131" i="1"/>
  <c r="AC132" i="1"/>
  <c r="AC133" i="1"/>
  <c r="AC113" i="1"/>
  <c r="AC115" i="1"/>
  <c r="AC114" i="1"/>
  <c r="AC117" i="1"/>
  <c r="P100" i="1"/>
  <c r="P101" i="1"/>
  <c r="P102" i="1"/>
  <c r="P103" i="1"/>
  <c r="P104" i="1"/>
  <c r="P106" i="1"/>
  <c r="P110" i="1"/>
  <c r="P111" i="1"/>
  <c r="P105" i="1"/>
  <c r="P130" i="1"/>
  <c r="P131" i="1"/>
  <c r="P132" i="1"/>
  <c r="P133" i="1"/>
  <c r="P113" i="1"/>
  <c r="P115" i="1"/>
  <c r="P114" i="1"/>
  <c r="P117" i="1"/>
  <c r="P99" i="1"/>
  <c r="AC34" i="1"/>
  <c r="AC31" i="1"/>
  <c r="AC32" i="1"/>
  <c r="AC30" i="1"/>
  <c r="AC50" i="1"/>
  <c r="AC49" i="1"/>
  <c r="AC48" i="1"/>
  <c r="AC47" i="1"/>
  <c r="AC22" i="1"/>
  <c r="AC28" i="1"/>
  <c r="AC21" i="1"/>
  <c r="AC20" i="1"/>
  <c r="AC19" i="1"/>
  <c r="AC18" i="1"/>
  <c r="AC17" i="1"/>
  <c r="AC16" i="1"/>
  <c r="P17" i="1"/>
  <c r="P18" i="1"/>
  <c r="P19" i="1"/>
  <c r="P20" i="1"/>
  <c r="P21" i="1"/>
  <c r="P27" i="1"/>
  <c r="P28" i="1"/>
  <c r="P22" i="1"/>
  <c r="P47" i="1"/>
  <c r="P48" i="1"/>
  <c r="P49" i="1"/>
  <c r="P50" i="1"/>
  <c r="P30" i="1"/>
  <c r="P32" i="1"/>
  <c r="P31" i="1"/>
  <c r="P34" i="1"/>
  <c r="P16" i="1"/>
  <c r="AC15" i="1" l="1"/>
  <c r="AC98" i="1"/>
  <c r="AC97" i="1" s="1"/>
  <c r="P98" i="1"/>
  <c r="P97" i="1" s="1"/>
  <c r="P15" i="1"/>
  <c r="AC182" i="1" l="1"/>
  <c r="AC13" i="1"/>
  <c r="P182" i="1"/>
  <c r="P13" i="1"/>
  <c r="CS231" i="1" l="1"/>
  <c r="CS230" i="1"/>
  <c r="CS228" i="1"/>
  <c r="CS226" i="1"/>
  <c r="CS222" i="1"/>
  <c r="CS221" i="1"/>
  <c r="CS220" i="1"/>
  <c r="CS219" i="1"/>
  <c r="CS218" i="1"/>
  <c r="CS217" i="1"/>
  <c r="CS216" i="1"/>
  <c r="CS215" i="1"/>
  <c r="CS213" i="1"/>
  <c r="CS212" i="1"/>
  <c r="CS211" i="1"/>
  <c r="CS210" i="1"/>
  <c r="CS208" i="1"/>
  <c r="CS207" i="1"/>
  <c r="CS206" i="1"/>
  <c r="CS205" i="1"/>
  <c r="CS190" i="1" l="1"/>
  <c r="CS194" i="1"/>
  <c r="CS199" i="1"/>
  <c r="CS192" i="1"/>
  <c r="CS198" i="1"/>
  <c r="CS200" i="1"/>
  <c r="CS99" i="1" l="1"/>
  <c r="CS100" i="1"/>
  <c r="CS101" i="1"/>
  <c r="CS102" i="1"/>
  <c r="CS103" i="1"/>
  <c r="CS111" i="1"/>
  <c r="CS117" i="1"/>
  <c r="CS130" i="1"/>
  <c r="CS139" i="1"/>
  <c r="CS140" i="1"/>
  <c r="CS141" i="1"/>
  <c r="CS152" i="1"/>
  <c r="CS59" i="1"/>
  <c r="CS58" i="1"/>
  <c r="CS57" i="1"/>
  <c r="CS98" i="1" l="1"/>
  <c r="CS56" i="1"/>
  <c r="CS138" i="1"/>
  <c r="CS70" i="1"/>
  <c r="CS15" i="1"/>
  <c r="CS34" i="1"/>
  <c r="CS19" i="1"/>
  <c r="CS17" i="1"/>
  <c r="CS47" i="1"/>
  <c r="CS28" i="1"/>
  <c r="CS20" i="1"/>
  <c r="CS18" i="1"/>
  <c r="CS16" i="1"/>
</calcChain>
</file>

<file path=xl/comments1.xml><?xml version="1.0" encoding="utf-8"?>
<comments xmlns="http://schemas.openxmlformats.org/spreadsheetml/2006/main">
  <authors>
    <author>Llanos Marcos</author>
  </authors>
  <commentList>
    <comment ref="BE17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7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4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4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<sst xmlns="http://schemas.openxmlformats.org/spreadsheetml/2006/main" count="727" uniqueCount="220">
  <si>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</si>
  <si>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</si>
  <si>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</si>
  <si>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</si>
  <si>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</si>
  <si>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</si>
  <si>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</si>
  <si>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</si>
  <si>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</si>
  <si>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</si>
  <si>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</si>
  <si>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</si>
  <si>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</si>
  <si>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</si>
  <si>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</si>
  <si>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</si>
  <si>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</si>
  <si>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</si>
  <si>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</si>
  <si>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</si>
  <si>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</si>
  <si>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</si>
  <si>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</si>
  <si>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</si>
  <si>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</si>
  <si>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</si>
  <si>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</si>
  <si>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</si>
  <si>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</si>
  <si>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</si>
  <si>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</si>
  <si>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</si>
  <si>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</si>
  <si>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</si>
  <si>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</si>
  <si>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</si>
  <si>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</si>
  <si>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</si>
  <si>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</si>
  <si>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</si>
  <si>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</si>
  <si>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</si>
  <si>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</si>
  <si>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</si>
  <si>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</si>
  <si>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</si>
  <si>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</si>
  <si>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</si>
  <si>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</si>
  <si>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</si>
  <si>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</si>
  <si>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</si>
  <si>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</si>
  <si>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</si>
  <si>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</si>
  <si>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</si>
  <si>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</si>
  <si>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</si>
  <si>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</si>
  <si>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</si>
  <si>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</si>
  <si>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</si>
  <si>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</si>
  <si>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</si>
  <si>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</si>
  <si>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</si>
  <si>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</si>
  <si>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</si>
  <si>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</si>
  <si>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</si>
  <si>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</si>
  <si>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</si>
  <si>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</si>
  <si>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</si>
  <si>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</si>
  <si>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</si>
  <si>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</si>
  <si>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</si>
  <si>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</si>
  <si>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</si>
  <si>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</si>
  <si>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</si>
  <si>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</si>
  <si>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</si>
  <si>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</si>
  <si>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</si>
  <si>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</si>
  <si>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</si>
  <si>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</si>
  <si>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</si>
  <si>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</si>
  <si>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</si>
  <si>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</si>
  <si>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</si>
  <si>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</si>
  <si>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</si>
  <si>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</si>
  <si>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</si>
  <si>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</si>
  <si>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</si>
  <si>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</si>
  <si>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</si>
  <si>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</si>
  <si>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</si>
  <si>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</si>
  <si>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</si>
  <si>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</si>
  <si>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</si>
  <si>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</si>
  <si>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</si>
  <si>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</si>
  <si>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</si>
  <si>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</si>
  <si>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</si>
  <si>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</si>
  <si>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</si>
  <si>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</si>
  <si>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</si>
  <si>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</si>
  <si>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</si>
  <si>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</si>
  <si>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</si>
  <si>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</si>
  <si>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</si>
  <si>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</si>
  <si>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</si>
  <si>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</si>
  <si>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</si>
  <si>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</si>
  <si>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</si>
  <si>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</si>
  <si>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</si>
  <si>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</si>
  <si>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</si>
  <si>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</si>
  <si>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</si>
  <si>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</si>
  <si>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</si>
  <si>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</si>
  <si>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</si>
  <si>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</si>
  <si>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</si>
  <si>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</si>
  <si>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</si>
  <si>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</si>
  <si>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</si>
  <si>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</si>
  <si>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</si>
  <si>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</si>
  <si>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</si>
  <si>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</si>
  <si>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</si>
  <si>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</si>
  <si>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</si>
  <si>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</si>
  <si>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</si>
  <si>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</si>
  <si>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</si>
  <si>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</si>
  <si>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</si>
  <si>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</si>
  <si>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</si>
  <si>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</si>
  <si>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</si>
  <si>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</si>
  <si>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</si>
  <si>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</si>
  <si>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</si>
  <si>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</si>
  <si>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</si>
  <si>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</si>
  <si>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</si>
  <si>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</si>
  <si>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</si>
  <si>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</si>
  <si>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</si>
  <si>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</si>
  <si>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</si>
  <si>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</si>
  <si>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</si>
  <si>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</si>
  <si>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</si>
  <si>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</si>
  <si>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</si>
  <si>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</si>
  <si>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</si>
  <si>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</si>
  <si>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</si>
  <si>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</si>
  <si>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</si>
  <si>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</si>
  <si>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</si>
  <si>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</si>
  <si>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</si>
  <si>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</si>
  <si>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</si>
  <si>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</si>
  <si>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</si>
  <si>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</si>
  <si>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</si>
  <si>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</si>
  <si>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</si>
  <si>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</si>
  <si>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</si>
  <si>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</si>
  <si>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</si>
  <si>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</si>
  <si>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</si>
  <si>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</si>
  <si>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Ene-Feb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</si>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</sst>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64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66675</xdr:rowOff>
        </xdr:from>
        <xdr:to>
          <xdr:col>2</xdr:col>
          <xdr:colOff>571500</xdr:colOff>
          <xdr:row>6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S429"/>
  <sheetViews>
    <sheetView showGridLines="0" tabSelected="1" zoomScale="80" zoomScaleNormal="80" zoomScaleSheetLayoutView="80" zoomScalePageLayoutView="50" workbookViewId="0"/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8.42578125" style="44" hidden="1" customWidth="1"/>
    <col min="17" max="28" width="8.42578125" style="17" hidden="1" customWidth="1"/>
    <col min="29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0.5703125" style="10" customWidth="1"/>
    <col min="79" max="79" width="13.5703125" style="10" bestFit="1" customWidth="1"/>
    <col min="80" max="82" width="10.5703125" style="10" customWidth="1"/>
    <col min="83" max="83" width="11.7109375" style="10" bestFit="1" customWidth="1"/>
    <col min="84" max="88" width="11.7109375" style="10" customWidth="1"/>
    <col min="89" max="93" width="11" style="10" customWidth="1"/>
    <col min="94" max="94" width="11.7109375" style="10" customWidth="1"/>
    <col min="95" max="95" width="13.28515625" style="10" customWidth="1"/>
    <col min="96" max="96" width="12.7109375" style="10" bestFit="1" customWidth="1"/>
    <col min="97" max="97" width="9.42578125" style="10" customWidth="1"/>
    <col min="98" max="98" width="11.42578125" style="233"/>
    <col min="99" max="100" width="11.5703125" style="233" bestFit="1" customWidth="1"/>
    <col min="101" max="101" width="12.5703125" style="233" bestFit="1" customWidth="1"/>
    <col min="102" max="102" width="11.42578125" style="233"/>
    <col min="103" max="103" width="11.42578125" style="208"/>
    <col min="104" max="105" width="11.42578125" style="218"/>
    <col min="106" max="120" width="11.42578125" style="208"/>
    <col min="121" max="16384" width="11.42578125" style="10"/>
  </cols>
  <sheetData>
    <row r="1" spans="1:120 3399:3399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</row>
    <row r="2" spans="1:120 3399:3399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</row>
    <row r="3" spans="1:120 3399:3399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</row>
    <row r="4" spans="1:120 3399:3399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81"/>
    </row>
    <row r="5" spans="1:120 3399:3399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81"/>
    </row>
    <row r="6" spans="1:120 3399:3399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81"/>
    </row>
    <row r="7" spans="1:120 3399:3399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81"/>
    </row>
    <row r="8" spans="1:120 3399:3399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</row>
    <row r="9" spans="1:120 3399:3399" ht="29.25" customHeight="1" x14ac:dyDescent="0.2">
      <c r="A9" s="542"/>
      <c r="B9" s="613" t="s">
        <v>1</v>
      </c>
      <c r="C9" s="614"/>
      <c r="D9" s="613">
        <v>2009</v>
      </c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14"/>
      <c r="P9" s="623" t="s">
        <v>69</v>
      </c>
      <c r="Q9" s="591">
        <v>2010</v>
      </c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3"/>
      <c r="AC9" s="633" t="s">
        <v>70</v>
      </c>
      <c r="AD9" s="591">
        <v>2011</v>
      </c>
      <c r="AE9" s="592"/>
      <c r="AF9" s="592"/>
      <c r="AG9" s="592"/>
      <c r="AH9" s="592"/>
      <c r="AI9" s="592"/>
      <c r="AJ9" s="592"/>
      <c r="AK9" s="592"/>
      <c r="AL9" s="592"/>
      <c r="AM9" s="592"/>
      <c r="AN9" s="592"/>
      <c r="AO9" s="593"/>
      <c r="AP9" s="591">
        <v>2012</v>
      </c>
      <c r="AQ9" s="592"/>
      <c r="AR9" s="592"/>
      <c r="AS9" s="592"/>
      <c r="AT9" s="592"/>
      <c r="AU9" s="592"/>
      <c r="AV9" s="592"/>
      <c r="AW9" s="592"/>
      <c r="AX9" s="592"/>
      <c r="AY9" s="592"/>
      <c r="AZ9" s="592"/>
      <c r="BA9" s="593"/>
      <c r="BB9" s="591">
        <v>2013</v>
      </c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600" t="s">
        <v>168</v>
      </c>
      <c r="BO9" s="591">
        <v>2014</v>
      </c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3"/>
      <c r="CA9" s="560"/>
      <c r="CB9" s="591">
        <v>2015</v>
      </c>
      <c r="CC9" s="592"/>
      <c r="CD9" s="592"/>
      <c r="CE9" s="592"/>
      <c r="CF9" s="592"/>
      <c r="CG9" s="592"/>
      <c r="CH9" s="592"/>
      <c r="CI9" s="592"/>
      <c r="CJ9" s="592"/>
      <c r="CK9" s="592"/>
      <c r="CL9" s="592"/>
      <c r="CM9" s="593"/>
      <c r="CN9" s="591">
        <v>2016</v>
      </c>
      <c r="CO9" s="593"/>
      <c r="CP9" s="588" t="s">
        <v>80</v>
      </c>
      <c r="CQ9" s="589"/>
      <c r="CR9" s="590"/>
      <c r="CS9" s="159" t="s">
        <v>81</v>
      </c>
    </row>
    <row r="10" spans="1:120 3399:3399" ht="18.75" customHeight="1" thickBot="1" x14ac:dyDescent="0.25">
      <c r="A10" s="542"/>
      <c r="B10" s="615"/>
      <c r="C10" s="616"/>
      <c r="D10" s="615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16"/>
      <c r="P10" s="624"/>
      <c r="Q10" s="594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6"/>
      <c r="AC10" s="634"/>
      <c r="AD10" s="594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6"/>
      <c r="AP10" s="594"/>
      <c r="AQ10" s="595"/>
      <c r="AR10" s="595"/>
      <c r="AS10" s="595"/>
      <c r="AT10" s="595"/>
      <c r="AU10" s="595"/>
      <c r="AV10" s="595"/>
      <c r="AW10" s="595"/>
      <c r="AX10" s="595"/>
      <c r="AY10" s="595"/>
      <c r="AZ10" s="595"/>
      <c r="BA10" s="596"/>
      <c r="BB10" s="594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601"/>
      <c r="BO10" s="594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596"/>
      <c r="CA10" s="561"/>
      <c r="CB10" s="594"/>
      <c r="CC10" s="595"/>
      <c r="CD10" s="595"/>
      <c r="CE10" s="595"/>
      <c r="CF10" s="595"/>
      <c r="CG10" s="595"/>
      <c r="CH10" s="595"/>
      <c r="CI10" s="595"/>
      <c r="CJ10" s="595"/>
      <c r="CK10" s="595"/>
      <c r="CL10" s="595"/>
      <c r="CM10" s="596"/>
      <c r="CN10" s="594"/>
      <c r="CO10" s="596"/>
      <c r="CP10" s="597" t="s">
        <v>209</v>
      </c>
      <c r="CQ10" s="598"/>
      <c r="CR10" s="599"/>
      <c r="CS10" s="603" t="s">
        <v>202</v>
      </c>
    </row>
    <row r="11" spans="1:120 3399:3399" s="17" customFormat="1" ht="21" customHeight="1" thickBot="1" x14ac:dyDescent="0.3">
      <c r="A11" s="542"/>
      <c r="B11" s="617"/>
      <c r="C11" s="618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25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35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2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6" t="s">
        <v>3</v>
      </c>
      <c r="CP11" s="465">
        <v>2014</v>
      </c>
      <c r="CQ11" s="351">
        <v>2015</v>
      </c>
      <c r="CR11" s="351">
        <v>2016</v>
      </c>
      <c r="CS11" s="604"/>
      <c r="CT11" s="234"/>
      <c r="CU11" s="234"/>
      <c r="CV11" s="234"/>
      <c r="CW11" s="234"/>
      <c r="CX11" s="234"/>
      <c r="CY11" s="209"/>
      <c r="CZ11" s="219"/>
      <c r="DA11" s="21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</row>
    <row r="12" spans="1:120 3399:3399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08"/>
      <c r="CQ12" s="108"/>
      <c r="CR12" s="108"/>
      <c r="CS12" s="144"/>
      <c r="CT12" s="235"/>
      <c r="CU12" s="235"/>
      <c r="CV12" s="235"/>
      <c r="CW12" s="235"/>
      <c r="CX12" s="235"/>
      <c r="CY12" s="210"/>
      <c r="CZ12" s="220"/>
      <c r="DA12" s="22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</row>
    <row r="13" spans="1:120 3399:3399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+D15+D56+D92+D95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+AJ15+AJ56+AJ92+AJ95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+BO15+BO56+BO92+BO95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O13" si="3">+CM15+CM56+CM92+CM95</f>
        <v>50623.231000655986</v>
      </c>
      <c r="CN13" s="322">
        <f t="shared" si="3"/>
        <v>39118.560439683795</v>
      </c>
      <c r="CO13" s="324">
        <f t="shared" si="3"/>
        <v>37224.667257901216</v>
      </c>
      <c r="CP13" s="576">
        <f>SUM($BO13:$BP13)</f>
        <v>69300.068056927994</v>
      </c>
      <c r="CQ13" s="391">
        <f>SUM($CB13:$CC13)</f>
        <v>69123.780981696604</v>
      </c>
      <c r="CR13" s="392">
        <f>SUM($CN13:$CO13)</f>
        <v>76343.227697585011</v>
      </c>
      <c r="CS13" s="547">
        <f>((CR13/CQ13)-1)*100</f>
        <v>10.44423006577151</v>
      </c>
      <c r="CT13" s="235"/>
      <c r="CU13" s="235"/>
      <c r="CV13" s="235"/>
      <c r="CW13" s="235"/>
      <c r="CX13" s="235"/>
      <c r="CY13" s="210"/>
      <c r="CZ13" s="220"/>
      <c r="DA13" s="22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</row>
    <row r="14" spans="1:120 3399:3399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99"/>
      <c r="CQ14" s="22"/>
      <c r="CR14" s="100"/>
      <c r="CS14" s="357"/>
      <c r="CT14" s="235"/>
      <c r="CU14" s="235"/>
      <c r="CV14" s="235"/>
      <c r="CW14" s="235"/>
      <c r="CX14" s="235"/>
      <c r="CY14" s="210"/>
      <c r="CZ14" s="220"/>
      <c r="DA14" s="22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</row>
    <row r="15" spans="1:120 3399:3399" ht="20.100000000000001" customHeight="1" thickBot="1" x14ac:dyDescent="0.3">
      <c r="A15" s="542"/>
      <c r="B15" s="611" t="s">
        <v>49</v>
      </c>
      <c r="C15" s="612"/>
      <c r="D15" s="24">
        <f t="shared" ref="D15:AI15" si="4">SUM(D16:D54)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SUM(AJ16:AJ54)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SUM(BP16:BP54)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O15" si="7">SUM(CM16:CM54)</f>
        <v>41814.771692629984</v>
      </c>
      <c r="CN15" s="101">
        <f t="shared" si="7"/>
        <v>34266.448274490001</v>
      </c>
      <c r="CO15" s="102">
        <f t="shared" si="7"/>
        <v>32437.278763470014</v>
      </c>
      <c r="CP15" s="101">
        <f>SUM($BO15:$BP15)</f>
        <v>54342.497379759996</v>
      </c>
      <c r="CQ15" s="24">
        <f t="shared" ref="CQ15:CQ54" si="8">SUM($CB15:$CC15)</f>
        <v>59073.341574339996</v>
      </c>
      <c r="CR15" s="102">
        <f t="shared" ref="CR15:CR54" si="9">SUM($CN15:$CO15)</f>
        <v>66703.727037960023</v>
      </c>
      <c r="CS15" s="23">
        <f>((CR15/CQ15)-1)*100</f>
        <v>12.916800133978668</v>
      </c>
      <c r="CU15" s="236"/>
      <c r="CV15" s="270"/>
    </row>
    <row r="16" spans="1:120 3399:3399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0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1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4" si="12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77">
        <f>SUM($BO16:$BP16)</f>
        <v>4679.5313631400004</v>
      </c>
      <c r="CQ16" s="491">
        <f t="shared" si="8"/>
        <v>1500</v>
      </c>
      <c r="CR16" s="480">
        <f t="shared" si="9"/>
        <v>1567</v>
      </c>
      <c r="CS16" s="487">
        <f t="shared" ref="CS16:CS111" si="13">((CR16/CQ16)-1)*100</f>
        <v>4.4666666666666632</v>
      </c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ZS16" s="482"/>
    </row>
    <row r="17" spans="1:120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0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1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2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0" si="14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77">
        <f>SUM($BO17:$BP17)</f>
        <v>5349.4932203399985</v>
      </c>
      <c r="CQ17" s="491">
        <f t="shared" si="8"/>
        <v>4155.5511905699996</v>
      </c>
      <c r="CR17" s="480">
        <f t="shared" si="9"/>
        <v>4152.8207686599999</v>
      </c>
      <c r="CS17" s="487">
        <f t="shared" si="13"/>
        <v>-6.5705409097005507E-2</v>
      </c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</row>
    <row r="18" spans="1:120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0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1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2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4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77">
        <f t="shared" ref="CP18:CP54" si="15">SUM($BO18:$BP18)</f>
        <v>5341.0695041500021</v>
      </c>
      <c r="CQ18" s="491">
        <f t="shared" si="8"/>
        <v>4155.5511905699987</v>
      </c>
      <c r="CR18" s="480">
        <f t="shared" si="9"/>
        <v>4035.26343585</v>
      </c>
      <c r="CS18" s="487">
        <f t="shared" si="13"/>
        <v>-2.8946281540933039</v>
      </c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</row>
    <row r="19" spans="1:120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0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1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2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4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77">
        <f t="shared" si="15"/>
        <v>3706.3758879100005</v>
      </c>
      <c r="CQ19" s="491">
        <f t="shared" si="8"/>
        <v>4337.2750919500004</v>
      </c>
      <c r="CR19" s="480">
        <f t="shared" si="9"/>
        <v>4420.0722722200007</v>
      </c>
      <c r="CS19" s="487">
        <f t="shared" si="13"/>
        <v>1.9089676931876465</v>
      </c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</row>
    <row r="20" spans="1:120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0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1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2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4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77">
        <f t="shared" si="15"/>
        <v>2105.8042290000003</v>
      </c>
      <c r="CQ20" s="491">
        <f t="shared" si="8"/>
        <v>2153.8895009999997</v>
      </c>
      <c r="CR20" s="480">
        <f t="shared" si="9"/>
        <v>1888.1863850099999</v>
      </c>
      <c r="CS20" s="487">
        <f t="shared" si="13"/>
        <v>-12.335967832455664</v>
      </c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</row>
    <row r="21" spans="1:120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0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1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2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4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577">
        <f t="shared" si="15"/>
        <v>0</v>
      </c>
      <c r="CQ21" s="491">
        <f t="shared" si="8"/>
        <v>3.5000010000000001</v>
      </c>
      <c r="CR21" s="480">
        <f t="shared" si="9"/>
        <v>0</v>
      </c>
      <c r="CS21" s="487">
        <f t="shared" si="13"/>
        <v>-100</v>
      </c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</row>
    <row r="22" spans="1:120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0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1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2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4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77">
        <f t="shared" si="15"/>
        <v>8314.8806434200014</v>
      </c>
      <c r="CQ22" s="491">
        <f t="shared" si="8"/>
        <v>9989.4535729099989</v>
      </c>
      <c r="CR22" s="480">
        <f t="shared" si="9"/>
        <v>9352.2955030900011</v>
      </c>
      <c r="CS22" s="487">
        <f t="shared" si="13"/>
        <v>-6.3783075337361943</v>
      </c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</row>
    <row r="23" spans="1:120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2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4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77">
        <f t="shared" si="15"/>
        <v>0</v>
      </c>
      <c r="CQ23" s="491">
        <f t="shared" si="8"/>
        <v>1186.63482165</v>
      </c>
      <c r="CR23" s="480">
        <f t="shared" si="9"/>
        <v>1495.4364340800003</v>
      </c>
      <c r="CS23" s="487">
        <f t="shared" si="13"/>
        <v>26.02330614237458</v>
      </c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</row>
    <row r="24" spans="1:120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2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4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77">
        <f t="shared" si="15"/>
        <v>0</v>
      </c>
      <c r="CQ24" s="491">
        <f t="shared" si="8"/>
        <v>154.58437052000005</v>
      </c>
      <c r="CR24" s="480">
        <f t="shared" si="9"/>
        <v>187.27686753999996</v>
      </c>
      <c r="CS24" s="487">
        <f t="shared" si="13"/>
        <v>21.148643236070331</v>
      </c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</row>
    <row r="25" spans="1:120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2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4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77">
        <f t="shared" si="15"/>
        <v>0</v>
      </c>
      <c r="CQ25" s="491">
        <f t="shared" si="8"/>
        <v>208.80557425000009</v>
      </c>
      <c r="CR25" s="480">
        <f t="shared" si="9"/>
        <v>239.12978048999992</v>
      </c>
      <c r="CS25" s="487">
        <f t="shared" si="13"/>
        <v>14.522699572997544</v>
      </c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</row>
    <row r="26" spans="1:120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2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4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77">
        <f t="shared" si="15"/>
        <v>0</v>
      </c>
      <c r="CQ26" s="491">
        <f t="shared" si="8"/>
        <v>52.041411369999999</v>
      </c>
      <c r="CR26" s="480">
        <f t="shared" si="9"/>
        <v>50.451853869999994</v>
      </c>
      <c r="CS26" s="487">
        <f t="shared" si="13"/>
        <v>-3.054408898903016</v>
      </c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</row>
    <row r="27" spans="1:120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2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4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77">
        <f t="shared" si="15"/>
        <v>0</v>
      </c>
      <c r="CQ27" s="491">
        <f t="shared" si="8"/>
        <v>0</v>
      </c>
      <c r="CR27" s="480">
        <f t="shared" si="9"/>
        <v>0</v>
      </c>
      <c r="CS27" s="487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</row>
    <row r="28" spans="1:120" ht="20.25" customHeight="1" x14ac:dyDescent="0.25">
      <c r="A28" s="542"/>
      <c r="B28" s="469" t="s">
        <v>17</v>
      </c>
      <c r="C28" s="470" t="s">
        <v>18</v>
      </c>
      <c r="D28" s="485">
        <v>1178.1549821899998</v>
      </c>
      <c r="E28" s="485">
        <v>1201.6945238000003</v>
      </c>
      <c r="F28" s="485">
        <v>1202.7793070900004</v>
      </c>
      <c r="G28" s="485">
        <v>1409.2478181800004</v>
      </c>
      <c r="H28" s="485">
        <v>1288.57951411</v>
      </c>
      <c r="I28" s="485">
        <v>1277.4308070299999</v>
      </c>
      <c r="J28" s="485">
        <v>1247.42845158</v>
      </c>
      <c r="K28" s="485">
        <v>1188.94500694</v>
      </c>
      <c r="L28" s="485">
        <v>1900.8150853800003</v>
      </c>
      <c r="M28" s="486">
        <v>1638.8603798199999</v>
      </c>
      <c r="N28" s="486">
        <v>1637.7947676000001</v>
      </c>
      <c r="O28" s="486">
        <v>1787.05667948</v>
      </c>
      <c r="P28" s="487">
        <f>SUM(D28:O28)</f>
        <v>16958.787323200002</v>
      </c>
      <c r="Q28" s="55">
        <v>1503.2310632600002</v>
      </c>
      <c r="R28" s="55">
        <v>1310.8879257000008</v>
      </c>
      <c r="S28" s="55">
        <v>1769.5395679299993</v>
      </c>
      <c r="T28" s="55">
        <v>1653.8965416699991</v>
      </c>
      <c r="U28" s="55">
        <v>1372.8598240900001</v>
      </c>
      <c r="V28" s="55">
        <v>1536.1198155899997</v>
      </c>
      <c r="W28" s="55">
        <v>2030.30031285</v>
      </c>
      <c r="X28" s="55">
        <v>1923.0578788700004</v>
      </c>
      <c r="Y28" s="55">
        <v>1626.2967227100016</v>
      </c>
      <c r="Z28" s="55">
        <v>1978.4897828399994</v>
      </c>
      <c r="AA28" s="55">
        <v>1506.8203076200009</v>
      </c>
      <c r="AB28" s="55">
        <v>2264.924503780001</v>
      </c>
      <c r="AC28" s="487">
        <f>SUM(Q28:AB28)</f>
        <v>20476.424246910006</v>
      </c>
      <c r="AD28" s="55">
        <v>1864.5252078900003</v>
      </c>
      <c r="AE28" s="55">
        <v>1906.1021927000004</v>
      </c>
      <c r="AF28" s="55">
        <v>2036.48687412</v>
      </c>
      <c r="AG28" s="55">
        <v>2633.75175752</v>
      </c>
      <c r="AH28" s="55">
        <v>2186.4108367199997</v>
      </c>
      <c r="AI28" s="55">
        <v>1913.3267970200004</v>
      </c>
      <c r="AJ28" s="55">
        <v>3831.2971810399999</v>
      </c>
      <c r="AK28" s="55">
        <v>2623.35279885</v>
      </c>
      <c r="AL28" s="55">
        <v>2946.8308973799999</v>
      </c>
      <c r="AM28" s="244">
        <v>2670.3486031000002</v>
      </c>
      <c r="AN28" s="244">
        <v>2913.3645275899999</v>
      </c>
      <c r="AO28" s="244">
        <v>3427.2133521400001</v>
      </c>
      <c r="AP28" s="490">
        <v>3361.7226754899993</v>
      </c>
      <c r="AQ28" s="55">
        <v>2578.6416346500009</v>
      </c>
      <c r="AR28" s="55">
        <v>3536.8576278100013</v>
      </c>
      <c r="AS28" s="55">
        <v>3816.6589990000011</v>
      </c>
      <c r="AT28" s="55">
        <v>3797.1979931800001</v>
      </c>
      <c r="AU28" s="55">
        <v>3385.9273120200014</v>
      </c>
      <c r="AV28" s="55">
        <v>4463.1262937300007</v>
      </c>
      <c r="AW28" s="55">
        <v>3899.1462932900013</v>
      </c>
      <c r="AX28" s="55">
        <v>3477.2415183099984</v>
      </c>
      <c r="AY28" s="55">
        <v>4488.9917233200013</v>
      </c>
      <c r="AZ28" s="55">
        <v>3898.19266857</v>
      </c>
      <c r="BA28" s="55">
        <v>4184.1890088400014</v>
      </c>
      <c r="BB28" s="490">
        <v>4097.2062289799997</v>
      </c>
      <c r="BC28" s="55">
        <v>3504.8660544800009</v>
      </c>
      <c r="BD28" s="55">
        <v>3857.2678254099997</v>
      </c>
      <c r="BE28" s="55">
        <v>4725.5162604400011</v>
      </c>
      <c r="BF28" s="55">
        <v>3798.6760877899969</v>
      </c>
      <c r="BG28" s="55">
        <v>3530.3465235500003</v>
      </c>
      <c r="BH28" s="55">
        <v>4460.5434927000015</v>
      </c>
      <c r="BI28" s="55">
        <v>3681.8883498500018</v>
      </c>
      <c r="BJ28" s="55">
        <v>3378.3031484300004</v>
      </c>
      <c r="BK28" s="55">
        <v>3910.9066275900009</v>
      </c>
      <c r="BL28" s="55">
        <v>3896.0754067300009</v>
      </c>
      <c r="BM28" s="55">
        <v>5262.0788991199979</v>
      </c>
      <c r="BN28" s="478">
        <f t="shared" si="12"/>
        <v>48103.674905070002</v>
      </c>
      <c r="BO28" s="55">
        <v>4860.4168086599975</v>
      </c>
      <c r="BP28" s="55">
        <v>3454.1434585600023</v>
      </c>
      <c r="BQ28" s="55">
        <v>3603.0643344799969</v>
      </c>
      <c r="BR28" s="55">
        <v>4657.4804805799959</v>
      </c>
      <c r="BS28" s="55">
        <v>4500.0753975899988</v>
      </c>
      <c r="BT28" s="55">
        <v>4146.5383131699982</v>
      </c>
      <c r="BU28" s="55">
        <v>5485.2493144600012</v>
      </c>
      <c r="BV28" s="55">
        <v>4145.8037548399989</v>
      </c>
      <c r="BW28" s="55">
        <v>5247.5255854399993</v>
      </c>
      <c r="BX28" s="55">
        <v>5311.1837202100023</v>
      </c>
      <c r="BY28" s="55">
        <v>4583.1567093800022</v>
      </c>
      <c r="BZ28" s="55">
        <v>6949.5571945399925</v>
      </c>
      <c r="CA28" s="478">
        <f t="shared" si="14"/>
        <v>56944.195071909999</v>
      </c>
      <c r="CB28" s="55">
        <v>5397.0801635300031</v>
      </c>
      <c r="CC28" s="55">
        <v>4592.3734093799994</v>
      </c>
      <c r="CD28" s="55">
        <v>4536.5455836800056</v>
      </c>
      <c r="CE28" s="55">
        <v>4950.5843767799943</v>
      </c>
      <c r="CF28" s="55">
        <v>4523.0410860599986</v>
      </c>
      <c r="CG28" s="55">
        <v>5133.290962770001</v>
      </c>
      <c r="CH28" s="55">
        <v>5916.0958883499998</v>
      </c>
      <c r="CI28" s="55">
        <v>4496.0329404499998</v>
      </c>
      <c r="CJ28" s="55">
        <v>5215.1411700100016</v>
      </c>
      <c r="CK28" s="55">
        <v>6331.4910190300006</v>
      </c>
      <c r="CL28" s="55">
        <v>5598.8022906299993</v>
      </c>
      <c r="CM28" s="161">
        <v>7314.5046253700011</v>
      </c>
      <c r="CN28" s="55">
        <v>4970.9441199099992</v>
      </c>
      <c r="CO28" s="55">
        <v>4381.3513831799964</v>
      </c>
      <c r="CP28" s="577">
        <f t="shared" si="15"/>
        <v>8314.5602672200002</v>
      </c>
      <c r="CQ28" s="491">
        <f t="shared" si="8"/>
        <v>9989.4535729100025</v>
      </c>
      <c r="CR28" s="480">
        <f t="shared" si="9"/>
        <v>9352.2955030899957</v>
      </c>
      <c r="CS28" s="487">
        <f t="shared" si="13"/>
        <v>-6.3783075337362831</v>
      </c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</row>
    <row r="29" spans="1:120" ht="20.100000000000001" customHeight="1" x14ac:dyDescent="0.25">
      <c r="A29" s="542"/>
      <c r="B29" s="469" t="s">
        <v>166</v>
      </c>
      <c r="C29" s="470" t="s">
        <v>167</v>
      </c>
      <c r="D29" s="485">
        <v>0</v>
      </c>
      <c r="E29" s="485">
        <v>0</v>
      </c>
      <c r="F29" s="485">
        <v>0</v>
      </c>
      <c r="G29" s="485">
        <v>0</v>
      </c>
      <c r="H29" s="485">
        <v>0</v>
      </c>
      <c r="I29" s="485">
        <v>0</v>
      </c>
      <c r="J29" s="485">
        <v>0</v>
      </c>
      <c r="K29" s="485">
        <v>0</v>
      </c>
      <c r="L29" s="485">
        <v>0</v>
      </c>
      <c r="M29" s="486">
        <v>0</v>
      </c>
      <c r="N29" s="486">
        <v>0</v>
      </c>
      <c r="O29" s="486">
        <v>0</v>
      </c>
      <c r="P29" s="487">
        <v>0</v>
      </c>
      <c r="Q29" s="485">
        <v>0</v>
      </c>
      <c r="R29" s="485">
        <v>0</v>
      </c>
      <c r="S29" s="485">
        <v>0</v>
      </c>
      <c r="T29" s="485">
        <v>0</v>
      </c>
      <c r="U29" s="485">
        <v>0</v>
      </c>
      <c r="V29" s="485">
        <v>0</v>
      </c>
      <c r="W29" s="485">
        <v>0</v>
      </c>
      <c r="X29" s="485">
        <v>0</v>
      </c>
      <c r="Y29" s="485">
        <v>0</v>
      </c>
      <c r="Z29" s="486">
        <v>0</v>
      </c>
      <c r="AA29" s="486">
        <v>0</v>
      </c>
      <c r="AB29" s="486">
        <v>0</v>
      </c>
      <c r="AC29" s="487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90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90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8">
        <f t="shared" si="12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8">
        <f t="shared" si="14"/>
        <v>0</v>
      </c>
      <c r="CB29" s="55">
        <v>0</v>
      </c>
      <c r="CC29" s="55">
        <v>0.18009421000000003</v>
      </c>
      <c r="CD29" s="55">
        <v>16.92020776</v>
      </c>
      <c r="CE29" s="55">
        <v>10.62703329</v>
      </c>
      <c r="CF29" s="55">
        <v>174.9815772</v>
      </c>
      <c r="CG29" s="55">
        <v>39.732356340000003</v>
      </c>
      <c r="CH29" s="55">
        <v>55.278915220000002</v>
      </c>
      <c r="CI29" s="55">
        <v>138.29696981999999</v>
      </c>
      <c r="CJ29" s="55">
        <v>39.488047590000008</v>
      </c>
      <c r="CK29" s="55">
        <v>25.762990510000002</v>
      </c>
      <c r="CL29" s="55">
        <v>11.640632589999999</v>
      </c>
      <c r="CM29" s="161">
        <v>43.801333190000008</v>
      </c>
      <c r="CN29" s="55">
        <v>6.1510124499999996</v>
      </c>
      <c r="CO29" s="55">
        <v>11.908708580000001</v>
      </c>
      <c r="CP29" s="577">
        <f t="shared" si="15"/>
        <v>0</v>
      </c>
      <c r="CQ29" s="491">
        <f t="shared" si="8"/>
        <v>0.18009421000000003</v>
      </c>
      <c r="CR29" s="480">
        <f t="shared" si="9"/>
        <v>18.059721029999999</v>
      </c>
      <c r="CS29" s="487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</row>
    <row r="30" spans="1:120" ht="20.100000000000001" customHeight="1" x14ac:dyDescent="0.25">
      <c r="A30" s="542"/>
      <c r="B30" s="469" t="s">
        <v>28</v>
      </c>
      <c r="C30" s="470" t="s">
        <v>29</v>
      </c>
      <c r="D30" s="485">
        <v>11.45584539</v>
      </c>
      <c r="E30" s="485">
        <v>5.7068109600000012</v>
      </c>
      <c r="F30" s="485">
        <v>0</v>
      </c>
      <c r="G30" s="485">
        <v>0</v>
      </c>
      <c r="H30" s="485">
        <v>1.6670430600000001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f>SUM(D30:O30)</f>
        <v>18.829699410000003</v>
      </c>
      <c r="Q30" s="55">
        <v>9.9999999999999995E-7</v>
      </c>
      <c r="R30" s="55">
        <v>9.9999999999999995E-7</v>
      </c>
      <c r="S30" s="55">
        <v>9.9999999999999995E-7</v>
      </c>
      <c r="T30" s="55">
        <v>9.9999999999999995E-7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487">
        <f>SUM(Q30:AB30)</f>
        <v>3.9999999999999998E-6</v>
      </c>
      <c r="AD30" s="55">
        <v>0</v>
      </c>
      <c r="AE30" s="55">
        <v>0</v>
      </c>
      <c r="AF30" s="55">
        <v>0</v>
      </c>
      <c r="AG30" s="55">
        <v>10.40560022</v>
      </c>
      <c r="AH30" s="55">
        <v>15.458109589999999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31.209384880000002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2"/>
        <v>31.209384880000002</v>
      </c>
      <c r="BO30" s="55">
        <v>0</v>
      </c>
      <c r="BP30" s="55">
        <v>0</v>
      </c>
      <c r="BQ30" s="55">
        <v>0</v>
      </c>
      <c r="BR30" s="55">
        <v>20</v>
      </c>
      <c r="BS30" s="55">
        <v>26</v>
      </c>
      <c r="BT30" s="55">
        <v>0</v>
      </c>
      <c r="BU30" s="55">
        <v>347</v>
      </c>
      <c r="BV30" s="55">
        <v>47</v>
      </c>
      <c r="BW30" s="55">
        <v>0</v>
      </c>
      <c r="BX30" s="55">
        <v>0</v>
      </c>
      <c r="BY30" s="55">
        <v>0</v>
      </c>
      <c r="BZ30" s="55">
        <v>125.04999999</v>
      </c>
      <c r="CA30" s="478">
        <f t="shared" si="14"/>
        <v>565.04999999000006</v>
      </c>
      <c r="CB30" s="55">
        <v>30.004000000000001</v>
      </c>
      <c r="CC30" s="55">
        <v>0</v>
      </c>
      <c r="CD30" s="55">
        <v>0</v>
      </c>
      <c r="CE30" s="55">
        <v>0</v>
      </c>
      <c r="CF30" s="55">
        <v>0</v>
      </c>
      <c r="CG30" s="55">
        <v>0</v>
      </c>
      <c r="CH30" s="55">
        <v>0.60046668000000003</v>
      </c>
      <c r="CI30" s="55">
        <v>0</v>
      </c>
      <c r="CJ30" s="55">
        <v>0.30019998999999997</v>
      </c>
      <c r="CK30" s="55">
        <v>1.1607421899999999</v>
      </c>
      <c r="CL30" s="55">
        <v>1.3310822000000002</v>
      </c>
      <c r="CM30" s="161">
        <v>0</v>
      </c>
      <c r="CN30" s="55">
        <v>161.89570576999998</v>
      </c>
      <c r="CO30" s="55">
        <v>2.02162664</v>
      </c>
      <c r="CP30" s="577">
        <f t="shared" si="15"/>
        <v>0</v>
      </c>
      <c r="CQ30" s="491">
        <f t="shared" si="8"/>
        <v>30.004000000000001</v>
      </c>
      <c r="CR30" s="480">
        <f t="shared" si="9"/>
        <v>163.91733240999997</v>
      </c>
      <c r="CS30" s="487">
        <f t="shared" si="13"/>
        <v>446.31826559792012</v>
      </c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</row>
    <row r="31" spans="1:120" ht="20.100000000000001" customHeight="1" x14ac:dyDescent="0.25">
      <c r="A31" s="542"/>
      <c r="B31" s="469" t="s">
        <v>30</v>
      </c>
      <c r="C31" s="470" t="s">
        <v>31</v>
      </c>
      <c r="D31" s="485">
        <v>11.45584539</v>
      </c>
      <c r="E31" s="485">
        <v>5.7068109600000012</v>
      </c>
      <c r="F31" s="485">
        <v>0</v>
      </c>
      <c r="G31" s="485">
        <v>0</v>
      </c>
      <c r="H31" s="485">
        <v>1.66704206</v>
      </c>
      <c r="I31" s="485">
        <v>0</v>
      </c>
      <c r="J31" s="485">
        <v>0</v>
      </c>
      <c r="K31" s="485">
        <v>0</v>
      </c>
      <c r="L31" s="485">
        <v>0</v>
      </c>
      <c r="M31" s="486">
        <v>0</v>
      </c>
      <c r="N31" s="486">
        <v>0</v>
      </c>
      <c r="O31" s="486">
        <v>0</v>
      </c>
      <c r="P31" s="487">
        <f>SUM(D31:O31)</f>
        <v>18.829698410000002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87">
        <f>SUM(Q31:AB31)</f>
        <v>0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90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90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8">
        <f t="shared" si="12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8">
        <f t="shared" si="14"/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161">
        <v>0</v>
      </c>
      <c r="CN31" s="55">
        <v>0</v>
      </c>
      <c r="CO31" s="55">
        <v>0</v>
      </c>
      <c r="CP31" s="577">
        <f t="shared" si="15"/>
        <v>0</v>
      </c>
      <c r="CQ31" s="491">
        <f t="shared" si="8"/>
        <v>0</v>
      </c>
      <c r="CR31" s="480">
        <f t="shared" si="9"/>
        <v>0</v>
      </c>
      <c r="CS31" s="487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</row>
    <row r="32" spans="1:120" ht="20.100000000000001" customHeight="1" x14ac:dyDescent="0.25">
      <c r="A32" s="542"/>
      <c r="B32" s="469" t="s">
        <v>136</v>
      </c>
      <c r="C32" s="470" t="s">
        <v>204</v>
      </c>
      <c r="D32" s="485">
        <v>0</v>
      </c>
      <c r="E32" s="485">
        <v>0</v>
      </c>
      <c r="F32" s="485">
        <v>0</v>
      </c>
      <c r="G32" s="485">
        <v>0</v>
      </c>
      <c r="H32" s="485">
        <v>9.9999999999999995E-7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9.9999999999999995E-7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2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155</v>
      </c>
      <c r="CA32" s="478">
        <f t="shared" si="14"/>
        <v>595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0.6</v>
      </c>
      <c r="CI32" s="55">
        <v>0</v>
      </c>
      <c r="CJ32" s="55">
        <v>0.3</v>
      </c>
      <c r="CK32" s="55">
        <v>1.59</v>
      </c>
      <c r="CL32" s="55">
        <v>0.9</v>
      </c>
      <c r="CM32" s="161">
        <v>0</v>
      </c>
      <c r="CN32" s="55">
        <v>108.21914305</v>
      </c>
      <c r="CO32" s="55">
        <v>111.779</v>
      </c>
      <c r="CP32" s="577">
        <f t="shared" si="15"/>
        <v>0</v>
      </c>
      <c r="CQ32" s="491">
        <f t="shared" si="8"/>
        <v>0</v>
      </c>
      <c r="CR32" s="480">
        <f t="shared" si="9"/>
        <v>219.99814305000001</v>
      </c>
      <c r="CS32" s="487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</row>
    <row r="33" spans="1:120" ht="20.100000000000001" customHeight="1" x14ac:dyDescent="0.25">
      <c r="A33" s="542"/>
      <c r="B33" s="469" t="s">
        <v>203</v>
      </c>
      <c r="C33" s="470" t="s">
        <v>208</v>
      </c>
      <c r="D33" s="485">
        <v>0</v>
      </c>
      <c r="E33" s="485">
        <v>0</v>
      </c>
      <c r="F33" s="485">
        <v>0</v>
      </c>
      <c r="G33" s="485">
        <v>0</v>
      </c>
      <c r="H33" s="485">
        <v>0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2"/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478">
        <f t="shared" si="14"/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161">
        <v>0</v>
      </c>
      <c r="CN33" s="55">
        <v>53.77782947</v>
      </c>
      <c r="CO33" s="55">
        <v>0</v>
      </c>
      <c r="CP33" s="577">
        <f t="shared" si="15"/>
        <v>0</v>
      </c>
      <c r="CQ33" s="491">
        <f t="shared" si="8"/>
        <v>0</v>
      </c>
      <c r="CR33" s="480">
        <f t="shared" si="9"/>
        <v>53.77782947</v>
      </c>
      <c r="CS33" s="487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</row>
    <row r="34" spans="1:120" ht="20.100000000000001" customHeight="1" x14ac:dyDescent="0.25">
      <c r="A34" s="542"/>
      <c r="B34" s="469" t="s">
        <v>32</v>
      </c>
      <c r="C34" s="470" t="s">
        <v>138</v>
      </c>
      <c r="D34" s="485">
        <v>378.78693087999994</v>
      </c>
      <c r="E34" s="485">
        <v>490.66667578999994</v>
      </c>
      <c r="F34" s="485">
        <v>442.80761937</v>
      </c>
      <c r="G34" s="485">
        <v>392.05566079000005</v>
      </c>
      <c r="H34" s="485">
        <v>437.29845510999996</v>
      </c>
      <c r="I34" s="485">
        <v>413.88662762000007</v>
      </c>
      <c r="J34" s="485">
        <v>593.96502100999976</v>
      </c>
      <c r="K34" s="485">
        <v>275.38651033000002</v>
      </c>
      <c r="L34" s="485">
        <v>431.58203636999997</v>
      </c>
      <c r="M34" s="486">
        <v>448.77244377000005</v>
      </c>
      <c r="N34" s="486">
        <v>618.51572778000013</v>
      </c>
      <c r="O34" s="486">
        <v>1211.0508937</v>
      </c>
      <c r="P34" s="487">
        <f>SUM(D34:O34)</f>
        <v>6134.7746025199995</v>
      </c>
      <c r="Q34" s="55">
        <v>663.53043274999993</v>
      </c>
      <c r="R34" s="55">
        <v>817.77766728999984</v>
      </c>
      <c r="S34" s="55">
        <v>1057.5813579600001</v>
      </c>
      <c r="T34" s="55">
        <v>830.13753273999998</v>
      </c>
      <c r="U34" s="55">
        <v>899.76923617</v>
      </c>
      <c r="V34" s="55">
        <v>1122.5645670399997</v>
      </c>
      <c r="W34" s="55">
        <v>714.50838583000007</v>
      </c>
      <c r="X34" s="55">
        <v>988.62323478999986</v>
      </c>
      <c r="Y34" s="55">
        <v>977.81218799999999</v>
      </c>
      <c r="Z34" s="55">
        <v>847.34043346999999</v>
      </c>
      <c r="AA34" s="55">
        <v>1027.25570928</v>
      </c>
      <c r="AB34" s="55">
        <v>1324.0576074899998</v>
      </c>
      <c r="AC34" s="487">
        <f>SUM(Q34:AB34)</f>
        <v>11270.958352809999</v>
      </c>
      <c r="AD34" s="55">
        <v>739.99131594000005</v>
      </c>
      <c r="AE34" s="55">
        <v>1091.2788222199997</v>
      </c>
      <c r="AF34" s="55">
        <v>1096.3808772300004</v>
      </c>
      <c r="AG34" s="55">
        <v>2382.5291428699998</v>
      </c>
      <c r="AH34" s="55">
        <v>2162.3212379400002</v>
      </c>
      <c r="AI34" s="55">
        <v>2308.9452572099995</v>
      </c>
      <c r="AJ34" s="55">
        <v>2113.4923864299999</v>
      </c>
      <c r="AK34" s="55">
        <v>1622.72257541</v>
      </c>
      <c r="AL34" s="55">
        <v>2350.6659582400002</v>
      </c>
      <c r="AM34" s="55">
        <v>2051.63182001</v>
      </c>
      <c r="AN34" s="55">
        <v>2533.0305227000003</v>
      </c>
      <c r="AO34" s="55">
        <v>2588.6454181000008</v>
      </c>
      <c r="AP34" s="490">
        <v>2290.23886803</v>
      </c>
      <c r="AQ34" s="55">
        <v>2999.3407866800003</v>
      </c>
      <c r="AR34" s="55">
        <v>3829.0121375300032</v>
      </c>
      <c r="AS34" s="55">
        <v>2980.2000073700019</v>
      </c>
      <c r="AT34" s="55">
        <v>3296.379888179998</v>
      </c>
      <c r="AU34" s="55">
        <v>2903.9966124399994</v>
      </c>
      <c r="AV34" s="55">
        <v>3547.3061997799996</v>
      </c>
      <c r="AW34" s="55">
        <v>3480.0803423700004</v>
      </c>
      <c r="AX34" s="55">
        <v>3577.9860248299979</v>
      </c>
      <c r="AY34" s="55">
        <v>4394.3896843200009</v>
      </c>
      <c r="AZ34" s="55">
        <v>2847.3134274899999</v>
      </c>
      <c r="BA34" s="55">
        <v>3372.9328529999998</v>
      </c>
      <c r="BB34" s="490">
        <v>3820.5193432999995</v>
      </c>
      <c r="BC34" s="55">
        <v>2644.5239336700006</v>
      </c>
      <c r="BD34" s="55">
        <v>3781.2221193099995</v>
      </c>
      <c r="BE34" s="55">
        <v>4899.7281615300035</v>
      </c>
      <c r="BF34" s="55">
        <v>5236.3633832100004</v>
      </c>
      <c r="BG34" s="55">
        <v>4124.2614672100026</v>
      </c>
      <c r="BH34" s="55">
        <v>6116.2163983999972</v>
      </c>
      <c r="BI34" s="55">
        <v>4688.3034831799987</v>
      </c>
      <c r="BJ34" s="55">
        <v>3876.8384401400017</v>
      </c>
      <c r="BK34" s="55">
        <v>5555.7683603499972</v>
      </c>
      <c r="BL34" s="55">
        <v>6063.8646182000002</v>
      </c>
      <c r="BM34" s="55">
        <v>5126.6762710899966</v>
      </c>
      <c r="BN34" s="478">
        <f t="shared" si="12"/>
        <v>55934.28597959</v>
      </c>
      <c r="BO34" s="55">
        <v>4773.9637282200001</v>
      </c>
      <c r="BP34" s="55">
        <v>4605.2610363599997</v>
      </c>
      <c r="BQ34" s="55">
        <v>5375.628708719998</v>
      </c>
      <c r="BR34" s="55">
        <v>5256.7829887599946</v>
      </c>
      <c r="BS34" s="55">
        <v>4812.4613754499997</v>
      </c>
      <c r="BT34" s="55">
        <v>5239.8954323100033</v>
      </c>
      <c r="BU34" s="55">
        <v>5549.8364212699953</v>
      </c>
      <c r="BV34" s="55">
        <v>5331.0276848599979</v>
      </c>
      <c r="BW34" s="55">
        <v>4019.074295659997</v>
      </c>
      <c r="BX34" s="55">
        <v>3986.715511059997</v>
      </c>
      <c r="BY34" s="55">
        <v>3183.2006229900003</v>
      </c>
      <c r="BZ34" s="55">
        <v>4450.9357305800022</v>
      </c>
      <c r="CA34" s="478">
        <f t="shared" si="14"/>
        <v>56584.783536239986</v>
      </c>
      <c r="CB34" s="55">
        <v>4510.1643091600072</v>
      </c>
      <c r="CC34" s="55">
        <v>3378.2198947699967</v>
      </c>
      <c r="CD34" s="55">
        <v>3901.9452844399952</v>
      </c>
      <c r="CE34" s="55">
        <v>5455.5318062800006</v>
      </c>
      <c r="CF34" s="55">
        <v>4834.83482233</v>
      </c>
      <c r="CG34" s="55">
        <v>3969.3613677699991</v>
      </c>
      <c r="CH34" s="55">
        <v>6570.2138167699986</v>
      </c>
      <c r="CI34" s="55">
        <v>3657.432607910001</v>
      </c>
      <c r="CJ34" s="55">
        <v>3832.7005313499981</v>
      </c>
      <c r="CK34" s="55">
        <v>3983.0176088100025</v>
      </c>
      <c r="CL34" s="55">
        <v>3691.5709310699986</v>
      </c>
      <c r="CM34" s="161">
        <v>5781.365839240003</v>
      </c>
      <c r="CN34" s="55">
        <v>4396.7660394999975</v>
      </c>
      <c r="CO34" s="55">
        <v>4056.6440918900039</v>
      </c>
      <c r="CP34" s="577">
        <f t="shared" si="15"/>
        <v>9379.2247645799998</v>
      </c>
      <c r="CQ34" s="491">
        <f t="shared" si="8"/>
        <v>7888.3842039300034</v>
      </c>
      <c r="CR34" s="480">
        <f t="shared" si="9"/>
        <v>8453.410131390001</v>
      </c>
      <c r="CS34" s="487">
        <f t="shared" si="13"/>
        <v>7.1627587203283216</v>
      </c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</row>
    <row r="35" spans="1:120" ht="20.100000000000001" customHeight="1" x14ac:dyDescent="0.25">
      <c r="A35" s="542"/>
      <c r="B35" s="469" t="s">
        <v>103</v>
      </c>
      <c r="C35" s="470" t="s">
        <v>104</v>
      </c>
      <c r="D35" s="485">
        <v>0</v>
      </c>
      <c r="E35" s="485">
        <v>0</v>
      </c>
      <c r="F35" s="485">
        <v>0</v>
      </c>
      <c r="G35" s="485">
        <v>0</v>
      </c>
      <c r="H35" s="485">
        <v>9.9999999999999995E-7</v>
      </c>
      <c r="I35" s="485">
        <v>0</v>
      </c>
      <c r="J35" s="485">
        <v>0</v>
      </c>
      <c r="K35" s="485">
        <v>0</v>
      </c>
      <c r="L35" s="485">
        <v>0</v>
      </c>
      <c r="M35" s="486">
        <v>0</v>
      </c>
      <c r="N35" s="486">
        <v>0</v>
      </c>
      <c r="O35" s="486">
        <v>0</v>
      </c>
      <c r="P35" s="487">
        <v>0</v>
      </c>
      <c r="Q35" s="485">
        <v>0</v>
      </c>
      <c r="R35" s="485">
        <v>0</v>
      </c>
      <c r="S35" s="485">
        <v>0</v>
      </c>
      <c r="T35" s="485">
        <v>0</v>
      </c>
      <c r="U35" s="485">
        <v>9.9999999999999995E-7</v>
      </c>
      <c r="V35" s="485">
        <v>0</v>
      </c>
      <c r="W35" s="485">
        <v>0</v>
      </c>
      <c r="X35" s="485">
        <v>0</v>
      </c>
      <c r="Y35" s="485">
        <v>0</v>
      </c>
      <c r="Z35" s="486">
        <v>0</v>
      </c>
      <c r="AA35" s="486">
        <v>0</v>
      </c>
      <c r="AB35" s="486">
        <v>0</v>
      </c>
      <c r="AC35" s="487">
        <v>0</v>
      </c>
      <c r="AD35" s="55">
        <v>0</v>
      </c>
      <c r="AE35" s="55">
        <v>0</v>
      </c>
      <c r="AF35" s="55">
        <v>0</v>
      </c>
      <c r="AG35" s="55">
        <v>10.40560022</v>
      </c>
      <c r="AH35" s="55">
        <v>15.458109589999999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90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90">
        <v>0</v>
      </c>
      <c r="BC35" s="55">
        <v>0</v>
      </c>
      <c r="BD35" s="55">
        <v>0</v>
      </c>
      <c r="BE35" s="55">
        <v>0</v>
      </c>
      <c r="BF35" s="55">
        <v>7.476</v>
      </c>
      <c r="BG35" s="55">
        <v>0</v>
      </c>
      <c r="BH35" s="55">
        <v>13.4</v>
      </c>
      <c r="BI35" s="55">
        <v>9.2385000000000002</v>
      </c>
      <c r="BJ35" s="55">
        <v>11.9</v>
      </c>
      <c r="BK35" s="55">
        <v>0</v>
      </c>
      <c r="BL35" s="55">
        <v>14</v>
      </c>
      <c r="BM35" s="55">
        <v>8</v>
      </c>
      <c r="BN35" s="478">
        <f t="shared" si="12"/>
        <v>64.014499999999998</v>
      </c>
      <c r="BO35" s="55">
        <v>5.5</v>
      </c>
      <c r="BP35" s="55">
        <v>0</v>
      </c>
      <c r="BQ35" s="55">
        <v>19.75</v>
      </c>
      <c r="BR35" s="55">
        <v>0</v>
      </c>
      <c r="BS35" s="55">
        <v>12.855</v>
      </c>
      <c r="BT35" s="55">
        <v>5.55</v>
      </c>
      <c r="BU35" s="55">
        <v>22.35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78">
        <f t="shared" si="14"/>
        <v>66.004999999999995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1.0349999999999999</v>
      </c>
      <c r="CJ35" s="55">
        <v>0</v>
      </c>
      <c r="CK35" s="55">
        <v>0</v>
      </c>
      <c r="CL35" s="55">
        <v>30</v>
      </c>
      <c r="CM35" s="161">
        <v>0</v>
      </c>
      <c r="CN35" s="55">
        <v>0</v>
      </c>
      <c r="CO35" s="55">
        <v>0</v>
      </c>
      <c r="CP35" s="577">
        <f t="shared" si="15"/>
        <v>5.5</v>
      </c>
      <c r="CQ35" s="491">
        <f t="shared" si="8"/>
        <v>0</v>
      </c>
      <c r="CR35" s="480">
        <f t="shared" si="9"/>
        <v>0</v>
      </c>
      <c r="CS35" s="487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</row>
    <row r="36" spans="1:120" ht="20.100000000000001" customHeight="1" x14ac:dyDescent="0.25">
      <c r="A36" s="542"/>
      <c r="B36" s="469" t="s">
        <v>126</v>
      </c>
      <c r="C36" s="470" t="s">
        <v>129</v>
      </c>
      <c r="D36" s="485">
        <v>0</v>
      </c>
      <c r="E36" s="485">
        <v>0</v>
      </c>
      <c r="F36" s="485">
        <v>0</v>
      </c>
      <c r="G36" s="485">
        <v>0</v>
      </c>
      <c r="H36" s="485">
        <v>9.9999999999999995E-7</v>
      </c>
      <c r="I36" s="485">
        <v>0</v>
      </c>
      <c r="J36" s="485">
        <v>0</v>
      </c>
      <c r="K36" s="485">
        <v>0</v>
      </c>
      <c r="L36" s="485">
        <v>0</v>
      </c>
      <c r="M36" s="486">
        <v>0</v>
      </c>
      <c r="N36" s="486">
        <v>0</v>
      </c>
      <c r="O36" s="486">
        <v>0</v>
      </c>
      <c r="P36" s="487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9.9999999999999995E-7</v>
      </c>
      <c r="V36" s="485">
        <v>0</v>
      </c>
      <c r="W36" s="485">
        <v>0</v>
      </c>
      <c r="X36" s="485">
        <v>0</v>
      </c>
      <c r="Y36" s="485">
        <v>0</v>
      </c>
      <c r="Z36" s="486">
        <v>0</v>
      </c>
      <c r="AA36" s="486">
        <v>0</v>
      </c>
      <c r="AB36" s="486">
        <v>0</v>
      </c>
      <c r="AC36" s="487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90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90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8">
        <f t="shared" si="12"/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5.8837847000000005</v>
      </c>
      <c r="BX36" s="55">
        <v>106.63122326999999</v>
      </c>
      <c r="BY36" s="55">
        <v>36.41396060000001</v>
      </c>
      <c r="BZ36" s="55">
        <v>135.91479802999996</v>
      </c>
      <c r="CA36" s="478">
        <f t="shared" si="14"/>
        <v>284.84376659999998</v>
      </c>
      <c r="CB36" s="55">
        <v>18.45559325</v>
      </c>
      <c r="CC36" s="55">
        <v>17.89782138</v>
      </c>
      <c r="CD36" s="55">
        <v>6.2090008499999998</v>
      </c>
      <c r="CE36" s="55">
        <v>25.30913704</v>
      </c>
      <c r="CF36" s="55">
        <v>37.448342690000004</v>
      </c>
      <c r="CG36" s="55">
        <v>23.127011570000001</v>
      </c>
      <c r="CH36" s="55">
        <v>66.66629076000001</v>
      </c>
      <c r="CI36" s="55">
        <v>68.318666579999999</v>
      </c>
      <c r="CJ36" s="55">
        <v>12.862863949999999</v>
      </c>
      <c r="CK36" s="55">
        <v>20.602491609999994</v>
      </c>
      <c r="CL36" s="55">
        <v>58.806591710000006</v>
      </c>
      <c r="CM36" s="161">
        <v>26.788896869999995</v>
      </c>
      <c r="CN36" s="55">
        <v>77.621258660000009</v>
      </c>
      <c r="CO36" s="55">
        <v>50.834245109999998</v>
      </c>
      <c r="CP36" s="577">
        <f t="shared" si="15"/>
        <v>0</v>
      </c>
      <c r="CQ36" s="491">
        <f t="shared" si="8"/>
        <v>36.353414630000003</v>
      </c>
      <c r="CR36" s="480">
        <f t="shared" si="9"/>
        <v>128.45550377000001</v>
      </c>
      <c r="CS36" s="487">
        <f t="shared" si="13"/>
        <v>253.35196178241372</v>
      </c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</row>
    <row r="37" spans="1:120" ht="20.100000000000001" customHeight="1" x14ac:dyDescent="0.25">
      <c r="A37" s="542"/>
      <c r="B37" s="469" t="s">
        <v>127</v>
      </c>
      <c r="C37" s="470" t="s">
        <v>186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8">
        <f t="shared" si="12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2350.2764296399996</v>
      </c>
      <c r="BX37" s="55">
        <v>2646.0297545900053</v>
      </c>
      <c r="BY37" s="55">
        <v>3429.8925437700018</v>
      </c>
      <c r="BZ37" s="55">
        <v>3782.2943931700024</v>
      </c>
      <c r="CA37" s="478">
        <f t="shared" si="14"/>
        <v>12208.49312117001</v>
      </c>
      <c r="CB37" s="55">
        <v>2329.722951029994</v>
      </c>
      <c r="CC37" s="55">
        <v>2905.7868506099981</v>
      </c>
      <c r="CD37" s="55">
        <v>3605.145593650002</v>
      </c>
      <c r="CE37" s="55">
        <v>5282.6442273899993</v>
      </c>
      <c r="CF37" s="55">
        <v>3324.2779735099984</v>
      </c>
      <c r="CG37" s="55">
        <v>4970.0381819899931</v>
      </c>
      <c r="CH37" s="55">
        <v>6042.2543775500071</v>
      </c>
      <c r="CI37" s="55">
        <v>4232.9749584300025</v>
      </c>
      <c r="CJ37" s="55">
        <v>3939.0772019599976</v>
      </c>
      <c r="CK37" s="55">
        <v>4926.4483662900075</v>
      </c>
      <c r="CL37" s="55">
        <v>3711.0294522400013</v>
      </c>
      <c r="CM37" s="161">
        <v>4516.4904915299967</v>
      </c>
      <c r="CN37" s="55">
        <v>5921.5659081500025</v>
      </c>
      <c r="CO37" s="55">
        <v>6896.4697429900134</v>
      </c>
      <c r="CP37" s="577">
        <f t="shared" si="15"/>
        <v>0</v>
      </c>
      <c r="CQ37" s="491">
        <f t="shared" si="8"/>
        <v>5235.5098016399916</v>
      </c>
      <c r="CR37" s="480">
        <f t="shared" si="9"/>
        <v>12818.035651140017</v>
      </c>
      <c r="CS37" s="487">
        <f t="shared" si="13"/>
        <v>144.82879675107944</v>
      </c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</row>
    <row r="38" spans="1:120" ht="20.100000000000001" customHeight="1" x14ac:dyDescent="0.25">
      <c r="A38" s="542"/>
      <c r="B38" s="469" t="s">
        <v>128</v>
      </c>
      <c r="C38" s="470" t="s">
        <v>130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2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245.72785789999998</v>
      </c>
      <c r="BX38" s="55">
        <v>1171.5150055499998</v>
      </c>
      <c r="BY38" s="55">
        <v>963.78245733000006</v>
      </c>
      <c r="BZ38" s="55">
        <v>1111.68008747</v>
      </c>
      <c r="CA38" s="478">
        <f t="shared" si="14"/>
        <v>3492.7054082499999</v>
      </c>
      <c r="CB38" s="55">
        <v>619.82646867000005</v>
      </c>
      <c r="CC38" s="55">
        <v>430.13653551999994</v>
      </c>
      <c r="CD38" s="55">
        <v>596.12013528000011</v>
      </c>
      <c r="CE38" s="55">
        <v>861.72283289999973</v>
      </c>
      <c r="CF38" s="55">
        <v>1009.4681369900001</v>
      </c>
      <c r="CG38" s="55">
        <v>751.7826562499996</v>
      </c>
      <c r="CH38" s="55">
        <v>935.34154550000017</v>
      </c>
      <c r="CI38" s="55">
        <v>718.75562068999989</v>
      </c>
      <c r="CJ38" s="55">
        <v>315.33278098</v>
      </c>
      <c r="CK38" s="55">
        <v>368.12473403000001</v>
      </c>
      <c r="CL38" s="55">
        <v>1053.6890563899999</v>
      </c>
      <c r="CM38" s="161">
        <v>592.69424621000019</v>
      </c>
      <c r="CN38" s="55">
        <v>231.09977163999997</v>
      </c>
      <c r="CO38" s="55">
        <v>241.16185388999997</v>
      </c>
      <c r="CP38" s="577">
        <f t="shared" si="15"/>
        <v>0</v>
      </c>
      <c r="CQ38" s="491">
        <f t="shared" si="8"/>
        <v>1049.96300419</v>
      </c>
      <c r="CR38" s="480">
        <f t="shared" si="9"/>
        <v>472.26162552999995</v>
      </c>
      <c r="CS38" s="487">
        <f t="shared" si="13"/>
        <v>-55.021117539819521</v>
      </c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</row>
    <row r="39" spans="1:120" ht="20.100000000000001" customHeight="1" x14ac:dyDescent="0.25">
      <c r="A39" s="542"/>
      <c r="B39" s="469" t="s">
        <v>180</v>
      </c>
      <c r="C39" s="470" t="s">
        <v>182</v>
      </c>
      <c r="D39" s="485">
        <v>0</v>
      </c>
      <c r="E39" s="485">
        <v>0</v>
      </c>
      <c r="F39" s="485">
        <v>0</v>
      </c>
      <c r="G39" s="485">
        <v>0</v>
      </c>
      <c r="H39" s="485">
        <v>0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0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2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8">
        <f t="shared" si="14"/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7.4086896599999994</v>
      </c>
      <c r="CH39" s="55">
        <v>13.596053639999997</v>
      </c>
      <c r="CI39" s="55">
        <v>12.30974279</v>
      </c>
      <c r="CJ39" s="55">
        <v>14.634236520000002</v>
      </c>
      <c r="CK39" s="55">
        <v>11.434569870000001</v>
      </c>
      <c r="CL39" s="55">
        <v>12.244756669999999</v>
      </c>
      <c r="CM39" s="161">
        <v>17.816342979999998</v>
      </c>
      <c r="CN39" s="55">
        <v>14.295750930000004</v>
      </c>
      <c r="CO39" s="55">
        <v>13.369767010000002</v>
      </c>
      <c r="CP39" s="577">
        <f t="shared" si="15"/>
        <v>0</v>
      </c>
      <c r="CQ39" s="491">
        <f t="shared" si="8"/>
        <v>0</v>
      </c>
      <c r="CR39" s="480">
        <f t="shared" si="9"/>
        <v>27.665517940000008</v>
      </c>
      <c r="CS39" s="487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</row>
    <row r="40" spans="1:120" ht="20.100000000000001" customHeight="1" x14ac:dyDescent="0.25">
      <c r="A40" s="542"/>
      <c r="B40" s="469" t="s">
        <v>181</v>
      </c>
      <c r="C40" s="470" t="s">
        <v>183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2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478">
        <f t="shared" si="14"/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7.4086896600000003</v>
      </c>
      <c r="CH40" s="55">
        <v>13.812849120000001</v>
      </c>
      <c r="CI40" s="55">
        <v>12.309742789999998</v>
      </c>
      <c r="CJ40" s="55">
        <v>14.901208910000006</v>
      </c>
      <c r="CK40" s="55">
        <v>11.703287619999999</v>
      </c>
      <c r="CL40" s="55">
        <v>13.069322100000004</v>
      </c>
      <c r="CM40" s="161">
        <v>22.549048459999998</v>
      </c>
      <c r="CN40" s="55">
        <v>15.428763700000005</v>
      </c>
      <c r="CO40" s="55">
        <v>14.58774214</v>
      </c>
      <c r="CP40" s="577">
        <f t="shared" si="15"/>
        <v>0</v>
      </c>
      <c r="CQ40" s="491">
        <f t="shared" si="8"/>
        <v>0</v>
      </c>
      <c r="CR40" s="480">
        <f t="shared" si="9"/>
        <v>30.016505840000004</v>
      </c>
      <c r="CS40" s="487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</row>
    <row r="41" spans="1:120" ht="20.100000000000001" customHeight="1" x14ac:dyDescent="0.25">
      <c r="A41" s="542"/>
      <c r="B41" s="469" t="s">
        <v>191</v>
      </c>
      <c r="C41" s="470" t="s">
        <v>192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2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4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H41" s="55">
        <v>0</v>
      </c>
      <c r="CI41" s="55">
        <v>0</v>
      </c>
      <c r="CJ41" s="55">
        <v>5.9108999999999993E-3</v>
      </c>
      <c r="CK41" s="55">
        <v>1.0372030000000001E-2</v>
      </c>
      <c r="CL41" s="55">
        <v>0.82456543000000004</v>
      </c>
      <c r="CM41" s="161">
        <v>4.7026405000000002</v>
      </c>
      <c r="CN41" s="55">
        <v>1.1330127700000001</v>
      </c>
      <c r="CO41" s="55">
        <v>0.94301565999999992</v>
      </c>
      <c r="CP41" s="577">
        <f t="shared" si="15"/>
        <v>0</v>
      </c>
      <c r="CQ41" s="491">
        <f t="shared" si="8"/>
        <v>0</v>
      </c>
      <c r="CR41" s="480">
        <f t="shared" si="9"/>
        <v>2.07602843</v>
      </c>
      <c r="CS41" s="487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</row>
    <row r="42" spans="1:120" ht="20.100000000000001" customHeight="1" x14ac:dyDescent="0.25">
      <c r="A42" s="542"/>
      <c r="B42" s="469" t="s">
        <v>210</v>
      </c>
      <c r="C42" s="470" t="s">
        <v>214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5">
        <v>0</v>
      </c>
      <c r="N42" s="485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5">
        <v>0</v>
      </c>
      <c r="AA42" s="485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2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4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0</v>
      </c>
      <c r="CK42" s="55">
        <v>0</v>
      </c>
      <c r="CL42" s="55">
        <v>0</v>
      </c>
      <c r="CM42" s="161">
        <v>0</v>
      </c>
      <c r="CN42" s="55">
        <v>0</v>
      </c>
      <c r="CO42" s="55">
        <v>3.3049999999999997E-5</v>
      </c>
      <c r="CP42" s="577">
        <f t="shared" si="15"/>
        <v>0</v>
      </c>
      <c r="CQ42" s="491">
        <f t="shared" si="8"/>
        <v>0</v>
      </c>
      <c r="CR42" s="480">
        <f t="shared" si="9"/>
        <v>3.3049999999999997E-5</v>
      </c>
      <c r="CS42" s="487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</row>
    <row r="43" spans="1:120" ht="20.100000000000001" customHeight="1" x14ac:dyDescent="0.25">
      <c r="A43" s="542"/>
      <c r="B43" s="469" t="s">
        <v>211</v>
      </c>
      <c r="C43" s="470" t="s">
        <v>215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5">
        <v>0</v>
      </c>
      <c r="AA43" s="485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2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4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161">
        <v>0</v>
      </c>
      <c r="CN43" s="55">
        <v>0</v>
      </c>
      <c r="CO43" s="55">
        <v>117.55736586</v>
      </c>
      <c r="CP43" s="577">
        <f t="shared" si="15"/>
        <v>0</v>
      </c>
      <c r="CQ43" s="491">
        <f t="shared" si="8"/>
        <v>0</v>
      </c>
      <c r="CR43" s="480">
        <f t="shared" si="9"/>
        <v>117.55736586</v>
      </c>
      <c r="CS43" s="487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</row>
    <row r="44" spans="1:120" ht="20.100000000000001" customHeight="1" x14ac:dyDescent="0.25">
      <c r="A44" s="542"/>
      <c r="B44" s="469" t="s">
        <v>212</v>
      </c>
      <c r="C44" s="470" t="s">
        <v>216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2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4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16.57</v>
      </c>
      <c r="CP44" s="577">
        <f t="shared" si="15"/>
        <v>0</v>
      </c>
      <c r="CQ44" s="491">
        <f t="shared" si="8"/>
        <v>0</v>
      </c>
      <c r="CR44" s="480">
        <f t="shared" si="9"/>
        <v>16.57</v>
      </c>
      <c r="CS44" s="487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</row>
    <row r="45" spans="1:120" ht="20.100000000000001" customHeight="1" x14ac:dyDescent="0.25">
      <c r="A45" s="542"/>
      <c r="B45" s="469" t="s">
        <v>213</v>
      </c>
      <c r="C45" s="470" t="s">
        <v>217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2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4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93.594049040000002</v>
      </c>
      <c r="CP45" s="577">
        <f t="shared" si="15"/>
        <v>0</v>
      </c>
      <c r="CQ45" s="491">
        <f t="shared" si="8"/>
        <v>0</v>
      </c>
      <c r="CR45" s="480">
        <f t="shared" si="9"/>
        <v>93.594049040000002</v>
      </c>
      <c r="CS45" s="487"/>
      <c r="CY45" s="233"/>
      <c r="CZ45" s="233"/>
      <c r="DA45" s="233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</row>
    <row r="46" spans="1:120" ht="20.100000000000001" customHeight="1" x14ac:dyDescent="0.25">
      <c r="A46" s="542"/>
      <c r="B46" s="469" t="s">
        <v>205</v>
      </c>
      <c r="C46" s="470" t="s">
        <v>206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6">
        <v>0</v>
      </c>
      <c r="N46" s="486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6">
        <v>0</v>
      </c>
      <c r="AA46" s="486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2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4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1E-4</v>
      </c>
      <c r="CO46" s="55">
        <v>0</v>
      </c>
      <c r="CP46" s="577">
        <f t="shared" si="15"/>
        <v>0</v>
      </c>
      <c r="CQ46" s="491">
        <f t="shared" si="8"/>
        <v>0</v>
      </c>
      <c r="CR46" s="480">
        <f t="shared" si="9"/>
        <v>1E-4</v>
      </c>
      <c r="CS46" s="487"/>
      <c r="CY46" s="233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</row>
    <row r="47" spans="1:120" ht="20.100000000000001" customHeight="1" x14ac:dyDescent="0.25">
      <c r="A47" s="542"/>
      <c r="B47" s="469" t="s">
        <v>21</v>
      </c>
      <c r="C47" s="470" t="s">
        <v>22</v>
      </c>
      <c r="D47" s="485">
        <v>1677.97</v>
      </c>
      <c r="E47" s="485">
        <v>1014.61</v>
      </c>
      <c r="F47" s="485">
        <v>1054.51</v>
      </c>
      <c r="G47" s="485">
        <v>874.32</v>
      </c>
      <c r="H47" s="485">
        <v>865.67</v>
      </c>
      <c r="I47" s="485">
        <v>1119.43</v>
      </c>
      <c r="J47" s="485">
        <v>1000.75</v>
      </c>
      <c r="K47" s="485">
        <v>1090.03</v>
      </c>
      <c r="L47" s="485">
        <v>1051.8900000000001</v>
      </c>
      <c r="M47" s="486">
        <v>1036.925</v>
      </c>
      <c r="N47" s="486">
        <v>1077.0999999999999</v>
      </c>
      <c r="O47" s="486">
        <v>1266.73</v>
      </c>
      <c r="P47" s="487">
        <f>SUM(D47:O47)</f>
        <v>13129.934999999999</v>
      </c>
      <c r="Q47" s="55">
        <v>1406.03</v>
      </c>
      <c r="R47" s="55">
        <v>1027.7</v>
      </c>
      <c r="S47" s="55">
        <v>1125.7249999999999</v>
      </c>
      <c r="T47" s="55">
        <v>946.67</v>
      </c>
      <c r="U47" s="55">
        <v>901.37</v>
      </c>
      <c r="V47" s="55">
        <v>1050.4100000000001</v>
      </c>
      <c r="W47" s="55">
        <v>892.85</v>
      </c>
      <c r="X47" s="55">
        <v>928.99</v>
      </c>
      <c r="Y47" s="55">
        <v>902.17</v>
      </c>
      <c r="Z47" s="55">
        <v>1053.97</v>
      </c>
      <c r="AA47" s="55">
        <v>836.13</v>
      </c>
      <c r="AB47" s="55">
        <v>724.03</v>
      </c>
      <c r="AC47" s="487">
        <f>SUM(Q47:AB47)</f>
        <v>11796.045</v>
      </c>
      <c r="AD47" s="55">
        <v>1445.95</v>
      </c>
      <c r="AE47" s="55">
        <v>879.38</v>
      </c>
      <c r="AF47" s="55">
        <v>965.07</v>
      </c>
      <c r="AG47" s="55">
        <v>808.79</v>
      </c>
      <c r="AH47" s="55">
        <v>940.72</v>
      </c>
      <c r="AI47" s="55">
        <v>1104.48</v>
      </c>
      <c r="AJ47" s="55">
        <v>844.83</v>
      </c>
      <c r="AK47" s="55">
        <v>939.28</v>
      </c>
      <c r="AL47" s="55">
        <v>813.86</v>
      </c>
      <c r="AM47" s="244">
        <v>1109.1300000000001</v>
      </c>
      <c r="AN47" s="244">
        <v>1101.8900000000001</v>
      </c>
      <c r="AO47" s="244">
        <v>1037.92</v>
      </c>
      <c r="AP47" s="490">
        <v>1240.1099999999999</v>
      </c>
      <c r="AQ47" s="55">
        <v>876.95</v>
      </c>
      <c r="AR47" s="55">
        <v>1023.18</v>
      </c>
      <c r="AS47" s="55">
        <v>706.5</v>
      </c>
      <c r="AT47" s="55">
        <v>983.35</v>
      </c>
      <c r="AU47" s="55">
        <v>994.26</v>
      </c>
      <c r="AV47" s="55">
        <v>1134.43</v>
      </c>
      <c r="AW47" s="55">
        <v>1171.96</v>
      </c>
      <c r="AX47" s="55">
        <v>912.92</v>
      </c>
      <c r="AY47" s="55">
        <v>1209.23</v>
      </c>
      <c r="AZ47" s="55">
        <v>1218.99</v>
      </c>
      <c r="BA47" s="55">
        <v>1414.36</v>
      </c>
      <c r="BB47" s="490">
        <v>1782.76</v>
      </c>
      <c r="BC47" s="55">
        <v>1115</v>
      </c>
      <c r="BD47" s="55">
        <v>1071.26</v>
      </c>
      <c r="BE47" s="55">
        <v>1139.29</v>
      </c>
      <c r="BF47" s="55">
        <v>1128.4100000000001</v>
      </c>
      <c r="BG47" s="55">
        <v>1273.56</v>
      </c>
      <c r="BH47" s="55">
        <v>1371.22</v>
      </c>
      <c r="BI47" s="55">
        <v>1302.83</v>
      </c>
      <c r="BJ47" s="55">
        <v>1223.78</v>
      </c>
      <c r="BK47" s="55">
        <v>1518.68</v>
      </c>
      <c r="BL47" s="55">
        <v>1302.28</v>
      </c>
      <c r="BM47" s="55">
        <v>2060.9899999999998</v>
      </c>
      <c r="BN47" s="478">
        <f t="shared" si="12"/>
        <v>16290.060000000001</v>
      </c>
      <c r="BO47" s="55">
        <v>2273.6</v>
      </c>
      <c r="BP47" s="55">
        <v>1350.48</v>
      </c>
      <c r="BQ47" s="55">
        <v>1449.52</v>
      </c>
      <c r="BR47" s="55">
        <v>1225.22</v>
      </c>
      <c r="BS47" s="55">
        <v>1341.84</v>
      </c>
      <c r="BT47" s="55">
        <v>1318.42</v>
      </c>
      <c r="BU47" s="55">
        <v>1461.44</v>
      </c>
      <c r="BV47" s="55">
        <v>1404.95</v>
      </c>
      <c r="BW47" s="55">
        <v>1214.8302661</v>
      </c>
      <c r="BX47" s="55">
        <v>1634.46</v>
      </c>
      <c r="BY47" s="55">
        <v>1420.73</v>
      </c>
      <c r="BZ47" s="55">
        <v>1867.86</v>
      </c>
      <c r="CA47" s="478">
        <f t="shared" si="14"/>
        <v>17963.350266100002</v>
      </c>
      <c r="CB47" s="55">
        <v>2176.56</v>
      </c>
      <c r="CC47" s="55">
        <v>1508.34</v>
      </c>
      <c r="CD47" s="55">
        <v>1695.22</v>
      </c>
      <c r="CE47" s="55">
        <v>1437.21</v>
      </c>
      <c r="CF47" s="55">
        <v>1380.44</v>
      </c>
      <c r="CG47" s="55">
        <v>1488.5</v>
      </c>
      <c r="CH47" s="55">
        <v>1480.65</v>
      </c>
      <c r="CI47" s="55">
        <v>1563.65</v>
      </c>
      <c r="CJ47" s="55">
        <v>1431.33</v>
      </c>
      <c r="CK47" s="55">
        <v>1678.71</v>
      </c>
      <c r="CL47" s="55">
        <v>1713.46</v>
      </c>
      <c r="CM47" s="161">
        <v>2010.63</v>
      </c>
      <c r="CN47" s="55">
        <v>2232.0500000000002</v>
      </c>
      <c r="CO47" s="55">
        <v>1693.68</v>
      </c>
      <c r="CP47" s="577">
        <f t="shared" si="15"/>
        <v>3624.08</v>
      </c>
      <c r="CQ47" s="491">
        <f t="shared" si="8"/>
        <v>3684.8999999999996</v>
      </c>
      <c r="CR47" s="480">
        <f t="shared" si="9"/>
        <v>3925.7300000000005</v>
      </c>
      <c r="CS47" s="487">
        <f t="shared" si="13"/>
        <v>6.5355911965046865</v>
      </c>
      <c r="CY47" s="233"/>
      <c r="CZ47" s="233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</row>
    <row r="48" spans="1:120" ht="20.100000000000001" customHeight="1" x14ac:dyDescent="0.25">
      <c r="A48" s="542"/>
      <c r="B48" s="469" t="s">
        <v>23</v>
      </c>
      <c r="C48" s="470" t="s">
        <v>24</v>
      </c>
      <c r="D48" s="485">
        <v>689.38</v>
      </c>
      <c r="E48" s="485">
        <v>666.04</v>
      </c>
      <c r="F48" s="485">
        <v>655.37</v>
      </c>
      <c r="G48" s="485">
        <v>822.38</v>
      </c>
      <c r="H48" s="485">
        <v>752.44</v>
      </c>
      <c r="I48" s="485">
        <v>975.67</v>
      </c>
      <c r="J48" s="485">
        <v>809</v>
      </c>
      <c r="K48" s="485">
        <v>829.02</v>
      </c>
      <c r="L48" s="485">
        <v>747.98</v>
      </c>
      <c r="M48" s="486">
        <v>950.86500000000001</v>
      </c>
      <c r="N48" s="486">
        <v>674.2</v>
      </c>
      <c r="O48" s="486">
        <v>1067.54</v>
      </c>
      <c r="P48" s="487">
        <f>SUM(D48:O48)</f>
        <v>9639.8849999999984</v>
      </c>
      <c r="Q48" s="55">
        <v>583.4</v>
      </c>
      <c r="R48" s="55">
        <v>635.84</v>
      </c>
      <c r="S48" s="55">
        <v>769.77</v>
      </c>
      <c r="T48" s="55">
        <v>786.2</v>
      </c>
      <c r="U48" s="55">
        <v>778.55</v>
      </c>
      <c r="V48" s="55">
        <v>887.1</v>
      </c>
      <c r="W48" s="55">
        <v>755.08199999999999</v>
      </c>
      <c r="X48" s="55">
        <v>695.73</v>
      </c>
      <c r="Y48" s="55">
        <v>742.78</v>
      </c>
      <c r="Z48" s="55">
        <v>873.12</v>
      </c>
      <c r="AA48" s="55">
        <v>999.03</v>
      </c>
      <c r="AB48" s="55">
        <v>864.49</v>
      </c>
      <c r="AC48" s="487">
        <f>SUM(Q48:AB48)</f>
        <v>9371.0920000000006</v>
      </c>
      <c r="AD48" s="55">
        <v>636.92999999999995</v>
      </c>
      <c r="AE48" s="55">
        <v>694.05</v>
      </c>
      <c r="AF48" s="55">
        <v>605.32000000000005</v>
      </c>
      <c r="AG48" s="55">
        <v>803.08</v>
      </c>
      <c r="AH48" s="55">
        <v>812.71</v>
      </c>
      <c r="AI48" s="55">
        <v>1072.05</v>
      </c>
      <c r="AJ48" s="55">
        <v>560.73</v>
      </c>
      <c r="AK48" s="55">
        <v>767.1</v>
      </c>
      <c r="AL48" s="55">
        <v>695.7</v>
      </c>
      <c r="AM48" s="244">
        <v>858.43</v>
      </c>
      <c r="AN48" s="244">
        <v>828.6</v>
      </c>
      <c r="AO48" s="244">
        <v>1285.45</v>
      </c>
      <c r="AP48" s="490">
        <v>554.37</v>
      </c>
      <c r="AQ48" s="55">
        <v>484.12</v>
      </c>
      <c r="AR48" s="55">
        <v>568.12</v>
      </c>
      <c r="AS48" s="55">
        <v>661.35</v>
      </c>
      <c r="AT48" s="55">
        <v>918.97</v>
      </c>
      <c r="AU48" s="55">
        <v>927.2</v>
      </c>
      <c r="AV48" s="55">
        <v>900.45</v>
      </c>
      <c r="AW48" s="55">
        <v>807.18</v>
      </c>
      <c r="AX48" s="55">
        <v>833.55</v>
      </c>
      <c r="AY48" s="55">
        <v>1116.49</v>
      </c>
      <c r="AZ48" s="55">
        <v>992.18</v>
      </c>
      <c r="BA48" s="55">
        <v>1454.16</v>
      </c>
      <c r="BB48" s="490">
        <v>928.94</v>
      </c>
      <c r="BC48" s="55">
        <v>573.65</v>
      </c>
      <c r="BD48" s="55">
        <v>647.67999999999995</v>
      </c>
      <c r="BE48" s="55">
        <v>777.24</v>
      </c>
      <c r="BF48" s="55">
        <v>942.67</v>
      </c>
      <c r="BG48" s="55">
        <v>1143.5999999999999</v>
      </c>
      <c r="BH48" s="55">
        <v>1102.0600999999999</v>
      </c>
      <c r="BI48" s="55">
        <v>981.93</v>
      </c>
      <c r="BJ48" s="55">
        <v>1028.9100000000001</v>
      </c>
      <c r="BK48" s="55">
        <v>1416.66</v>
      </c>
      <c r="BL48" s="55">
        <v>1131.51</v>
      </c>
      <c r="BM48" s="55">
        <v>2022.82</v>
      </c>
      <c r="BN48" s="478">
        <f t="shared" si="12"/>
        <v>12697.670100000001</v>
      </c>
      <c r="BO48" s="55">
        <v>1030.0999999999999</v>
      </c>
      <c r="BP48" s="55">
        <v>728.03</v>
      </c>
      <c r="BQ48" s="55">
        <v>758.85</v>
      </c>
      <c r="BR48" s="55">
        <v>971.85</v>
      </c>
      <c r="BS48" s="55">
        <v>1184.94</v>
      </c>
      <c r="BT48" s="55">
        <v>1167.47</v>
      </c>
      <c r="BU48" s="55">
        <v>1128.76</v>
      </c>
      <c r="BV48" s="55">
        <v>1117.5</v>
      </c>
      <c r="BW48" s="55">
        <v>806.9605327999999</v>
      </c>
      <c r="BX48" s="55">
        <v>1373.6</v>
      </c>
      <c r="BY48" s="55">
        <v>1015.36</v>
      </c>
      <c r="BZ48" s="55">
        <v>2013.9</v>
      </c>
      <c r="CA48" s="478">
        <f t="shared" si="14"/>
        <v>13297.320532800002</v>
      </c>
      <c r="CB48" s="55">
        <v>999.41</v>
      </c>
      <c r="CC48" s="55">
        <v>629.6</v>
      </c>
      <c r="CD48" s="55">
        <v>804</v>
      </c>
      <c r="CE48" s="55">
        <v>1088.25</v>
      </c>
      <c r="CF48" s="55">
        <v>1187.5999999999999</v>
      </c>
      <c r="CG48" s="55">
        <v>1240.8499999999999</v>
      </c>
      <c r="CH48" s="55">
        <v>1006.4</v>
      </c>
      <c r="CI48" s="55">
        <v>920.55</v>
      </c>
      <c r="CJ48" s="55">
        <v>1135.3</v>
      </c>
      <c r="CK48" s="55">
        <v>1417.95</v>
      </c>
      <c r="CL48" s="55">
        <v>1055.5</v>
      </c>
      <c r="CM48" s="161">
        <v>2714</v>
      </c>
      <c r="CN48" s="55">
        <v>884.44</v>
      </c>
      <c r="CO48" s="55">
        <v>825.25</v>
      </c>
      <c r="CP48" s="577">
        <f t="shared" si="15"/>
        <v>1758.1299999999999</v>
      </c>
      <c r="CQ48" s="491">
        <f t="shared" si="8"/>
        <v>1629.01</v>
      </c>
      <c r="CR48" s="480">
        <f t="shared" si="9"/>
        <v>1709.69</v>
      </c>
      <c r="CS48" s="487">
        <f t="shared" si="13"/>
        <v>4.9527013339390136</v>
      </c>
      <c r="CY48" s="233"/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</row>
    <row r="49" spans="1:120" ht="20.100000000000001" customHeight="1" x14ac:dyDescent="0.25">
      <c r="A49" s="542"/>
      <c r="B49" s="469" t="s">
        <v>25</v>
      </c>
      <c r="C49" s="495" t="s">
        <v>48</v>
      </c>
      <c r="D49" s="485">
        <v>685.38</v>
      </c>
      <c r="E49" s="485">
        <v>665.03</v>
      </c>
      <c r="F49" s="485">
        <v>653.91999999999996</v>
      </c>
      <c r="G49" s="485">
        <v>812.38</v>
      </c>
      <c r="H49" s="485">
        <v>735.06</v>
      </c>
      <c r="I49" s="485">
        <v>974.17</v>
      </c>
      <c r="J49" s="485">
        <v>808.8</v>
      </c>
      <c r="K49" s="485">
        <v>828.62</v>
      </c>
      <c r="L49" s="485">
        <v>743.85</v>
      </c>
      <c r="M49" s="486">
        <v>946.26499999999999</v>
      </c>
      <c r="N49" s="486">
        <v>670.4</v>
      </c>
      <c r="O49" s="486">
        <v>1058.3399999999999</v>
      </c>
      <c r="P49" s="487">
        <f>SUM(D49:O49)</f>
        <v>9582.2150000000001</v>
      </c>
      <c r="Q49" s="55">
        <v>581.9</v>
      </c>
      <c r="R49" s="55">
        <v>635.74</v>
      </c>
      <c r="S49" s="55">
        <v>761.67</v>
      </c>
      <c r="T49" s="55">
        <v>784.49</v>
      </c>
      <c r="U49" s="55">
        <v>778.55</v>
      </c>
      <c r="V49" s="55">
        <v>855.8</v>
      </c>
      <c r="W49" s="55">
        <v>753.08</v>
      </c>
      <c r="X49" s="55">
        <v>693.53</v>
      </c>
      <c r="Y49" s="55">
        <v>727.82</v>
      </c>
      <c r="Z49" s="55">
        <v>861.62</v>
      </c>
      <c r="AA49" s="55">
        <v>981.03</v>
      </c>
      <c r="AB49" s="55">
        <v>839.59</v>
      </c>
      <c r="AC49" s="487">
        <f>SUM(Q49:AB49)</f>
        <v>9254.82</v>
      </c>
      <c r="AD49" s="55">
        <v>607.03</v>
      </c>
      <c r="AE49" s="55">
        <v>691.4</v>
      </c>
      <c r="AF49" s="55">
        <v>590.04</v>
      </c>
      <c r="AG49" s="55">
        <v>791.08</v>
      </c>
      <c r="AH49" s="55">
        <v>803.51</v>
      </c>
      <c r="AI49" s="55">
        <v>1069.05</v>
      </c>
      <c r="AJ49" s="55">
        <v>560.38</v>
      </c>
      <c r="AK49" s="55">
        <v>764.6</v>
      </c>
      <c r="AL49" s="55">
        <v>694.1</v>
      </c>
      <c r="AM49" s="244">
        <v>857.73</v>
      </c>
      <c r="AN49" s="244">
        <v>823.6</v>
      </c>
      <c r="AO49" s="244">
        <v>1267.45</v>
      </c>
      <c r="AP49" s="490">
        <v>554.37</v>
      </c>
      <c r="AQ49" s="55">
        <v>482.42</v>
      </c>
      <c r="AR49" s="55">
        <v>567.72</v>
      </c>
      <c r="AS49" s="55">
        <v>657.85</v>
      </c>
      <c r="AT49" s="55">
        <v>918.97</v>
      </c>
      <c r="AU49" s="55">
        <v>925.23</v>
      </c>
      <c r="AV49" s="55">
        <v>884.75</v>
      </c>
      <c r="AW49" s="55">
        <v>807.18</v>
      </c>
      <c r="AX49" s="55">
        <v>833.55</v>
      </c>
      <c r="AY49" s="55">
        <v>1116.49</v>
      </c>
      <c r="AZ49" s="55">
        <v>976.98</v>
      </c>
      <c r="BA49" s="55">
        <v>1450.66</v>
      </c>
      <c r="BB49" s="490">
        <v>928.79</v>
      </c>
      <c r="BC49" s="55">
        <v>570.45000000000005</v>
      </c>
      <c r="BD49" s="55">
        <v>647.67999999999995</v>
      </c>
      <c r="BE49" s="55">
        <v>776.24</v>
      </c>
      <c r="BF49" s="55">
        <v>936.97</v>
      </c>
      <c r="BG49" s="55">
        <v>1140.5</v>
      </c>
      <c r="BH49" s="55">
        <v>1100.8599999999999</v>
      </c>
      <c r="BI49" s="55">
        <v>977.63</v>
      </c>
      <c r="BJ49" s="55">
        <v>1027.9100000000001</v>
      </c>
      <c r="BK49" s="55">
        <v>1416.66</v>
      </c>
      <c r="BL49" s="55">
        <v>1125.71</v>
      </c>
      <c r="BM49" s="55">
        <v>2010.02</v>
      </c>
      <c r="BN49" s="478">
        <f t="shared" si="12"/>
        <v>12659.420000000002</v>
      </c>
      <c r="BO49" s="55">
        <v>1027.7</v>
      </c>
      <c r="BP49" s="55">
        <v>724.03</v>
      </c>
      <c r="BQ49" s="55">
        <v>738.85</v>
      </c>
      <c r="BR49" s="55">
        <v>943.75</v>
      </c>
      <c r="BS49" s="55">
        <v>1169.94</v>
      </c>
      <c r="BT49" s="55">
        <v>1167.47</v>
      </c>
      <c r="BU49" s="55">
        <v>1118.26</v>
      </c>
      <c r="BV49" s="55">
        <v>1117.5</v>
      </c>
      <c r="BW49" s="55">
        <v>801.56053279999992</v>
      </c>
      <c r="BX49" s="55">
        <v>1446.55</v>
      </c>
      <c r="BY49" s="55">
        <v>1013.86</v>
      </c>
      <c r="BZ49" s="55">
        <v>1970.6</v>
      </c>
      <c r="CA49" s="478">
        <f t="shared" si="14"/>
        <v>13240.0705328</v>
      </c>
      <c r="CB49" s="55">
        <v>996.31</v>
      </c>
      <c r="CC49" s="55">
        <v>629.6</v>
      </c>
      <c r="CD49" s="55">
        <v>803.1</v>
      </c>
      <c r="CE49" s="55">
        <v>1088.25</v>
      </c>
      <c r="CF49" s="55">
        <v>1185.5999999999999</v>
      </c>
      <c r="CG49" s="55">
        <v>1239.45</v>
      </c>
      <c r="CH49" s="55">
        <v>997</v>
      </c>
      <c r="CI49" s="55">
        <v>919.75</v>
      </c>
      <c r="CJ49" s="55">
        <v>1134.3</v>
      </c>
      <c r="CK49" s="55">
        <v>1415.85</v>
      </c>
      <c r="CL49" s="55">
        <v>1053.5</v>
      </c>
      <c r="CM49" s="161">
        <v>2681.1</v>
      </c>
      <c r="CN49" s="55">
        <v>884.44</v>
      </c>
      <c r="CO49" s="55">
        <v>825.25</v>
      </c>
      <c r="CP49" s="577">
        <f t="shared" si="15"/>
        <v>1751.73</v>
      </c>
      <c r="CQ49" s="491">
        <f t="shared" si="8"/>
        <v>1625.9099999999999</v>
      </c>
      <c r="CR49" s="480">
        <f t="shared" si="9"/>
        <v>1709.69</v>
      </c>
      <c r="CS49" s="487">
        <f t="shared" si="13"/>
        <v>5.1528067359202012</v>
      </c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</row>
    <row r="50" spans="1:120" ht="20.100000000000001" customHeight="1" x14ac:dyDescent="0.25">
      <c r="A50" s="542"/>
      <c r="B50" s="469" t="s">
        <v>42</v>
      </c>
      <c r="C50" s="470" t="s">
        <v>27</v>
      </c>
      <c r="D50" s="485">
        <v>0</v>
      </c>
      <c r="E50" s="485">
        <v>0</v>
      </c>
      <c r="F50" s="485">
        <v>0</v>
      </c>
      <c r="G50" s="485">
        <v>0</v>
      </c>
      <c r="H50" s="485">
        <v>9.9999999999999995E-7</v>
      </c>
      <c r="I50" s="485">
        <v>0</v>
      </c>
      <c r="J50" s="485">
        <v>0</v>
      </c>
      <c r="K50" s="485">
        <v>0</v>
      </c>
      <c r="L50" s="485">
        <v>0</v>
      </c>
      <c r="M50" s="486">
        <v>0</v>
      </c>
      <c r="N50" s="486">
        <v>0</v>
      </c>
      <c r="O50" s="486">
        <v>0</v>
      </c>
      <c r="P50" s="487">
        <f>SUM(D50:O50)</f>
        <v>9.9999999999999995E-7</v>
      </c>
      <c r="Q50" s="55">
        <v>0</v>
      </c>
      <c r="R50" s="55">
        <v>0</v>
      </c>
      <c r="S50" s="55">
        <v>0</v>
      </c>
      <c r="T50" s="55">
        <v>0</v>
      </c>
      <c r="U50" s="55">
        <v>0.91</v>
      </c>
      <c r="V50" s="55">
        <v>31.3</v>
      </c>
      <c r="W50" s="55">
        <v>2.0019999999999998</v>
      </c>
      <c r="X50" s="55">
        <v>2.2000000000000002</v>
      </c>
      <c r="Y50" s="55">
        <v>14.96</v>
      </c>
      <c r="Z50" s="55">
        <v>11.5</v>
      </c>
      <c r="AA50" s="55">
        <v>18</v>
      </c>
      <c r="AB50" s="55">
        <v>24.9</v>
      </c>
      <c r="AC50" s="487">
        <f>SUM(Q50:AB50)</f>
        <v>105.77200000000002</v>
      </c>
      <c r="AD50" s="55">
        <v>29.9</v>
      </c>
      <c r="AE50" s="55">
        <v>2.65</v>
      </c>
      <c r="AF50" s="55">
        <v>15.28</v>
      </c>
      <c r="AG50" s="55">
        <v>12</v>
      </c>
      <c r="AH50" s="55">
        <v>9.1999999999999993</v>
      </c>
      <c r="AI50" s="55">
        <v>3</v>
      </c>
      <c r="AJ50" s="55">
        <v>0.35</v>
      </c>
      <c r="AK50" s="55">
        <v>2.5</v>
      </c>
      <c r="AL50" s="55">
        <v>1.6</v>
      </c>
      <c r="AM50" s="244">
        <v>0.7</v>
      </c>
      <c r="AN50" s="244">
        <v>5</v>
      </c>
      <c r="AO50" s="244">
        <v>18</v>
      </c>
      <c r="AP50" s="490">
        <v>0</v>
      </c>
      <c r="AQ50" s="55">
        <v>1.7</v>
      </c>
      <c r="AR50" s="55">
        <v>0.4</v>
      </c>
      <c r="AS50" s="55">
        <v>3.5</v>
      </c>
      <c r="AT50" s="55">
        <v>0</v>
      </c>
      <c r="AU50" s="55">
        <v>1.97</v>
      </c>
      <c r="AV50" s="55">
        <v>15.7</v>
      </c>
      <c r="AW50" s="55">
        <v>0</v>
      </c>
      <c r="AX50" s="55">
        <v>0</v>
      </c>
      <c r="AY50" s="55">
        <v>0</v>
      </c>
      <c r="AZ50" s="55">
        <v>15.2</v>
      </c>
      <c r="BA50" s="55">
        <v>3.5</v>
      </c>
      <c r="BB50" s="490">
        <v>0.15</v>
      </c>
      <c r="BC50" s="55">
        <v>3.2</v>
      </c>
      <c r="BD50" s="55">
        <v>0</v>
      </c>
      <c r="BE50" s="55">
        <v>1</v>
      </c>
      <c r="BF50" s="55">
        <v>5.7</v>
      </c>
      <c r="BG50" s="55">
        <v>3.1</v>
      </c>
      <c r="BH50" s="55">
        <v>1.2000999999999999</v>
      </c>
      <c r="BI50" s="55">
        <v>4.3</v>
      </c>
      <c r="BJ50" s="55">
        <v>1</v>
      </c>
      <c r="BK50" s="55">
        <v>0</v>
      </c>
      <c r="BL50" s="55">
        <v>5.8</v>
      </c>
      <c r="BM50" s="55">
        <v>12.8</v>
      </c>
      <c r="BN50" s="478">
        <f t="shared" si="12"/>
        <v>38.250100000000003</v>
      </c>
      <c r="BO50" s="55">
        <v>2.4</v>
      </c>
      <c r="BP50" s="55">
        <v>4</v>
      </c>
      <c r="BQ50" s="55">
        <v>20</v>
      </c>
      <c r="BR50" s="55">
        <v>28.1</v>
      </c>
      <c r="BS50" s="55">
        <v>15</v>
      </c>
      <c r="BT50" s="55">
        <v>0</v>
      </c>
      <c r="BU50" s="55">
        <v>10.5</v>
      </c>
      <c r="BV50" s="55">
        <v>0</v>
      </c>
      <c r="BW50" s="55">
        <v>5.4</v>
      </c>
      <c r="BX50" s="55">
        <v>0</v>
      </c>
      <c r="BY50" s="55">
        <v>1.5</v>
      </c>
      <c r="BZ50" s="55">
        <v>43.3</v>
      </c>
      <c r="CA50" s="478">
        <f t="shared" si="14"/>
        <v>130.19999999999999</v>
      </c>
      <c r="CB50" s="55">
        <v>3.1</v>
      </c>
      <c r="CC50" s="55">
        <v>0</v>
      </c>
      <c r="CD50" s="55">
        <v>0.9</v>
      </c>
      <c r="CE50" s="55">
        <v>0</v>
      </c>
      <c r="CF50" s="55">
        <v>2</v>
      </c>
      <c r="CG50" s="55">
        <v>1.4</v>
      </c>
      <c r="CH50" s="55">
        <v>9.4</v>
      </c>
      <c r="CI50" s="55">
        <v>0.8</v>
      </c>
      <c r="CJ50" s="55">
        <v>1</v>
      </c>
      <c r="CK50" s="55">
        <v>2.1</v>
      </c>
      <c r="CL50" s="55">
        <v>2</v>
      </c>
      <c r="CM50" s="161">
        <v>32.9</v>
      </c>
      <c r="CN50" s="55">
        <v>0</v>
      </c>
      <c r="CO50" s="55">
        <v>0</v>
      </c>
      <c r="CP50" s="577">
        <f t="shared" si="15"/>
        <v>6.4</v>
      </c>
      <c r="CQ50" s="491">
        <f t="shared" si="8"/>
        <v>3.1</v>
      </c>
      <c r="CR50" s="480">
        <f t="shared" si="9"/>
        <v>0</v>
      </c>
      <c r="CS50" s="487">
        <f t="shared" si="13"/>
        <v>-100</v>
      </c>
      <c r="CY50" s="233"/>
      <c r="CZ50" s="233"/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</row>
    <row r="51" spans="1:120" ht="20.100000000000001" customHeight="1" x14ac:dyDescent="0.25">
      <c r="A51" s="542"/>
      <c r="B51" s="469" t="s">
        <v>149</v>
      </c>
      <c r="C51" s="470" t="s">
        <v>156</v>
      </c>
      <c r="D51" s="485">
        <v>0</v>
      </c>
      <c r="E51" s="485">
        <v>0</v>
      </c>
      <c r="F51" s="485">
        <v>0</v>
      </c>
      <c r="G51" s="485">
        <v>0</v>
      </c>
      <c r="H51" s="485">
        <v>9.9999999999999995E-7</v>
      </c>
      <c r="I51" s="485">
        <v>0</v>
      </c>
      <c r="J51" s="485">
        <v>0</v>
      </c>
      <c r="K51" s="485">
        <v>0</v>
      </c>
      <c r="L51" s="485">
        <v>0</v>
      </c>
      <c r="M51" s="486">
        <v>0</v>
      </c>
      <c r="N51" s="486">
        <v>0</v>
      </c>
      <c r="O51" s="486">
        <v>0</v>
      </c>
      <c r="P51" s="487">
        <v>0</v>
      </c>
      <c r="Q51" s="485">
        <v>0</v>
      </c>
      <c r="R51" s="485">
        <v>0</v>
      </c>
      <c r="S51" s="485">
        <v>0</v>
      </c>
      <c r="T51" s="485">
        <v>0</v>
      </c>
      <c r="U51" s="485">
        <v>9.9999999999999995E-7</v>
      </c>
      <c r="V51" s="485">
        <v>0</v>
      </c>
      <c r="W51" s="485">
        <v>0</v>
      </c>
      <c r="X51" s="485">
        <v>0</v>
      </c>
      <c r="Y51" s="485">
        <v>0</v>
      </c>
      <c r="Z51" s="486">
        <v>0</v>
      </c>
      <c r="AA51" s="486">
        <v>0</v>
      </c>
      <c r="AB51" s="486">
        <v>0</v>
      </c>
      <c r="AC51" s="487">
        <v>0</v>
      </c>
      <c r="AD51" s="55">
        <v>0</v>
      </c>
      <c r="AE51" s="55">
        <v>0</v>
      </c>
      <c r="AF51" s="55">
        <v>0</v>
      </c>
      <c r="AG51" s="55">
        <v>10.40560022</v>
      </c>
      <c r="AH51" s="55">
        <v>15.458109589999999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490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490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478">
        <f t="shared" si="12"/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4.1349453899999995</v>
      </c>
      <c r="CA51" s="478">
        <f t="shared" si="14"/>
        <v>4.1349453899999995</v>
      </c>
      <c r="CB51" s="55">
        <v>2.1323120899999997</v>
      </c>
      <c r="CC51" s="55">
        <v>4.7480270000000005E-2</v>
      </c>
      <c r="CD51" s="55">
        <v>0.92081191000000007</v>
      </c>
      <c r="CE51" s="55">
        <v>0.85169676000000005</v>
      </c>
      <c r="CF51" s="55">
        <v>2.0000000000000001E-4</v>
      </c>
      <c r="CG51" s="55">
        <v>0.52465944999999992</v>
      </c>
      <c r="CH51" s="55">
        <v>0.53274120999999997</v>
      </c>
      <c r="CI51" s="55">
        <v>0.40248738999999994</v>
      </c>
      <c r="CJ51" s="55">
        <v>5.4358599999999998E-3</v>
      </c>
      <c r="CK51" s="55">
        <v>1.9455499999999999E-3</v>
      </c>
      <c r="CL51" s="55">
        <v>4.7903499999999995E-2</v>
      </c>
      <c r="CM51" s="161">
        <v>4.3040189999999999E-2</v>
      </c>
      <c r="CN51" s="55">
        <v>1.3961500000000001E-3</v>
      </c>
      <c r="CO51" s="55">
        <v>1.3996629299999999</v>
      </c>
      <c r="CP51" s="577">
        <f t="shared" si="15"/>
        <v>0</v>
      </c>
      <c r="CQ51" s="491">
        <f t="shared" si="8"/>
        <v>2.1797923599999995</v>
      </c>
      <c r="CR51" s="480">
        <f t="shared" si="9"/>
        <v>1.4010590799999998</v>
      </c>
      <c r="CS51" s="487">
        <f t="shared" si="13"/>
        <v>-35.725112826801528</v>
      </c>
      <c r="CY51" s="233"/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</row>
    <row r="52" spans="1:120" ht="20.100000000000001" customHeight="1" x14ac:dyDescent="0.25">
      <c r="A52" s="542"/>
      <c r="B52" s="469" t="s">
        <v>187</v>
      </c>
      <c r="C52" s="470" t="s">
        <v>188</v>
      </c>
      <c r="D52" s="485">
        <v>0</v>
      </c>
      <c r="E52" s="485">
        <v>0</v>
      </c>
      <c r="F52" s="485">
        <v>0</v>
      </c>
      <c r="G52" s="485">
        <v>0</v>
      </c>
      <c r="H52" s="485">
        <v>0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v>0</v>
      </c>
      <c r="Q52" s="485">
        <v>0</v>
      </c>
      <c r="R52" s="485">
        <v>0</v>
      </c>
      <c r="S52" s="485">
        <v>0</v>
      </c>
      <c r="T52" s="485">
        <v>0</v>
      </c>
      <c r="U52" s="485">
        <v>0</v>
      </c>
      <c r="V52" s="485">
        <v>0</v>
      </c>
      <c r="W52" s="485">
        <v>0</v>
      </c>
      <c r="X52" s="485">
        <v>0</v>
      </c>
      <c r="Y52" s="485">
        <v>0</v>
      </c>
      <c r="Z52" s="486">
        <v>0</v>
      </c>
      <c r="AA52" s="486">
        <v>0</v>
      </c>
      <c r="AB52" s="486">
        <v>0</v>
      </c>
      <c r="AC52" s="487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490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490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478">
        <f t="shared" si="12"/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478">
        <f t="shared" si="14"/>
        <v>0</v>
      </c>
      <c r="CB52" s="55">
        <v>0</v>
      </c>
      <c r="CC52" s="55">
        <v>0</v>
      </c>
      <c r="CD52" s="55">
        <v>0</v>
      </c>
      <c r="CE52" s="55">
        <v>0</v>
      </c>
      <c r="CF52" s="55">
        <v>0</v>
      </c>
      <c r="CG52" s="55">
        <v>0</v>
      </c>
      <c r="CH52" s="55">
        <f>216795.48/1000000</f>
        <v>0.21679548000000001</v>
      </c>
      <c r="CI52" s="55">
        <v>0</v>
      </c>
      <c r="CJ52" s="55">
        <v>0.26106149000000001</v>
      </c>
      <c r="CK52" s="55">
        <v>0.25834572</v>
      </c>
      <c r="CL52" s="55">
        <v>0</v>
      </c>
      <c r="CM52" s="161">
        <v>3.0064979999999998E-2</v>
      </c>
      <c r="CN52" s="55">
        <v>0</v>
      </c>
      <c r="CO52" s="55">
        <v>0.27495946999999998</v>
      </c>
      <c r="CP52" s="577">
        <f t="shared" si="15"/>
        <v>0</v>
      </c>
      <c r="CQ52" s="491">
        <f t="shared" si="8"/>
        <v>0</v>
      </c>
      <c r="CR52" s="480">
        <f t="shared" si="9"/>
        <v>0.27495946999999998</v>
      </c>
      <c r="CS52" s="487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</row>
    <row r="53" spans="1:120" ht="20.100000000000001" customHeight="1" x14ac:dyDescent="0.25">
      <c r="A53" s="542"/>
      <c r="B53" s="469" t="s">
        <v>86</v>
      </c>
      <c r="C53" s="470" t="s">
        <v>87</v>
      </c>
      <c r="D53" s="485">
        <v>0</v>
      </c>
      <c r="E53" s="485">
        <v>0</v>
      </c>
      <c r="F53" s="485">
        <v>0</v>
      </c>
      <c r="G53" s="485">
        <v>0</v>
      </c>
      <c r="H53" s="485">
        <v>9.9999999999999995E-7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9.9999999999999995E-7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10.40560022</v>
      </c>
      <c r="AH53" s="55">
        <v>15.458109589999999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12.558</v>
      </c>
      <c r="AX53" s="55">
        <v>9.7672399999999993</v>
      </c>
      <c r="AY53" s="55">
        <v>6.5339999999999998</v>
      </c>
      <c r="AZ53" s="55">
        <v>4.71</v>
      </c>
      <c r="BA53" s="55">
        <v>14.170030000000001</v>
      </c>
      <c r="BB53" s="490">
        <v>16.757999999999999</v>
      </c>
      <c r="BC53" s="55">
        <v>7.9180000000000001</v>
      </c>
      <c r="BD53" s="55">
        <v>6.5055500000000004</v>
      </c>
      <c r="BE53" s="55">
        <v>6.266</v>
      </c>
      <c r="BF53" s="55">
        <v>5.3570500000000001</v>
      </c>
      <c r="BG53" s="55">
        <v>7.516</v>
      </c>
      <c r="BH53" s="55">
        <v>10.430999999999999</v>
      </c>
      <c r="BI53" s="55">
        <v>6.6929999999999996</v>
      </c>
      <c r="BJ53" s="55">
        <v>7.2569299999999997</v>
      </c>
      <c r="BK53" s="55">
        <v>4.6710000000000003</v>
      </c>
      <c r="BL53" s="55">
        <v>2.7440000000000002</v>
      </c>
      <c r="BM53" s="55">
        <v>2.2109999999999999</v>
      </c>
      <c r="BN53" s="478">
        <f t="shared" si="12"/>
        <v>84.327529999999996</v>
      </c>
      <c r="BO53" s="55">
        <v>3.1219999999999999</v>
      </c>
      <c r="BP53" s="55">
        <v>2.5954999999999999</v>
      </c>
      <c r="BQ53" s="55">
        <v>1.7664500000000001</v>
      </c>
      <c r="BR53" s="55">
        <v>1.19</v>
      </c>
      <c r="BS53" s="55">
        <v>0.59928000000000003</v>
      </c>
      <c r="BT53" s="55">
        <v>0.375</v>
      </c>
      <c r="BU53" s="55">
        <v>0.83199999999999996</v>
      </c>
      <c r="BV53" s="55">
        <v>0.78200000000000003</v>
      </c>
      <c r="BW53" s="55">
        <v>0.78300000000000003</v>
      </c>
      <c r="BX53" s="55">
        <v>0.78400000000000003</v>
      </c>
      <c r="BY53" s="55">
        <v>0.217</v>
      </c>
      <c r="BZ53" s="55">
        <v>0.52500000000000002</v>
      </c>
      <c r="CA53" s="478">
        <f t="shared" si="14"/>
        <v>13.571230000000002</v>
      </c>
      <c r="CB53" s="55">
        <v>0.433</v>
      </c>
      <c r="CC53" s="55">
        <v>0.33910000000000001</v>
      </c>
      <c r="CD53" s="55">
        <v>0.55349999999999999</v>
      </c>
      <c r="CE53" s="55">
        <v>0.76</v>
      </c>
      <c r="CF53" s="55">
        <v>0.36255995999999996</v>
      </c>
      <c r="CG53" s="55">
        <v>1.0009999999999999</v>
      </c>
      <c r="CH53" s="55">
        <v>1.016</v>
      </c>
      <c r="CI53" s="55">
        <v>2.4260000000000002</v>
      </c>
      <c r="CJ53" s="55">
        <v>3.306</v>
      </c>
      <c r="CK53" s="55">
        <v>1.871</v>
      </c>
      <c r="CL53" s="55">
        <v>1.1180000000000001</v>
      </c>
      <c r="CM53" s="161">
        <v>0.159</v>
      </c>
      <c r="CN53" s="55">
        <v>0.27400000000000002</v>
      </c>
      <c r="CO53" s="55">
        <v>0.61699999999999999</v>
      </c>
      <c r="CP53" s="577">
        <f t="shared" si="15"/>
        <v>5.7174999999999994</v>
      </c>
      <c r="CQ53" s="491">
        <f t="shared" si="8"/>
        <v>0.77210000000000001</v>
      </c>
      <c r="CR53" s="480">
        <f t="shared" si="9"/>
        <v>0.89100000000000001</v>
      </c>
      <c r="CS53" s="487">
        <f t="shared" si="13"/>
        <v>15.399559642533344</v>
      </c>
      <c r="CY53" s="233"/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</row>
    <row r="54" spans="1:120" ht="20.100000000000001" customHeight="1" thickBot="1" x14ac:dyDescent="0.3">
      <c r="A54" s="542"/>
      <c r="B54" s="469" t="s">
        <v>152</v>
      </c>
      <c r="C54" s="470" t="s">
        <v>157</v>
      </c>
      <c r="D54" s="485">
        <v>0</v>
      </c>
      <c r="E54" s="485">
        <v>0</v>
      </c>
      <c r="F54" s="485">
        <v>0</v>
      </c>
      <c r="G54" s="485">
        <v>0</v>
      </c>
      <c r="H54" s="485">
        <v>9.9999999999999995E-7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9.9999999999999995E-7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10.40560022</v>
      </c>
      <c r="AH54" s="55">
        <v>15.458109589999999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490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78">
        <f t="shared" si="12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0.45314508000000003</v>
      </c>
      <c r="CA54" s="478">
        <f t="shared" si="14"/>
        <v>0.45314508000000003</v>
      </c>
      <c r="CB54" s="55">
        <v>0.17885816999999998</v>
      </c>
      <c r="CC54" s="55">
        <v>0.15600651000000001</v>
      </c>
      <c r="CD54" s="55">
        <v>0.22162144999999997</v>
      </c>
      <c r="CE54" s="55">
        <v>0.14514245000000001</v>
      </c>
      <c r="CF54" s="496">
        <v>9.4027979999999997E-2</v>
      </c>
      <c r="CG54" s="55">
        <v>0.17116213999999999</v>
      </c>
      <c r="CH54" s="55">
        <v>0.96377619999999986</v>
      </c>
      <c r="CI54" s="55">
        <v>0.16996040000000001</v>
      </c>
      <c r="CJ54" s="55">
        <v>0.14828888999999995</v>
      </c>
      <c r="CK54" s="55">
        <v>0.22782111999999996</v>
      </c>
      <c r="CL54" s="55">
        <v>0.19491111000000005</v>
      </c>
      <c r="CM54" s="161">
        <v>0.44530411999999986</v>
      </c>
      <c r="CN54" s="55">
        <v>0.21685721999999999</v>
      </c>
      <c r="CO54" s="55">
        <v>0.20882033999999991</v>
      </c>
      <c r="CP54" s="577">
        <f t="shared" si="15"/>
        <v>0</v>
      </c>
      <c r="CQ54" s="491">
        <f t="shared" si="8"/>
        <v>0.33486468000000003</v>
      </c>
      <c r="CR54" s="480">
        <f t="shared" si="9"/>
        <v>0.4256775599999999</v>
      </c>
      <c r="CS54" s="487"/>
      <c r="CY54" s="233"/>
      <c r="CZ54" s="233"/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</row>
    <row r="55" spans="1:120" ht="20.100000000000001" customHeight="1" x14ac:dyDescent="0.3">
      <c r="A55" s="542"/>
      <c r="B55" s="497" t="s">
        <v>50</v>
      </c>
      <c r="C55" s="498"/>
      <c r="D55" s="499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1"/>
      <c r="P55" s="502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2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503"/>
      <c r="AO55" s="503"/>
      <c r="AP55" s="504"/>
      <c r="AQ55" s="503"/>
      <c r="AR55" s="503"/>
      <c r="AS55" s="503"/>
      <c r="AT55" s="503"/>
      <c r="AU55" s="503"/>
      <c r="AV55" s="503"/>
      <c r="AW55" s="503"/>
      <c r="AX55" s="503"/>
      <c r="AY55" s="503"/>
      <c r="AZ55" s="503"/>
      <c r="BA55" s="503"/>
      <c r="BB55" s="504"/>
      <c r="BC55" s="503"/>
      <c r="BD55" s="503"/>
      <c r="BE55" s="503"/>
      <c r="BF55" s="503"/>
      <c r="BG55" s="503"/>
      <c r="BH55" s="503"/>
      <c r="BI55" s="503"/>
      <c r="BJ55" s="503"/>
      <c r="BK55" s="503"/>
      <c r="BL55" s="503"/>
      <c r="BM55" s="503"/>
      <c r="BN55" s="502"/>
      <c r="BO55" s="503"/>
      <c r="BP55" s="503"/>
      <c r="BQ55" s="503"/>
      <c r="BR55" s="503"/>
      <c r="BS55" s="503"/>
      <c r="BT55" s="503"/>
      <c r="BU55" s="503"/>
      <c r="BV55" s="503"/>
      <c r="BW55" s="503"/>
      <c r="BX55" s="503"/>
      <c r="BY55" s="503"/>
      <c r="BZ55" s="503"/>
      <c r="CA55" s="518"/>
      <c r="CB55" s="503"/>
      <c r="CC55" s="503"/>
      <c r="CD55" s="503"/>
      <c r="CE55" s="503"/>
      <c r="CF55" s="491"/>
      <c r="CG55" s="503"/>
      <c r="CH55" s="503"/>
      <c r="CI55" s="503"/>
      <c r="CJ55" s="503"/>
      <c r="CK55" s="503"/>
      <c r="CL55" s="503"/>
      <c r="CM55" s="505"/>
      <c r="CN55" s="503"/>
      <c r="CO55" s="503"/>
      <c r="CP55" s="504"/>
      <c r="CQ55" s="503"/>
      <c r="CR55" s="505"/>
      <c r="CS55" s="502"/>
      <c r="CY55" s="233"/>
      <c r="CZ55" s="233"/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</row>
    <row r="56" spans="1:120" ht="20.100000000000001" customHeight="1" thickBot="1" x14ac:dyDescent="0.3">
      <c r="A56" s="542"/>
      <c r="B56" s="607" t="s">
        <v>49</v>
      </c>
      <c r="C56" s="608"/>
      <c r="D56" s="506">
        <f t="shared" ref="D56:AI56" si="16">SUM(D57:D90)</f>
        <v>4689.9648305551009</v>
      </c>
      <c r="E56" s="506">
        <f t="shared" si="16"/>
        <v>4191.7096283394003</v>
      </c>
      <c r="F56" s="506">
        <f t="shared" si="16"/>
        <v>5015.6659201291004</v>
      </c>
      <c r="G56" s="506">
        <f t="shared" si="16"/>
        <v>4338.2436834597993</v>
      </c>
      <c r="H56" s="506">
        <f t="shared" si="16"/>
        <v>4565.3605952363996</v>
      </c>
      <c r="I56" s="506">
        <f t="shared" si="16"/>
        <v>4610.9462302283009</v>
      </c>
      <c r="J56" s="506">
        <f t="shared" si="16"/>
        <v>4278.6927981094996</v>
      </c>
      <c r="K56" s="506">
        <f t="shared" si="16"/>
        <v>4649.5456745374995</v>
      </c>
      <c r="L56" s="506">
        <f t="shared" si="16"/>
        <v>4667.7815647556999</v>
      </c>
      <c r="M56" s="506">
        <f t="shared" si="16"/>
        <v>5114.158870105699</v>
      </c>
      <c r="N56" s="506">
        <f t="shared" si="16"/>
        <v>5454.9750823728</v>
      </c>
      <c r="O56" s="506">
        <f t="shared" si="16"/>
        <v>5202.1439498443006</v>
      </c>
      <c r="P56" s="507">
        <f t="shared" si="16"/>
        <v>56779.188827673592</v>
      </c>
      <c r="Q56" s="506">
        <f t="shared" si="16"/>
        <v>3970.4921295812001</v>
      </c>
      <c r="R56" s="506">
        <f t="shared" si="16"/>
        <v>3909.6077136508002</v>
      </c>
      <c r="S56" s="506">
        <f t="shared" si="16"/>
        <v>4402.6514327174</v>
      </c>
      <c r="T56" s="506">
        <f t="shared" si="16"/>
        <v>5411.4253134959999</v>
      </c>
      <c r="U56" s="506">
        <f t="shared" si="16"/>
        <v>5686.0479325847</v>
      </c>
      <c r="V56" s="506">
        <f t="shared" si="16"/>
        <v>5569.5267775495986</v>
      </c>
      <c r="W56" s="506">
        <f t="shared" si="16"/>
        <v>5105.6146180993001</v>
      </c>
      <c r="X56" s="506">
        <f t="shared" si="16"/>
        <v>4495.0274201536995</v>
      </c>
      <c r="Y56" s="506">
        <f t="shared" si="16"/>
        <v>4458.7314604067997</v>
      </c>
      <c r="Z56" s="506">
        <f t="shared" si="16"/>
        <v>5266.4151206973002</v>
      </c>
      <c r="AA56" s="506">
        <f t="shared" si="16"/>
        <v>4752.8657592733998</v>
      </c>
      <c r="AB56" s="506">
        <f t="shared" si="16"/>
        <v>8643.8833650990018</v>
      </c>
      <c r="AC56" s="507">
        <f t="shared" si="16"/>
        <v>61672.289043309196</v>
      </c>
      <c r="AD56" s="506">
        <f t="shared" si="16"/>
        <v>3986.3241642464</v>
      </c>
      <c r="AE56" s="506">
        <f t="shared" si="16"/>
        <v>3726.8186503882994</v>
      </c>
      <c r="AF56" s="506">
        <f t="shared" si="16"/>
        <v>4613.3376842065991</v>
      </c>
      <c r="AG56" s="506">
        <f t="shared" si="16"/>
        <v>5052.1325917272998</v>
      </c>
      <c r="AH56" s="506">
        <f t="shared" si="16"/>
        <v>6951.1997780979</v>
      </c>
      <c r="AI56" s="506">
        <f t="shared" si="16"/>
        <v>5287.2290792411995</v>
      </c>
      <c r="AJ56" s="506">
        <f t="shared" ref="AJ56:BM56" si="17">SUM(AJ57:AJ90)</f>
        <v>6323.3429689190989</v>
      </c>
      <c r="AK56" s="506">
        <f t="shared" si="17"/>
        <v>5555.3401794089996</v>
      </c>
      <c r="AL56" s="506">
        <f t="shared" si="17"/>
        <v>5784.9731938956011</v>
      </c>
      <c r="AM56" s="506">
        <f t="shared" si="17"/>
        <v>5163.3652042572012</v>
      </c>
      <c r="AN56" s="506">
        <f t="shared" si="17"/>
        <v>4859.1265885191015</v>
      </c>
      <c r="AO56" s="506">
        <f t="shared" si="17"/>
        <v>6607.416919397001</v>
      </c>
      <c r="AP56" s="508">
        <f t="shared" si="17"/>
        <v>4618.2723134926</v>
      </c>
      <c r="AQ56" s="506">
        <f t="shared" si="17"/>
        <v>4635.9768907788002</v>
      </c>
      <c r="AR56" s="506">
        <f t="shared" si="17"/>
        <v>5454.7592298248001</v>
      </c>
      <c r="AS56" s="506">
        <f t="shared" si="17"/>
        <v>5057.6729702407993</v>
      </c>
      <c r="AT56" s="506">
        <f t="shared" si="17"/>
        <v>8553.3562804424</v>
      </c>
      <c r="AU56" s="506">
        <f t="shared" si="17"/>
        <v>5964.2855463198011</v>
      </c>
      <c r="AV56" s="506">
        <f t="shared" si="17"/>
        <v>5183.7172721292</v>
      </c>
      <c r="AW56" s="506">
        <f t="shared" si="17"/>
        <v>5586.3437490042015</v>
      </c>
      <c r="AX56" s="506">
        <f t="shared" si="17"/>
        <v>3771.7417385942008</v>
      </c>
      <c r="AY56" s="506">
        <f t="shared" si="17"/>
        <v>7214.0924920610005</v>
      </c>
      <c r="AZ56" s="506">
        <f t="shared" si="17"/>
        <v>5258.6544399046006</v>
      </c>
      <c r="BA56" s="506">
        <f t="shared" si="17"/>
        <v>5435.6325167088007</v>
      </c>
      <c r="BB56" s="508">
        <f t="shared" si="17"/>
        <v>6375.1665303746004</v>
      </c>
      <c r="BC56" s="506">
        <f t="shared" si="17"/>
        <v>6015.4791263112011</v>
      </c>
      <c r="BD56" s="506">
        <f t="shared" si="17"/>
        <v>6719.5524644752004</v>
      </c>
      <c r="BE56" s="506">
        <f t="shared" si="17"/>
        <v>6734.2817306561992</v>
      </c>
      <c r="BF56" s="506">
        <f t="shared" si="17"/>
        <v>7127.0025202348006</v>
      </c>
      <c r="BG56" s="506">
        <f t="shared" si="17"/>
        <v>9289.7074268459983</v>
      </c>
      <c r="BH56" s="506">
        <f t="shared" si="17"/>
        <v>7282.3463852356017</v>
      </c>
      <c r="BI56" s="506">
        <f t="shared" si="17"/>
        <v>9305.3161126478008</v>
      </c>
      <c r="BJ56" s="506">
        <f t="shared" si="17"/>
        <v>8168.5052450652011</v>
      </c>
      <c r="BK56" s="506">
        <f t="shared" si="17"/>
        <v>7926.6117710556009</v>
      </c>
      <c r="BL56" s="506">
        <f t="shared" si="17"/>
        <v>7115.4513615079986</v>
      </c>
      <c r="BM56" s="506">
        <f t="shared" si="17"/>
        <v>7759.1435510413985</v>
      </c>
      <c r="BN56" s="507">
        <f t="shared" ref="BN56:BN80" si="18">SUM(BB56:BM56)</f>
        <v>89818.564225451599</v>
      </c>
      <c r="BO56" s="506">
        <f t="shared" ref="BO56:CF56" si="19">SUM(BO57:BO90)</f>
        <v>7585.4170124348002</v>
      </c>
      <c r="BP56" s="506">
        <f t="shared" si="19"/>
        <v>7372.1536647331995</v>
      </c>
      <c r="BQ56" s="506">
        <f t="shared" si="19"/>
        <v>8056.6277987748017</v>
      </c>
      <c r="BR56" s="506">
        <f t="shared" si="19"/>
        <v>8769.8405524964001</v>
      </c>
      <c r="BS56" s="506">
        <f t="shared" si="19"/>
        <v>10270.979978268801</v>
      </c>
      <c r="BT56" s="506">
        <f t="shared" si="19"/>
        <v>8232.4818560725998</v>
      </c>
      <c r="BU56" s="506">
        <f t="shared" si="19"/>
        <v>7644.6221167595995</v>
      </c>
      <c r="BV56" s="506">
        <f t="shared" si="19"/>
        <v>8439.6501898457991</v>
      </c>
      <c r="BW56" s="506">
        <f t="shared" si="19"/>
        <v>6862.4534512855989</v>
      </c>
      <c r="BX56" s="506">
        <f t="shared" si="19"/>
        <v>7075.8298657130008</v>
      </c>
      <c r="BY56" s="506">
        <f t="shared" si="19"/>
        <v>4829.3637549036011</v>
      </c>
      <c r="BZ56" s="506">
        <f t="shared" si="19"/>
        <v>6507.3477857933995</v>
      </c>
      <c r="CA56" s="507">
        <f t="shared" si="14"/>
        <v>91646.76802708162</v>
      </c>
      <c r="CB56" s="506">
        <f t="shared" si="19"/>
        <v>5571.6336878048014</v>
      </c>
      <c r="CC56" s="506">
        <f t="shared" si="19"/>
        <v>4478.8057195518013</v>
      </c>
      <c r="CD56" s="506">
        <f t="shared" si="19"/>
        <v>4736.3417650191986</v>
      </c>
      <c r="CE56" s="506">
        <f t="shared" si="19"/>
        <v>5908.6052673634003</v>
      </c>
      <c r="CF56" s="506">
        <f t="shared" si="19"/>
        <v>4496.2998157112006</v>
      </c>
      <c r="CG56" s="506">
        <f t="shared" ref="CG56" si="20">SUM(CG57:CG90)</f>
        <v>5054.1233430226011</v>
      </c>
      <c r="CH56" s="506">
        <f t="shared" ref="CH56:CO56" si="21">SUM(CH57:CH90)</f>
        <v>3953.6048690754001</v>
      </c>
      <c r="CI56" s="506">
        <f t="shared" si="21"/>
        <v>4349.7098469565999</v>
      </c>
      <c r="CJ56" s="506">
        <f t="shared" si="21"/>
        <v>4113.7246347945993</v>
      </c>
      <c r="CK56" s="506">
        <f t="shared" si="21"/>
        <v>5437.5189603882</v>
      </c>
      <c r="CL56" s="506">
        <f t="shared" si="21"/>
        <v>3793.1612220389998</v>
      </c>
      <c r="CM56" s="509">
        <f t="shared" si="21"/>
        <v>8808.459308026002</v>
      </c>
      <c r="CN56" s="506">
        <f t="shared" si="21"/>
        <v>4851.9121651937985</v>
      </c>
      <c r="CO56" s="509">
        <f t="shared" si="21"/>
        <v>4787.3884944312022</v>
      </c>
      <c r="CP56" s="508">
        <f>SUM($BO56:$BP56)</f>
        <v>14957.570677168</v>
      </c>
      <c r="CQ56" s="506">
        <f t="shared" ref="CQ56:CQ90" si="22">SUM($CB56:$CC56)</f>
        <v>10050.439407356604</v>
      </c>
      <c r="CR56" s="509">
        <f t="shared" ref="CR56:CR90" si="23">SUM($CN56:$CO56)</f>
        <v>9639.3006596250016</v>
      </c>
      <c r="CS56" s="507">
        <f t="shared" si="13"/>
        <v>-4.0907539567937796</v>
      </c>
      <c r="CY56" s="233"/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</row>
    <row r="57" spans="1:120" ht="20.100000000000001" customHeight="1" x14ac:dyDescent="0.25">
      <c r="A57" s="542"/>
      <c r="B57" s="483" t="s">
        <v>8</v>
      </c>
      <c r="C57" s="484" t="s">
        <v>132</v>
      </c>
      <c r="D57" s="510">
        <v>1562.1593973027002</v>
      </c>
      <c r="E57" s="510">
        <v>1254.5744246305001</v>
      </c>
      <c r="F57" s="510">
        <v>1447.5499792345001</v>
      </c>
      <c r="G57" s="510">
        <v>1254.6055957251001</v>
      </c>
      <c r="H57" s="510">
        <v>1531.3823246091001</v>
      </c>
      <c r="I57" s="510">
        <v>1489.9658907456003</v>
      </c>
      <c r="J57" s="510">
        <v>1434.1184067905999</v>
      </c>
      <c r="K57" s="510">
        <v>1565.4125118848001</v>
      </c>
      <c r="L57" s="510">
        <v>2104.8474044560999</v>
      </c>
      <c r="M57" s="510">
        <v>2230.7098687052999</v>
      </c>
      <c r="N57" s="510">
        <v>2193.8315722890002</v>
      </c>
      <c r="O57" s="510">
        <v>2424.6737655455004</v>
      </c>
      <c r="P57" s="487">
        <v>20493.831141918799</v>
      </c>
      <c r="Q57" s="55">
        <v>1475.5306286831001</v>
      </c>
      <c r="R57" s="55">
        <v>1454.0854648343</v>
      </c>
      <c r="S57" s="55">
        <v>1500.7559655497998</v>
      </c>
      <c r="T57" s="55">
        <v>2303.9623607486997</v>
      </c>
      <c r="U57" s="55">
        <v>2440.6562358749993</v>
      </c>
      <c r="V57" s="55">
        <v>2497.0178931055998</v>
      </c>
      <c r="W57" s="55">
        <v>2481.5497622861999</v>
      </c>
      <c r="X57" s="55">
        <v>1886.6021877583</v>
      </c>
      <c r="Y57" s="55">
        <v>1774.9527844110999</v>
      </c>
      <c r="Z57" s="511">
        <v>1957.8628642259998</v>
      </c>
      <c r="AA57" s="511">
        <v>1476.6795085362996</v>
      </c>
      <c r="AB57" s="511">
        <v>2032.617411894</v>
      </c>
      <c r="AC57" s="487">
        <v>23282.273067908402</v>
      </c>
      <c r="AD57" s="488">
        <v>1281.8752035745999</v>
      </c>
      <c r="AE57" s="488">
        <v>1155.2978875926999</v>
      </c>
      <c r="AF57" s="488">
        <v>1636.688959518</v>
      </c>
      <c r="AG57" s="488">
        <v>1856.6713996547999</v>
      </c>
      <c r="AH57" s="488">
        <v>3104.7159931358997</v>
      </c>
      <c r="AI57" s="488">
        <v>1959.3058074217997</v>
      </c>
      <c r="AJ57" s="488">
        <v>1470.1450938312996</v>
      </c>
      <c r="AK57" s="488">
        <v>1278.7123556355002</v>
      </c>
      <c r="AL57" s="488">
        <v>1368.2354501886002</v>
      </c>
      <c r="AM57" s="512">
        <v>1120.5170219967001</v>
      </c>
      <c r="AN57" s="512">
        <v>1216.3792236471004</v>
      </c>
      <c r="AO57" s="512">
        <v>1965.7214208002003</v>
      </c>
      <c r="AP57" s="513">
        <v>1170.9978879101998</v>
      </c>
      <c r="AQ57" s="55">
        <v>1055.4933293982003</v>
      </c>
      <c r="AR57" s="55">
        <v>1215.8139018606</v>
      </c>
      <c r="AS57" s="55">
        <v>1353.6478003663999</v>
      </c>
      <c r="AT57" s="55">
        <v>2098.5828104387997</v>
      </c>
      <c r="AU57" s="55">
        <v>1596.0363989920002</v>
      </c>
      <c r="AV57" s="55">
        <v>844.2447791315999</v>
      </c>
      <c r="AW57" s="55">
        <v>1013.7604534050004</v>
      </c>
      <c r="AX57" s="55">
        <v>759.93506075899973</v>
      </c>
      <c r="AY57" s="55">
        <v>1474.1087518220002</v>
      </c>
      <c r="AZ57" s="55">
        <v>877.42578923999997</v>
      </c>
      <c r="BA57" s="55">
        <v>1000.5263678536002</v>
      </c>
      <c r="BB57" s="489">
        <v>1678.1043752144008</v>
      </c>
      <c r="BC57" s="55">
        <v>1339.4455129369996</v>
      </c>
      <c r="BD57" s="55">
        <v>979.89181054799985</v>
      </c>
      <c r="BE57" s="55">
        <v>1286.2205159257996</v>
      </c>
      <c r="BF57" s="55">
        <v>932.78745892639972</v>
      </c>
      <c r="BG57" s="55">
        <v>1380.5176661093999</v>
      </c>
      <c r="BH57" s="55">
        <v>1234.6345538814005</v>
      </c>
      <c r="BI57" s="55">
        <v>1898.1607772049999</v>
      </c>
      <c r="BJ57" s="55">
        <v>1151.6552876443998</v>
      </c>
      <c r="BK57" s="55">
        <v>1565.5510911908</v>
      </c>
      <c r="BL57" s="55">
        <v>997.22806832879996</v>
      </c>
      <c r="BM57" s="55">
        <v>1467.3159836635998</v>
      </c>
      <c r="BN57" s="478">
        <f t="shared" si="18"/>
        <v>15911.513101575001</v>
      </c>
      <c r="BO57" s="488">
        <v>2061.7677420843997</v>
      </c>
      <c r="BP57" s="488">
        <v>2097.8977621951999</v>
      </c>
      <c r="BQ57" s="488">
        <v>2539.2275475322003</v>
      </c>
      <c r="BR57" s="488">
        <v>2540.2341732305999</v>
      </c>
      <c r="BS57" s="488">
        <v>3108.7618545886003</v>
      </c>
      <c r="BT57" s="488">
        <v>2055.1778978709999</v>
      </c>
      <c r="BU57" s="488">
        <v>1486.9222298504005</v>
      </c>
      <c r="BV57" s="488">
        <v>1997.6336423525995</v>
      </c>
      <c r="BW57" s="488">
        <v>711.07254882999996</v>
      </c>
      <c r="BX57" s="55">
        <v>730.59</v>
      </c>
      <c r="BY57" s="55">
        <v>290.76</v>
      </c>
      <c r="BZ57" s="55">
        <v>370.44</v>
      </c>
      <c r="CA57" s="518">
        <f t="shared" si="14"/>
        <v>19990.485398534998</v>
      </c>
      <c r="CB57" s="55">
        <v>552.23</v>
      </c>
      <c r="CC57" s="55">
        <v>78.89</v>
      </c>
      <c r="CD57" s="55">
        <v>0</v>
      </c>
      <c r="CE57" s="55">
        <v>19.207999999999998</v>
      </c>
      <c r="CF57" s="55">
        <v>13.72</v>
      </c>
      <c r="CG57" s="55">
        <v>13.72</v>
      </c>
      <c r="CH57" s="55">
        <v>89.18</v>
      </c>
      <c r="CI57" s="55">
        <v>209.23</v>
      </c>
      <c r="CJ57" s="55">
        <v>54.88</v>
      </c>
      <c r="CK57" s="55">
        <v>251.762</v>
      </c>
      <c r="CL57" s="55">
        <v>96.04</v>
      </c>
      <c r="CM57" s="161">
        <v>513.12800000000004</v>
      </c>
      <c r="CN57" s="55">
        <v>20.58</v>
      </c>
      <c r="CO57" s="55">
        <v>521.36</v>
      </c>
      <c r="CP57" s="577">
        <f>SUM($BO57:$BP57)</f>
        <v>4159.6655042795992</v>
      </c>
      <c r="CQ57" s="491">
        <f t="shared" si="22"/>
        <v>631.12</v>
      </c>
      <c r="CR57" s="480">
        <f t="shared" si="23"/>
        <v>541.94000000000005</v>
      </c>
      <c r="CS57" s="487">
        <f t="shared" si="13"/>
        <v>-14.130434782608692</v>
      </c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</row>
    <row r="58" spans="1:120" ht="20.100000000000001" customHeight="1" x14ac:dyDescent="0.25">
      <c r="A58" s="542"/>
      <c r="B58" s="469" t="s">
        <v>9</v>
      </c>
      <c r="C58" s="470" t="s">
        <v>10</v>
      </c>
      <c r="D58" s="485">
        <v>131.48325667539996</v>
      </c>
      <c r="E58" s="485">
        <v>104.2165446753</v>
      </c>
      <c r="F58" s="485">
        <v>218.18679827009998</v>
      </c>
      <c r="G58" s="485">
        <v>181.93757174590002</v>
      </c>
      <c r="H58" s="485">
        <v>164.96112079869999</v>
      </c>
      <c r="I58" s="485">
        <v>95.616960696599989</v>
      </c>
      <c r="J58" s="485">
        <v>110.62603358509999</v>
      </c>
      <c r="K58" s="485">
        <v>65.502185279100004</v>
      </c>
      <c r="L58" s="485">
        <v>33.711037388099996</v>
      </c>
      <c r="M58" s="485">
        <v>34.237893484799997</v>
      </c>
      <c r="N58" s="485">
        <v>323.0249226663999</v>
      </c>
      <c r="O58" s="485">
        <v>92.637045440699978</v>
      </c>
      <c r="P58" s="487">
        <v>1556.1413707062</v>
      </c>
      <c r="Q58" s="55">
        <v>39.618683440200002</v>
      </c>
      <c r="R58" s="55">
        <v>91.493837401800008</v>
      </c>
      <c r="S58" s="55">
        <v>190.27121077440006</v>
      </c>
      <c r="T58" s="55">
        <v>86.255620817699977</v>
      </c>
      <c r="U58" s="55">
        <v>119.13066044449999</v>
      </c>
      <c r="V58" s="55">
        <v>104.45241721199999</v>
      </c>
      <c r="W58" s="55">
        <v>70.287291851500001</v>
      </c>
      <c r="X58" s="55">
        <v>62.701266941699998</v>
      </c>
      <c r="Y58" s="55">
        <v>82.403019950899989</v>
      </c>
      <c r="Z58" s="511">
        <v>262.55769037060003</v>
      </c>
      <c r="AA58" s="511">
        <v>123.09305794500001</v>
      </c>
      <c r="AB58" s="511">
        <v>137.76310351700002</v>
      </c>
      <c r="AC58" s="487">
        <v>1370.0278606673</v>
      </c>
      <c r="AD58" s="55">
        <v>100.39824001860002</v>
      </c>
      <c r="AE58" s="55">
        <v>108.23042395470002</v>
      </c>
      <c r="AF58" s="55">
        <v>90.644975914200003</v>
      </c>
      <c r="AG58" s="55">
        <v>64.164786937300008</v>
      </c>
      <c r="AH58" s="55">
        <v>102.21757599819999</v>
      </c>
      <c r="AI58" s="55">
        <v>121.2649001103</v>
      </c>
      <c r="AJ58" s="55">
        <v>544.56783102560019</v>
      </c>
      <c r="AK58" s="55">
        <v>89.538989122500013</v>
      </c>
      <c r="AL58" s="55">
        <v>229.51234678379998</v>
      </c>
      <c r="AM58" s="244">
        <v>126.9194796753</v>
      </c>
      <c r="AN58" s="244">
        <v>186.8250322591</v>
      </c>
      <c r="AO58" s="244">
        <v>157.45421174000003</v>
      </c>
      <c r="AP58" s="513">
        <v>59.867165462999999</v>
      </c>
      <c r="AQ58" s="55">
        <v>245.52839318559998</v>
      </c>
      <c r="AR58" s="55">
        <v>226.18580663980001</v>
      </c>
      <c r="AS58" s="55">
        <v>155.66472826100005</v>
      </c>
      <c r="AT58" s="55">
        <v>284.34489528339998</v>
      </c>
      <c r="AU58" s="55">
        <v>81.708595708600015</v>
      </c>
      <c r="AV58" s="55">
        <v>125.92879801039999</v>
      </c>
      <c r="AW58" s="55">
        <v>157.37515058300002</v>
      </c>
      <c r="AX58" s="55">
        <v>47.896061409000005</v>
      </c>
      <c r="AY58" s="55">
        <v>140.19598309780005</v>
      </c>
      <c r="AZ58" s="55">
        <v>57.66187646100002</v>
      </c>
      <c r="BA58" s="55">
        <v>96.480842396399993</v>
      </c>
      <c r="BB58" s="490">
        <v>90.242612010600013</v>
      </c>
      <c r="BC58" s="55">
        <v>395.22043315440004</v>
      </c>
      <c r="BD58" s="55">
        <v>414.13818545679999</v>
      </c>
      <c r="BE58" s="55">
        <v>192.810955638</v>
      </c>
      <c r="BF58" s="55">
        <v>371.54784499840002</v>
      </c>
      <c r="BG58" s="55">
        <v>403.84954949920007</v>
      </c>
      <c r="BH58" s="55">
        <v>273.63631900640002</v>
      </c>
      <c r="BI58" s="55">
        <v>371.37056819240001</v>
      </c>
      <c r="BJ58" s="55">
        <v>398.43949364240001</v>
      </c>
      <c r="BK58" s="55">
        <v>173.64024934200003</v>
      </c>
      <c r="BL58" s="55">
        <v>219.32608460699998</v>
      </c>
      <c r="BM58" s="55">
        <v>149.807631792</v>
      </c>
      <c r="BN58" s="478">
        <f t="shared" si="18"/>
        <v>3454.0299273395999</v>
      </c>
      <c r="BO58" s="55">
        <v>246.21485301139998</v>
      </c>
      <c r="BP58" s="55">
        <v>129.60131314199998</v>
      </c>
      <c r="BQ58" s="55">
        <v>179.7978633402</v>
      </c>
      <c r="BR58" s="55">
        <v>132.04830704100002</v>
      </c>
      <c r="BS58" s="55">
        <v>254.67848489020008</v>
      </c>
      <c r="BT58" s="55">
        <v>219.17365506399997</v>
      </c>
      <c r="BU58" s="55">
        <v>198.8625894276</v>
      </c>
      <c r="BV58" s="55">
        <v>184.83606336160005</v>
      </c>
      <c r="BW58" s="55">
        <v>218.62054650379994</v>
      </c>
      <c r="BX58" s="55">
        <v>217.72078794340001</v>
      </c>
      <c r="BY58" s="55">
        <v>174.99036743240012</v>
      </c>
      <c r="BZ58" s="55">
        <v>189.21403942139992</v>
      </c>
      <c r="CA58" s="478">
        <f t="shared" si="14"/>
        <v>2345.7588705789999</v>
      </c>
      <c r="CB58" s="55">
        <v>75.719996332400001</v>
      </c>
      <c r="CC58" s="55">
        <v>214.25759164879997</v>
      </c>
      <c r="CD58" s="55">
        <v>136.86613820599999</v>
      </c>
      <c r="CE58" s="55">
        <v>346.21909567979992</v>
      </c>
      <c r="CF58" s="55">
        <v>91.060549018599971</v>
      </c>
      <c r="CG58" s="55">
        <v>270.33006009799999</v>
      </c>
      <c r="CH58" s="55">
        <v>161.46975492899989</v>
      </c>
      <c r="CI58" s="55">
        <v>75.090127527799993</v>
      </c>
      <c r="CJ58" s="55">
        <v>104.25107892079998</v>
      </c>
      <c r="CK58" s="55">
        <v>137.51799495700001</v>
      </c>
      <c r="CL58" s="55">
        <v>84.423763608800044</v>
      </c>
      <c r="CM58" s="161">
        <v>271.64475248119999</v>
      </c>
      <c r="CN58" s="55">
        <v>262.04265318140006</v>
      </c>
      <c r="CO58" s="55">
        <v>71.54677954200001</v>
      </c>
      <c r="CP58" s="577">
        <f>SUM($BO58:$BP58)</f>
        <v>375.81616615339999</v>
      </c>
      <c r="CQ58" s="491">
        <f t="shared" si="22"/>
        <v>289.97758798119997</v>
      </c>
      <c r="CR58" s="480">
        <f t="shared" si="23"/>
        <v>333.58943272340008</v>
      </c>
      <c r="CS58" s="487">
        <f t="shared" si="13"/>
        <v>15.03972946523977</v>
      </c>
      <c r="CY58" s="233"/>
      <c r="CZ58" s="233"/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</row>
    <row r="59" spans="1:120" ht="20.100000000000001" customHeight="1" x14ac:dyDescent="0.25">
      <c r="A59" s="542"/>
      <c r="B59" s="469" t="s">
        <v>11</v>
      </c>
      <c r="C59" s="470" t="s">
        <v>12</v>
      </c>
      <c r="D59" s="485">
        <v>131.48325667539999</v>
      </c>
      <c r="E59" s="485">
        <v>104.51186887249999</v>
      </c>
      <c r="F59" s="485">
        <v>218.18679827009998</v>
      </c>
      <c r="G59" s="485">
        <v>181.93757174589999</v>
      </c>
      <c r="H59" s="485">
        <v>165.16377076069998</v>
      </c>
      <c r="I59" s="485">
        <v>95.616960696600003</v>
      </c>
      <c r="J59" s="485">
        <v>110.62603358509999</v>
      </c>
      <c r="K59" s="485">
        <v>65.502185279100004</v>
      </c>
      <c r="L59" s="485">
        <v>33.711037388099996</v>
      </c>
      <c r="M59" s="485">
        <v>33.099936574199994</v>
      </c>
      <c r="N59" s="485">
        <v>323.0249226663999</v>
      </c>
      <c r="O59" s="485">
        <v>92.637045440699993</v>
      </c>
      <c r="P59" s="487">
        <v>1555.5013879547998</v>
      </c>
      <c r="Q59" s="55">
        <v>39.618683440200002</v>
      </c>
      <c r="R59" s="55">
        <v>91.493837401800008</v>
      </c>
      <c r="S59" s="55">
        <v>189.57408587200004</v>
      </c>
      <c r="T59" s="55">
        <v>86.255620817699992</v>
      </c>
      <c r="U59" s="55">
        <v>119.13066044449998</v>
      </c>
      <c r="V59" s="55">
        <v>104.45241721199999</v>
      </c>
      <c r="W59" s="55">
        <v>70.287291851500001</v>
      </c>
      <c r="X59" s="55">
        <v>62.701266941699998</v>
      </c>
      <c r="Y59" s="55">
        <v>82.403019950900003</v>
      </c>
      <c r="Z59" s="511">
        <v>262.55769037059997</v>
      </c>
      <c r="AA59" s="511">
        <v>123.093057945</v>
      </c>
      <c r="AB59" s="511">
        <v>137.76310351699999</v>
      </c>
      <c r="AC59" s="487">
        <v>1369.3307357648998</v>
      </c>
      <c r="AD59" s="55">
        <v>100.39824001860002</v>
      </c>
      <c r="AE59" s="55">
        <v>108.23042395469999</v>
      </c>
      <c r="AF59" s="55">
        <v>90.644975914199989</v>
      </c>
      <c r="AG59" s="55">
        <v>64.164786937299993</v>
      </c>
      <c r="AH59" s="55">
        <v>102.2175759982</v>
      </c>
      <c r="AI59" s="55">
        <v>121.2649001103</v>
      </c>
      <c r="AJ59" s="55">
        <v>544.56783102560007</v>
      </c>
      <c r="AK59" s="55">
        <v>89.538989122499999</v>
      </c>
      <c r="AL59" s="55">
        <v>229.51234678380001</v>
      </c>
      <c r="AM59" s="244">
        <v>126.91947967529998</v>
      </c>
      <c r="AN59" s="244">
        <v>186.82503225910003</v>
      </c>
      <c r="AO59" s="244">
        <v>157.45421174000003</v>
      </c>
      <c r="AP59" s="513">
        <v>59.522335077799994</v>
      </c>
      <c r="AQ59" s="55">
        <v>245.52839318560001</v>
      </c>
      <c r="AR59" s="55">
        <v>226.18580663979998</v>
      </c>
      <c r="AS59" s="55">
        <v>155.66472826099996</v>
      </c>
      <c r="AT59" s="55">
        <v>284.34489528339992</v>
      </c>
      <c r="AU59" s="55">
        <v>81.708595708600015</v>
      </c>
      <c r="AV59" s="55">
        <v>125.92879801040002</v>
      </c>
      <c r="AW59" s="55">
        <v>157.37515058300002</v>
      </c>
      <c r="AX59" s="55">
        <v>47.896061409000012</v>
      </c>
      <c r="AY59" s="55">
        <v>140.19598309780002</v>
      </c>
      <c r="AZ59" s="55">
        <v>57.661876460999999</v>
      </c>
      <c r="BA59" s="55">
        <v>96.480842396399979</v>
      </c>
      <c r="BB59" s="490">
        <v>89.542208823200014</v>
      </c>
      <c r="BC59" s="55">
        <v>395.22043315440004</v>
      </c>
      <c r="BD59" s="55">
        <v>414.13818545680004</v>
      </c>
      <c r="BE59" s="55">
        <v>192.810955638</v>
      </c>
      <c r="BF59" s="55">
        <v>371.54784499840002</v>
      </c>
      <c r="BG59" s="55">
        <v>402.44798838719993</v>
      </c>
      <c r="BH59" s="55">
        <v>273.63631900640002</v>
      </c>
      <c r="BI59" s="55">
        <v>371.37056819239996</v>
      </c>
      <c r="BJ59" s="55">
        <v>398.43949364240001</v>
      </c>
      <c r="BK59" s="55">
        <v>173.64024934200003</v>
      </c>
      <c r="BL59" s="55">
        <v>219.32608460699998</v>
      </c>
      <c r="BM59" s="55">
        <v>149.807631792</v>
      </c>
      <c r="BN59" s="478">
        <f t="shared" si="18"/>
        <v>3451.9279630402002</v>
      </c>
      <c r="BO59" s="55">
        <v>246.21485301139998</v>
      </c>
      <c r="BP59" s="55">
        <v>129.60131314199998</v>
      </c>
      <c r="BQ59" s="55">
        <v>180.27358177080004</v>
      </c>
      <c r="BR59" s="55">
        <v>152.66454396200004</v>
      </c>
      <c r="BS59" s="55">
        <v>254.6784848902</v>
      </c>
      <c r="BT59" s="55">
        <v>219.17365506400003</v>
      </c>
      <c r="BU59" s="55">
        <v>198.86258942759997</v>
      </c>
      <c r="BV59" s="55">
        <v>184.83606336160003</v>
      </c>
      <c r="BW59" s="55">
        <v>218.62054650380006</v>
      </c>
      <c r="BX59" s="55">
        <v>217.72078794339998</v>
      </c>
      <c r="BY59" s="55">
        <v>174.99036743240009</v>
      </c>
      <c r="BZ59" s="55">
        <v>189.21403942139997</v>
      </c>
      <c r="CA59" s="478">
        <f t="shared" si="14"/>
        <v>2366.8508259306</v>
      </c>
      <c r="CB59" s="55">
        <v>75.719996332400001</v>
      </c>
      <c r="CC59" s="55">
        <v>214.2575916488</v>
      </c>
      <c r="CD59" s="55">
        <v>136.86613820599999</v>
      </c>
      <c r="CE59" s="55">
        <v>346.21909567979992</v>
      </c>
      <c r="CF59" s="55">
        <v>91.060549018599971</v>
      </c>
      <c r="CG59" s="55">
        <v>270.33006009800005</v>
      </c>
      <c r="CH59" s="55">
        <v>161.469754929</v>
      </c>
      <c r="CI59" s="55">
        <v>75.090127527799993</v>
      </c>
      <c r="CJ59" s="55">
        <v>104.25107892080001</v>
      </c>
      <c r="CK59" s="55">
        <v>137.51799495699998</v>
      </c>
      <c r="CL59" s="55">
        <v>84.423763608799987</v>
      </c>
      <c r="CM59" s="161">
        <v>271.6447524812001</v>
      </c>
      <c r="CN59" s="55">
        <v>262.0426531814</v>
      </c>
      <c r="CO59" s="55">
        <v>67.577312023200008</v>
      </c>
      <c r="CP59" s="577">
        <f t="shared" ref="CP59:CP90" si="24">SUM($BO59:$BP59)</f>
        <v>375.81616615339999</v>
      </c>
      <c r="CQ59" s="491">
        <f t="shared" si="22"/>
        <v>289.97758798120003</v>
      </c>
      <c r="CR59" s="480">
        <f t="shared" si="23"/>
        <v>329.61996520460002</v>
      </c>
      <c r="CS59" s="487">
        <f t="shared" si="13"/>
        <v>13.670841770699216</v>
      </c>
      <c r="CY59" s="233"/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</row>
    <row r="60" spans="1:120" ht="20.100000000000001" customHeight="1" x14ac:dyDescent="0.25">
      <c r="A60" s="542"/>
      <c r="B60" s="469" t="s">
        <v>13</v>
      </c>
      <c r="C60" s="470" t="s">
        <v>134</v>
      </c>
      <c r="D60" s="485">
        <v>802.34933353999998</v>
      </c>
      <c r="E60" s="485">
        <v>784.36957032999987</v>
      </c>
      <c r="F60" s="485">
        <v>761.32610211999997</v>
      </c>
      <c r="G60" s="485">
        <v>483.02352314000001</v>
      </c>
      <c r="H60" s="485">
        <v>474.49642513999999</v>
      </c>
      <c r="I60" s="485">
        <v>491.21135638999999</v>
      </c>
      <c r="J60" s="485">
        <v>390.75022324999998</v>
      </c>
      <c r="K60" s="485">
        <v>485.81740581999998</v>
      </c>
      <c r="L60" s="485">
        <v>480.93361743000003</v>
      </c>
      <c r="M60" s="485">
        <v>474.61843499000003</v>
      </c>
      <c r="N60" s="485">
        <v>438.22923594999997</v>
      </c>
      <c r="O60" s="485">
        <v>402.87007745</v>
      </c>
      <c r="P60" s="487">
        <v>6469.9953055500009</v>
      </c>
      <c r="Q60" s="55">
        <v>457.81121396999998</v>
      </c>
      <c r="R60" s="55">
        <v>401.99079103999998</v>
      </c>
      <c r="S60" s="55">
        <v>393.54330438</v>
      </c>
      <c r="T60" s="55">
        <v>455.25604681999999</v>
      </c>
      <c r="U60" s="55">
        <v>520.27648639999995</v>
      </c>
      <c r="V60" s="55">
        <v>584.66080892999992</v>
      </c>
      <c r="W60" s="55">
        <v>520.58750173999999</v>
      </c>
      <c r="X60" s="55">
        <v>668.72184572000003</v>
      </c>
      <c r="Y60" s="55">
        <v>667.31517425999994</v>
      </c>
      <c r="Z60" s="511">
        <v>698.97708231999991</v>
      </c>
      <c r="AA60" s="511">
        <v>701.49953447999997</v>
      </c>
      <c r="AB60" s="511">
        <v>673.66919366000013</v>
      </c>
      <c r="AC60" s="487">
        <v>6744.3089837199996</v>
      </c>
      <c r="AD60" s="55">
        <v>678.93862462000004</v>
      </c>
      <c r="AE60" s="55">
        <v>651.22064760000001</v>
      </c>
      <c r="AF60" s="55">
        <v>619.25934389999998</v>
      </c>
      <c r="AG60" s="55">
        <v>605.26503075999995</v>
      </c>
      <c r="AH60" s="55">
        <v>687.29257531999997</v>
      </c>
      <c r="AI60" s="55">
        <v>734.32022608</v>
      </c>
      <c r="AJ60" s="55">
        <v>693.85830068999996</v>
      </c>
      <c r="AK60" s="55">
        <v>741.25013663999994</v>
      </c>
      <c r="AL60" s="55">
        <v>834.50882715</v>
      </c>
      <c r="AM60" s="244">
        <v>967.63110486000005</v>
      </c>
      <c r="AN60" s="244">
        <v>908.83274887999994</v>
      </c>
      <c r="AO60" s="244">
        <v>873.67655913999999</v>
      </c>
      <c r="AP60" s="513">
        <v>941.48215056000004</v>
      </c>
      <c r="AQ60" s="55">
        <v>906.85896223999998</v>
      </c>
      <c r="AR60" s="55">
        <v>874.8803450800001</v>
      </c>
      <c r="AS60" s="55">
        <v>1.0571260000000001E-2</v>
      </c>
      <c r="AT60" s="55">
        <v>1736.3690646399998</v>
      </c>
      <c r="AU60" s="55">
        <v>1044.54299698</v>
      </c>
      <c r="AV60" s="55">
        <v>970.40496700000006</v>
      </c>
      <c r="AW60" s="55">
        <v>1166.98188222</v>
      </c>
      <c r="AX60" s="55">
        <v>0</v>
      </c>
      <c r="AY60" s="55">
        <v>2120.7621537200002</v>
      </c>
      <c r="AZ60" s="55">
        <v>1085.9770608400001</v>
      </c>
      <c r="BA60" s="55">
        <v>1262.8919263800001</v>
      </c>
      <c r="BB60" s="490">
        <v>1272.9065522599999</v>
      </c>
      <c r="BC60" s="55">
        <v>1288.6253093</v>
      </c>
      <c r="BD60" s="55">
        <v>1276.97366104</v>
      </c>
      <c r="BE60" s="55">
        <v>1236.75877696</v>
      </c>
      <c r="BF60" s="55">
        <v>1190.12519668</v>
      </c>
      <c r="BG60" s="55">
        <v>1348.05281016</v>
      </c>
      <c r="BH60" s="55">
        <v>1200.3792708600001</v>
      </c>
      <c r="BI60" s="55">
        <v>1455.66689926</v>
      </c>
      <c r="BJ60" s="55">
        <v>1348.1669262600001</v>
      </c>
      <c r="BK60" s="55">
        <v>1311.9327698400002</v>
      </c>
      <c r="BL60" s="55">
        <v>1329.3956613</v>
      </c>
      <c r="BM60" s="55">
        <v>1283.6059227599999</v>
      </c>
      <c r="BN60" s="478">
        <f t="shared" si="18"/>
        <v>15542.589756680003</v>
      </c>
      <c r="BO60" s="55">
        <v>1343.0899706000002</v>
      </c>
      <c r="BP60" s="55">
        <v>1212.1113800599999</v>
      </c>
      <c r="BQ60" s="55">
        <v>1265.1536340800001</v>
      </c>
      <c r="BR60" s="55">
        <v>1350.0667140800001</v>
      </c>
      <c r="BS60" s="55">
        <v>1252.9066613</v>
      </c>
      <c r="BT60" s="55">
        <v>1311.70841354</v>
      </c>
      <c r="BU60" s="55">
        <v>1316.46081574</v>
      </c>
      <c r="BV60" s="55">
        <v>1298.0618498400001</v>
      </c>
      <c r="BW60" s="55">
        <v>0</v>
      </c>
      <c r="BX60" s="55">
        <v>0</v>
      </c>
      <c r="BY60" s="55">
        <v>0</v>
      </c>
      <c r="BZ60" s="55">
        <v>0</v>
      </c>
      <c r="CA60" s="478">
        <f t="shared" si="14"/>
        <v>10349.55943924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161">
        <v>0</v>
      </c>
      <c r="CN60" s="55">
        <v>0</v>
      </c>
      <c r="CO60" s="55">
        <v>0</v>
      </c>
      <c r="CP60" s="577">
        <f t="shared" si="24"/>
        <v>2555.2013506600001</v>
      </c>
      <c r="CQ60" s="491">
        <f t="shared" si="22"/>
        <v>0</v>
      </c>
      <c r="CR60" s="480">
        <f t="shared" si="23"/>
        <v>0</v>
      </c>
      <c r="CS60" s="487"/>
      <c r="CY60" s="233"/>
      <c r="CZ60" s="233"/>
      <c r="DA60" s="233"/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</row>
    <row r="61" spans="1:120" ht="20.100000000000001" customHeight="1" x14ac:dyDescent="0.25">
      <c r="A61" s="542"/>
      <c r="B61" s="469" t="s">
        <v>14</v>
      </c>
      <c r="C61" s="470" t="s">
        <v>135</v>
      </c>
      <c r="D61" s="485">
        <v>0</v>
      </c>
      <c r="E61" s="485">
        <v>0</v>
      </c>
      <c r="F61" s="485">
        <v>0</v>
      </c>
      <c r="G61" s="485">
        <v>0</v>
      </c>
      <c r="H61" s="485">
        <v>0</v>
      </c>
      <c r="I61" s="485">
        <v>0</v>
      </c>
      <c r="J61" s="485">
        <v>0</v>
      </c>
      <c r="K61" s="485">
        <v>0</v>
      </c>
      <c r="L61" s="485">
        <v>0</v>
      </c>
      <c r="M61" s="485">
        <v>0</v>
      </c>
      <c r="N61" s="485">
        <v>0</v>
      </c>
      <c r="O61" s="485">
        <v>0</v>
      </c>
      <c r="P61" s="487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11">
        <v>0</v>
      </c>
      <c r="AA61" s="511">
        <v>0</v>
      </c>
      <c r="AB61" s="511">
        <v>0</v>
      </c>
      <c r="AC61" s="487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13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490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478">
        <f t="shared" si="18"/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478">
        <f t="shared" si="14"/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161">
        <v>0</v>
      </c>
      <c r="CN61" s="55">
        <v>0</v>
      </c>
      <c r="CO61" s="55">
        <v>0</v>
      </c>
      <c r="CP61" s="577">
        <f t="shared" si="24"/>
        <v>0</v>
      </c>
      <c r="CQ61" s="491">
        <f t="shared" si="22"/>
        <v>0</v>
      </c>
      <c r="CR61" s="480">
        <f t="shared" si="23"/>
        <v>0</v>
      </c>
      <c r="CS61" s="487"/>
      <c r="CY61" s="233"/>
      <c r="CZ61" s="233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</row>
    <row r="62" spans="1:120" ht="20.100000000000001" customHeight="1" x14ac:dyDescent="0.25">
      <c r="A62" s="542"/>
      <c r="B62" s="469" t="s">
        <v>15</v>
      </c>
      <c r="C62" s="470" t="s">
        <v>16</v>
      </c>
      <c r="D62" s="485">
        <v>0</v>
      </c>
      <c r="E62" s="485">
        <v>0</v>
      </c>
      <c r="F62" s="485">
        <v>98.000000002500002</v>
      </c>
      <c r="G62" s="485">
        <v>1.42885</v>
      </c>
      <c r="H62" s="485">
        <v>11.500500000000001</v>
      </c>
      <c r="I62" s="485">
        <v>0</v>
      </c>
      <c r="J62" s="485">
        <v>0</v>
      </c>
      <c r="K62" s="485">
        <v>0</v>
      </c>
      <c r="L62" s="485">
        <v>0</v>
      </c>
      <c r="M62" s="485">
        <v>4.8789999999999996</v>
      </c>
      <c r="N62" s="485">
        <v>0</v>
      </c>
      <c r="O62" s="485">
        <v>0</v>
      </c>
      <c r="P62" s="487">
        <v>115.80835000250001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11">
        <v>0</v>
      </c>
      <c r="AA62" s="511">
        <v>216.45599999999999</v>
      </c>
      <c r="AB62" s="511">
        <v>2984.2065000695002</v>
      </c>
      <c r="AC62" s="487">
        <v>3200.6625000695003</v>
      </c>
      <c r="AD62" s="55">
        <v>31.23</v>
      </c>
      <c r="AE62" s="55">
        <v>34.61</v>
      </c>
      <c r="AF62" s="55">
        <v>34.500069000000003</v>
      </c>
      <c r="AG62" s="55">
        <v>60.976500000000001</v>
      </c>
      <c r="AH62" s="55">
        <v>301.09300000000002</v>
      </c>
      <c r="AI62" s="55">
        <v>75.562399999999997</v>
      </c>
      <c r="AJ62" s="55">
        <v>643.0915</v>
      </c>
      <c r="AK62" s="55">
        <v>886.77959999999996</v>
      </c>
      <c r="AL62" s="55">
        <v>496.01400000000001</v>
      </c>
      <c r="AM62" s="244">
        <v>85.875</v>
      </c>
      <c r="AN62" s="244">
        <v>6.86</v>
      </c>
      <c r="AO62" s="244">
        <v>0</v>
      </c>
      <c r="AP62" s="513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490">
        <v>2.7440000000000002</v>
      </c>
      <c r="BC62" s="55">
        <v>6.5170000000000003</v>
      </c>
      <c r="BD62" s="55">
        <v>2.0579999999999998</v>
      </c>
      <c r="BE62" s="55">
        <v>3.43</v>
      </c>
      <c r="BF62" s="55">
        <v>0</v>
      </c>
      <c r="BG62" s="55">
        <v>3.43</v>
      </c>
      <c r="BH62" s="55">
        <v>3.43</v>
      </c>
      <c r="BI62" s="55">
        <v>0</v>
      </c>
      <c r="BJ62" s="55">
        <v>0</v>
      </c>
      <c r="BK62" s="55">
        <v>20.58</v>
      </c>
      <c r="BL62" s="55">
        <v>1.3908718600000002E-2</v>
      </c>
      <c r="BM62" s="55">
        <v>0</v>
      </c>
      <c r="BN62" s="478">
        <f t="shared" si="18"/>
        <v>42.2029087186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4"/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0.34300000000000003</v>
      </c>
      <c r="CL62" s="55">
        <v>0</v>
      </c>
      <c r="CM62" s="161">
        <v>0</v>
      </c>
      <c r="CN62" s="55">
        <v>0</v>
      </c>
      <c r="CO62" s="55">
        <v>0</v>
      </c>
      <c r="CP62" s="577">
        <f t="shared" si="24"/>
        <v>0</v>
      </c>
      <c r="CQ62" s="491">
        <f t="shared" si="22"/>
        <v>0</v>
      </c>
      <c r="CR62" s="480">
        <f t="shared" si="23"/>
        <v>0</v>
      </c>
      <c r="CS62" s="487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</row>
    <row r="63" spans="1:120" ht="20.100000000000001" customHeight="1" x14ac:dyDescent="0.25">
      <c r="A63" s="542"/>
      <c r="B63" s="469" t="s">
        <v>19</v>
      </c>
      <c r="C63" s="470" t="s">
        <v>20</v>
      </c>
      <c r="D63" s="485">
        <v>837.72285072789987</v>
      </c>
      <c r="E63" s="485">
        <v>678.10867391310001</v>
      </c>
      <c r="F63" s="485">
        <v>924.06252347259988</v>
      </c>
      <c r="G63" s="485">
        <v>884.62928392209994</v>
      </c>
      <c r="H63" s="485">
        <v>879.33339881259985</v>
      </c>
      <c r="I63" s="485">
        <v>1027.4582229575001</v>
      </c>
      <c r="J63" s="485">
        <v>1008.9065518011998</v>
      </c>
      <c r="K63" s="485">
        <v>1080.9570192515998</v>
      </c>
      <c r="L63" s="485">
        <v>876.73797161830009</v>
      </c>
      <c r="M63" s="485">
        <v>980.42927458829979</v>
      </c>
      <c r="N63" s="485">
        <v>872.72284777650009</v>
      </c>
      <c r="O63" s="485">
        <v>890.94512265729986</v>
      </c>
      <c r="P63" s="487">
        <v>10942.013741499</v>
      </c>
      <c r="Q63" s="55">
        <v>854.66589948349986</v>
      </c>
      <c r="R63" s="55">
        <v>746.51504302830006</v>
      </c>
      <c r="S63" s="55">
        <v>844.05240119559994</v>
      </c>
      <c r="T63" s="55">
        <v>1010.5824901134001</v>
      </c>
      <c r="U63" s="55">
        <v>1009.0469731152999</v>
      </c>
      <c r="V63" s="55">
        <v>824.0410982889</v>
      </c>
      <c r="W63" s="55">
        <v>819.65652980619996</v>
      </c>
      <c r="X63" s="55">
        <v>744.64260069099998</v>
      </c>
      <c r="Y63" s="55">
        <v>727.86717743830013</v>
      </c>
      <c r="Z63" s="55">
        <v>843.68035507190018</v>
      </c>
      <c r="AA63" s="55">
        <v>868.66459941969993</v>
      </c>
      <c r="AB63" s="511">
        <v>1009.1367374535001</v>
      </c>
      <c r="AC63" s="487">
        <v>10302.5519051056</v>
      </c>
      <c r="AD63" s="55">
        <v>741.29915755579987</v>
      </c>
      <c r="AE63" s="55">
        <v>668.93213728160003</v>
      </c>
      <c r="AF63" s="55">
        <v>869.7348388869998</v>
      </c>
      <c r="AG63" s="55">
        <v>1013.3409158477998</v>
      </c>
      <c r="AH63" s="55">
        <v>1151.5738378807</v>
      </c>
      <c r="AI63" s="55">
        <v>932.76969050220009</v>
      </c>
      <c r="AJ63" s="55">
        <v>1028.0910491923999</v>
      </c>
      <c r="AK63" s="55">
        <v>1124.0587103486998</v>
      </c>
      <c r="AL63" s="55">
        <v>1206.1722785202001</v>
      </c>
      <c r="AM63" s="244">
        <v>1176.3821340543</v>
      </c>
      <c r="AN63" s="244">
        <v>1047.9296305604</v>
      </c>
      <c r="AO63" s="244">
        <v>1594.1624222650003</v>
      </c>
      <c r="AP63" s="513">
        <v>1052.7587098993999</v>
      </c>
      <c r="AQ63" s="55">
        <v>929.97727199999997</v>
      </c>
      <c r="AR63" s="55">
        <v>1241.2985850846001</v>
      </c>
      <c r="AS63" s="55">
        <v>1341.5507878724002</v>
      </c>
      <c r="AT63" s="55">
        <v>1645.3266398100002</v>
      </c>
      <c r="AU63" s="55">
        <v>1136.4116509116002</v>
      </c>
      <c r="AV63" s="55">
        <v>1223.2666126520003</v>
      </c>
      <c r="AW63" s="55">
        <v>1273.4459832149996</v>
      </c>
      <c r="AX63" s="55">
        <v>1115.3942199932007</v>
      </c>
      <c r="AY63" s="55">
        <v>1409.8216353997996</v>
      </c>
      <c r="AZ63" s="55">
        <v>1336.3465967740003</v>
      </c>
      <c r="BA63" s="55">
        <v>1262.1140471071999</v>
      </c>
      <c r="BB63" s="490">
        <v>1317.4435639049996</v>
      </c>
      <c r="BC63" s="55">
        <v>1024.6340017060004</v>
      </c>
      <c r="BD63" s="55">
        <v>1507.7102966688003</v>
      </c>
      <c r="BE63" s="55">
        <v>1637.3562301319994</v>
      </c>
      <c r="BF63" s="55">
        <v>1770.6470809467999</v>
      </c>
      <c r="BG63" s="55">
        <v>1943.3469824117994</v>
      </c>
      <c r="BH63" s="55">
        <v>1855.6926026450001</v>
      </c>
      <c r="BI63" s="55">
        <v>1917.0409457626001</v>
      </c>
      <c r="BJ63" s="55">
        <v>1982.7348345644004</v>
      </c>
      <c r="BK63" s="55">
        <v>1961.0072517812005</v>
      </c>
      <c r="BL63" s="55">
        <v>1749.1356176615984</v>
      </c>
      <c r="BM63" s="55">
        <v>1842.6059386993993</v>
      </c>
      <c r="BN63" s="478">
        <f t="shared" si="18"/>
        <v>20509.3553468846</v>
      </c>
      <c r="BO63" s="55">
        <v>1621.5225429157992</v>
      </c>
      <c r="BP63" s="55">
        <v>1728.0993539165997</v>
      </c>
      <c r="BQ63" s="55">
        <v>1633.1730229177999</v>
      </c>
      <c r="BR63" s="55">
        <v>1918.3380233807998</v>
      </c>
      <c r="BS63" s="55">
        <v>2120.4669013779994</v>
      </c>
      <c r="BT63" s="55">
        <v>1707.1714488108009</v>
      </c>
      <c r="BU63" s="55">
        <v>1837.9945731601983</v>
      </c>
      <c r="BV63" s="55">
        <v>1476.8680835789989</v>
      </c>
      <c r="BW63" s="55">
        <v>1394.7799346348004</v>
      </c>
      <c r="BX63" s="55">
        <v>1274.4890554760009</v>
      </c>
      <c r="BY63" s="55">
        <v>920.13978155960081</v>
      </c>
      <c r="BZ63" s="55">
        <v>1510.8208801139992</v>
      </c>
      <c r="CA63" s="478">
        <f t="shared" si="14"/>
        <v>19143.863601843394</v>
      </c>
      <c r="CB63" s="55">
        <v>1073.293038351801</v>
      </c>
      <c r="CC63" s="55">
        <v>864.55610791759977</v>
      </c>
      <c r="CD63" s="55">
        <v>1093.0509288859994</v>
      </c>
      <c r="CE63" s="55">
        <v>1553.4623518567996</v>
      </c>
      <c r="CF63" s="55">
        <v>1287.3466360327998</v>
      </c>
      <c r="CG63" s="55">
        <v>1156.3158260065998</v>
      </c>
      <c r="CH63" s="55">
        <v>888.52701065100075</v>
      </c>
      <c r="CI63" s="55">
        <v>1010.8112340354005</v>
      </c>
      <c r="CJ63" s="55">
        <v>1057.7267419306002</v>
      </c>
      <c r="CK63" s="55">
        <v>1508.909162479599</v>
      </c>
      <c r="CL63" s="55">
        <v>952.53944711660006</v>
      </c>
      <c r="CM63" s="161">
        <v>2361.9485531236032</v>
      </c>
      <c r="CN63" s="55">
        <v>1146.7572529951995</v>
      </c>
      <c r="CO63" s="55">
        <v>1049.0502624993997</v>
      </c>
      <c r="CP63" s="577">
        <f t="shared" si="24"/>
        <v>3349.6218968323992</v>
      </c>
      <c r="CQ63" s="491">
        <f t="shared" si="22"/>
        <v>1937.8491462694008</v>
      </c>
      <c r="CR63" s="480">
        <f t="shared" si="23"/>
        <v>2195.8075154945991</v>
      </c>
      <c r="CS63" s="487">
        <f t="shared" si="13"/>
        <v>13.311581539863404</v>
      </c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</row>
    <row r="64" spans="1:120" ht="20.100000000000001" customHeight="1" x14ac:dyDescent="0.25">
      <c r="A64" s="542"/>
      <c r="B64" s="469" t="s">
        <v>26</v>
      </c>
      <c r="C64" s="470" t="s">
        <v>124</v>
      </c>
      <c r="D64" s="485">
        <v>0</v>
      </c>
      <c r="E64" s="485">
        <v>0</v>
      </c>
      <c r="F64" s="485">
        <v>0</v>
      </c>
      <c r="G64" s="485">
        <v>0</v>
      </c>
      <c r="H64" s="485">
        <v>0</v>
      </c>
      <c r="I64" s="485">
        <v>0</v>
      </c>
      <c r="J64" s="485">
        <v>0</v>
      </c>
      <c r="K64" s="485">
        <v>0</v>
      </c>
      <c r="L64" s="485">
        <v>0</v>
      </c>
      <c r="M64" s="485">
        <v>0</v>
      </c>
      <c r="N64" s="485">
        <v>0</v>
      </c>
      <c r="O64" s="485">
        <v>0</v>
      </c>
      <c r="P64" s="487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11">
        <v>0</v>
      </c>
      <c r="AA64" s="511">
        <v>0</v>
      </c>
      <c r="AB64" s="511">
        <v>0</v>
      </c>
      <c r="AC64" s="487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13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490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478">
        <f t="shared" si="18"/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384.47717017920007</v>
      </c>
      <c r="BX64" s="55">
        <v>830.50591241660004</v>
      </c>
      <c r="BY64" s="55">
        <v>347.8339920226</v>
      </c>
      <c r="BZ64" s="55">
        <v>384.30822347119999</v>
      </c>
      <c r="CA64" s="478">
        <f t="shared" si="14"/>
        <v>1947.1252980896002</v>
      </c>
      <c r="CB64" s="55">
        <v>490.76149499580004</v>
      </c>
      <c r="CC64" s="55">
        <v>113.2515780354</v>
      </c>
      <c r="CD64" s="55">
        <v>20.591661999999999</v>
      </c>
      <c r="CE64" s="55">
        <v>19.208457356199997</v>
      </c>
      <c r="CF64" s="55">
        <v>13.720762214600001</v>
      </c>
      <c r="CG64" s="55">
        <v>0</v>
      </c>
      <c r="CH64" s="55">
        <v>41.178312427000002</v>
      </c>
      <c r="CI64" s="55">
        <v>205.88167227880004</v>
      </c>
      <c r="CJ64" s="55">
        <v>72.062108641599991</v>
      </c>
      <c r="CK64" s="55">
        <v>212.69466220799998</v>
      </c>
      <c r="CL64" s="55">
        <v>107.73038887520001</v>
      </c>
      <c r="CM64" s="161">
        <v>520.06152568580012</v>
      </c>
      <c r="CN64" s="55">
        <v>89.201365881600012</v>
      </c>
      <c r="CO64" s="55">
        <v>332.76739515040003</v>
      </c>
      <c r="CP64" s="577">
        <f t="shared" si="24"/>
        <v>0</v>
      </c>
      <c r="CQ64" s="491">
        <f t="shared" si="22"/>
        <v>604.01307303120007</v>
      </c>
      <c r="CR64" s="480">
        <f t="shared" si="23"/>
        <v>421.96876103200003</v>
      </c>
      <c r="CS64" s="487">
        <f t="shared" si="13"/>
        <v>-30.139134420654599</v>
      </c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</row>
    <row r="65" spans="1:120" ht="20.100000000000001" customHeight="1" x14ac:dyDescent="0.25">
      <c r="A65" s="542"/>
      <c r="B65" s="469" t="s">
        <v>150</v>
      </c>
      <c r="C65" s="470" t="s">
        <v>154</v>
      </c>
      <c r="D65" s="485">
        <v>0</v>
      </c>
      <c r="E65" s="485">
        <v>0</v>
      </c>
      <c r="F65" s="485">
        <v>0</v>
      </c>
      <c r="G65" s="485">
        <v>0</v>
      </c>
      <c r="H65" s="485"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0</v>
      </c>
      <c r="P65" s="487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11">
        <v>0</v>
      </c>
      <c r="AC65" s="487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13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90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8">
        <f t="shared" si="18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44.427460669199995</v>
      </c>
      <c r="CA65" s="478">
        <f t="shared" si="14"/>
        <v>44.427460669199995</v>
      </c>
      <c r="CB65" s="55">
        <v>37.508755739000001</v>
      </c>
      <c r="CC65" s="55">
        <v>33.163423538000018</v>
      </c>
      <c r="CD65" s="55">
        <v>35.684219512200023</v>
      </c>
      <c r="CE65" s="55">
        <v>33.849168003000003</v>
      </c>
      <c r="CF65" s="55">
        <v>37.405046190400022</v>
      </c>
      <c r="CG65" s="55">
        <v>41.210279272400008</v>
      </c>
      <c r="CH65" s="55">
        <v>42.448449864800004</v>
      </c>
      <c r="CI65" s="55">
        <v>36.330736644999973</v>
      </c>
      <c r="CJ65" s="55">
        <v>39.758867775200017</v>
      </c>
      <c r="CK65" s="55">
        <v>38.954305160399997</v>
      </c>
      <c r="CL65" s="55">
        <v>40.556992691599994</v>
      </c>
      <c r="CM65" s="161">
        <v>44.085495911800017</v>
      </c>
      <c r="CN65" s="55">
        <v>36.583007656999975</v>
      </c>
      <c r="CO65" s="55">
        <v>33.399591866199991</v>
      </c>
      <c r="CP65" s="577">
        <f t="shared" si="24"/>
        <v>0</v>
      </c>
      <c r="CQ65" s="491">
        <f t="shared" si="22"/>
        <v>70.672179277000026</v>
      </c>
      <c r="CR65" s="480">
        <f t="shared" si="23"/>
        <v>69.982599523199966</v>
      </c>
      <c r="CS65" s="487">
        <f t="shared" si="13"/>
        <v>-0.97574428983893124</v>
      </c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</row>
    <row r="66" spans="1:120" ht="20.100000000000001" customHeight="1" x14ac:dyDescent="0.25">
      <c r="A66" s="542"/>
      <c r="B66" s="469" t="s">
        <v>148</v>
      </c>
      <c r="C66" s="470" t="s">
        <v>153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8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47.652183401199999</v>
      </c>
      <c r="CA66" s="478">
        <f t="shared" si="14"/>
        <v>47.652183401199999</v>
      </c>
      <c r="CB66" s="55">
        <v>39.429074647200004</v>
      </c>
      <c r="CC66" s="55">
        <v>34.890464896000005</v>
      </c>
      <c r="CD66" s="55">
        <v>36.869943072200009</v>
      </c>
      <c r="CE66" s="55">
        <v>35.081069241400009</v>
      </c>
      <c r="CF66" s="55">
        <v>38.263421114800011</v>
      </c>
      <c r="CG66" s="55">
        <v>42.000377097000012</v>
      </c>
      <c r="CH66" s="55">
        <v>43.049224723400023</v>
      </c>
      <c r="CI66" s="55">
        <v>36.896091334199994</v>
      </c>
      <c r="CJ66" s="55">
        <v>40.076500249799999</v>
      </c>
      <c r="CK66" s="55">
        <v>39.242013491800002</v>
      </c>
      <c r="CL66" s="55">
        <v>41.734452764199993</v>
      </c>
      <c r="CM66" s="161">
        <v>45.704705135600008</v>
      </c>
      <c r="CN66" s="55">
        <v>37.565698472400008</v>
      </c>
      <c r="CO66" s="55">
        <v>35.923017415600007</v>
      </c>
      <c r="CP66" s="577">
        <f t="shared" si="24"/>
        <v>0</v>
      </c>
      <c r="CQ66" s="491">
        <f t="shared" si="22"/>
        <v>74.319539543200008</v>
      </c>
      <c r="CR66" s="480">
        <f t="shared" si="23"/>
        <v>73.488715888000016</v>
      </c>
      <c r="CS66" s="487">
        <f t="shared" si="13"/>
        <v>-1.117907430948295</v>
      </c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</row>
    <row r="67" spans="1:120" ht="20.100000000000001" customHeight="1" x14ac:dyDescent="0.25">
      <c r="A67" s="542"/>
      <c r="B67" s="469" t="s">
        <v>151</v>
      </c>
      <c r="C67" s="470" t="s">
        <v>155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8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2.1037535246000005</v>
      </c>
      <c r="CA67" s="478">
        <f t="shared" si="14"/>
        <v>2.1037535246000005</v>
      </c>
      <c r="CB67" s="55">
        <v>1.8468966711999999</v>
      </c>
      <c r="CC67" s="55">
        <v>1.6883320243999997</v>
      </c>
      <c r="CD67" s="55">
        <v>1.083097617</v>
      </c>
      <c r="CE67" s="55">
        <v>1.1431950586000001</v>
      </c>
      <c r="CF67" s="55">
        <v>0.84053041800000006</v>
      </c>
      <c r="CG67" s="55">
        <v>0.73888552359999993</v>
      </c>
      <c r="CH67" s="55">
        <v>0.56784610399999991</v>
      </c>
      <c r="CI67" s="55">
        <v>0.55164641980000018</v>
      </c>
      <c r="CJ67" s="55">
        <v>0.31529726199999997</v>
      </c>
      <c r="CK67" s="55">
        <v>0.25894339100000008</v>
      </c>
      <c r="CL67" s="55">
        <v>0.90906524800000021</v>
      </c>
      <c r="CM67" s="161">
        <v>1.5037985046000002</v>
      </c>
      <c r="CN67" s="55">
        <v>0.98269081540000003</v>
      </c>
      <c r="CO67" s="55">
        <v>1.6546854393999999</v>
      </c>
      <c r="CP67" s="577">
        <f t="shared" si="24"/>
        <v>0</v>
      </c>
      <c r="CQ67" s="491">
        <f t="shared" si="22"/>
        <v>3.5352286955999999</v>
      </c>
      <c r="CR67" s="480">
        <f t="shared" si="23"/>
        <v>2.6373762547999999</v>
      </c>
      <c r="CS67" s="487">
        <f t="shared" si="13"/>
        <v>-25.397294435788009</v>
      </c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</row>
    <row r="68" spans="1:120" ht="20.100000000000001" customHeight="1" x14ac:dyDescent="0.25">
      <c r="A68" s="542"/>
      <c r="B68" s="469" t="s">
        <v>123</v>
      </c>
      <c r="C68" s="470" t="s">
        <v>125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11">
        <v>0</v>
      </c>
      <c r="AA68" s="511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8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1370.08953116</v>
      </c>
      <c r="BX68" s="55">
        <v>1383.5229683800001</v>
      </c>
      <c r="BY68" s="55">
        <v>1335.87414926</v>
      </c>
      <c r="BZ68" s="55">
        <v>1162.8147203399999</v>
      </c>
      <c r="CA68" s="478">
        <f t="shared" si="14"/>
        <v>5252.3013691399992</v>
      </c>
      <c r="CB68" s="55">
        <v>1181.6048365800002</v>
      </c>
      <c r="CC68" s="55">
        <v>1062.7091207599999</v>
      </c>
      <c r="CD68" s="55">
        <v>1131.2118048</v>
      </c>
      <c r="CE68" s="55">
        <v>991.32397448000006</v>
      </c>
      <c r="CF68" s="55">
        <v>928.47771716000011</v>
      </c>
      <c r="CG68" s="55">
        <v>1034.6995967</v>
      </c>
      <c r="CH68" s="55">
        <v>812.71387946000004</v>
      </c>
      <c r="CI68" s="55">
        <v>856.45989366000003</v>
      </c>
      <c r="CJ68" s="55">
        <v>814.92784842000003</v>
      </c>
      <c r="CK68" s="55">
        <v>773.4860670600001</v>
      </c>
      <c r="CL68" s="55">
        <v>768.95973616000003</v>
      </c>
      <c r="CM68" s="161">
        <v>740.25560966000012</v>
      </c>
      <c r="CN68" s="55">
        <v>665.69196470000009</v>
      </c>
      <c r="CO68" s="55">
        <v>642.40938538</v>
      </c>
      <c r="CP68" s="577">
        <f t="shared" si="24"/>
        <v>0</v>
      </c>
      <c r="CQ68" s="491">
        <f t="shared" si="22"/>
        <v>2244.3139573400003</v>
      </c>
      <c r="CR68" s="480">
        <f t="shared" si="23"/>
        <v>1308.10135008</v>
      </c>
      <c r="CS68" s="487">
        <f t="shared" si="13"/>
        <v>-41.714868109166673</v>
      </c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</row>
    <row r="69" spans="1:120" ht="20.100000000000001" customHeight="1" x14ac:dyDescent="0.25">
      <c r="A69" s="542"/>
      <c r="B69" s="469" t="s">
        <v>179</v>
      </c>
      <c r="C69" s="470" t="s">
        <v>219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8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478">
        <f t="shared" si="14"/>
        <v>0</v>
      </c>
      <c r="CB69" s="55">
        <v>0</v>
      </c>
      <c r="CC69" s="55">
        <v>0</v>
      </c>
      <c r="CD69" s="55">
        <v>6.1314680000000002E-4</v>
      </c>
      <c r="CE69" s="55">
        <v>0</v>
      </c>
      <c r="CF69" s="55">
        <v>0</v>
      </c>
      <c r="CG69" s="55">
        <v>0</v>
      </c>
      <c r="CH69" s="55">
        <v>0</v>
      </c>
      <c r="CI69" s="55">
        <v>0</v>
      </c>
      <c r="CJ69" s="55">
        <v>0</v>
      </c>
      <c r="CK69" s="55">
        <v>0</v>
      </c>
      <c r="CL69" s="55">
        <v>0</v>
      </c>
      <c r="CM69" s="161">
        <v>0</v>
      </c>
      <c r="CN69" s="55">
        <v>0</v>
      </c>
      <c r="CO69" s="55">
        <v>0</v>
      </c>
      <c r="CP69" s="577">
        <f t="shared" si="24"/>
        <v>0</v>
      </c>
      <c r="CQ69" s="491">
        <f t="shared" si="22"/>
        <v>0</v>
      </c>
      <c r="CR69" s="480">
        <f t="shared" si="23"/>
        <v>0</v>
      </c>
      <c r="CS69" s="487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</row>
    <row r="70" spans="1:120" ht="20.100000000000001" customHeight="1" x14ac:dyDescent="0.25">
      <c r="A70" s="542"/>
      <c r="B70" s="469" t="s">
        <v>17</v>
      </c>
      <c r="C70" s="470" t="s">
        <v>18</v>
      </c>
      <c r="D70" s="485">
        <v>837.6832679585001</v>
      </c>
      <c r="E70" s="485">
        <v>678.10867391309989</v>
      </c>
      <c r="F70" s="485">
        <v>923.48887630219997</v>
      </c>
      <c r="G70" s="485">
        <v>884.56939078180017</v>
      </c>
      <c r="H70" s="485">
        <v>875.50482137509994</v>
      </c>
      <c r="I70" s="485">
        <v>1027.4582229575001</v>
      </c>
      <c r="J70" s="485">
        <v>1001.9859068590997</v>
      </c>
      <c r="K70" s="485">
        <v>1080.9570192516001</v>
      </c>
      <c r="L70" s="485">
        <v>876.73797161829987</v>
      </c>
      <c r="M70" s="485">
        <v>1008.4569294380999</v>
      </c>
      <c r="N70" s="485">
        <v>872.7228477765002</v>
      </c>
      <c r="O70" s="485">
        <v>881.70555125729993</v>
      </c>
      <c r="P70" s="487">
        <v>10949.3794794891</v>
      </c>
      <c r="Q70" s="55">
        <v>854.6658994835002</v>
      </c>
      <c r="R70" s="55">
        <v>746.51504302830006</v>
      </c>
      <c r="S70" s="55">
        <v>844.05240119559994</v>
      </c>
      <c r="T70" s="55">
        <v>1010.5824901133998</v>
      </c>
      <c r="U70" s="55">
        <v>1009.0431877083</v>
      </c>
      <c r="V70" s="55">
        <v>824.04109828889989</v>
      </c>
      <c r="W70" s="55">
        <v>819.64692514619992</v>
      </c>
      <c r="X70" s="55">
        <v>744.64260069099987</v>
      </c>
      <c r="Y70" s="55">
        <v>727.86717743830013</v>
      </c>
      <c r="Z70" s="511">
        <v>843.68035507189984</v>
      </c>
      <c r="AA70" s="511">
        <v>868.62310303679988</v>
      </c>
      <c r="AB70" s="511">
        <v>1009.1367374535001</v>
      </c>
      <c r="AC70" s="487">
        <v>10302.4970186557</v>
      </c>
      <c r="AD70" s="55">
        <v>741.29915755579998</v>
      </c>
      <c r="AE70" s="55">
        <v>668.93213728159992</v>
      </c>
      <c r="AF70" s="55">
        <v>869.73483888700002</v>
      </c>
      <c r="AG70" s="55">
        <v>1056.5763230160001</v>
      </c>
      <c r="AH70" s="55">
        <v>1151.5738378807002</v>
      </c>
      <c r="AI70" s="55">
        <v>932.73783362539996</v>
      </c>
      <c r="AJ70" s="55">
        <v>1028.0910491924001</v>
      </c>
      <c r="AK70" s="55">
        <v>1124.0587103487001</v>
      </c>
      <c r="AL70" s="55">
        <v>1203.9886637907002</v>
      </c>
      <c r="AM70" s="55">
        <v>1349.9985790893002</v>
      </c>
      <c r="AN70" s="55">
        <v>1047.5234343882</v>
      </c>
      <c r="AO70" s="55">
        <v>1566.9513561058002</v>
      </c>
      <c r="AP70" s="490">
        <v>1045.0126084328001</v>
      </c>
      <c r="AQ70" s="244">
        <v>929.97727200000008</v>
      </c>
      <c r="AR70" s="244">
        <v>1227.5785850846</v>
      </c>
      <c r="AS70" s="244">
        <v>1341.5507878724</v>
      </c>
      <c r="AT70" s="244">
        <v>1645.3266398100002</v>
      </c>
      <c r="AU70" s="244">
        <v>1136.4116509116002</v>
      </c>
      <c r="AV70" s="55">
        <v>1216.8345524859999</v>
      </c>
      <c r="AW70" s="55">
        <v>1273.4459832150012</v>
      </c>
      <c r="AX70" s="55">
        <v>1115.3942199931998</v>
      </c>
      <c r="AY70" s="55">
        <v>1402.9616353997999</v>
      </c>
      <c r="AZ70" s="55">
        <v>1347.9143622574002</v>
      </c>
      <c r="BA70" s="55">
        <v>1262.0963948866004</v>
      </c>
      <c r="BB70" s="490">
        <v>1347.4739877816003</v>
      </c>
      <c r="BC70" s="55">
        <v>1024.4314374994005</v>
      </c>
      <c r="BD70" s="55">
        <v>1507.6629626687998</v>
      </c>
      <c r="BE70" s="55">
        <v>1637.3562301320003</v>
      </c>
      <c r="BF70" s="55">
        <v>1770.6470809467999</v>
      </c>
      <c r="BG70" s="55">
        <v>1943.3469824117988</v>
      </c>
      <c r="BH70" s="55">
        <v>1855.6926026450008</v>
      </c>
      <c r="BI70" s="55">
        <v>1917.0409457625997</v>
      </c>
      <c r="BJ70" s="55">
        <v>1982.7348345644011</v>
      </c>
      <c r="BK70" s="55">
        <v>1961.0072517812</v>
      </c>
      <c r="BL70" s="55">
        <v>1749.1270888979996</v>
      </c>
      <c r="BM70" s="55">
        <v>1842.6059386994004</v>
      </c>
      <c r="BN70" s="478">
        <f t="shared" si="18"/>
        <v>20539.127343791002</v>
      </c>
      <c r="BO70" s="55">
        <v>1621.5225429158006</v>
      </c>
      <c r="BP70" s="55">
        <v>1728.0993539166004</v>
      </c>
      <c r="BQ70" s="55">
        <v>1633.1730229178006</v>
      </c>
      <c r="BR70" s="55">
        <v>1918.3380233807995</v>
      </c>
      <c r="BS70" s="55">
        <v>2119.8464459340007</v>
      </c>
      <c r="BT70" s="55">
        <v>1707.1714488108003</v>
      </c>
      <c r="BU70" s="55">
        <v>1833.4884928429999</v>
      </c>
      <c r="BV70" s="55">
        <v>1476.8680835789992</v>
      </c>
      <c r="BW70" s="55">
        <v>1394.7813066347996</v>
      </c>
      <c r="BX70" s="55">
        <v>1274.4890554760009</v>
      </c>
      <c r="BY70" s="55">
        <v>920.13978155960012</v>
      </c>
      <c r="BZ70" s="55">
        <v>1510.8208801140004</v>
      </c>
      <c r="CA70" s="478">
        <f t="shared" si="14"/>
        <v>19138.7384380822</v>
      </c>
      <c r="CB70" s="55">
        <v>1073.2930383517994</v>
      </c>
      <c r="CC70" s="55">
        <v>864.55610791760034</v>
      </c>
      <c r="CD70" s="55">
        <v>1093.0509288860001</v>
      </c>
      <c r="CE70" s="55">
        <v>1553.4623518567998</v>
      </c>
      <c r="CF70" s="55">
        <v>1287.3466360328</v>
      </c>
      <c r="CG70" s="55">
        <v>1156.3158260065998</v>
      </c>
      <c r="CH70" s="55">
        <v>888.52701065099893</v>
      </c>
      <c r="CI70" s="55">
        <v>1010.8112340354004</v>
      </c>
      <c r="CJ70" s="55">
        <v>1057.7267419305995</v>
      </c>
      <c r="CK70" s="55">
        <v>1508.9091624796004</v>
      </c>
      <c r="CL70" s="55">
        <v>952.53944711660006</v>
      </c>
      <c r="CM70" s="161">
        <v>2361.9485531235996</v>
      </c>
      <c r="CN70" s="55">
        <v>1146.7572529951999</v>
      </c>
      <c r="CO70" s="55">
        <v>1049.0502624994008</v>
      </c>
      <c r="CP70" s="577">
        <f t="shared" si="24"/>
        <v>3349.621896832401</v>
      </c>
      <c r="CQ70" s="491">
        <f t="shared" si="22"/>
        <v>1937.8491462693996</v>
      </c>
      <c r="CR70" s="480">
        <f t="shared" si="23"/>
        <v>2195.8075154946009</v>
      </c>
      <c r="CS70" s="487">
        <f t="shared" si="13"/>
        <v>13.311581539863582</v>
      </c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</row>
    <row r="71" spans="1:120" ht="20.100000000000001" customHeight="1" x14ac:dyDescent="0.25">
      <c r="A71" s="542"/>
      <c r="B71" s="469" t="s">
        <v>164</v>
      </c>
      <c r="C71" s="470" t="s">
        <v>165</v>
      </c>
      <c r="D71" s="485">
        <v>0</v>
      </c>
      <c r="E71" s="485">
        <v>0</v>
      </c>
      <c r="F71" s="485">
        <v>0</v>
      </c>
      <c r="G71" s="485">
        <v>0</v>
      </c>
      <c r="H71" s="485">
        <v>0</v>
      </c>
      <c r="I71" s="485">
        <v>0</v>
      </c>
      <c r="J71" s="485">
        <v>0</v>
      </c>
      <c r="K71" s="485">
        <v>0</v>
      </c>
      <c r="L71" s="485">
        <v>0</v>
      </c>
      <c r="M71" s="485">
        <v>0</v>
      </c>
      <c r="N71" s="485">
        <v>0</v>
      </c>
      <c r="O71" s="485">
        <v>0</v>
      </c>
      <c r="P71" s="487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11">
        <v>0</v>
      </c>
      <c r="AC71" s="487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13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90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8">
        <f t="shared" si="18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478">
        <f t="shared" si="14"/>
        <v>0</v>
      </c>
      <c r="CB71" s="55">
        <v>2.3628858400000001E-2</v>
      </c>
      <c r="CC71" s="55">
        <v>2.5936356600000005E-2</v>
      </c>
      <c r="CD71" s="55">
        <v>2.52109116E-2</v>
      </c>
      <c r="CE71" s="55">
        <v>2.4553517800000001E-2</v>
      </c>
      <c r="CF71" s="55">
        <v>2.3628858400000001E-2</v>
      </c>
      <c r="CG71" s="55">
        <v>2.6539007600000001E-2</v>
      </c>
      <c r="CH71" s="55">
        <v>8.6457266000000005E-3</v>
      </c>
      <c r="CI71" s="55">
        <v>4.99964346E-2</v>
      </c>
      <c r="CJ71" s="55">
        <v>2.4939667200000005E-2</v>
      </c>
      <c r="CK71" s="55">
        <v>0</v>
      </c>
      <c r="CL71" s="55">
        <v>5.2158226400000007E-2</v>
      </c>
      <c r="CM71" s="161">
        <v>2.5772334000000001E-2</v>
      </c>
      <c r="CN71" s="55">
        <v>2.5378089800000003E-2</v>
      </c>
      <c r="CO71" s="55">
        <v>2.3610267799999998E-2</v>
      </c>
      <c r="CP71" s="577">
        <f t="shared" si="24"/>
        <v>0</v>
      </c>
      <c r="CQ71" s="491">
        <f t="shared" si="22"/>
        <v>4.956521500000001E-2</v>
      </c>
      <c r="CR71" s="480">
        <f t="shared" si="23"/>
        <v>4.8988357600000004E-2</v>
      </c>
      <c r="CS71" s="487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</row>
    <row r="72" spans="1:120" ht="20.100000000000001" customHeight="1" x14ac:dyDescent="0.25">
      <c r="A72" s="542"/>
      <c r="B72" s="469" t="s">
        <v>28</v>
      </c>
      <c r="C72" s="470" t="s">
        <v>29</v>
      </c>
      <c r="D72" s="514">
        <v>0</v>
      </c>
      <c r="E72" s="485">
        <v>95.097055920299994</v>
      </c>
      <c r="F72" s="485">
        <v>0</v>
      </c>
      <c r="G72" s="485">
        <v>9.8444630591000006</v>
      </c>
      <c r="H72" s="485">
        <v>6.9699999999999993E-6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0</v>
      </c>
      <c r="P72" s="487">
        <v>104.9415259494</v>
      </c>
      <c r="Q72" s="55">
        <v>0</v>
      </c>
      <c r="R72" s="55">
        <v>0</v>
      </c>
      <c r="S72" s="55">
        <v>0</v>
      </c>
      <c r="T72" s="55">
        <v>0</v>
      </c>
      <c r="U72" s="55">
        <v>4.3768784120000008</v>
      </c>
      <c r="V72" s="55">
        <v>90.7131947532</v>
      </c>
      <c r="W72" s="55">
        <v>0</v>
      </c>
      <c r="X72" s="55">
        <v>0</v>
      </c>
      <c r="Y72" s="55">
        <v>0</v>
      </c>
      <c r="Z72" s="511">
        <v>0</v>
      </c>
      <c r="AA72" s="511">
        <v>0</v>
      </c>
      <c r="AB72" s="511">
        <v>27.7679038966</v>
      </c>
      <c r="AC72" s="487">
        <v>122.8579770618</v>
      </c>
      <c r="AD72" s="55">
        <v>34.749399266999994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490">
        <v>0</v>
      </c>
      <c r="AQ72" s="55">
        <v>0</v>
      </c>
      <c r="AR72" s="55">
        <v>0</v>
      </c>
      <c r="AS72" s="55">
        <v>12.840397423000001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90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8">
        <f t="shared" si="18"/>
        <v>0</v>
      </c>
      <c r="BO72" s="55">
        <v>0</v>
      </c>
      <c r="BP72" s="55">
        <v>0</v>
      </c>
      <c r="BQ72" s="55">
        <v>0</v>
      </c>
      <c r="BR72" s="55">
        <v>0.25997740000000003</v>
      </c>
      <c r="BS72" s="55">
        <v>0</v>
      </c>
      <c r="BT72" s="55">
        <v>0</v>
      </c>
      <c r="BU72" s="55">
        <v>5.4880000000000004</v>
      </c>
      <c r="BV72" s="55">
        <v>397.06000000000006</v>
      </c>
      <c r="BW72" s="55">
        <v>82.32</v>
      </c>
      <c r="BX72" s="55">
        <v>0</v>
      </c>
      <c r="BY72" s="55">
        <v>8.9515628752000005</v>
      </c>
      <c r="BZ72" s="55">
        <v>0</v>
      </c>
      <c r="CA72" s="478">
        <f t="shared" si="14"/>
        <v>494.07954027520009</v>
      </c>
      <c r="CB72" s="55">
        <v>0</v>
      </c>
      <c r="CC72" s="55">
        <v>0</v>
      </c>
      <c r="CD72" s="55">
        <v>0</v>
      </c>
      <c r="CE72" s="55">
        <v>0</v>
      </c>
      <c r="CF72" s="55">
        <v>0</v>
      </c>
      <c r="CG72" s="55">
        <v>7.5540701039999991</v>
      </c>
      <c r="CH72" s="55">
        <v>15.792567896</v>
      </c>
      <c r="CI72" s="55">
        <v>19.571908456799999</v>
      </c>
      <c r="CJ72" s="55">
        <v>11.2624307936</v>
      </c>
      <c r="CK72" s="55">
        <v>18.129725923399999</v>
      </c>
      <c r="CL72" s="55">
        <v>16.206882535199998</v>
      </c>
      <c r="CM72" s="161">
        <v>15.108140550999998</v>
      </c>
      <c r="CN72" s="55">
        <v>15.451402397199999</v>
      </c>
      <c r="CO72" s="55">
        <v>9.0992110846000021</v>
      </c>
      <c r="CP72" s="577">
        <f t="shared" si="24"/>
        <v>0</v>
      </c>
      <c r="CQ72" s="491">
        <f t="shared" si="22"/>
        <v>0</v>
      </c>
      <c r="CR72" s="480">
        <f t="shared" si="23"/>
        <v>24.550613481799999</v>
      </c>
      <c r="CS72" s="487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</row>
    <row r="73" spans="1:120" ht="20.100000000000001" customHeight="1" x14ac:dyDescent="0.25">
      <c r="A73" s="542"/>
      <c r="B73" s="469" t="s">
        <v>30</v>
      </c>
      <c r="C73" s="470" t="s">
        <v>31</v>
      </c>
      <c r="D73" s="485">
        <v>0</v>
      </c>
      <c r="E73" s="485">
        <v>3.2024263722999997</v>
      </c>
      <c r="F73" s="485">
        <v>0</v>
      </c>
      <c r="G73" s="485">
        <v>0</v>
      </c>
      <c r="H73" s="485"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3.2024263722999997</v>
      </c>
      <c r="Q73" s="55">
        <v>0</v>
      </c>
      <c r="R73" s="55">
        <v>0</v>
      </c>
      <c r="S73" s="55">
        <v>0</v>
      </c>
      <c r="T73" s="55">
        <v>0</v>
      </c>
      <c r="U73" s="55">
        <v>4.3768784120000008</v>
      </c>
      <c r="V73" s="55">
        <v>0</v>
      </c>
      <c r="W73" s="55">
        <v>0</v>
      </c>
      <c r="X73" s="55">
        <v>0</v>
      </c>
      <c r="Y73" s="55">
        <v>0</v>
      </c>
      <c r="Z73" s="511">
        <v>0</v>
      </c>
      <c r="AA73" s="511">
        <v>0</v>
      </c>
      <c r="AB73" s="511">
        <v>0</v>
      </c>
      <c r="AC73" s="487">
        <v>4.3768784120000008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490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8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8">
        <f t="shared" si="14"/>
        <v>0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61">
        <v>0</v>
      </c>
      <c r="CN73" s="55">
        <v>0</v>
      </c>
      <c r="CO73" s="55">
        <v>0</v>
      </c>
      <c r="CP73" s="577">
        <f t="shared" si="24"/>
        <v>0</v>
      </c>
      <c r="CQ73" s="491">
        <f t="shared" si="22"/>
        <v>0</v>
      </c>
      <c r="CR73" s="480">
        <f t="shared" si="23"/>
        <v>0</v>
      </c>
      <c r="CS73" s="487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</row>
    <row r="74" spans="1:120" ht="20.100000000000001" customHeight="1" x14ac:dyDescent="0.25">
      <c r="A74" s="542"/>
      <c r="B74" s="469" t="s">
        <v>136</v>
      </c>
      <c r="C74" s="470" t="s">
        <v>137</v>
      </c>
      <c r="D74" s="485">
        <v>0</v>
      </c>
      <c r="E74" s="485">
        <v>91.880010670000004</v>
      </c>
      <c r="F74" s="485">
        <v>0</v>
      </c>
      <c r="G74" s="485">
        <v>9.8416609099999999</v>
      </c>
      <c r="H74" s="485">
        <v>6.9699999999999993E-6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101.72167855000001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90.61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62.46</v>
      </c>
      <c r="AC74" s="487">
        <v>153.07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12.840397423000001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8"/>
        <v>0</v>
      </c>
      <c r="BO74" s="55">
        <v>0</v>
      </c>
      <c r="BP74" s="55">
        <v>0</v>
      </c>
      <c r="BQ74" s="55">
        <v>0</v>
      </c>
      <c r="BR74" s="55">
        <v>0.25997740000000003</v>
      </c>
      <c r="BS74" s="55">
        <v>0</v>
      </c>
      <c r="BT74" s="55">
        <v>0</v>
      </c>
      <c r="BU74" s="55">
        <v>5.4880000000000004</v>
      </c>
      <c r="BV74" s="55">
        <v>397.06000000000006</v>
      </c>
      <c r="BW74" s="55">
        <v>82.32</v>
      </c>
      <c r="BX74" s="55">
        <v>0</v>
      </c>
      <c r="BY74" s="55">
        <v>9.0006000000000004</v>
      </c>
      <c r="BZ74" s="55">
        <v>0</v>
      </c>
      <c r="CA74" s="478">
        <f t="shared" si="14"/>
        <v>494.1285774000001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11.319000000000001</v>
      </c>
      <c r="CH74" s="55">
        <v>14.749000000000001</v>
      </c>
      <c r="CI74" s="55">
        <v>19.207999999999998</v>
      </c>
      <c r="CJ74" s="55">
        <v>13.72</v>
      </c>
      <c r="CK74" s="55">
        <v>17.218599999999999</v>
      </c>
      <c r="CL74" s="55">
        <v>15.9838</v>
      </c>
      <c r="CM74" s="161">
        <v>15.778</v>
      </c>
      <c r="CN74" s="55">
        <v>13.514200000000001</v>
      </c>
      <c r="CO74" s="55">
        <v>7.5803000000000003</v>
      </c>
      <c r="CP74" s="577">
        <f t="shared" si="24"/>
        <v>0</v>
      </c>
      <c r="CQ74" s="491">
        <f t="shared" si="22"/>
        <v>0</v>
      </c>
      <c r="CR74" s="480">
        <f t="shared" si="23"/>
        <v>21.0945</v>
      </c>
      <c r="CS74" s="487"/>
      <c r="CY74" s="233"/>
      <c r="CZ74" s="233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</row>
    <row r="75" spans="1:120" ht="20.100000000000001" customHeight="1" x14ac:dyDescent="0.25">
      <c r="A75" s="542"/>
      <c r="B75" s="469" t="s">
        <v>32</v>
      </c>
      <c r="C75" s="470" t="s">
        <v>133</v>
      </c>
      <c r="D75" s="485">
        <v>387.0834676752001</v>
      </c>
      <c r="E75" s="485">
        <v>397.64037904229997</v>
      </c>
      <c r="F75" s="485">
        <v>424.86484245710005</v>
      </c>
      <c r="G75" s="485">
        <v>446.42577242989995</v>
      </c>
      <c r="H75" s="485">
        <v>463.01821980019997</v>
      </c>
      <c r="I75" s="485">
        <v>383.61861578449998</v>
      </c>
      <c r="J75" s="485">
        <v>221.67964223839999</v>
      </c>
      <c r="K75" s="485">
        <v>305.39734777129996</v>
      </c>
      <c r="L75" s="485">
        <v>261.10252485679996</v>
      </c>
      <c r="M75" s="485">
        <v>347.72753232499997</v>
      </c>
      <c r="N75" s="485">
        <v>431.41873324799997</v>
      </c>
      <c r="O75" s="485">
        <v>416.67534205280003</v>
      </c>
      <c r="P75" s="487">
        <v>4486.6524196814999</v>
      </c>
      <c r="Q75" s="55">
        <v>248.58112108070003</v>
      </c>
      <c r="R75" s="55">
        <v>377.51369691629998</v>
      </c>
      <c r="S75" s="55">
        <v>440.40206375000002</v>
      </c>
      <c r="T75" s="55">
        <v>458.53068406510005</v>
      </c>
      <c r="U75" s="55">
        <v>460.00997177309995</v>
      </c>
      <c r="V75" s="55">
        <v>449.53784975900004</v>
      </c>
      <c r="W75" s="55">
        <v>323.59931541769998</v>
      </c>
      <c r="X75" s="55">
        <v>325.01565140999998</v>
      </c>
      <c r="Y75" s="55">
        <v>395.92310695730009</v>
      </c>
      <c r="Z75" s="55">
        <v>397.09908326629994</v>
      </c>
      <c r="AA75" s="55">
        <v>374.7568979106</v>
      </c>
      <c r="AB75" s="511">
        <v>569.36267363790012</v>
      </c>
      <c r="AC75" s="487">
        <v>4820.3321159440011</v>
      </c>
      <c r="AD75" s="55">
        <v>276.13614163599999</v>
      </c>
      <c r="AE75" s="55">
        <v>331.364992723</v>
      </c>
      <c r="AF75" s="55">
        <v>402.12968218620006</v>
      </c>
      <c r="AG75" s="55">
        <v>330.9728485741</v>
      </c>
      <c r="AH75" s="55">
        <v>350.51538188419994</v>
      </c>
      <c r="AI75" s="55">
        <v>410.00332139120007</v>
      </c>
      <c r="AJ75" s="55">
        <v>370.93031396179998</v>
      </c>
      <c r="AK75" s="55">
        <v>221.40268819110003</v>
      </c>
      <c r="AL75" s="55">
        <v>217.02928067850002</v>
      </c>
      <c r="AM75" s="244">
        <v>209.12240490630001</v>
      </c>
      <c r="AN75" s="244">
        <v>257.95148652519998</v>
      </c>
      <c r="AO75" s="244">
        <v>291.99673760600001</v>
      </c>
      <c r="AP75" s="513">
        <v>288.63145614940004</v>
      </c>
      <c r="AQ75" s="55">
        <v>322.61326876940001</v>
      </c>
      <c r="AR75" s="55">
        <v>442.81619943539994</v>
      </c>
      <c r="AS75" s="55">
        <v>683.90277150160011</v>
      </c>
      <c r="AT75" s="55">
        <v>859.06133517679996</v>
      </c>
      <c r="AU75" s="55">
        <v>887.46565710740003</v>
      </c>
      <c r="AV75" s="55">
        <v>677.10876483880008</v>
      </c>
      <c r="AW75" s="55">
        <v>543.95914578320003</v>
      </c>
      <c r="AX75" s="55">
        <v>685.2261150308002</v>
      </c>
      <c r="AY75" s="55">
        <v>526.04634952380036</v>
      </c>
      <c r="AZ75" s="55">
        <v>495.66687787120014</v>
      </c>
      <c r="BA75" s="55">
        <v>455.04209568860006</v>
      </c>
      <c r="BB75" s="490">
        <v>576.70923037979992</v>
      </c>
      <c r="BC75" s="55">
        <v>541.38499855999999</v>
      </c>
      <c r="BD75" s="55">
        <v>616.97936263599991</v>
      </c>
      <c r="BE75" s="55">
        <v>547.53806623040009</v>
      </c>
      <c r="BF75" s="55">
        <v>719.70001273800028</v>
      </c>
      <c r="BG75" s="55">
        <v>1864.7154478665989</v>
      </c>
      <c r="BH75" s="55">
        <v>585.2447171913999</v>
      </c>
      <c r="BI75" s="55">
        <v>1374.665408272801</v>
      </c>
      <c r="BJ75" s="55">
        <v>899.47437474719982</v>
      </c>
      <c r="BK75" s="55">
        <v>759.25290777840041</v>
      </c>
      <c r="BL75" s="55">
        <v>851.89884738700027</v>
      </c>
      <c r="BM75" s="55">
        <v>1018.5925036350001</v>
      </c>
      <c r="BN75" s="478">
        <f t="shared" si="18"/>
        <v>10356.1558774226</v>
      </c>
      <c r="BO75" s="55">
        <v>440.96850789600035</v>
      </c>
      <c r="BP75" s="55">
        <v>346.74318836080005</v>
      </c>
      <c r="BQ75" s="55">
        <v>625.82912621599996</v>
      </c>
      <c r="BR75" s="55">
        <v>757.63081262119954</v>
      </c>
      <c r="BS75" s="55">
        <v>1159.6411452877994</v>
      </c>
      <c r="BT75" s="55">
        <v>1012.9053369119998</v>
      </c>
      <c r="BU75" s="55">
        <v>761.05482631080031</v>
      </c>
      <c r="BV75" s="55">
        <v>1026.4264037720004</v>
      </c>
      <c r="BW75" s="55">
        <v>812.25927137599979</v>
      </c>
      <c r="BX75" s="55">
        <v>628.96280371399996</v>
      </c>
      <c r="BY75" s="55">
        <v>360.24067545780002</v>
      </c>
      <c r="BZ75" s="55">
        <v>676.04810916300028</v>
      </c>
      <c r="CA75" s="478">
        <f t="shared" si="14"/>
        <v>8608.7102070873989</v>
      </c>
      <c r="CB75" s="55">
        <v>811.49567805320044</v>
      </c>
      <c r="CC75" s="55">
        <v>711.12924480920003</v>
      </c>
      <c r="CD75" s="55">
        <v>777.03939867819952</v>
      </c>
      <c r="CE75" s="55">
        <v>777.30010344280015</v>
      </c>
      <c r="CF75" s="55">
        <v>409.28684161399991</v>
      </c>
      <c r="CG75" s="55">
        <v>718.69123848760023</v>
      </c>
      <c r="CH75" s="55">
        <v>632.03791087499997</v>
      </c>
      <c r="CI75" s="55">
        <v>569.89407241619983</v>
      </c>
      <c r="CJ75" s="55">
        <v>484.03379290840002</v>
      </c>
      <c r="CK75" s="55">
        <v>433.52701601720003</v>
      </c>
      <c r="CL75" s="55">
        <v>286.61334238460006</v>
      </c>
      <c r="CM75" s="161">
        <v>566.8534756514</v>
      </c>
      <c r="CN75" s="55">
        <v>728.13099177139986</v>
      </c>
      <c r="CO75" s="55">
        <v>626.70291480580011</v>
      </c>
      <c r="CP75" s="577">
        <f t="shared" si="24"/>
        <v>787.71169625680045</v>
      </c>
      <c r="CQ75" s="491">
        <f t="shared" si="22"/>
        <v>1522.6249228624006</v>
      </c>
      <c r="CR75" s="480">
        <f t="shared" si="23"/>
        <v>1354.8339065772</v>
      </c>
      <c r="CS75" s="487">
        <f t="shared" si="13"/>
        <v>-11.019852214803382</v>
      </c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</row>
    <row r="76" spans="1:120" ht="20.100000000000001" customHeight="1" x14ac:dyDescent="0.25">
      <c r="A76" s="542"/>
      <c r="B76" s="469" t="s">
        <v>103</v>
      </c>
      <c r="C76" s="470" t="s">
        <v>104</v>
      </c>
      <c r="D76" s="485">
        <v>0</v>
      </c>
      <c r="E76" s="485">
        <v>0</v>
      </c>
      <c r="F76" s="485">
        <v>0</v>
      </c>
      <c r="G76" s="485">
        <v>0</v>
      </c>
      <c r="H76" s="485">
        <v>0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0</v>
      </c>
      <c r="P76" s="487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11">
        <v>0</v>
      </c>
      <c r="AC76" s="487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90">
        <v>0</v>
      </c>
      <c r="AQ76" s="55">
        <v>0</v>
      </c>
      <c r="AR76" s="55">
        <v>0</v>
      </c>
      <c r="AS76" s="55">
        <v>0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90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6.86</v>
      </c>
      <c r="BK76" s="55">
        <v>0</v>
      </c>
      <c r="BL76" s="55">
        <v>0</v>
      </c>
      <c r="BM76" s="55">
        <v>4.8019999999999996</v>
      </c>
      <c r="BN76" s="478">
        <f t="shared" si="18"/>
        <v>11.661999999999999</v>
      </c>
      <c r="BO76" s="55">
        <v>4.1159999999999997</v>
      </c>
      <c r="BP76" s="55">
        <v>0</v>
      </c>
      <c r="BQ76" s="55">
        <v>0</v>
      </c>
      <c r="BR76" s="55">
        <v>0</v>
      </c>
      <c r="BS76" s="55">
        <v>0</v>
      </c>
      <c r="BT76" s="55">
        <v>0</v>
      </c>
      <c r="BU76" s="55">
        <v>0</v>
      </c>
      <c r="BV76" s="55">
        <v>0</v>
      </c>
      <c r="BW76" s="55">
        <v>0</v>
      </c>
      <c r="BX76" s="55">
        <v>0</v>
      </c>
      <c r="BY76" s="55">
        <v>0</v>
      </c>
      <c r="BZ76" s="55">
        <v>0</v>
      </c>
      <c r="CA76" s="478">
        <f t="shared" si="14"/>
        <v>4.1159999999999997</v>
      </c>
      <c r="CB76" s="55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0</v>
      </c>
      <c r="CH76" s="55">
        <v>0</v>
      </c>
      <c r="CI76" s="55">
        <v>0</v>
      </c>
      <c r="CJ76" s="55">
        <v>0</v>
      </c>
      <c r="CK76" s="55">
        <v>0</v>
      </c>
      <c r="CL76" s="55">
        <v>0</v>
      </c>
      <c r="CM76" s="161">
        <v>0</v>
      </c>
      <c r="CN76" s="55">
        <v>0</v>
      </c>
      <c r="CO76" s="55">
        <v>0</v>
      </c>
      <c r="CP76" s="577">
        <f t="shared" si="24"/>
        <v>4.1159999999999997</v>
      </c>
      <c r="CQ76" s="491">
        <f t="shared" si="22"/>
        <v>0</v>
      </c>
      <c r="CR76" s="480">
        <f t="shared" si="23"/>
        <v>0</v>
      </c>
      <c r="CS76" s="487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</row>
    <row r="77" spans="1:120" ht="20.100000000000001" customHeight="1" x14ac:dyDescent="0.25">
      <c r="A77" s="542"/>
      <c r="B77" s="469" t="s">
        <v>126</v>
      </c>
      <c r="C77" s="470" t="s">
        <v>129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0</v>
      </c>
      <c r="P77" s="487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11">
        <v>0</v>
      </c>
      <c r="AC77" s="487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513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90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8">
        <f t="shared" si="18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7.5210021599999996E-2</v>
      </c>
      <c r="BX77" s="55">
        <v>7.1306123882000003</v>
      </c>
      <c r="BY77" s="55">
        <v>2.6213637800000003</v>
      </c>
      <c r="BZ77" s="55">
        <v>0.68821804380000007</v>
      </c>
      <c r="CA77" s="478">
        <f t="shared" si="14"/>
        <v>10.515404233600002</v>
      </c>
      <c r="CB77" s="55">
        <v>0</v>
      </c>
      <c r="CC77" s="55">
        <v>0</v>
      </c>
      <c r="CD77" s="55">
        <v>3.4220243582000003</v>
      </c>
      <c r="CE77" s="55">
        <v>0</v>
      </c>
      <c r="CF77" s="55">
        <v>0.58817358740000003</v>
      </c>
      <c r="CG77" s="55">
        <v>1.1910812200000001</v>
      </c>
      <c r="CH77" s="55">
        <v>0.28729247820000003</v>
      </c>
      <c r="CI77" s="55">
        <v>2.8221583809999999</v>
      </c>
      <c r="CJ77" s="55">
        <v>4.2719377470000008</v>
      </c>
      <c r="CK77" s="55">
        <v>1.4970527236000002</v>
      </c>
      <c r="CL77" s="55">
        <v>0.18601802380000002</v>
      </c>
      <c r="CM77" s="161">
        <v>2.0197205826000002</v>
      </c>
      <c r="CN77" s="55">
        <v>45.071578516999992</v>
      </c>
      <c r="CO77" s="55">
        <v>0</v>
      </c>
      <c r="CP77" s="577">
        <f t="shared" si="24"/>
        <v>0</v>
      </c>
      <c r="CQ77" s="491">
        <f t="shared" si="22"/>
        <v>0</v>
      </c>
      <c r="CR77" s="480">
        <f t="shared" si="23"/>
        <v>45.071578516999992</v>
      </c>
      <c r="CS77" s="487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</row>
    <row r="78" spans="1:120" ht="20.100000000000001" customHeight="1" x14ac:dyDescent="0.25">
      <c r="A78" s="542"/>
      <c r="B78" s="469" t="s">
        <v>127</v>
      </c>
      <c r="C78" s="470" t="s">
        <v>186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13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8">
        <f t="shared" si="18"/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173.93430145839991</v>
      </c>
      <c r="BX78" s="55">
        <v>370.24759181759993</v>
      </c>
      <c r="BY78" s="55">
        <v>248.66085619479998</v>
      </c>
      <c r="BZ78" s="55">
        <v>330.01173047499998</v>
      </c>
      <c r="CA78" s="478">
        <f t="shared" si="14"/>
        <v>1122.8544799457998</v>
      </c>
      <c r="CB78" s="55">
        <v>143.86948956800003</v>
      </c>
      <c r="CC78" s="55">
        <v>279.01396726279995</v>
      </c>
      <c r="CD78" s="55">
        <v>265.11371328539991</v>
      </c>
      <c r="CE78" s="55">
        <v>209.38786101660006</v>
      </c>
      <c r="CF78" s="55">
        <v>241.50429283260019</v>
      </c>
      <c r="CG78" s="55">
        <v>259.08845502960003</v>
      </c>
      <c r="CH78" s="55">
        <v>135.08172069979992</v>
      </c>
      <c r="CI78" s="55">
        <v>200.67974710700022</v>
      </c>
      <c r="CJ78" s="55">
        <v>187.39928747540034</v>
      </c>
      <c r="CK78" s="55">
        <v>322.7821462600001</v>
      </c>
      <c r="CL78" s="55">
        <v>313.69291071299983</v>
      </c>
      <c r="CM78" s="161">
        <v>730.8255599833999</v>
      </c>
      <c r="CN78" s="55">
        <v>369.5743464097996</v>
      </c>
      <c r="CO78" s="55">
        <v>249.12379265619995</v>
      </c>
      <c r="CP78" s="577">
        <f t="shared" si="24"/>
        <v>0</v>
      </c>
      <c r="CQ78" s="491">
        <f t="shared" si="22"/>
        <v>422.88345683080001</v>
      </c>
      <c r="CR78" s="480">
        <f t="shared" si="23"/>
        <v>618.69813906599961</v>
      </c>
      <c r="CS78" s="487">
        <f t="shared" si="13"/>
        <v>46.304644712916044</v>
      </c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</row>
    <row r="79" spans="1:120" ht="20.100000000000001" customHeight="1" x14ac:dyDescent="0.25">
      <c r="A79" s="542"/>
      <c r="B79" s="469" t="s">
        <v>128</v>
      </c>
      <c r="C79" s="470" t="s">
        <v>130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8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19.103083983199998</v>
      </c>
      <c r="BX79" s="55">
        <v>140.4502901578</v>
      </c>
      <c r="BY79" s="55">
        <v>35.160257329199993</v>
      </c>
      <c r="BZ79" s="55">
        <v>85.833555348800019</v>
      </c>
      <c r="CA79" s="478">
        <f t="shared" si="14"/>
        <v>280.54718681899999</v>
      </c>
      <c r="CB79" s="55">
        <v>14.188290971400001</v>
      </c>
      <c r="CC79" s="55">
        <v>5.8361364936000006</v>
      </c>
      <c r="CD79" s="55">
        <v>4.8772395195999998</v>
      </c>
      <c r="CE79" s="55">
        <v>22.196113511600004</v>
      </c>
      <c r="CF79" s="55">
        <v>54.520905136600007</v>
      </c>
      <c r="CG79" s="55">
        <v>68.270516944000008</v>
      </c>
      <c r="CH79" s="55">
        <v>20.663009087000002</v>
      </c>
      <c r="CI79" s="55">
        <v>17.2631897256</v>
      </c>
      <c r="CJ79" s="55">
        <v>14.921211519200002</v>
      </c>
      <c r="CK79" s="55">
        <v>29.9716464362</v>
      </c>
      <c r="CL79" s="55">
        <v>26.466499800999998</v>
      </c>
      <c r="CM79" s="161">
        <v>332.27220714799995</v>
      </c>
      <c r="CN79" s="55">
        <v>8.0214709218000007</v>
      </c>
      <c r="CO79" s="55">
        <v>8.6615403405999984</v>
      </c>
      <c r="CP79" s="577">
        <f t="shared" si="24"/>
        <v>0</v>
      </c>
      <c r="CQ79" s="491">
        <f t="shared" si="22"/>
        <v>20.024427465000002</v>
      </c>
      <c r="CR79" s="480">
        <f t="shared" si="23"/>
        <v>16.683011262400001</v>
      </c>
      <c r="CS79" s="487">
        <f t="shared" si="13"/>
        <v>-16.686700323594007</v>
      </c>
      <c r="CY79" s="233"/>
      <c r="CZ79" s="233"/>
      <c r="DA79" s="233"/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</row>
    <row r="80" spans="1:120" ht="20.100000000000001" customHeight="1" x14ac:dyDescent="0.25">
      <c r="A80" s="542"/>
      <c r="B80" s="469" t="s">
        <v>180</v>
      </c>
      <c r="C80" s="470" t="s">
        <v>182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8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8">
        <f t="shared" si="14"/>
        <v>0</v>
      </c>
      <c r="CB80" s="55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0.89779303320000003</v>
      </c>
      <c r="CH80" s="55">
        <v>1.6734634546000002</v>
      </c>
      <c r="CI80" s="55">
        <v>1.3228067342000003</v>
      </c>
      <c r="CJ80" s="55">
        <v>1.7961571614000003</v>
      </c>
      <c r="CK80" s="55">
        <v>1.2413145989999996</v>
      </c>
      <c r="CL80" s="55">
        <v>1.3910566684000001</v>
      </c>
      <c r="CM80" s="161">
        <v>2.1658041454000005</v>
      </c>
      <c r="CN80" s="55">
        <v>1.4298043493999999</v>
      </c>
      <c r="CO80" s="55">
        <v>1.6496849795999995</v>
      </c>
      <c r="CP80" s="577">
        <f t="shared" si="24"/>
        <v>0</v>
      </c>
      <c r="CQ80" s="491">
        <f t="shared" si="22"/>
        <v>0</v>
      </c>
      <c r="CR80" s="480">
        <f t="shared" si="23"/>
        <v>3.0794893289999994</v>
      </c>
      <c r="CS80" s="487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</row>
    <row r="81" spans="1:120" ht="20.100000000000001" customHeight="1" x14ac:dyDescent="0.25">
      <c r="A81" s="542"/>
      <c r="B81" s="469" t="s">
        <v>181</v>
      </c>
      <c r="C81" s="470" t="s">
        <v>183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ref="BN81:BN87" si="25">SUM(BB81:BM81)</f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478">
        <f t="shared" si="14"/>
        <v>0</v>
      </c>
      <c r="CB81" s="55">
        <v>0</v>
      </c>
      <c r="CC81" s="55">
        <v>0</v>
      </c>
      <c r="CD81" s="55">
        <v>0</v>
      </c>
      <c r="CE81" s="55">
        <v>0</v>
      </c>
      <c r="CF81" s="55">
        <v>0</v>
      </c>
      <c r="CG81" s="55">
        <v>0.89779303320000015</v>
      </c>
      <c r="CH81" s="55">
        <v>1.7331760502</v>
      </c>
      <c r="CI81" s="55">
        <v>1.3228067341999998</v>
      </c>
      <c r="CJ81" s="55">
        <v>1.7961571613999996</v>
      </c>
      <c r="CK81" s="55">
        <v>1.3188103040000005</v>
      </c>
      <c r="CL81" s="55">
        <v>1.3910566683999999</v>
      </c>
      <c r="CM81" s="161">
        <v>2.1725110301999999</v>
      </c>
      <c r="CN81" s="55">
        <v>1.4298043493999997</v>
      </c>
      <c r="CO81" s="55">
        <v>1.6496849795999999</v>
      </c>
      <c r="CP81" s="577">
        <f t="shared" si="24"/>
        <v>0</v>
      </c>
      <c r="CQ81" s="491">
        <f t="shared" si="22"/>
        <v>0</v>
      </c>
      <c r="CR81" s="480">
        <f t="shared" si="23"/>
        <v>3.0794893289999994</v>
      </c>
      <c r="CS81" s="487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</row>
    <row r="82" spans="1:120" ht="20.100000000000001" customHeight="1" x14ac:dyDescent="0.25">
      <c r="A82" s="542"/>
      <c r="B82" s="469" t="s">
        <v>184</v>
      </c>
      <c r="C82" s="470" t="s">
        <v>167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si="25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4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0.17012779420000002</v>
      </c>
      <c r="CH82" s="55">
        <v>0.17547125400000002</v>
      </c>
      <c r="CI82" s="55">
        <v>6.8856564000000006E-3</v>
      </c>
      <c r="CJ82" s="55">
        <v>48.061217006600003</v>
      </c>
      <c r="CK82" s="55">
        <v>0.71892779419999997</v>
      </c>
      <c r="CL82" s="55">
        <v>0.58172779419999998</v>
      </c>
      <c r="CM82" s="55">
        <v>8.6802031763999992</v>
      </c>
      <c r="CN82" s="490">
        <v>0.32418741040000004</v>
      </c>
      <c r="CO82" s="55">
        <v>0.15400700000000001</v>
      </c>
      <c r="CP82" s="577">
        <f t="shared" si="24"/>
        <v>0</v>
      </c>
      <c r="CQ82" s="491">
        <f t="shared" si="22"/>
        <v>0</v>
      </c>
      <c r="CR82" s="480">
        <f t="shared" si="23"/>
        <v>0.47819441040000005</v>
      </c>
      <c r="CS82" s="487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</row>
    <row r="83" spans="1:120" ht="20.100000000000001" customHeight="1" x14ac:dyDescent="0.25">
      <c r="A83" s="542"/>
      <c r="B83" s="469" t="s">
        <v>210</v>
      </c>
      <c r="C83" s="470" t="s">
        <v>214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244">
        <v>0</v>
      </c>
      <c r="AR83" s="244">
        <v>0</v>
      </c>
      <c r="AS83" s="244">
        <v>0</v>
      </c>
      <c r="AT83" s="244">
        <v>0</v>
      </c>
      <c r="AU83" s="244">
        <v>0</v>
      </c>
      <c r="AV83" s="244">
        <v>0</v>
      </c>
      <c r="AW83" s="244">
        <v>0</v>
      </c>
      <c r="AX83" s="244">
        <v>0</v>
      </c>
      <c r="AY83" s="244">
        <v>0</v>
      </c>
      <c r="AZ83" s="244">
        <v>0</v>
      </c>
      <c r="BA83" s="586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161">
        <v>0</v>
      </c>
      <c r="BN83" s="478">
        <f t="shared" si="25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4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490">
        <v>0</v>
      </c>
      <c r="CO83" s="55">
        <v>1.5263500000000003E-4</v>
      </c>
      <c r="CP83" s="577">
        <f t="shared" si="24"/>
        <v>0</v>
      </c>
      <c r="CQ83" s="491">
        <f t="shared" si="22"/>
        <v>0</v>
      </c>
      <c r="CR83" s="480">
        <f t="shared" si="23"/>
        <v>1.5263500000000003E-4</v>
      </c>
      <c r="CS83" s="487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</row>
    <row r="84" spans="1:120" ht="20.100000000000001" customHeight="1" x14ac:dyDescent="0.25">
      <c r="A84" s="542"/>
      <c r="B84" s="469" t="s">
        <v>211</v>
      </c>
      <c r="C84" s="470" t="s">
        <v>215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586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161">
        <v>0</v>
      </c>
      <c r="BN84" s="478">
        <f t="shared" si="25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4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490">
        <v>0</v>
      </c>
      <c r="CO84" s="55">
        <v>3.9696201537999993</v>
      </c>
      <c r="CP84" s="577">
        <f t="shared" si="24"/>
        <v>0</v>
      </c>
      <c r="CQ84" s="491">
        <f t="shared" si="22"/>
        <v>0</v>
      </c>
      <c r="CR84" s="480">
        <f t="shared" si="23"/>
        <v>3.9696201537999993</v>
      </c>
      <c r="CS84" s="487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</row>
    <row r="85" spans="1:120" ht="20.100000000000001" customHeight="1" x14ac:dyDescent="0.25">
      <c r="A85" s="542"/>
      <c r="B85" s="469" t="s">
        <v>212</v>
      </c>
      <c r="C85" s="470" t="s">
        <v>216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5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4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34.299999999999997</v>
      </c>
      <c r="CP85" s="577">
        <f t="shared" si="24"/>
        <v>0</v>
      </c>
      <c r="CQ85" s="491">
        <f t="shared" si="22"/>
        <v>0</v>
      </c>
      <c r="CR85" s="480">
        <f t="shared" si="23"/>
        <v>34.299999999999997</v>
      </c>
      <c r="CS85" s="487"/>
      <c r="CY85" s="233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</row>
    <row r="86" spans="1:120" ht="20.100000000000001" customHeight="1" x14ac:dyDescent="0.25">
      <c r="A86" s="542"/>
      <c r="B86" s="469" t="s">
        <v>213</v>
      </c>
      <c r="C86" s="470" t="s">
        <v>217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5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4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3.8180501688000001</v>
      </c>
      <c r="CP86" s="577">
        <f t="shared" si="24"/>
        <v>0</v>
      </c>
      <c r="CQ86" s="491">
        <f t="shared" si="22"/>
        <v>0</v>
      </c>
      <c r="CR86" s="480">
        <f t="shared" si="23"/>
        <v>3.8180501688000001</v>
      </c>
      <c r="CS86" s="487"/>
      <c r="CY86" s="233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</row>
    <row r="87" spans="1:120" ht="20.100000000000001" customHeight="1" x14ac:dyDescent="0.25">
      <c r="A87" s="542"/>
      <c r="B87" s="469" t="s">
        <v>205</v>
      </c>
      <c r="C87" s="470" t="s">
        <v>206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11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55">
        <v>0</v>
      </c>
      <c r="AR87" s="55">
        <v>0</v>
      </c>
      <c r="AS87" s="55">
        <v>0</v>
      </c>
      <c r="AT87" s="55">
        <v>0</v>
      </c>
      <c r="AU87" s="55">
        <v>0</v>
      </c>
      <c r="AV87" s="55">
        <v>0</v>
      </c>
      <c r="AW87" s="55">
        <v>0</v>
      </c>
      <c r="AX87" s="55">
        <v>0</v>
      </c>
      <c r="AY87" s="55">
        <v>0</v>
      </c>
      <c r="AZ87" s="55">
        <v>0</v>
      </c>
      <c r="BA87" s="55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55">
        <v>0</v>
      </c>
      <c r="BN87" s="478">
        <f t="shared" si="25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4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6.8599999999999998E-4</v>
      </c>
      <c r="CO87" s="161">
        <v>34.299999999999997</v>
      </c>
      <c r="CP87" s="577">
        <f t="shared" si="24"/>
        <v>0</v>
      </c>
      <c r="CQ87" s="491">
        <f t="shared" si="22"/>
        <v>0</v>
      </c>
      <c r="CR87" s="480">
        <f t="shared" si="23"/>
        <v>34.300685999999999</v>
      </c>
      <c r="CS87" s="487"/>
      <c r="CY87" s="233"/>
      <c r="CZ87" s="233"/>
      <c r="DA87" s="233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</row>
    <row r="88" spans="1:120" ht="20.100000000000001" customHeight="1" x14ac:dyDescent="0.25">
      <c r="A88" s="542"/>
      <c r="B88" s="469" t="s">
        <v>149</v>
      </c>
      <c r="C88" s="470" t="s">
        <v>156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11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0</v>
      </c>
      <c r="AZ88" s="55">
        <v>0</v>
      </c>
      <c r="BA88" s="55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78">
        <f>SUM(BB88:BM88)</f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1.1209692074000002</v>
      </c>
      <c r="CA88" s="478">
        <f t="shared" si="14"/>
        <v>1.1209692074000002</v>
      </c>
      <c r="CB88" s="55">
        <v>7.3422237000000015E-2</v>
      </c>
      <c r="CC88" s="55">
        <v>3.87093336E-2</v>
      </c>
      <c r="CD88" s="55">
        <v>0.10262594300000001</v>
      </c>
      <c r="CE88" s="55">
        <v>8.8706179799999993E-2</v>
      </c>
      <c r="CF88" s="55">
        <v>1.7844506399999998E-2</v>
      </c>
      <c r="CG88" s="55">
        <v>5.1212301000000009E-2</v>
      </c>
      <c r="CH88" s="55">
        <v>3.2928754599999999E-2</v>
      </c>
      <c r="CI88" s="55">
        <v>1.37082694E-2</v>
      </c>
      <c r="CJ88" s="55">
        <v>2.3352125999999999E-3</v>
      </c>
      <c r="CK88" s="55">
        <v>2.8764940400000005E-2</v>
      </c>
      <c r="CL88" s="55">
        <v>0.26839482459999997</v>
      </c>
      <c r="CM88" s="161">
        <v>0.11541071920000001</v>
      </c>
      <c r="CN88" s="55">
        <v>0</v>
      </c>
      <c r="CO88" s="161">
        <v>0.86874010999999995</v>
      </c>
      <c r="CP88" s="577">
        <f t="shared" si="24"/>
        <v>0</v>
      </c>
      <c r="CQ88" s="491">
        <f t="shared" si="22"/>
        <v>0.11213157060000001</v>
      </c>
      <c r="CR88" s="480">
        <f t="shared" si="23"/>
        <v>0.86874010999999995</v>
      </c>
      <c r="CS88" s="487">
        <f t="shared" si="13"/>
        <v>674.75068381856761</v>
      </c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</row>
    <row r="89" spans="1:120" ht="20.100000000000001" customHeight="1" x14ac:dyDescent="0.25">
      <c r="A89" s="542"/>
      <c r="B89" s="469" t="s">
        <v>187</v>
      </c>
      <c r="C89" s="470" t="s">
        <v>188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>SUM(BB89:BM89)</f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8">
        <f t="shared" si="14"/>
        <v>0</v>
      </c>
      <c r="CB89" s="55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5.9712595600000001E-2</v>
      </c>
      <c r="CI89" s="55">
        <v>0</v>
      </c>
      <c r="CJ89" s="55">
        <v>0</v>
      </c>
      <c r="CK89" s="55">
        <v>7.7495704999999998E-2</v>
      </c>
      <c r="CL89" s="55">
        <v>0</v>
      </c>
      <c r="CM89" s="161">
        <v>6.7068848E-3</v>
      </c>
      <c r="CN89" s="55">
        <v>0</v>
      </c>
      <c r="CO89" s="161">
        <v>0</v>
      </c>
      <c r="CP89" s="577">
        <f t="shared" si="24"/>
        <v>0</v>
      </c>
      <c r="CQ89" s="491">
        <f t="shared" si="22"/>
        <v>0</v>
      </c>
      <c r="CR89" s="480">
        <f t="shared" si="23"/>
        <v>0</v>
      </c>
      <c r="CS89" s="487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</row>
    <row r="90" spans="1:120" ht="20.100000000000001" customHeight="1" thickBot="1" x14ac:dyDescent="0.3">
      <c r="A90" s="542"/>
      <c r="B90" s="469" t="s">
        <v>152</v>
      </c>
      <c r="C90" s="470" t="s">
        <v>157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1.8290230783999999</v>
      </c>
      <c r="CA90" s="562">
        <f t="shared" si="14"/>
        <v>1.8290230783999999</v>
      </c>
      <c r="CB90" s="55">
        <v>0.57605011520000005</v>
      </c>
      <c r="CC90" s="55">
        <v>0.54140690939999991</v>
      </c>
      <c r="CD90" s="55">
        <v>0.48607799099999993</v>
      </c>
      <c r="CE90" s="55">
        <v>0.43117048240000017</v>
      </c>
      <c r="CF90" s="496">
        <v>1.1162819751999999</v>
      </c>
      <c r="CG90" s="55">
        <v>0.30460526599999999</v>
      </c>
      <c r="CH90" s="55">
        <v>2.1787264645999995</v>
      </c>
      <c r="CI90" s="55">
        <v>0.40180357700000002</v>
      </c>
      <c r="CJ90" s="55">
        <v>0.45890409040000008</v>
      </c>
      <c r="CK90" s="55">
        <v>1.4121535008000001</v>
      </c>
      <c r="CL90" s="55">
        <v>0.47031720960000029</v>
      </c>
      <c r="CM90" s="161">
        <v>0.51004971220000017</v>
      </c>
      <c r="CN90" s="55">
        <v>0.73377509800000007</v>
      </c>
      <c r="CO90" s="161">
        <v>0.7484934338</v>
      </c>
      <c r="CP90" s="577">
        <f t="shared" si="24"/>
        <v>0</v>
      </c>
      <c r="CQ90" s="491">
        <f t="shared" si="22"/>
        <v>1.1174570246</v>
      </c>
      <c r="CR90" s="480">
        <f t="shared" si="23"/>
        <v>1.4822685318</v>
      </c>
      <c r="CS90" s="487">
        <f t="shared" si="13"/>
        <v>32.646580509938296</v>
      </c>
      <c r="CY90" s="233"/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</row>
    <row r="91" spans="1:120" ht="20.100000000000001" customHeight="1" x14ac:dyDescent="0.3">
      <c r="A91" s="542"/>
      <c r="B91" s="515" t="s">
        <v>57</v>
      </c>
      <c r="C91" s="516"/>
      <c r="D91" s="517"/>
      <c r="E91" s="510"/>
      <c r="F91" s="510"/>
      <c r="G91" s="510"/>
      <c r="H91" s="510"/>
      <c r="I91" s="510"/>
      <c r="J91" s="510"/>
      <c r="K91" s="510"/>
      <c r="L91" s="510"/>
      <c r="M91" s="510"/>
      <c r="N91" s="510"/>
      <c r="O91" s="510"/>
      <c r="P91" s="502"/>
      <c r="Q91" s="488"/>
      <c r="R91" s="488"/>
      <c r="S91" s="488"/>
      <c r="T91" s="488"/>
      <c r="U91" s="488"/>
      <c r="V91" s="488"/>
      <c r="W91" s="488"/>
      <c r="X91" s="488"/>
      <c r="Y91" s="488"/>
      <c r="Z91" s="488"/>
      <c r="AA91" s="488"/>
      <c r="AB91" s="488"/>
      <c r="AC91" s="502"/>
      <c r="AD91" s="488"/>
      <c r="AE91" s="488"/>
      <c r="AF91" s="488"/>
      <c r="AG91" s="488"/>
      <c r="AH91" s="488"/>
      <c r="AI91" s="488"/>
      <c r="AJ91" s="488"/>
      <c r="AK91" s="488"/>
      <c r="AL91" s="488"/>
      <c r="AM91" s="488"/>
      <c r="AN91" s="488"/>
      <c r="AO91" s="488"/>
      <c r="AP91" s="489"/>
      <c r="AQ91" s="488"/>
      <c r="AR91" s="488"/>
      <c r="AS91" s="488"/>
      <c r="AT91" s="488"/>
      <c r="AU91" s="488"/>
      <c r="AV91" s="488"/>
      <c r="AW91" s="488"/>
      <c r="AX91" s="488"/>
      <c r="AY91" s="488"/>
      <c r="AZ91" s="488"/>
      <c r="BA91" s="488"/>
      <c r="BB91" s="489"/>
      <c r="BC91" s="488"/>
      <c r="BD91" s="488"/>
      <c r="BE91" s="488"/>
      <c r="BF91" s="488"/>
      <c r="BG91" s="488"/>
      <c r="BH91" s="488"/>
      <c r="BI91" s="488"/>
      <c r="BJ91" s="488"/>
      <c r="BK91" s="488"/>
      <c r="BL91" s="488"/>
      <c r="BM91" s="488"/>
      <c r="BN91" s="518"/>
      <c r="BO91" s="488"/>
      <c r="BP91" s="488"/>
      <c r="BQ91" s="488"/>
      <c r="BR91" s="488"/>
      <c r="BS91" s="488"/>
      <c r="BT91" s="488"/>
      <c r="BU91" s="488"/>
      <c r="BV91" s="488"/>
      <c r="BW91" s="488"/>
      <c r="BX91" s="488"/>
      <c r="BY91" s="488"/>
      <c r="BZ91" s="488"/>
      <c r="CA91" s="478"/>
      <c r="CB91" s="488"/>
      <c r="CC91" s="488"/>
      <c r="CD91" s="488"/>
      <c r="CE91" s="488"/>
      <c r="CF91" s="55"/>
      <c r="CG91" s="488"/>
      <c r="CH91" s="488"/>
      <c r="CI91" s="488"/>
      <c r="CJ91" s="488"/>
      <c r="CK91" s="488"/>
      <c r="CL91" s="488"/>
      <c r="CM91" s="160"/>
      <c r="CN91" s="488"/>
      <c r="CO91" s="160"/>
      <c r="CP91" s="489"/>
      <c r="CQ91" s="503"/>
      <c r="CR91" s="505"/>
      <c r="CS91" s="518"/>
      <c r="CY91" s="233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</row>
    <row r="92" spans="1:120" ht="22.5" customHeight="1" thickBot="1" x14ac:dyDescent="0.3">
      <c r="A92" s="542"/>
      <c r="B92" s="631" t="s">
        <v>49</v>
      </c>
      <c r="C92" s="632"/>
      <c r="D92" s="506">
        <v>0</v>
      </c>
      <c r="E92" s="506">
        <v>0</v>
      </c>
      <c r="F92" s="506">
        <v>0</v>
      </c>
      <c r="G92" s="506">
        <v>0</v>
      </c>
      <c r="H92" s="506">
        <v>0</v>
      </c>
      <c r="I92" s="506">
        <v>0</v>
      </c>
      <c r="J92" s="506">
        <v>0</v>
      </c>
      <c r="K92" s="506">
        <v>0</v>
      </c>
      <c r="L92" s="506">
        <v>0</v>
      </c>
      <c r="M92" s="506">
        <v>0</v>
      </c>
      <c r="N92" s="506">
        <v>0</v>
      </c>
      <c r="O92" s="506">
        <v>0</v>
      </c>
      <c r="P92" s="507">
        <v>0</v>
      </c>
      <c r="Q92" s="506">
        <v>0</v>
      </c>
      <c r="R92" s="506">
        <v>0</v>
      </c>
      <c r="S92" s="506">
        <v>0</v>
      </c>
      <c r="T92" s="506">
        <v>0</v>
      </c>
      <c r="U92" s="506">
        <v>0</v>
      </c>
      <c r="V92" s="506">
        <v>0</v>
      </c>
      <c r="W92" s="506">
        <v>0</v>
      </c>
      <c r="X92" s="506">
        <v>0</v>
      </c>
      <c r="Y92" s="506">
        <v>0</v>
      </c>
      <c r="Z92" s="506">
        <v>0</v>
      </c>
      <c r="AA92" s="506">
        <v>0</v>
      </c>
      <c r="AB92" s="519">
        <v>0.48719499999999999</v>
      </c>
      <c r="AC92" s="520">
        <v>0.48719499999999999</v>
      </c>
      <c r="AD92" s="491">
        <v>0</v>
      </c>
      <c r="AE92" s="491">
        <v>34.660693999999999</v>
      </c>
      <c r="AF92" s="491">
        <v>0</v>
      </c>
      <c r="AG92" s="491">
        <v>0</v>
      </c>
      <c r="AH92" s="491">
        <v>0</v>
      </c>
      <c r="AI92" s="491">
        <v>0</v>
      </c>
      <c r="AJ92" s="491">
        <v>0</v>
      </c>
      <c r="AK92" s="491">
        <v>0</v>
      </c>
      <c r="AL92" s="491">
        <v>0</v>
      </c>
      <c r="AM92" s="491">
        <v>0</v>
      </c>
      <c r="AN92" s="491">
        <v>0</v>
      </c>
      <c r="AO92" s="491">
        <v>0</v>
      </c>
      <c r="AP92" s="508">
        <v>0</v>
      </c>
      <c r="AQ92" s="506">
        <v>0</v>
      </c>
      <c r="AR92" s="506">
        <v>0</v>
      </c>
      <c r="AS92" s="506">
        <v>0</v>
      </c>
      <c r="AT92" s="506">
        <v>0</v>
      </c>
      <c r="AU92" s="506">
        <v>0</v>
      </c>
      <c r="AV92" s="506">
        <v>0</v>
      </c>
      <c r="AW92" s="506">
        <v>0</v>
      </c>
      <c r="AX92" s="506">
        <v>0</v>
      </c>
      <c r="AY92" s="506">
        <v>0</v>
      </c>
      <c r="AZ92" s="506">
        <v>0</v>
      </c>
      <c r="BA92" s="506">
        <v>0</v>
      </c>
      <c r="BB92" s="508">
        <v>0</v>
      </c>
      <c r="BC92" s="506">
        <v>0</v>
      </c>
      <c r="BD92" s="506">
        <v>0</v>
      </c>
      <c r="BE92" s="506">
        <v>0</v>
      </c>
      <c r="BF92" s="506">
        <v>0</v>
      </c>
      <c r="BG92" s="506">
        <v>0</v>
      </c>
      <c r="BH92" s="506">
        <v>0</v>
      </c>
      <c r="BI92" s="506">
        <v>0</v>
      </c>
      <c r="BJ92" s="506">
        <v>0</v>
      </c>
      <c r="BK92" s="506">
        <v>0</v>
      </c>
      <c r="BL92" s="506">
        <v>0</v>
      </c>
      <c r="BM92" s="506">
        <v>0</v>
      </c>
      <c r="BN92" s="507">
        <f>SUM(BB92:BM92)</f>
        <v>0</v>
      </c>
      <c r="BO92" s="506">
        <v>0</v>
      </c>
      <c r="BP92" s="506">
        <v>0</v>
      </c>
      <c r="BQ92" s="506">
        <v>0</v>
      </c>
      <c r="BR92" s="506">
        <v>0</v>
      </c>
      <c r="BS92" s="506">
        <v>0</v>
      </c>
      <c r="BT92" s="506">
        <v>0</v>
      </c>
      <c r="BU92" s="506">
        <v>0</v>
      </c>
      <c r="BV92" s="506">
        <v>0</v>
      </c>
      <c r="BW92" s="506">
        <v>0</v>
      </c>
      <c r="BX92" s="506">
        <v>0</v>
      </c>
      <c r="BY92" s="506">
        <v>0</v>
      </c>
      <c r="BZ92" s="506">
        <v>0</v>
      </c>
      <c r="CA92" s="478">
        <f t="shared" ref="CA92:CA161" si="26">SUM(BO92:BZ92)</f>
        <v>0</v>
      </c>
      <c r="CB92" s="506">
        <f>+CB93</f>
        <v>0</v>
      </c>
      <c r="CC92" s="506">
        <f>+CC93</f>
        <v>0</v>
      </c>
      <c r="CD92" s="506">
        <f t="shared" ref="CD92:CJ92" si="27">+CD93</f>
        <v>0</v>
      </c>
      <c r="CE92" s="506">
        <f t="shared" si="27"/>
        <v>0</v>
      </c>
      <c r="CF92" s="506">
        <f t="shared" si="27"/>
        <v>0</v>
      </c>
      <c r="CG92" s="506">
        <f t="shared" si="27"/>
        <v>0</v>
      </c>
      <c r="CH92" s="506">
        <f t="shared" si="27"/>
        <v>0</v>
      </c>
      <c r="CI92" s="506">
        <f t="shared" si="27"/>
        <v>0</v>
      </c>
      <c r="CJ92" s="506">
        <f t="shared" si="27"/>
        <v>0</v>
      </c>
      <c r="CK92" s="550">
        <f>+CK93</f>
        <v>0</v>
      </c>
      <c r="CL92" s="550">
        <f>+CL93</f>
        <v>0</v>
      </c>
      <c r="CM92" s="521">
        <f>+CM93</f>
        <v>0</v>
      </c>
      <c r="CN92" s="550">
        <f>+CN93</f>
        <v>0</v>
      </c>
      <c r="CO92" s="521">
        <f>+CO93</f>
        <v>0</v>
      </c>
      <c r="CP92" s="508">
        <f>SUM($BO92:$BP92)</f>
        <v>0</v>
      </c>
      <c r="CQ92" s="506">
        <f>SUM($CB92:$CC92)</f>
        <v>0</v>
      </c>
      <c r="CR92" s="509">
        <f>SUM($CN92:$CO92)</f>
        <v>0</v>
      </c>
      <c r="CS92" s="507"/>
      <c r="CY92" s="233"/>
      <c r="CZ92" s="233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</row>
    <row r="93" spans="1:120" ht="20.100000000000001" customHeight="1" thickBot="1" x14ac:dyDescent="0.3">
      <c r="A93" s="542"/>
      <c r="B93" s="522" t="s">
        <v>15</v>
      </c>
      <c r="C93" s="523" t="s">
        <v>16</v>
      </c>
      <c r="D93" s="524">
        <v>0</v>
      </c>
      <c r="E93" s="525">
        <v>0</v>
      </c>
      <c r="F93" s="525">
        <v>0</v>
      </c>
      <c r="G93" s="525">
        <v>0</v>
      </c>
      <c r="H93" s="525">
        <v>0</v>
      </c>
      <c r="I93" s="525">
        <v>0</v>
      </c>
      <c r="J93" s="525">
        <v>0</v>
      </c>
      <c r="K93" s="525">
        <v>0</v>
      </c>
      <c r="L93" s="525">
        <v>0</v>
      </c>
      <c r="M93" s="525">
        <v>0</v>
      </c>
      <c r="N93" s="525">
        <v>0</v>
      </c>
      <c r="O93" s="525">
        <v>0</v>
      </c>
      <c r="P93" s="487">
        <v>0</v>
      </c>
      <c r="Q93" s="525">
        <v>0</v>
      </c>
      <c r="R93" s="525">
        <v>0</v>
      </c>
      <c r="S93" s="525">
        <v>0</v>
      </c>
      <c r="T93" s="525">
        <v>0</v>
      </c>
      <c r="U93" s="525">
        <v>0</v>
      </c>
      <c r="V93" s="525">
        <v>0</v>
      </c>
      <c r="W93" s="525">
        <v>0</v>
      </c>
      <c r="X93" s="525">
        <v>0</v>
      </c>
      <c r="Y93" s="525">
        <v>0</v>
      </c>
      <c r="Z93" s="525">
        <v>0</v>
      </c>
      <c r="AA93" s="525">
        <v>0</v>
      </c>
      <c r="AB93" s="526">
        <v>0.48719499999999999</v>
      </c>
      <c r="AC93" s="527">
        <v>0.48719499999999999</v>
      </c>
      <c r="AD93" s="525">
        <v>0</v>
      </c>
      <c r="AE93" s="525">
        <v>34.660693999999999</v>
      </c>
      <c r="AF93" s="525">
        <v>0</v>
      </c>
      <c r="AG93" s="525">
        <v>0</v>
      </c>
      <c r="AH93" s="525">
        <v>0</v>
      </c>
      <c r="AI93" s="525">
        <v>0</v>
      </c>
      <c r="AJ93" s="525">
        <v>0</v>
      </c>
      <c r="AK93" s="525">
        <v>0</v>
      </c>
      <c r="AL93" s="525">
        <v>0</v>
      </c>
      <c r="AM93" s="525">
        <v>0</v>
      </c>
      <c r="AN93" s="525">
        <v>0</v>
      </c>
      <c r="AO93" s="525">
        <v>0</v>
      </c>
      <c r="AP93" s="490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90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8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535">
        <f t="shared" si="26"/>
        <v>0</v>
      </c>
      <c r="CB93" s="55">
        <v>0</v>
      </c>
      <c r="CC93" s="55">
        <v>0</v>
      </c>
      <c r="CD93" s="55">
        <v>0</v>
      </c>
      <c r="CE93" s="55">
        <v>0</v>
      </c>
      <c r="CF93" s="525">
        <v>0</v>
      </c>
      <c r="CG93" s="525">
        <v>0</v>
      </c>
      <c r="CH93" s="525">
        <v>0</v>
      </c>
      <c r="CI93" s="544">
        <v>0</v>
      </c>
      <c r="CJ93" s="546">
        <v>0</v>
      </c>
      <c r="CK93" s="546">
        <v>0</v>
      </c>
      <c r="CL93" s="546">
        <v>0</v>
      </c>
      <c r="CM93" s="545">
        <v>0</v>
      </c>
      <c r="CN93" s="546">
        <v>0</v>
      </c>
      <c r="CO93" s="545">
        <v>0</v>
      </c>
      <c r="CP93" s="489">
        <f>SUM($BO93:$BP93)</f>
        <v>0</v>
      </c>
      <c r="CQ93" s="491">
        <f>SUM($CB93:$CC93)</f>
        <v>0</v>
      </c>
      <c r="CR93" s="480">
        <f>SUM($CN93:$CO93)</f>
        <v>0</v>
      </c>
      <c r="CS93" s="518"/>
      <c r="CY93" s="233"/>
      <c r="CZ93" s="233"/>
      <c r="DA93" s="233"/>
      <c r="DB93" s="233"/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</row>
    <row r="94" spans="1:120" ht="18.75" customHeight="1" x14ac:dyDescent="0.3">
      <c r="A94" s="542"/>
      <c r="B94" s="497" t="s">
        <v>51</v>
      </c>
      <c r="C94" s="528"/>
      <c r="D94" s="517"/>
      <c r="E94" s="510"/>
      <c r="F94" s="510"/>
      <c r="G94" s="510"/>
      <c r="H94" s="510"/>
      <c r="I94" s="510"/>
      <c r="J94" s="510"/>
      <c r="K94" s="510"/>
      <c r="L94" s="510"/>
      <c r="M94" s="510"/>
      <c r="N94" s="510"/>
      <c r="O94" s="529"/>
      <c r="P94" s="505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7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489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9"/>
      <c r="BC94" s="488"/>
      <c r="BD94" s="488"/>
      <c r="BE94" s="488"/>
      <c r="BF94" s="488"/>
      <c r="BG94" s="488"/>
      <c r="BH94" s="488"/>
      <c r="BI94" s="488"/>
      <c r="BJ94" s="488"/>
      <c r="BK94" s="488"/>
      <c r="BL94" s="488"/>
      <c r="BM94" s="488"/>
      <c r="BN94" s="518"/>
      <c r="BO94" s="488"/>
      <c r="BP94" s="488"/>
      <c r="BQ94" s="488"/>
      <c r="BR94" s="488"/>
      <c r="BS94" s="488"/>
      <c r="BT94" s="488"/>
      <c r="BU94" s="488"/>
      <c r="BV94" s="488"/>
      <c r="BW94" s="488"/>
      <c r="BX94" s="488"/>
      <c r="BY94" s="488"/>
      <c r="BZ94" s="488"/>
      <c r="CA94" s="478"/>
      <c r="CB94" s="488"/>
      <c r="CC94" s="488"/>
      <c r="CD94" s="488"/>
      <c r="CE94" s="488"/>
      <c r="CF94" s="55"/>
      <c r="CG94" s="488"/>
      <c r="CH94" s="488"/>
      <c r="CI94" s="488"/>
      <c r="CJ94" s="488"/>
      <c r="CK94" s="488"/>
      <c r="CL94" s="488"/>
      <c r="CM94" s="160"/>
      <c r="CN94" s="488"/>
      <c r="CO94" s="160"/>
      <c r="CP94" s="489"/>
      <c r="CQ94" s="503"/>
      <c r="CR94" s="505"/>
      <c r="CS94" s="518"/>
      <c r="CY94" s="233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</row>
    <row r="95" spans="1:120" ht="19.5" customHeight="1" thickBot="1" x14ac:dyDescent="0.35">
      <c r="A95" s="542"/>
      <c r="B95" s="648" t="s">
        <v>49</v>
      </c>
      <c r="C95" s="649"/>
      <c r="D95" s="508">
        <v>637.19348155364889</v>
      </c>
      <c r="E95" s="506">
        <v>292.53931925319586</v>
      </c>
      <c r="F95" s="506">
        <v>238.77799200829034</v>
      </c>
      <c r="G95" s="506">
        <v>184.32154472652402</v>
      </c>
      <c r="H95" s="506">
        <v>311.4505755027331</v>
      </c>
      <c r="I95" s="506">
        <v>138.74423144100439</v>
      </c>
      <c r="J95" s="506">
        <v>39.478034134901002</v>
      </c>
      <c r="K95" s="506">
        <v>53.879962746173703</v>
      </c>
      <c r="L95" s="506">
        <v>39.221368999593302</v>
      </c>
      <c r="M95" s="506">
        <v>18.417000000000002</v>
      </c>
      <c r="N95" s="506">
        <v>45.352761415591999</v>
      </c>
      <c r="O95" s="509">
        <v>158.269108033203</v>
      </c>
      <c r="P95" s="509">
        <v>2157.6453798148596</v>
      </c>
      <c r="Q95" s="506">
        <v>15.8391900007957</v>
      </c>
      <c r="R95" s="506">
        <v>18.219501359624999</v>
      </c>
      <c r="S95" s="506">
        <v>227.9063059355947</v>
      </c>
      <c r="T95" s="506">
        <v>355.76560431031504</v>
      </c>
      <c r="U95" s="506">
        <v>221.51586002468147</v>
      </c>
      <c r="V95" s="506">
        <v>6.1657456387362002</v>
      </c>
      <c r="W95" s="506">
        <v>3.6541079693266005</v>
      </c>
      <c r="X95" s="506">
        <v>0</v>
      </c>
      <c r="Y95" s="506">
        <v>2.6002000078943999</v>
      </c>
      <c r="Z95" s="506">
        <v>17.840405000000001</v>
      </c>
      <c r="AA95" s="506">
        <v>27.795461555423401</v>
      </c>
      <c r="AB95" s="519">
        <v>15.1172113612306</v>
      </c>
      <c r="AC95" s="487">
        <v>912.41959316362318</v>
      </c>
      <c r="AD95" s="491">
        <v>31.322000003081605</v>
      </c>
      <c r="AE95" s="491">
        <v>4.0517304104863996</v>
      </c>
      <c r="AF95" s="491">
        <v>8.518299997681801</v>
      </c>
      <c r="AG95" s="491">
        <v>35.871589999202804</v>
      </c>
      <c r="AH95" s="491">
        <v>38.013031007923999</v>
      </c>
      <c r="AI95" s="491">
        <v>29.260259999999999</v>
      </c>
      <c r="AJ95" s="491">
        <v>13.4963599911885</v>
      </c>
      <c r="AK95" s="491">
        <v>1.5000000063084</v>
      </c>
      <c r="AL95" s="491">
        <v>0</v>
      </c>
      <c r="AM95" s="491">
        <v>0</v>
      </c>
      <c r="AN95" s="491">
        <v>1.7033400000000001</v>
      </c>
      <c r="AO95" s="491">
        <v>0.34353</v>
      </c>
      <c r="AP95" s="508">
        <v>0</v>
      </c>
      <c r="AQ95" s="506">
        <v>0</v>
      </c>
      <c r="AR95" s="506">
        <v>0</v>
      </c>
      <c r="AS95" s="506">
        <v>0</v>
      </c>
      <c r="AT95" s="506">
        <v>0</v>
      </c>
      <c r="AU95" s="506">
        <v>7.5459999989948008</v>
      </c>
      <c r="AV95" s="506">
        <v>5.3042699999999998E-3</v>
      </c>
      <c r="AW95" s="506">
        <v>0</v>
      </c>
      <c r="AX95" s="506">
        <v>1.45821098235</v>
      </c>
      <c r="AY95" s="506">
        <v>24.059159999999999</v>
      </c>
      <c r="AZ95" s="506">
        <v>1.5214574999999999</v>
      </c>
      <c r="BA95" s="506">
        <v>0</v>
      </c>
      <c r="BB95" s="508">
        <v>0</v>
      </c>
      <c r="BC95" s="506">
        <v>0</v>
      </c>
      <c r="BD95" s="506">
        <v>0</v>
      </c>
      <c r="BE95" s="506">
        <v>3.3569930160485999</v>
      </c>
      <c r="BF95" s="506">
        <v>0</v>
      </c>
      <c r="BG95" s="506">
        <v>0</v>
      </c>
      <c r="BH95" s="506">
        <v>46.055490406964005</v>
      </c>
      <c r="BI95" s="506">
        <v>0</v>
      </c>
      <c r="BJ95" s="506">
        <v>0</v>
      </c>
      <c r="BK95" s="506">
        <v>0</v>
      </c>
      <c r="BL95" s="506">
        <v>0</v>
      </c>
      <c r="BM95" s="506">
        <v>1.4623470033188002</v>
      </c>
      <c r="BN95" s="507">
        <f t="shared" ref="BN95:BN98" si="28">SUM(BB95:BM95)</f>
        <v>50.8748304263314</v>
      </c>
      <c r="BO95" s="506">
        <v>0</v>
      </c>
      <c r="BP95" s="506">
        <v>0</v>
      </c>
      <c r="BQ95" s="506">
        <v>0</v>
      </c>
      <c r="BR95" s="506">
        <v>0</v>
      </c>
      <c r="BS95" s="506">
        <v>0.89476900000000004</v>
      </c>
      <c r="BT95" s="506">
        <v>0</v>
      </c>
      <c r="BU95" s="506">
        <v>0</v>
      </c>
      <c r="BV95" s="506">
        <v>0</v>
      </c>
      <c r="BW95" s="506">
        <v>0</v>
      </c>
      <c r="BX95" s="506">
        <v>0</v>
      </c>
      <c r="BY95" s="506">
        <v>0</v>
      </c>
      <c r="BZ95" s="506">
        <v>0</v>
      </c>
      <c r="CA95" s="478">
        <f t="shared" si="26"/>
        <v>0.89476900000000004</v>
      </c>
      <c r="CB95" s="506">
        <f>+CB96</f>
        <v>0</v>
      </c>
      <c r="CC95" s="506">
        <f>+CC96</f>
        <v>0</v>
      </c>
      <c r="CD95" s="506">
        <f t="shared" ref="CD95:CO95" si="29">+CD96</f>
        <v>0</v>
      </c>
      <c r="CE95" s="506">
        <f t="shared" si="29"/>
        <v>0.25</v>
      </c>
      <c r="CF95" s="506">
        <f t="shared" si="29"/>
        <v>0</v>
      </c>
      <c r="CG95" s="506">
        <f t="shared" si="29"/>
        <v>0</v>
      </c>
      <c r="CH95" s="506">
        <f t="shared" si="29"/>
        <v>7</v>
      </c>
      <c r="CI95" s="506">
        <f t="shared" si="29"/>
        <v>0</v>
      </c>
      <c r="CJ95" s="506">
        <f t="shared" si="29"/>
        <v>0</v>
      </c>
      <c r="CK95" s="506">
        <f t="shared" si="29"/>
        <v>0</v>
      </c>
      <c r="CL95" s="506">
        <f t="shared" si="29"/>
        <v>0</v>
      </c>
      <c r="CM95" s="509">
        <f t="shared" si="29"/>
        <v>0</v>
      </c>
      <c r="CN95" s="506">
        <f t="shared" si="29"/>
        <v>0.2</v>
      </c>
      <c r="CO95" s="509">
        <f t="shared" si="29"/>
        <v>0</v>
      </c>
      <c r="CP95" s="508">
        <f t="shared" ref="CP95:CP100" si="30">SUM($BO95:$BP95)</f>
        <v>0</v>
      </c>
      <c r="CQ95" s="506">
        <f t="shared" ref="CQ95:CQ130" si="31">SUM($CB95:$CC95)</f>
        <v>0</v>
      </c>
      <c r="CR95" s="509">
        <f t="shared" ref="CR95:CR130" si="32">SUM($CN95:$CO95)</f>
        <v>0.2</v>
      </c>
      <c r="CS95" s="507"/>
      <c r="CY95" s="233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</row>
    <row r="96" spans="1:120" ht="20.100000000000001" customHeight="1" thickBot="1" x14ac:dyDescent="0.3">
      <c r="A96" s="542"/>
      <c r="B96" s="530" t="s">
        <v>15</v>
      </c>
      <c r="C96" s="531" t="s">
        <v>16</v>
      </c>
      <c r="D96" s="524">
        <v>637.19348155364889</v>
      </c>
      <c r="E96" s="525">
        <v>292.53931925319586</v>
      </c>
      <c r="F96" s="525">
        <v>238.77799200829034</v>
      </c>
      <c r="G96" s="525">
        <v>184.32154472652402</v>
      </c>
      <c r="H96" s="525">
        <v>311.4505755027331</v>
      </c>
      <c r="I96" s="525">
        <v>138.74423144100439</v>
      </c>
      <c r="J96" s="525">
        <v>39.478034134901002</v>
      </c>
      <c r="K96" s="525">
        <v>53.879962746173703</v>
      </c>
      <c r="L96" s="525">
        <v>39.221368999593302</v>
      </c>
      <c r="M96" s="525">
        <v>18.417000000000002</v>
      </c>
      <c r="N96" s="525">
        <v>45.352761415591999</v>
      </c>
      <c r="O96" s="532">
        <v>158.269108033203</v>
      </c>
      <c r="P96" s="533">
        <v>2157.6453798148596</v>
      </c>
      <c r="Q96" s="525">
        <v>15.8391900007957</v>
      </c>
      <c r="R96" s="525">
        <v>18.219501359624999</v>
      </c>
      <c r="S96" s="525">
        <v>227.9063059355947</v>
      </c>
      <c r="T96" s="525">
        <v>355.76560431031504</v>
      </c>
      <c r="U96" s="525">
        <v>221.51586002468147</v>
      </c>
      <c r="V96" s="525">
        <v>6.1657456387362002</v>
      </c>
      <c r="W96" s="525">
        <v>3.6541079693266005</v>
      </c>
      <c r="X96" s="525">
        <v>0</v>
      </c>
      <c r="Y96" s="525">
        <v>2.6002000078943999</v>
      </c>
      <c r="Z96" s="525">
        <v>17.840405000000001</v>
      </c>
      <c r="AA96" s="525">
        <v>27.795461555423401</v>
      </c>
      <c r="AB96" s="526">
        <v>15.1172113612306</v>
      </c>
      <c r="AC96" s="534">
        <v>912.41959316362318</v>
      </c>
      <c r="AD96" s="525">
        <v>31.322000003081605</v>
      </c>
      <c r="AE96" s="525">
        <v>4.0517304104863996</v>
      </c>
      <c r="AF96" s="525">
        <v>8.518299997681801</v>
      </c>
      <c r="AG96" s="525">
        <v>35.871589999202804</v>
      </c>
      <c r="AH96" s="525">
        <v>38.013031007923999</v>
      </c>
      <c r="AI96" s="525">
        <v>29.260259999999999</v>
      </c>
      <c r="AJ96" s="525">
        <v>13.4963599911885</v>
      </c>
      <c r="AK96" s="525">
        <v>1.5000000063084</v>
      </c>
      <c r="AL96" s="525">
        <v>0</v>
      </c>
      <c r="AM96" s="525">
        <v>0</v>
      </c>
      <c r="AN96" s="525">
        <v>1.7033400000000001</v>
      </c>
      <c r="AO96" s="525">
        <v>0.34353</v>
      </c>
      <c r="AP96" s="524">
        <v>0</v>
      </c>
      <c r="AQ96" s="525">
        <v>0</v>
      </c>
      <c r="AR96" s="525">
        <v>0</v>
      </c>
      <c r="AS96" s="525">
        <v>0</v>
      </c>
      <c r="AT96" s="525">
        <v>0</v>
      </c>
      <c r="AU96" s="525">
        <v>7.5459999989948008</v>
      </c>
      <c r="AV96" s="525">
        <v>5.3042699999999998E-3</v>
      </c>
      <c r="AW96" s="525">
        <v>0</v>
      </c>
      <c r="AX96" s="525">
        <v>1.45821098235</v>
      </c>
      <c r="AY96" s="525">
        <v>24.059159999999999</v>
      </c>
      <c r="AZ96" s="525">
        <v>1.5214574999999999</v>
      </c>
      <c r="BA96" s="525">
        <v>0</v>
      </c>
      <c r="BB96" s="524">
        <v>0</v>
      </c>
      <c r="BC96" s="525">
        <v>0</v>
      </c>
      <c r="BD96" s="525">
        <v>0</v>
      </c>
      <c r="BE96" s="525">
        <v>3.3569930160485999</v>
      </c>
      <c r="BF96" s="525">
        <v>0</v>
      </c>
      <c r="BG96" s="525">
        <v>0</v>
      </c>
      <c r="BH96" s="525">
        <v>46.055490406964005</v>
      </c>
      <c r="BI96" s="525">
        <v>0</v>
      </c>
      <c r="BJ96" s="525">
        <v>0</v>
      </c>
      <c r="BK96" s="525">
        <v>0</v>
      </c>
      <c r="BL96" s="525">
        <v>0</v>
      </c>
      <c r="BM96" s="525">
        <v>1.4623470033188002</v>
      </c>
      <c r="BN96" s="535">
        <f t="shared" si="28"/>
        <v>50.8748304263314</v>
      </c>
      <c r="BO96" s="525">
        <v>0</v>
      </c>
      <c r="BP96" s="525">
        <v>0</v>
      </c>
      <c r="BQ96" s="525">
        <v>0</v>
      </c>
      <c r="BR96" s="525">
        <v>0</v>
      </c>
      <c r="BS96" s="525">
        <v>0.89476900000000004</v>
      </c>
      <c r="BT96" s="525">
        <v>0</v>
      </c>
      <c r="BU96" s="525">
        <v>0</v>
      </c>
      <c r="BV96" s="525">
        <v>0</v>
      </c>
      <c r="BW96" s="525">
        <v>0</v>
      </c>
      <c r="BX96" s="525">
        <v>0</v>
      </c>
      <c r="BY96" s="525">
        <v>0</v>
      </c>
      <c r="BZ96" s="525">
        <v>0</v>
      </c>
      <c r="CA96" s="535">
        <f t="shared" si="26"/>
        <v>0.89476900000000004</v>
      </c>
      <c r="CB96" s="525">
        <v>0</v>
      </c>
      <c r="CC96" s="525">
        <v>0</v>
      </c>
      <c r="CD96" s="525">
        <v>0</v>
      </c>
      <c r="CE96" s="525">
        <f>250000/1000000</f>
        <v>0.25</v>
      </c>
      <c r="CF96" s="525">
        <v>0</v>
      </c>
      <c r="CG96" s="525">
        <v>0</v>
      </c>
      <c r="CH96" s="525">
        <v>7</v>
      </c>
      <c r="CI96" s="525">
        <v>0</v>
      </c>
      <c r="CJ96" s="525">
        <v>0</v>
      </c>
      <c r="CK96" s="525">
        <v>0</v>
      </c>
      <c r="CL96" s="525">
        <v>0</v>
      </c>
      <c r="CM96" s="532">
        <v>0</v>
      </c>
      <c r="CN96" s="525">
        <v>0.2</v>
      </c>
      <c r="CO96" s="532">
        <v>0</v>
      </c>
      <c r="CP96" s="524">
        <f t="shared" si="30"/>
        <v>0</v>
      </c>
      <c r="CQ96" s="575">
        <f t="shared" si="31"/>
        <v>0</v>
      </c>
      <c r="CR96" s="533">
        <f t="shared" si="32"/>
        <v>0.2</v>
      </c>
      <c r="CS96" s="534"/>
      <c r="CY96" s="233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</row>
    <row r="97" spans="1:3398" ht="20.100000000000001" customHeight="1" thickBot="1" x14ac:dyDescent="0.3">
      <c r="A97" s="542"/>
      <c r="B97" s="454"/>
      <c r="C97" s="325" t="s">
        <v>115</v>
      </c>
      <c r="D97" s="322">
        <f t="shared" ref="D97:AI97" si="33">+D98+D138+D173+D175</f>
        <v>5162</v>
      </c>
      <c r="E97" s="323">
        <f t="shared" si="33"/>
        <v>4393</v>
      </c>
      <c r="F97" s="323">
        <f t="shared" si="33"/>
        <v>5069</v>
      </c>
      <c r="G97" s="323">
        <f t="shared" si="33"/>
        <v>4887</v>
      </c>
      <c r="H97" s="323">
        <f t="shared" si="33"/>
        <v>4972</v>
      </c>
      <c r="I97" s="323">
        <f t="shared" si="33"/>
        <v>5033</v>
      </c>
      <c r="J97" s="323">
        <f t="shared" si="33"/>
        <v>5158</v>
      </c>
      <c r="K97" s="323">
        <f t="shared" si="33"/>
        <v>4582</v>
      </c>
      <c r="L97" s="323">
        <f t="shared" si="33"/>
        <v>5023</v>
      </c>
      <c r="M97" s="323">
        <f t="shared" si="33"/>
        <v>5111</v>
      </c>
      <c r="N97" s="323">
        <f t="shared" si="33"/>
        <v>4906</v>
      </c>
      <c r="O97" s="324">
        <f t="shared" si="33"/>
        <v>5521</v>
      </c>
      <c r="P97" s="323">
        <f t="shared" si="33"/>
        <v>59817</v>
      </c>
      <c r="Q97" s="322">
        <f t="shared" si="33"/>
        <v>4353</v>
      </c>
      <c r="R97" s="323">
        <f t="shared" si="33"/>
        <v>4211</v>
      </c>
      <c r="S97" s="323">
        <f t="shared" si="33"/>
        <v>5289</v>
      </c>
      <c r="T97" s="323">
        <f t="shared" si="33"/>
        <v>5113</v>
      </c>
      <c r="U97" s="323">
        <f t="shared" si="33"/>
        <v>5185</v>
      </c>
      <c r="V97" s="323">
        <f t="shared" si="33"/>
        <v>5191</v>
      </c>
      <c r="W97" s="323">
        <f t="shared" si="33"/>
        <v>5019</v>
      </c>
      <c r="X97" s="323">
        <f t="shared" si="33"/>
        <v>5164</v>
      </c>
      <c r="Y97" s="323">
        <f t="shared" si="33"/>
        <v>5262</v>
      </c>
      <c r="Z97" s="323">
        <f t="shared" si="33"/>
        <v>5216</v>
      </c>
      <c r="AA97" s="323">
        <f t="shared" si="33"/>
        <v>4985</v>
      </c>
      <c r="AB97" s="324">
        <f t="shared" si="33"/>
        <v>5776</v>
      </c>
      <c r="AC97" s="323">
        <f t="shared" si="33"/>
        <v>60764</v>
      </c>
      <c r="AD97" s="322">
        <f t="shared" si="33"/>
        <v>4907</v>
      </c>
      <c r="AE97" s="323">
        <f t="shared" si="33"/>
        <v>4659</v>
      </c>
      <c r="AF97" s="323">
        <f t="shared" si="33"/>
        <v>5111</v>
      </c>
      <c r="AG97" s="323">
        <f t="shared" si="33"/>
        <v>4840</v>
      </c>
      <c r="AH97" s="323">
        <f t="shared" si="33"/>
        <v>5347</v>
      </c>
      <c r="AI97" s="323">
        <f t="shared" si="33"/>
        <v>5133</v>
      </c>
      <c r="AJ97" s="323">
        <f t="shared" ref="AJ97:BM97" si="34">+AJ98+AJ138+AJ173+AJ175</f>
        <v>4590</v>
      </c>
      <c r="AK97" s="323">
        <f t="shared" si="34"/>
        <v>5118</v>
      </c>
      <c r="AL97" s="323">
        <f t="shared" si="34"/>
        <v>4913</v>
      </c>
      <c r="AM97" s="323">
        <f t="shared" si="34"/>
        <v>4636</v>
      </c>
      <c r="AN97" s="323">
        <f t="shared" si="34"/>
        <v>4825</v>
      </c>
      <c r="AO97" s="324">
        <f t="shared" si="34"/>
        <v>5215</v>
      </c>
      <c r="AP97" s="323">
        <f t="shared" si="34"/>
        <v>4500</v>
      </c>
      <c r="AQ97" s="323">
        <f t="shared" si="34"/>
        <v>4349</v>
      </c>
      <c r="AR97" s="323">
        <f t="shared" si="34"/>
        <v>5191</v>
      </c>
      <c r="AS97" s="323">
        <f t="shared" si="34"/>
        <v>4646</v>
      </c>
      <c r="AT97" s="323">
        <f t="shared" si="34"/>
        <v>5721</v>
      </c>
      <c r="AU97" s="323">
        <f t="shared" si="34"/>
        <v>4753</v>
      </c>
      <c r="AV97" s="323">
        <f t="shared" si="34"/>
        <v>5361</v>
      </c>
      <c r="AW97" s="323">
        <f t="shared" si="34"/>
        <v>5345</v>
      </c>
      <c r="AX97" s="323">
        <f t="shared" si="34"/>
        <v>4979</v>
      </c>
      <c r="AY97" s="323">
        <f t="shared" si="34"/>
        <v>5717</v>
      </c>
      <c r="AZ97" s="323">
        <f t="shared" si="34"/>
        <v>5025</v>
      </c>
      <c r="BA97" s="323">
        <f t="shared" si="34"/>
        <v>5065</v>
      </c>
      <c r="BB97" s="322">
        <f t="shared" si="34"/>
        <v>4990</v>
      </c>
      <c r="BC97" s="323">
        <f t="shared" si="34"/>
        <v>4500</v>
      </c>
      <c r="BD97" s="323">
        <f t="shared" si="34"/>
        <v>5042</v>
      </c>
      <c r="BE97" s="323">
        <f t="shared" si="34"/>
        <v>5589</v>
      </c>
      <c r="BF97" s="323">
        <f t="shared" si="34"/>
        <v>5777</v>
      </c>
      <c r="BG97" s="323">
        <f t="shared" si="34"/>
        <v>5396</v>
      </c>
      <c r="BH97" s="323">
        <f t="shared" si="34"/>
        <v>6350</v>
      </c>
      <c r="BI97" s="323">
        <f t="shared" si="34"/>
        <v>5837</v>
      </c>
      <c r="BJ97" s="323">
        <f t="shared" si="34"/>
        <v>5798</v>
      </c>
      <c r="BK97" s="323">
        <f t="shared" si="34"/>
        <v>6415</v>
      </c>
      <c r="BL97" s="323">
        <f t="shared" si="34"/>
        <v>6134</v>
      </c>
      <c r="BM97" s="323">
        <f t="shared" si="34"/>
        <v>6696</v>
      </c>
      <c r="BN97" s="438">
        <f t="shared" si="28"/>
        <v>68524</v>
      </c>
      <c r="BO97" s="323">
        <f t="shared" ref="BO97:CF97" si="35">+BO98+BO138+BO173+BO175</f>
        <v>6146</v>
      </c>
      <c r="BP97" s="323">
        <f t="shared" si="35"/>
        <v>5852</v>
      </c>
      <c r="BQ97" s="323">
        <f t="shared" si="35"/>
        <v>5971</v>
      </c>
      <c r="BR97" s="323">
        <f t="shared" si="35"/>
        <v>6322</v>
      </c>
      <c r="BS97" s="323">
        <f t="shared" si="35"/>
        <v>6551</v>
      </c>
      <c r="BT97" s="323">
        <f t="shared" si="35"/>
        <v>6107</v>
      </c>
      <c r="BU97" s="323">
        <f t="shared" si="35"/>
        <v>6809</v>
      </c>
      <c r="BV97" s="323">
        <f t="shared" si="35"/>
        <v>6391</v>
      </c>
      <c r="BW97" s="323">
        <f t="shared" si="35"/>
        <v>6731</v>
      </c>
      <c r="BX97" s="323">
        <f t="shared" si="35"/>
        <v>7270</v>
      </c>
      <c r="BY97" s="323">
        <f t="shared" si="35"/>
        <v>6071</v>
      </c>
      <c r="BZ97" s="323">
        <f t="shared" si="35"/>
        <v>8418</v>
      </c>
      <c r="CA97" s="438">
        <f t="shared" si="26"/>
        <v>78639</v>
      </c>
      <c r="CB97" s="323">
        <f t="shared" si="35"/>
        <v>7122</v>
      </c>
      <c r="CC97" s="323">
        <f t="shared" si="35"/>
        <v>6335</v>
      </c>
      <c r="CD97" s="323">
        <f t="shared" si="35"/>
        <v>7653</v>
      </c>
      <c r="CE97" s="323">
        <f t="shared" si="35"/>
        <v>7823</v>
      </c>
      <c r="CF97" s="323">
        <f t="shared" si="35"/>
        <v>7310</v>
      </c>
      <c r="CG97" s="323">
        <f t="shared" ref="CG97" si="36">+CG98+CG138+CG173+CG175</f>
        <v>7945</v>
      </c>
      <c r="CH97" s="323">
        <f t="shared" ref="CH97:CN97" si="37">+CH98+CH138+CH173+CH175</f>
        <v>8776</v>
      </c>
      <c r="CI97" s="323">
        <f t="shared" si="37"/>
        <v>8294</v>
      </c>
      <c r="CJ97" s="323">
        <f t="shared" si="37"/>
        <v>8599</v>
      </c>
      <c r="CK97" s="323">
        <f t="shared" si="37"/>
        <v>9353</v>
      </c>
      <c r="CL97" s="323">
        <f t="shared" si="37"/>
        <v>8598</v>
      </c>
      <c r="CM97" s="324">
        <f t="shared" si="37"/>
        <v>9999</v>
      </c>
      <c r="CN97" s="323">
        <f t="shared" si="37"/>
        <v>8388</v>
      </c>
      <c r="CO97" s="324">
        <f t="shared" ref="CO97" si="38">+CO98+CO138+CO173+CO175</f>
        <v>8214</v>
      </c>
      <c r="CP97" s="322">
        <f t="shared" si="30"/>
        <v>11998</v>
      </c>
      <c r="CQ97" s="323">
        <f t="shared" si="31"/>
        <v>13457</v>
      </c>
      <c r="CR97" s="324">
        <f t="shared" si="32"/>
        <v>16602</v>
      </c>
      <c r="CS97" s="548">
        <f t="shared" si="13"/>
        <v>23.370736419707217</v>
      </c>
      <c r="CY97" s="233"/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</row>
    <row r="98" spans="1:3398" s="36" customFormat="1" ht="20.100000000000001" customHeight="1" thickBot="1" x14ac:dyDescent="0.35">
      <c r="A98" s="542"/>
      <c r="B98" s="342" t="s">
        <v>71</v>
      </c>
      <c r="C98" s="274"/>
      <c r="D98" s="185">
        <f t="shared" ref="D98:AI98" si="39">SUM(D99:D137)</f>
        <v>3856</v>
      </c>
      <c r="E98" s="169">
        <f t="shared" si="39"/>
        <v>3216</v>
      </c>
      <c r="F98" s="169">
        <f t="shared" si="39"/>
        <v>3684</v>
      </c>
      <c r="G98" s="169">
        <f t="shared" si="39"/>
        <v>3570</v>
      </c>
      <c r="H98" s="169">
        <f t="shared" si="39"/>
        <v>3508</v>
      </c>
      <c r="I98" s="169">
        <f t="shared" si="39"/>
        <v>3593</v>
      </c>
      <c r="J98" s="169">
        <f t="shared" si="39"/>
        <v>3706</v>
      </c>
      <c r="K98" s="169">
        <f t="shared" si="39"/>
        <v>3322</v>
      </c>
      <c r="L98" s="169">
        <f t="shared" si="39"/>
        <v>3700</v>
      </c>
      <c r="M98" s="169">
        <f t="shared" si="39"/>
        <v>3817</v>
      </c>
      <c r="N98" s="169">
        <f t="shared" si="39"/>
        <v>3557</v>
      </c>
      <c r="O98" s="169">
        <f t="shared" si="39"/>
        <v>4053</v>
      </c>
      <c r="P98" s="171">
        <f t="shared" si="39"/>
        <v>43582</v>
      </c>
      <c r="Q98" s="169">
        <f t="shared" si="39"/>
        <v>3227</v>
      </c>
      <c r="R98" s="169">
        <f t="shared" si="39"/>
        <v>3091</v>
      </c>
      <c r="S98" s="169">
        <f t="shared" si="39"/>
        <v>3892</v>
      </c>
      <c r="T98" s="169">
        <f t="shared" si="39"/>
        <v>3718</v>
      </c>
      <c r="U98" s="169">
        <f t="shared" si="39"/>
        <v>3775</v>
      </c>
      <c r="V98" s="169">
        <f t="shared" si="39"/>
        <v>3671</v>
      </c>
      <c r="W98" s="169">
        <f t="shared" si="39"/>
        <v>3670</v>
      </c>
      <c r="X98" s="169">
        <f t="shared" si="39"/>
        <v>3878</v>
      </c>
      <c r="Y98" s="169">
        <f t="shared" si="39"/>
        <v>3965</v>
      </c>
      <c r="Z98" s="169">
        <f t="shared" si="39"/>
        <v>3912</v>
      </c>
      <c r="AA98" s="169">
        <f t="shared" si="39"/>
        <v>3770</v>
      </c>
      <c r="AB98" s="169">
        <f t="shared" si="39"/>
        <v>4200</v>
      </c>
      <c r="AC98" s="171">
        <f t="shared" si="39"/>
        <v>44769</v>
      </c>
      <c r="AD98" s="169">
        <f t="shared" si="39"/>
        <v>3701</v>
      </c>
      <c r="AE98" s="169">
        <f t="shared" si="39"/>
        <v>3490</v>
      </c>
      <c r="AF98" s="169">
        <f t="shared" si="39"/>
        <v>3812</v>
      </c>
      <c r="AG98" s="169">
        <f t="shared" si="39"/>
        <v>3636</v>
      </c>
      <c r="AH98" s="169">
        <f t="shared" si="39"/>
        <v>3952</v>
      </c>
      <c r="AI98" s="169">
        <f t="shared" si="39"/>
        <v>3859</v>
      </c>
      <c r="AJ98" s="169">
        <f t="shared" ref="AJ98:BM98" si="40">SUM(AJ99:AJ137)</f>
        <v>3276</v>
      </c>
      <c r="AK98" s="169">
        <f t="shared" si="40"/>
        <v>3594</v>
      </c>
      <c r="AL98" s="169">
        <f t="shared" si="40"/>
        <v>3465</v>
      </c>
      <c r="AM98" s="169">
        <f t="shared" si="40"/>
        <v>3328</v>
      </c>
      <c r="AN98" s="169">
        <f t="shared" si="40"/>
        <v>3416</v>
      </c>
      <c r="AO98" s="169">
        <f t="shared" si="40"/>
        <v>3718</v>
      </c>
      <c r="AP98" s="185">
        <f t="shared" si="40"/>
        <v>3198</v>
      </c>
      <c r="AQ98" s="169">
        <f t="shared" si="40"/>
        <v>3105</v>
      </c>
      <c r="AR98" s="169">
        <f t="shared" si="40"/>
        <v>3629</v>
      </c>
      <c r="AS98" s="169">
        <f t="shared" si="40"/>
        <v>3173</v>
      </c>
      <c r="AT98" s="169">
        <f t="shared" si="40"/>
        <v>3947</v>
      </c>
      <c r="AU98" s="169">
        <f t="shared" si="40"/>
        <v>3373</v>
      </c>
      <c r="AV98" s="169">
        <f t="shared" si="40"/>
        <v>3905</v>
      </c>
      <c r="AW98" s="169">
        <f t="shared" si="40"/>
        <v>3882</v>
      </c>
      <c r="AX98" s="169">
        <f t="shared" si="40"/>
        <v>3589</v>
      </c>
      <c r="AY98" s="169">
        <f t="shared" si="40"/>
        <v>4210</v>
      </c>
      <c r="AZ98" s="169">
        <f t="shared" si="40"/>
        <v>3705</v>
      </c>
      <c r="BA98" s="421">
        <f t="shared" si="40"/>
        <v>3753</v>
      </c>
      <c r="BB98" s="169">
        <f t="shared" si="40"/>
        <v>3586</v>
      </c>
      <c r="BC98" s="169">
        <f t="shared" si="40"/>
        <v>3269</v>
      </c>
      <c r="BD98" s="169">
        <f t="shared" si="40"/>
        <v>3682</v>
      </c>
      <c r="BE98" s="169">
        <f t="shared" si="40"/>
        <v>4133</v>
      </c>
      <c r="BF98" s="169">
        <f t="shared" si="40"/>
        <v>4368</v>
      </c>
      <c r="BG98" s="169">
        <f t="shared" si="40"/>
        <v>4063</v>
      </c>
      <c r="BH98" s="169">
        <f t="shared" si="40"/>
        <v>4880</v>
      </c>
      <c r="BI98" s="169">
        <f t="shared" si="40"/>
        <v>4324</v>
      </c>
      <c r="BJ98" s="169">
        <f t="shared" si="40"/>
        <v>4329</v>
      </c>
      <c r="BK98" s="169">
        <f t="shared" si="40"/>
        <v>4810</v>
      </c>
      <c r="BL98" s="169">
        <f t="shared" si="40"/>
        <v>4654</v>
      </c>
      <c r="BM98" s="169">
        <f t="shared" si="40"/>
        <v>5235</v>
      </c>
      <c r="BN98" s="171">
        <f t="shared" si="28"/>
        <v>51333</v>
      </c>
      <c r="BO98" s="169">
        <f t="shared" ref="BO98:CF98" si="41">SUM(BO99:BO137)</f>
        <v>4705</v>
      </c>
      <c r="BP98" s="169">
        <f t="shared" si="41"/>
        <v>4482</v>
      </c>
      <c r="BQ98" s="169">
        <f t="shared" si="41"/>
        <v>4558</v>
      </c>
      <c r="BR98" s="169">
        <f t="shared" si="41"/>
        <v>4826</v>
      </c>
      <c r="BS98" s="169">
        <f t="shared" si="41"/>
        <v>4991</v>
      </c>
      <c r="BT98" s="169">
        <f t="shared" si="41"/>
        <v>4665</v>
      </c>
      <c r="BU98" s="169">
        <f t="shared" si="41"/>
        <v>5240</v>
      </c>
      <c r="BV98" s="169">
        <f t="shared" si="41"/>
        <v>4760</v>
      </c>
      <c r="BW98" s="169">
        <f t="shared" si="41"/>
        <v>5071</v>
      </c>
      <c r="BX98" s="169">
        <f t="shared" si="41"/>
        <v>5560</v>
      </c>
      <c r="BY98" s="169">
        <f t="shared" si="41"/>
        <v>4672</v>
      </c>
      <c r="BZ98" s="169">
        <f t="shared" si="41"/>
        <v>6443</v>
      </c>
      <c r="CA98" s="171">
        <f t="shared" si="26"/>
        <v>59973</v>
      </c>
      <c r="CB98" s="169">
        <f t="shared" si="41"/>
        <v>5381</v>
      </c>
      <c r="CC98" s="169">
        <f t="shared" si="41"/>
        <v>4808</v>
      </c>
      <c r="CD98" s="169">
        <f t="shared" si="41"/>
        <v>5836</v>
      </c>
      <c r="CE98" s="169">
        <f t="shared" si="41"/>
        <v>5939</v>
      </c>
      <c r="CF98" s="169">
        <f t="shared" si="41"/>
        <v>5625</v>
      </c>
      <c r="CG98" s="169">
        <f t="shared" ref="CG98" si="42">SUM(CG99:CG137)</f>
        <v>6081</v>
      </c>
      <c r="CH98" s="169">
        <f t="shared" ref="CH98:CN98" si="43">SUM(CH99:CH137)</f>
        <v>6641</v>
      </c>
      <c r="CI98" s="169">
        <f t="shared" si="43"/>
        <v>6214</v>
      </c>
      <c r="CJ98" s="169">
        <f t="shared" si="43"/>
        <v>6455</v>
      </c>
      <c r="CK98" s="169">
        <f t="shared" si="43"/>
        <v>7082</v>
      </c>
      <c r="CL98" s="169">
        <f t="shared" si="43"/>
        <v>6518</v>
      </c>
      <c r="CM98" s="421">
        <f t="shared" si="43"/>
        <v>7652</v>
      </c>
      <c r="CN98" s="169">
        <f t="shared" si="43"/>
        <v>6364</v>
      </c>
      <c r="CO98" s="421">
        <f t="shared" ref="CO98" si="44">SUM(CO99:CO137)</f>
        <v>6234</v>
      </c>
      <c r="CP98" s="578">
        <f t="shared" si="30"/>
        <v>9187</v>
      </c>
      <c r="CQ98" s="372">
        <f t="shared" si="31"/>
        <v>10189</v>
      </c>
      <c r="CR98" s="373">
        <f t="shared" si="32"/>
        <v>12598</v>
      </c>
      <c r="CS98" s="184">
        <f t="shared" si="13"/>
        <v>23.643144567671026</v>
      </c>
      <c r="CT98" s="233"/>
      <c r="CU98" s="233"/>
      <c r="CV98" s="233"/>
      <c r="CW98" s="233"/>
      <c r="CX98" s="233"/>
      <c r="CY98" s="233"/>
      <c r="CZ98" s="233"/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  <c r="BGA98" s="10"/>
      <c r="BGB98" s="10"/>
      <c r="BGC98" s="10"/>
      <c r="BGD98" s="10"/>
      <c r="BGE98" s="10"/>
      <c r="BGF98" s="10"/>
      <c r="BGG98" s="10"/>
      <c r="BGH98" s="10"/>
      <c r="BGI98" s="10"/>
      <c r="BGJ98" s="10"/>
      <c r="BGK98" s="10"/>
      <c r="BGL98" s="10"/>
      <c r="BGM98" s="10"/>
      <c r="BGN98" s="10"/>
      <c r="BGO98" s="10"/>
      <c r="BGP98" s="10"/>
      <c r="BGQ98" s="10"/>
      <c r="BGR98" s="10"/>
      <c r="BGS98" s="10"/>
      <c r="BGT98" s="10"/>
      <c r="BGU98" s="10"/>
      <c r="BGV98" s="10"/>
      <c r="BGW98" s="10"/>
      <c r="BGX98" s="10"/>
      <c r="BGY98" s="10"/>
      <c r="BGZ98" s="10"/>
      <c r="BHA98" s="10"/>
      <c r="BHB98" s="10"/>
      <c r="BHC98" s="10"/>
      <c r="BHD98" s="10"/>
      <c r="BHE98" s="10"/>
      <c r="BHF98" s="10"/>
      <c r="BHG98" s="10"/>
      <c r="BHH98" s="10"/>
      <c r="BHI98" s="10"/>
      <c r="BHJ98" s="10"/>
      <c r="BHK98" s="10"/>
      <c r="BHL98" s="10"/>
      <c r="BHM98" s="10"/>
      <c r="BHN98" s="10"/>
      <c r="BHO98" s="10"/>
      <c r="BHP98" s="10"/>
      <c r="BHQ98" s="10"/>
      <c r="BHR98" s="10"/>
      <c r="BHS98" s="10"/>
      <c r="BHT98" s="10"/>
      <c r="BHU98" s="10"/>
      <c r="BHV98" s="10"/>
      <c r="BHW98" s="10"/>
      <c r="BHX98" s="10"/>
      <c r="BHY98" s="10"/>
      <c r="BHZ98" s="10"/>
      <c r="BIA98" s="10"/>
      <c r="BIB98" s="10"/>
      <c r="BIC98" s="10"/>
      <c r="BID98" s="10"/>
      <c r="BIE98" s="10"/>
      <c r="BIF98" s="10"/>
      <c r="BIG98" s="10"/>
      <c r="BIH98" s="10"/>
      <c r="BII98" s="10"/>
      <c r="BIJ98" s="10"/>
      <c r="BIK98" s="10"/>
      <c r="BIL98" s="10"/>
      <c r="BIM98" s="10"/>
      <c r="BIN98" s="10"/>
      <c r="BIO98" s="10"/>
      <c r="BIP98" s="10"/>
      <c r="BIQ98" s="10"/>
      <c r="BIR98" s="10"/>
      <c r="BIS98" s="10"/>
      <c r="BIT98" s="10"/>
      <c r="BIU98" s="10"/>
      <c r="BIV98" s="10"/>
      <c r="BIW98" s="10"/>
      <c r="BIX98" s="10"/>
      <c r="BIY98" s="10"/>
      <c r="BIZ98" s="10"/>
      <c r="BJA98" s="10"/>
      <c r="BJB98" s="10"/>
      <c r="BJC98" s="10"/>
      <c r="BJD98" s="10"/>
      <c r="BJE98" s="10"/>
      <c r="BJF98" s="10"/>
      <c r="BJG98" s="10"/>
      <c r="BJH98" s="10"/>
      <c r="BJI98" s="10"/>
      <c r="BJJ98" s="10"/>
      <c r="BJK98" s="10"/>
      <c r="BJL98" s="10"/>
      <c r="BJM98" s="10"/>
      <c r="BJN98" s="10"/>
      <c r="BJO98" s="10"/>
      <c r="BJP98" s="10"/>
      <c r="BJQ98" s="10"/>
      <c r="BJR98" s="10"/>
      <c r="BJS98" s="10"/>
      <c r="BJT98" s="10"/>
      <c r="BJU98" s="10"/>
      <c r="BJV98" s="10"/>
      <c r="BJW98" s="10"/>
      <c r="BJX98" s="10"/>
      <c r="BJY98" s="10"/>
      <c r="BJZ98" s="10"/>
      <c r="BKA98" s="10"/>
      <c r="BKB98" s="10"/>
      <c r="BKC98" s="10"/>
      <c r="BKD98" s="10"/>
      <c r="BKE98" s="10"/>
      <c r="BKF98" s="10"/>
      <c r="BKG98" s="10"/>
      <c r="BKH98" s="10"/>
      <c r="BKI98" s="10"/>
      <c r="BKJ98" s="10"/>
      <c r="BKK98" s="10"/>
      <c r="BKL98" s="10"/>
      <c r="BKM98" s="10"/>
      <c r="BKN98" s="10"/>
      <c r="BKO98" s="10"/>
      <c r="BKP98" s="10"/>
      <c r="BKQ98" s="10"/>
      <c r="BKR98" s="10"/>
      <c r="BKS98" s="10"/>
      <c r="BKT98" s="10"/>
      <c r="BKU98" s="10"/>
      <c r="BKV98" s="10"/>
      <c r="BKW98" s="10"/>
      <c r="BKX98" s="10"/>
      <c r="BKY98" s="10"/>
      <c r="BKZ98" s="10"/>
      <c r="BLA98" s="10"/>
      <c r="BLB98" s="10"/>
      <c r="BLC98" s="10"/>
      <c r="BLD98" s="10"/>
      <c r="BLE98" s="10"/>
      <c r="BLF98" s="10"/>
      <c r="BLG98" s="10"/>
      <c r="BLH98" s="10"/>
      <c r="BLI98" s="10"/>
      <c r="BLJ98" s="10"/>
      <c r="BLK98" s="10"/>
      <c r="BLL98" s="10"/>
      <c r="BLM98" s="10"/>
      <c r="BLN98" s="10"/>
      <c r="BLO98" s="10"/>
      <c r="BLP98" s="10"/>
      <c r="BLQ98" s="10"/>
      <c r="BLR98" s="10"/>
      <c r="BLS98" s="10"/>
      <c r="BLT98" s="10"/>
      <c r="BLU98" s="10"/>
      <c r="BLV98" s="10"/>
      <c r="BLW98" s="10"/>
      <c r="BLX98" s="10"/>
      <c r="BLY98" s="10"/>
      <c r="BLZ98" s="10"/>
      <c r="BMA98" s="10"/>
      <c r="BMB98" s="10"/>
      <c r="BMC98" s="10"/>
      <c r="BMD98" s="10"/>
      <c r="BME98" s="10"/>
      <c r="BMF98" s="10"/>
      <c r="BMG98" s="10"/>
      <c r="BMH98" s="10"/>
      <c r="BMI98" s="10"/>
      <c r="BMJ98" s="10"/>
      <c r="BMK98" s="10"/>
      <c r="BML98" s="10"/>
      <c r="BMM98" s="10"/>
      <c r="BMN98" s="10"/>
      <c r="BMO98" s="10"/>
      <c r="BMP98" s="10"/>
      <c r="BMQ98" s="10"/>
      <c r="BMR98" s="10"/>
      <c r="BMS98" s="10"/>
      <c r="BMT98" s="10"/>
      <c r="BMU98" s="10"/>
      <c r="BMV98" s="10"/>
      <c r="BMW98" s="10"/>
      <c r="BMX98" s="10"/>
      <c r="BMY98" s="10"/>
      <c r="BMZ98" s="10"/>
      <c r="BNA98" s="10"/>
      <c r="BNB98" s="10"/>
      <c r="BNC98" s="10"/>
      <c r="BND98" s="10"/>
      <c r="BNE98" s="10"/>
      <c r="BNF98" s="10"/>
      <c r="BNG98" s="10"/>
      <c r="BNH98" s="10"/>
      <c r="BNI98" s="10"/>
      <c r="BNJ98" s="10"/>
      <c r="BNK98" s="10"/>
      <c r="BNL98" s="10"/>
      <c r="BNM98" s="10"/>
      <c r="BNN98" s="10"/>
      <c r="BNO98" s="10"/>
      <c r="BNP98" s="10"/>
      <c r="BNQ98" s="10"/>
      <c r="BNR98" s="10"/>
      <c r="BNS98" s="10"/>
      <c r="BNT98" s="10"/>
      <c r="BNU98" s="10"/>
      <c r="BNV98" s="10"/>
      <c r="BNW98" s="10"/>
      <c r="BNX98" s="10"/>
      <c r="BNY98" s="10"/>
      <c r="BNZ98" s="10"/>
      <c r="BOA98" s="10"/>
      <c r="BOB98" s="10"/>
      <c r="BOC98" s="10"/>
      <c r="BOD98" s="10"/>
      <c r="BOE98" s="10"/>
      <c r="BOF98" s="10"/>
      <c r="BOG98" s="10"/>
      <c r="BOH98" s="10"/>
      <c r="BOI98" s="10"/>
      <c r="BOJ98" s="10"/>
      <c r="BOK98" s="10"/>
      <c r="BOL98" s="10"/>
      <c r="BOM98" s="10"/>
      <c r="BON98" s="10"/>
      <c r="BOO98" s="10"/>
      <c r="BOP98" s="10"/>
      <c r="BOQ98" s="10"/>
      <c r="BOR98" s="10"/>
      <c r="BOS98" s="10"/>
      <c r="BOT98" s="10"/>
      <c r="BOU98" s="10"/>
      <c r="BOV98" s="10"/>
      <c r="BOW98" s="10"/>
      <c r="BOX98" s="10"/>
      <c r="BOY98" s="10"/>
      <c r="BOZ98" s="10"/>
      <c r="BPA98" s="10"/>
      <c r="BPB98" s="10"/>
      <c r="BPC98" s="10"/>
      <c r="BPD98" s="10"/>
      <c r="BPE98" s="10"/>
      <c r="BPF98" s="10"/>
      <c r="BPG98" s="10"/>
      <c r="BPH98" s="10"/>
      <c r="BPI98" s="10"/>
      <c r="BPJ98" s="10"/>
      <c r="BPK98" s="10"/>
      <c r="BPL98" s="10"/>
      <c r="BPM98" s="10"/>
      <c r="BPN98" s="10"/>
      <c r="BPO98" s="10"/>
      <c r="BPP98" s="10"/>
      <c r="BPQ98" s="10"/>
      <c r="BPR98" s="10"/>
      <c r="BPS98" s="10"/>
      <c r="BPT98" s="10"/>
      <c r="BPU98" s="10"/>
      <c r="BPV98" s="10"/>
      <c r="BPW98" s="10"/>
      <c r="BPX98" s="10"/>
      <c r="BPY98" s="10"/>
      <c r="BPZ98" s="10"/>
      <c r="BQA98" s="10"/>
      <c r="BQB98" s="10"/>
      <c r="BQC98" s="10"/>
      <c r="BQD98" s="10"/>
      <c r="BQE98" s="10"/>
      <c r="BQF98" s="10"/>
      <c r="BQG98" s="10"/>
      <c r="BQH98" s="10"/>
      <c r="BQI98" s="10"/>
      <c r="BQJ98" s="10"/>
      <c r="BQK98" s="10"/>
      <c r="BQL98" s="10"/>
      <c r="BQM98" s="10"/>
      <c r="BQN98" s="10"/>
      <c r="BQO98" s="10"/>
      <c r="BQP98" s="10"/>
      <c r="BQQ98" s="10"/>
      <c r="BQR98" s="10"/>
      <c r="BQS98" s="10"/>
      <c r="BQT98" s="10"/>
      <c r="BQU98" s="10"/>
      <c r="BQV98" s="10"/>
      <c r="BQW98" s="10"/>
      <c r="BQX98" s="10"/>
      <c r="BQY98" s="10"/>
      <c r="BQZ98" s="10"/>
      <c r="BRA98" s="10"/>
      <c r="BRB98" s="10"/>
      <c r="BRC98" s="10"/>
      <c r="BRD98" s="10"/>
      <c r="BRE98" s="10"/>
      <c r="BRF98" s="10"/>
      <c r="BRG98" s="10"/>
      <c r="BRH98" s="10"/>
      <c r="BRI98" s="10"/>
      <c r="BRJ98" s="10"/>
      <c r="BRK98" s="10"/>
      <c r="BRL98" s="10"/>
      <c r="BRM98" s="10"/>
      <c r="BRN98" s="10"/>
      <c r="BRO98" s="10"/>
      <c r="BRP98" s="10"/>
      <c r="BRQ98" s="10"/>
      <c r="BRR98" s="10"/>
      <c r="BRS98" s="10"/>
      <c r="BRT98" s="10"/>
      <c r="BRU98" s="10"/>
      <c r="BRV98" s="10"/>
      <c r="BRW98" s="10"/>
      <c r="BRX98" s="10"/>
      <c r="BRY98" s="10"/>
      <c r="BRZ98" s="10"/>
      <c r="BSA98" s="10"/>
      <c r="BSB98" s="10"/>
      <c r="BSC98" s="10"/>
      <c r="BSD98" s="10"/>
      <c r="BSE98" s="10"/>
      <c r="BSF98" s="10"/>
      <c r="BSG98" s="10"/>
      <c r="BSH98" s="10"/>
      <c r="BSI98" s="10"/>
      <c r="BSJ98" s="10"/>
      <c r="BSK98" s="10"/>
      <c r="BSL98" s="10"/>
      <c r="BSM98" s="10"/>
      <c r="BSN98" s="10"/>
      <c r="BSO98" s="10"/>
      <c r="BSP98" s="10"/>
      <c r="BSQ98" s="10"/>
      <c r="BSR98" s="10"/>
      <c r="BSS98" s="10"/>
      <c r="BST98" s="10"/>
      <c r="BSU98" s="10"/>
      <c r="BSV98" s="10"/>
      <c r="BSW98" s="10"/>
      <c r="BSX98" s="10"/>
      <c r="BSY98" s="10"/>
      <c r="BSZ98" s="10"/>
      <c r="BTA98" s="10"/>
      <c r="BTB98" s="10"/>
      <c r="BTC98" s="10"/>
      <c r="BTD98" s="10"/>
      <c r="BTE98" s="10"/>
      <c r="BTF98" s="10"/>
      <c r="BTG98" s="10"/>
      <c r="BTH98" s="10"/>
      <c r="BTI98" s="10"/>
      <c r="BTJ98" s="10"/>
      <c r="BTK98" s="10"/>
      <c r="BTL98" s="10"/>
      <c r="BTM98" s="10"/>
      <c r="BTN98" s="10"/>
      <c r="BTO98" s="10"/>
      <c r="BTP98" s="10"/>
      <c r="BTQ98" s="10"/>
      <c r="BTR98" s="10"/>
      <c r="BTS98" s="10"/>
      <c r="BTT98" s="10"/>
      <c r="BTU98" s="10"/>
      <c r="BTV98" s="10"/>
      <c r="BTW98" s="10"/>
      <c r="BTX98" s="10"/>
      <c r="BTY98" s="10"/>
      <c r="BTZ98" s="10"/>
      <c r="BUA98" s="10"/>
      <c r="BUB98" s="10"/>
      <c r="BUC98" s="10"/>
      <c r="BUD98" s="10"/>
      <c r="BUE98" s="10"/>
      <c r="BUF98" s="10"/>
      <c r="BUG98" s="10"/>
      <c r="BUH98" s="10"/>
      <c r="BUI98" s="10"/>
      <c r="BUJ98" s="10"/>
      <c r="BUK98" s="10"/>
      <c r="BUL98" s="10"/>
      <c r="BUM98" s="10"/>
      <c r="BUN98" s="10"/>
      <c r="BUO98" s="10"/>
      <c r="BUP98" s="10"/>
      <c r="BUQ98" s="10"/>
      <c r="BUR98" s="10"/>
      <c r="BUS98" s="10"/>
      <c r="BUT98" s="10"/>
      <c r="BUU98" s="10"/>
      <c r="BUV98" s="10"/>
      <c r="BUW98" s="10"/>
      <c r="BUX98" s="10"/>
      <c r="BUY98" s="10"/>
      <c r="BUZ98" s="10"/>
      <c r="BVA98" s="10"/>
      <c r="BVB98" s="10"/>
      <c r="BVC98" s="10"/>
      <c r="BVD98" s="10"/>
      <c r="BVE98" s="10"/>
      <c r="BVF98" s="10"/>
      <c r="BVG98" s="10"/>
      <c r="BVH98" s="10"/>
      <c r="BVI98" s="10"/>
      <c r="BVJ98" s="10"/>
      <c r="BVK98" s="10"/>
      <c r="BVL98" s="10"/>
      <c r="BVM98" s="10"/>
      <c r="BVN98" s="10"/>
      <c r="BVO98" s="10"/>
      <c r="BVP98" s="10"/>
      <c r="BVQ98" s="10"/>
      <c r="BVR98" s="10"/>
      <c r="BVS98" s="10"/>
      <c r="BVT98" s="10"/>
      <c r="BVU98" s="10"/>
      <c r="BVV98" s="10"/>
      <c r="BVW98" s="10"/>
      <c r="BVX98" s="10"/>
      <c r="BVY98" s="10"/>
      <c r="BVZ98" s="10"/>
      <c r="BWA98" s="10"/>
      <c r="BWB98" s="10"/>
      <c r="BWC98" s="10"/>
      <c r="BWD98" s="10"/>
      <c r="BWE98" s="10"/>
      <c r="BWF98" s="10"/>
      <c r="BWG98" s="10"/>
      <c r="BWH98" s="10"/>
      <c r="BWI98" s="10"/>
      <c r="BWJ98" s="10"/>
      <c r="BWK98" s="10"/>
      <c r="BWL98" s="10"/>
      <c r="BWM98" s="10"/>
      <c r="BWN98" s="10"/>
      <c r="BWO98" s="10"/>
      <c r="BWP98" s="10"/>
      <c r="BWQ98" s="10"/>
      <c r="BWR98" s="10"/>
      <c r="BWS98" s="10"/>
      <c r="BWT98" s="10"/>
      <c r="BWU98" s="10"/>
      <c r="BWV98" s="10"/>
      <c r="BWW98" s="10"/>
      <c r="BWX98" s="10"/>
      <c r="BWY98" s="10"/>
      <c r="BWZ98" s="10"/>
      <c r="BXA98" s="10"/>
      <c r="BXB98" s="10"/>
      <c r="BXC98" s="10"/>
      <c r="BXD98" s="10"/>
      <c r="BXE98" s="10"/>
      <c r="BXF98" s="10"/>
      <c r="BXG98" s="10"/>
      <c r="BXH98" s="10"/>
      <c r="BXI98" s="10"/>
      <c r="BXJ98" s="10"/>
      <c r="BXK98" s="10"/>
      <c r="BXL98" s="10"/>
      <c r="BXM98" s="10"/>
      <c r="BXN98" s="10"/>
      <c r="BXO98" s="10"/>
      <c r="BXP98" s="10"/>
      <c r="BXQ98" s="10"/>
      <c r="BXR98" s="10"/>
      <c r="BXS98" s="10"/>
      <c r="BXT98" s="10"/>
      <c r="BXU98" s="10"/>
      <c r="BXV98" s="10"/>
      <c r="BXW98" s="10"/>
      <c r="BXX98" s="10"/>
      <c r="BXY98" s="10"/>
      <c r="BXZ98" s="10"/>
      <c r="BYA98" s="10"/>
      <c r="BYB98" s="10"/>
      <c r="BYC98" s="10"/>
      <c r="BYD98" s="10"/>
      <c r="BYE98" s="10"/>
      <c r="BYF98" s="10"/>
      <c r="BYG98" s="10"/>
      <c r="BYH98" s="10"/>
      <c r="BYI98" s="10"/>
      <c r="BYJ98" s="10"/>
      <c r="BYK98" s="10"/>
      <c r="BYL98" s="10"/>
      <c r="BYM98" s="10"/>
      <c r="BYN98" s="10"/>
      <c r="BYO98" s="10"/>
      <c r="BYP98" s="10"/>
      <c r="BYQ98" s="10"/>
      <c r="BYR98" s="10"/>
      <c r="BYS98" s="10"/>
      <c r="BYT98" s="10"/>
      <c r="BYU98" s="10"/>
      <c r="BYV98" s="10"/>
      <c r="BYW98" s="10"/>
      <c r="BYX98" s="10"/>
      <c r="BYY98" s="10"/>
      <c r="BYZ98" s="10"/>
      <c r="BZA98" s="10"/>
      <c r="BZB98" s="10"/>
      <c r="BZC98" s="10"/>
      <c r="BZD98" s="10"/>
      <c r="BZE98" s="10"/>
      <c r="BZF98" s="10"/>
      <c r="BZG98" s="10"/>
      <c r="BZH98" s="10"/>
      <c r="BZI98" s="10"/>
      <c r="BZJ98" s="10"/>
      <c r="BZK98" s="10"/>
      <c r="BZL98" s="10"/>
      <c r="BZM98" s="10"/>
      <c r="BZN98" s="10"/>
      <c r="BZO98" s="10"/>
      <c r="BZP98" s="10"/>
      <c r="BZQ98" s="10"/>
      <c r="BZR98" s="10"/>
      <c r="BZS98" s="10"/>
      <c r="BZT98" s="10"/>
      <c r="BZU98" s="10"/>
      <c r="BZV98" s="10"/>
      <c r="BZW98" s="10"/>
      <c r="BZX98" s="10"/>
      <c r="BZY98" s="10"/>
      <c r="BZZ98" s="10"/>
      <c r="CAA98" s="10"/>
      <c r="CAB98" s="10"/>
      <c r="CAC98" s="10"/>
      <c r="CAD98" s="10"/>
      <c r="CAE98" s="10"/>
      <c r="CAF98" s="10"/>
      <c r="CAG98" s="10"/>
      <c r="CAH98" s="10"/>
      <c r="CAI98" s="10"/>
      <c r="CAJ98" s="10"/>
      <c r="CAK98" s="10"/>
      <c r="CAL98" s="10"/>
      <c r="CAM98" s="10"/>
      <c r="CAN98" s="10"/>
      <c r="CAO98" s="10"/>
      <c r="CAP98" s="10"/>
      <c r="CAQ98" s="10"/>
      <c r="CAR98" s="10"/>
      <c r="CAS98" s="10"/>
      <c r="CAT98" s="10"/>
      <c r="CAU98" s="10"/>
      <c r="CAV98" s="10"/>
      <c r="CAW98" s="10"/>
      <c r="CAX98" s="10"/>
      <c r="CAY98" s="10"/>
      <c r="CAZ98" s="10"/>
      <c r="CBA98" s="10"/>
      <c r="CBB98" s="10"/>
      <c r="CBC98" s="10"/>
      <c r="CBD98" s="10"/>
      <c r="CBE98" s="10"/>
      <c r="CBF98" s="10"/>
      <c r="CBG98" s="10"/>
      <c r="CBH98" s="10"/>
      <c r="CBI98" s="10"/>
      <c r="CBJ98" s="10"/>
      <c r="CBK98" s="10"/>
      <c r="CBL98" s="10"/>
      <c r="CBM98" s="10"/>
      <c r="CBN98" s="10"/>
      <c r="CBO98" s="10"/>
      <c r="CBP98" s="10"/>
      <c r="CBQ98" s="10"/>
      <c r="CBR98" s="10"/>
      <c r="CBS98" s="10"/>
      <c r="CBT98" s="10"/>
      <c r="CBU98" s="10"/>
      <c r="CBV98" s="10"/>
      <c r="CBW98" s="10"/>
      <c r="CBX98" s="10"/>
      <c r="CBY98" s="10"/>
      <c r="CBZ98" s="10"/>
      <c r="CCA98" s="10"/>
      <c r="CCB98" s="10"/>
      <c r="CCC98" s="10"/>
      <c r="CCD98" s="10"/>
      <c r="CCE98" s="10"/>
      <c r="CCF98" s="10"/>
      <c r="CCG98" s="10"/>
      <c r="CCH98" s="10"/>
      <c r="CCI98" s="10"/>
      <c r="CCJ98" s="10"/>
      <c r="CCK98" s="10"/>
      <c r="CCL98" s="10"/>
      <c r="CCM98" s="10"/>
      <c r="CCN98" s="10"/>
      <c r="CCO98" s="10"/>
      <c r="CCP98" s="10"/>
      <c r="CCQ98" s="10"/>
      <c r="CCR98" s="10"/>
      <c r="CCS98" s="10"/>
      <c r="CCT98" s="10"/>
      <c r="CCU98" s="10"/>
      <c r="CCV98" s="10"/>
      <c r="CCW98" s="10"/>
      <c r="CCX98" s="10"/>
      <c r="CCY98" s="10"/>
      <c r="CCZ98" s="10"/>
      <c r="CDA98" s="10"/>
      <c r="CDB98" s="10"/>
      <c r="CDC98" s="10"/>
      <c r="CDD98" s="10"/>
      <c r="CDE98" s="10"/>
      <c r="CDF98" s="10"/>
      <c r="CDG98" s="10"/>
      <c r="CDH98" s="10"/>
      <c r="CDI98" s="10"/>
      <c r="CDJ98" s="10"/>
      <c r="CDK98" s="10"/>
      <c r="CDL98" s="10"/>
      <c r="CDM98" s="10"/>
      <c r="CDN98" s="10"/>
      <c r="CDO98" s="10"/>
      <c r="CDP98" s="10"/>
      <c r="CDQ98" s="10"/>
      <c r="CDR98" s="10"/>
      <c r="CDS98" s="10"/>
      <c r="CDT98" s="10"/>
      <c r="CDU98" s="10"/>
      <c r="CDV98" s="10"/>
      <c r="CDW98" s="10"/>
      <c r="CDX98" s="10"/>
      <c r="CDY98" s="10"/>
      <c r="CDZ98" s="10"/>
      <c r="CEA98" s="10"/>
      <c r="CEB98" s="10"/>
      <c r="CEC98" s="10"/>
      <c r="CED98" s="10"/>
      <c r="CEE98" s="10"/>
      <c r="CEF98" s="10"/>
      <c r="CEG98" s="10"/>
      <c r="CEH98" s="10"/>
      <c r="CEI98" s="10"/>
      <c r="CEJ98" s="10"/>
      <c r="CEK98" s="10"/>
      <c r="CEL98" s="10"/>
      <c r="CEM98" s="10"/>
      <c r="CEN98" s="10"/>
      <c r="CEO98" s="10"/>
      <c r="CEP98" s="10"/>
      <c r="CEQ98" s="10"/>
      <c r="CER98" s="10"/>
      <c r="CES98" s="10"/>
      <c r="CET98" s="10"/>
      <c r="CEU98" s="10"/>
      <c r="CEV98" s="10"/>
      <c r="CEW98" s="10"/>
      <c r="CEX98" s="10"/>
      <c r="CEY98" s="10"/>
      <c r="CEZ98" s="10"/>
      <c r="CFA98" s="10"/>
      <c r="CFB98" s="10"/>
      <c r="CFC98" s="10"/>
      <c r="CFD98" s="10"/>
      <c r="CFE98" s="10"/>
      <c r="CFF98" s="10"/>
      <c r="CFG98" s="10"/>
      <c r="CFH98" s="10"/>
      <c r="CFI98" s="10"/>
      <c r="CFJ98" s="10"/>
      <c r="CFK98" s="10"/>
      <c r="CFL98" s="10"/>
      <c r="CFM98" s="10"/>
      <c r="CFN98" s="10"/>
      <c r="CFO98" s="10"/>
      <c r="CFP98" s="10"/>
      <c r="CFQ98" s="10"/>
      <c r="CFR98" s="10"/>
      <c r="CFS98" s="10"/>
      <c r="CFT98" s="10"/>
      <c r="CFU98" s="10"/>
      <c r="CFV98" s="10"/>
      <c r="CFW98" s="10"/>
      <c r="CFX98" s="10"/>
      <c r="CFY98" s="10"/>
      <c r="CFZ98" s="10"/>
      <c r="CGA98" s="10"/>
      <c r="CGB98" s="10"/>
      <c r="CGC98" s="10"/>
      <c r="CGD98" s="10"/>
      <c r="CGE98" s="10"/>
      <c r="CGF98" s="10"/>
      <c r="CGG98" s="10"/>
      <c r="CGH98" s="10"/>
      <c r="CGI98" s="10"/>
      <c r="CGJ98" s="10"/>
      <c r="CGK98" s="10"/>
      <c r="CGL98" s="10"/>
      <c r="CGM98" s="10"/>
      <c r="CGN98" s="10"/>
      <c r="CGO98" s="10"/>
      <c r="CGP98" s="10"/>
      <c r="CGQ98" s="10"/>
      <c r="CGR98" s="10"/>
      <c r="CGS98" s="10"/>
      <c r="CGT98" s="10"/>
      <c r="CGU98" s="10"/>
      <c r="CGV98" s="10"/>
      <c r="CGW98" s="10"/>
      <c r="CGX98" s="10"/>
      <c r="CGY98" s="10"/>
      <c r="CGZ98" s="10"/>
      <c r="CHA98" s="10"/>
      <c r="CHB98" s="10"/>
      <c r="CHC98" s="10"/>
      <c r="CHD98" s="10"/>
      <c r="CHE98" s="10"/>
      <c r="CHF98" s="10"/>
      <c r="CHG98" s="10"/>
      <c r="CHH98" s="10"/>
      <c r="CHI98" s="10"/>
      <c r="CHJ98" s="10"/>
      <c r="CHK98" s="10"/>
      <c r="CHL98" s="10"/>
      <c r="CHM98" s="10"/>
      <c r="CHN98" s="10"/>
      <c r="CHO98" s="10"/>
      <c r="CHP98" s="10"/>
      <c r="CHQ98" s="10"/>
      <c r="CHR98" s="10"/>
      <c r="CHS98" s="10"/>
      <c r="CHT98" s="10"/>
      <c r="CHU98" s="10"/>
      <c r="CHV98" s="10"/>
      <c r="CHW98" s="10"/>
      <c r="CHX98" s="10"/>
      <c r="CHY98" s="10"/>
      <c r="CHZ98" s="10"/>
      <c r="CIA98" s="10"/>
      <c r="CIB98" s="10"/>
      <c r="CIC98" s="10"/>
      <c r="CID98" s="10"/>
      <c r="CIE98" s="10"/>
      <c r="CIF98" s="10"/>
      <c r="CIG98" s="10"/>
      <c r="CIH98" s="10"/>
      <c r="CII98" s="10"/>
      <c r="CIJ98" s="10"/>
      <c r="CIK98" s="10"/>
      <c r="CIL98" s="10"/>
      <c r="CIM98" s="10"/>
      <c r="CIN98" s="10"/>
      <c r="CIO98" s="10"/>
      <c r="CIP98" s="10"/>
      <c r="CIQ98" s="10"/>
      <c r="CIR98" s="10"/>
      <c r="CIS98" s="10"/>
      <c r="CIT98" s="10"/>
      <c r="CIU98" s="10"/>
      <c r="CIV98" s="10"/>
      <c r="CIW98" s="10"/>
      <c r="CIX98" s="10"/>
      <c r="CIY98" s="10"/>
      <c r="CIZ98" s="10"/>
      <c r="CJA98" s="10"/>
      <c r="CJB98" s="10"/>
      <c r="CJC98" s="10"/>
      <c r="CJD98" s="10"/>
      <c r="CJE98" s="10"/>
      <c r="CJF98" s="10"/>
      <c r="CJG98" s="10"/>
      <c r="CJH98" s="10"/>
      <c r="CJI98" s="10"/>
      <c r="CJJ98" s="10"/>
      <c r="CJK98" s="10"/>
      <c r="CJL98" s="10"/>
      <c r="CJM98" s="10"/>
      <c r="CJN98" s="10"/>
      <c r="CJO98" s="10"/>
      <c r="CJP98" s="10"/>
      <c r="CJQ98" s="10"/>
      <c r="CJR98" s="10"/>
      <c r="CJS98" s="10"/>
      <c r="CJT98" s="10"/>
      <c r="CJU98" s="10"/>
      <c r="CJV98" s="10"/>
      <c r="CJW98" s="10"/>
      <c r="CJX98" s="10"/>
      <c r="CJY98" s="10"/>
      <c r="CJZ98" s="10"/>
      <c r="CKA98" s="10"/>
      <c r="CKB98" s="10"/>
      <c r="CKC98" s="10"/>
      <c r="CKD98" s="10"/>
      <c r="CKE98" s="10"/>
      <c r="CKF98" s="10"/>
      <c r="CKG98" s="10"/>
      <c r="CKH98" s="10"/>
      <c r="CKI98" s="10"/>
      <c r="CKJ98" s="10"/>
      <c r="CKK98" s="10"/>
      <c r="CKL98" s="10"/>
      <c r="CKM98" s="10"/>
      <c r="CKN98" s="10"/>
      <c r="CKO98" s="10"/>
      <c r="CKP98" s="10"/>
      <c r="CKQ98" s="10"/>
      <c r="CKR98" s="10"/>
      <c r="CKS98" s="10"/>
      <c r="CKT98" s="10"/>
      <c r="CKU98" s="10"/>
      <c r="CKV98" s="10"/>
      <c r="CKW98" s="10"/>
      <c r="CKX98" s="10"/>
      <c r="CKY98" s="10"/>
      <c r="CKZ98" s="10"/>
      <c r="CLA98" s="10"/>
      <c r="CLB98" s="10"/>
      <c r="CLC98" s="10"/>
      <c r="CLD98" s="10"/>
      <c r="CLE98" s="10"/>
      <c r="CLF98" s="10"/>
      <c r="CLG98" s="10"/>
      <c r="CLH98" s="10"/>
      <c r="CLI98" s="10"/>
      <c r="CLJ98" s="10"/>
      <c r="CLK98" s="10"/>
      <c r="CLL98" s="10"/>
      <c r="CLM98" s="10"/>
      <c r="CLN98" s="10"/>
      <c r="CLO98" s="10"/>
      <c r="CLP98" s="10"/>
      <c r="CLQ98" s="10"/>
      <c r="CLR98" s="10"/>
      <c r="CLS98" s="10"/>
      <c r="CLT98" s="10"/>
      <c r="CLU98" s="10"/>
      <c r="CLV98" s="10"/>
      <c r="CLW98" s="10"/>
      <c r="CLX98" s="10"/>
      <c r="CLY98" s="10"/>
      <c r="CLZ98" s="10"/>
      <c r="CMA98" s="10"/>
      <c r="CMB98" s="10"/>
      <c r="CMC98" s="10"/>
      <c r="CMD98" s="10"/>
      <c r="CME98" s="10"/>
      <c r="CMF98" s="10"/>
      <c r="CMG98" s="10"/>
      <c r="CMH98" s="10"/>
      <c r="CMI98" s="10"/>
      <c r="CMJ98" s="10"/>
      <c r="CMK98" s="10"/>
      <c r="CML98" s="10"/>
      <c r="CMM98" s="10"/>
      <c r="CMN98" s="10"/>
      <c r="CMO98" s="10"/>
      <c r="CMP98" s="10"/>
      <c r="CMQ98" s="10"/>
      <c r="CMR98" s="10"/>
      <c r="CMS98" s="10"/>
      <c r="CMT98" s="10"/>
      <c r="CMU98" s="10"/>
      <c r="CMV98" s="10"/>
      <c r="CMW98" s="10"/>
      <c r="CMX98" s="10"/>
      <c r="CMY98" s="10"/>
      <c r="CMZ98" s="10"/>
      <c r="CNA98" s="10"/>
      <c r="CNB98" s="10"/>
      <c r="CNC98" s="10"/>
      <c r="CND98" s="10"/>
      <c r="CNE98" s="10"/>
      <c r="CNF98" s="10"/>
      <c r="CNG98" s="10"/>
      <c r="CNH98" s="10"/>
      <c r="CNI98" s="10"/>
      <c r="CNJ98" s="10"/>
      <c r="CNK98" s="10"/>
      <c r="CNL98" s="10"/>
      <c r="CNM98" s="10"/>
      <c r="CNN98" s="10"/>
      <c r="CNO98" s="10"/>
      <c r="CNP98" s="10"/>
      <c r="CNQ98" s="10"/>
      <c r="CNR98" s="10"/>
      <c r="CNS98" s="10"/>
      <c r="CNT98" s="10"/>
      <c r="CNU98" s="10"/>
      <c r="CNV98" s="10"/>
      <c r="CNW98" s="10"/>
      <c r="CNX98" s="10"/>
      <c r="CNY98" s="10"/>
      <c r="CNZ98" s="10"/>
      <c r="COA98" s="10"/>
      <c r="COB98" s="10"/>
      <c r="COC98" s="10"/>
      <c r="COD98" s="10"/>
      <c r="COE98" s="10"/>
      <c r="COF98" s="10"/>
      <c r="COG98" s="10"/>
      <c r="COH98" s="10"/>
      <c r="COI98" s="10"/>
      <c r="COJ98" s="10"/>
      <c r="COK98" s="10"/>
      <c r="COL98" s="10"/>
      <c r="COM98" s="10"/>
      <c r="CON98" s="10"/>
      <c r="COO98" s="10"/>
      <c r="COP98" s="10"/>
      <c r="COQ98" s="10"/>
      <c r="COR98" s="10"/>
      <c r="COS98" s="10"/>
      <c r="COT98" s="10"/>
      <c r="COU98" s="10"/>
      <c r="COV98" s="10"/>
      <c r="COW98" s="10"/>
      <c r="COX98" s="10"/>
      <c r="COY98" s="10"/>
      <c r="COZ98" s="10"/>
      <c r="CPA98" s="10"/>
      <c r="CPB98" s="10"/>
      <c r="CPC98" s="10"/>
      <c r="CPD98" s="10"/>
      <c r="CPE98" s="10"/>
      <c r="CPF98" s="10"/>
      <c r="CPG98" s="10"/>
      <c r="CPH98" s="10"/>
      <c r="CPI98" s="10"/>
      <c r="CPJ98" s="10"/>
      <c r="CPK98" s="10"/>
      <c r="CPL98" s="10"/>
      <c r="CPM98" s="10"/>
      <c r="CPN98" s="10"/>
      <c r="CPO98" s="10"/>
      <c r="CPP98" s="10"/>
      <c r="CPQ98" s="10"/>
      <c r="CPR98" s="10"/>
      <c r="CPS98" s="10"/>
      <c r="CPT98" s="10"/>
      <c r="CPU98" s="10"/>
      <c r="CPV98" s="10"/>
      <c r="CPW98" s="10"/>
      <c r="CPX98" s="10"/>
      <c r="CPY98" s="10"/>
      <c r="CPZ98" s="10"/>
      <c r="CQA98" s="10"/>
      <c r="CQB98" s="10"/>
      <c r="CQC98" s="10"/>
      <c r="CQD98" s="10"/>
      <c r="CQE98" s="10"/>
      <c r="CQF98" s="10"/>
      <c r="CQG98" s="10"/>
      <c r="CQH98" s="10"/>
      <c r="CQI98" s="10"/>
      <c r="CQJ98" s="10"/>
      <c r="CQK98" s="10"/>
      <c r="CQL98" s="10"/>
      <c r="CQM98" s="10"/>
      <c r="CQN98" s="10"/>
      <c r="CQO98" s="10"/>
      <c r="CQP98" s="10"/>
      <c r="CQQ98" s="10"/>
      <c r="CQR98" s="10"/>
      <c r="CQS98" s="10"/>
      <c r="CQT98" s="10"/>
      <c r="CQU98" s="10"/>
      <c r="CQV98" s="10"/>
      <c r="CQW98" s="10"/>
      <c r="CQX98" s="10"/>
      <c r="CQY98" s="10"/>
      <c r="CQZ98" s="10"/>
      <c r="CRA98" s="10"/>
      <c r="CRB98" s="10"/>
      <c r="CRC98" s="10"/>
      <c r="CRD98" s="10"/>
      <c r="CRE98" s="10"/>
      <c r="CRF98" s="10"/>
      <c r="CRG98" s="10"/>
      <c r="CRH98" s="10"/>
      <c r="CRI98" s="10"/>
      <c r="CRJ98" s="10"/>
      <c r="CRK98" s="10"/>
      <c r="CRL98" s="10"/>
      <c r="CRM98" s="10"/>
      <c r="CRN98" s="10"/>
      <c r="CRO98" s="10"/>
      <c r="CRP98" s="10"/>
      <c r="CRQ98" s="10"/>
      <c r="CRR98" s="10"/>
      <c r="CRS98" s="10"/>
      <c r="CRT98" s="10"/>
      <c r="CRU98" s="10"/>
      <c r="CRV98" s="10"/>
      <c r="CRW98" s="10"/>
      <c r="CRX98" s="10"/>
      <c r="CRY98" s="10"/>
      <c r="CRZ98" s="10"/>
      <c r="CSA98" s="10"/>
      <c r="CSB98" s="10"/>
      <c r="CSC98" s="10"/>
      <c r="CSD98" s="10"/>
      <c r="CSE98" s="10"/>
      <c r="CSF98" s="10"/>
      <c r="CSG98" s="10"/>
      <c r="CSH98" s="10"/>
      <c r="CSI98" s="10"/>
      <c r="CSJ98" s="10"/>
      <c r="CSK98" s="10"/>
      <c r="CSL98" s="10"/>
      <c r="CSM98" s="10"/>
      <c r="CSN98" s="10"/>
      <c r="CSO98" s="10"/>
      <c r="CSP98" s="10"/>
      <c r="CSQ98" s="10"/>
      <c r="CSR98" s="10"/>
      <c r="CSS98" s="10"/>
      <c r="CST98" s="10"/>
      <c r="CSU98" s="10"/>
      <c r="CSV98" s="10"/>
      <c r="CSW98" s="10"/>
      <c r="CSX98" s="10"/>
      <c r="CSY98" s="10"/>
      <c r="CSZ98" s="10"/>
      <c r="CTA98" s="10"/>
      <c r="CTB98" s="10"/>
      <c r="CTC98" s="10"/>
      <c r="CTD98" s="10"/>
      <c r="CTE98" s="10"/>
      <c r="CTF98" s="10"/>
      <c r="CTG98" s="10"/>
      <c r="CTH98" s="10"/>
      <c r="CTI98" s="10"/>
      <c r="CTJ98" s="10"/>
      <c r="CTK98" s="10"/>
      <c r="CTL98" s="10"/>
      <c r="CTM98" s="10"/>
      <c r="CTN98" s="10"/>
      <c r="CTO98" s="10"/>
      <c r="CTP98" s="10"/>
      <c r="CTQ98" s="10"/>
      <c r="CTR98" s="10"/>
      <c r="CTS98" s="10"/>
      <c r="CTT98" s="10"/>
      <c r="CTU98" s="10"/>
      <c r="CTV98" s="10"/>
      <c r="CTW98" s="10"/>
      <c r="CTX98" s="10"/>
      <c r="CTY98" s="10"/>
      <c r="CTZ98" s="10"/>
      <c r="CUA98" s="10"/>
      <c r="CUB98" s="10"/>
      <c r="CUC98" s="10"/>
      <c r="CUD98" s="10"/>
      <c r="CUE98" s="10"/>
      <c r="CUF98" s="10"/>
      <c r="CUG98" s="10"/>
      <c r="CUH98" s="10"/>
      <c r="CUI98" s="10"/>
      <c r="CUJ98" s="10"/>
      <c r="CUK98" s="10"/>
      <c r="CUL98" s="10"/>
      <c r="CUM98" s="10"/>
      <c r="CUN98" s="10"/>
      <c r="CUO98" s="10"/>
      <c r="CUP98" s="10"/>
      <c r="CUQ98" s="10"/>
      <c r="CUR98" s="10"/>
      <c r="CUS98" s="10"/>
      <c r="CUT98" s="10"/>
      <c r="CUU98" s="10"/>
      <c r="CUV98" s="10"/>
      <c r="CUW98" s="10"/>
      <c r="CUX98" s="10"/>
      <c r="CUY98" s="10"/>
      <c r="CUZ98" s="10"/>
      <c r="CVA98" s="10"/>
      <c r="CVB98" s="10"/>
      <c r="CVC98" s="10"/>
      <c r="CVD98" s="10"/>
      <c r="CVE98" s="10"/>
      <c r="CVF98" s="10"/>
      <c r="CVG98" s="10"/>
      <c r="CVH98" s="10"/>
      <c r="CVI98" s="10"/>
      <c r="CVJ98" s="10"/>
      <c r="CVK98" s="10"/>
      <c r="CVL98" s="10"/>
      <c r="CVM98" s="10"/>
      <c r="CVN98" s="10"/>
      <c r="CVO98" s="10"/>
      <c r="CVP98" s="10"/>
      <c r="CVQ98" s="10"/>
      <c r="CVR98" s="10"/>
      <c r="CVS98" s="10"/>
      <c r="CVT98" s="10"/>
      <c r="CVU98" s="10"/>
      <c r="CVV98" s="10"/>
      <c r="CVW98" s="10"/>
      <c r="CVX98" s="10"/>
      <c r="CVY98" s="10"/>
      <c r="CVZ98" s="10"/>
      <c r="CWA98" s="10"/>
      <c r="CWB98" s="10"/>
      <c r="CWC98" s="10"/>
      <c r="CWD98" s="10"/>
      <c r="CWE98" s="10"/>
      <c r="CWF98" s="10"/>
      <c r="CWG98" s="10"/>
      <c r="CWH98" s="10"/>
      <c r="CWI98" s="10"/>
      <c r="CWJ98" s="10"/>
      <c r="CWK98" s="10"/>
      <c r="CWL98" s="10"/>
      <c r="CWM98" s="10"/>
      <c r="CWN98" s="10"/>
      <c r="CWO98" s="10"/>
      <c r="CWP98" s="10"/>
      <c r="CWQ98" s="10"/>
      <c r="CWR98" s="10"/>
      <c r="CWS98" s="10"/>
      <c r="CWT98" s="10"/>
      <c r="CWU98" s="10"/>
      <c r="CWV98" s="10"/>
      <c r="CWW98" s="10"/>
      <c r="CWX98" s="10"/>
      <c r="CWY98" s="10"/>
      <c r="CWZ98" s="10"/>
      <c r="CXA98" s="10"/>
      <c r="CXB98" s="10"/>
      <c r="CXC98" s="10"/>
      <c r="CXD98" s="10"/>
      <c r="CXE98" s="10"/>
      <c r="CXF98" s="10"/>
      <c r="CXG98" s="10"/>
      <c r="CXH98" s="10"/>
      <c r="CXI98" s="10"/>
      <c r="CXJ98" s="10"/>
      <c r="CXK98" s="10"/>
      <c r="CXL98" s="10"/>
      <c r="CXM98" s="10"/>
      <c r="CXN98" s="10"/>
      <c r="CXO98" s="10"/>
      <c r="CXP98" s="10"/>
      <c r="CXQ98" s="10"/>
      <c r="CXR98" s="10"/>
      <c r="CXS98" s="10"/>
      <c r="CXT98" s="10"/>
      <c r="CXU98" s="10"/>
      <c r="CXV98" s="10"/>
      <c r="CXW98" s="10"/>
      <c r="CXX98" s="10"/>
      <c r="CXY98" s="10"/>
      <c r="CXZ98" s="10"/>
      <c r="CYA98" s="10"/>
      <c r="CYB98" s="10"/>
      <c r="CYC98" s="10"/>
      <c r="CYD98" s="10"/>
      <c r="CYE98" s="10"/>
      <c r="CYF98" s="10"/>
      <c r="CYG98" s="10"/>
      <c r="CYH98" s="10"/>
      <c r="CYI98" s="10"/>
      <c r="CYJ98" s="10"/>
      <c r="CYK98" s="10"/>
      <c r="CYL98" s="10"/>
      <c r="CYM98" s="10"/>
      <c r="CYN98" s="10"/>
      <c r="CYO98" s="10"/>
      <c r="CYP98" s="10"/>
      <c r="CYQ98" s="10"/>
      <c r="CYR98" s="10"/>
      <c r="CYS98" s="10"/>
      <c r="CYT98" s="10"/>
      <c r="CYU98" s="10"/>
      <c r="CYV98" s="10"/>
      <c r="CYW98" s="10"/>
      <c r="CYX98" s="10"/>
      <c r="CYY98" s="10"/>
      <c r="CYZ98" s="10"/>
      <c r="CZA98" s="10"/>
      <c r="CZB98" s="10"/>
      <c r="CZC98" s="10"/>
      <c r="CZD98" s="10"/>
      <c r="CZE98" s="10"/>
      <c r="CZF98" s="10"/>
      <c r="CZG98" s="10"/>
      <c r="CZH98" s="10"/>
      <c r="CZI98" s="10"/>
      <c r="CZJ98" s="10"/>
      <c r="CZK98" s="10"/>
      <c r="CZL98" s="10"/>
      <c r="CZM98" s="10"/>
      <c r="CZN98" s="10"/>
      <c r="CZO98" s="10"/>
      <c r="CZP98" s="10"/>
      <c r="CZQ98" s="10"/>
      <c r="CZR98" s="10"/>
      <c r="CZS98" s="10"/>
      <c r="CZT98" s="10"/>
      <c r="CZU98" s="10"/>
      <c r="CZV98" s="10"/>
      <c r="CZW98" s="10"/>
      <c r="CZX98" s="10"/>
      <c r="CZY98" s="10"/>
      <c r="CZZ98" s="10"/>
      <c r="DAA98" s="10"/>
      <c r="DAB98" s="10"/>
      <c r="DAC98" s="10"/>
      <c r="DAD98" s="10"/>
      <c r="DAE98" s="10"/>
      <c r="DAF98" s="10"/>
      <c r="DAG98" s="10"/>
      <c r="DAH98" s="10"/>
      <c r="DAI98" s="10"/>
      <c r="DAJ98" s="10"/>
      <c r="DAK98" s="10"/>
      <c r="DAL98" s="10"/>
      <c r="DAM98" s="10"/>
      <c r="DAN98" s="10"/>
      <c r="DAO98" s="10"/>
      <c r="DAP98" s="10"/>
      <c r="DAQ98" s="10"/>
      <c r="DAR98" s="10"/>
      <c r="DAS98" s="10"/>
      <c r="DAT98" s="10"/>
      <c r="DAU98" s="10"/>
      <c r="DAV98" s="10"/>
      <c r="DAW98" s="10"/>
      <c r="DAX98" s="10"/>
      <c r="DAY98" s="10"/>
      <c r="DAZ98" s="10"/>
      <c r="DBA98" s="10"/>
      <c r="DBB98" s="10"/>
      <c r="DBC98" s="10"/>
      <c r="DBD98" s="10"/>
      <c r="DBE98" s="10"/>
      <c r="DBF98" s="10"/>
      <c r="DBG98" s="10"/>
      <c r="DBH98" s="10"/>
      <c r="DBI98" s="10"/>
      <c r="DBJ98" s="10"/>
      <c r="DBK98" s="10"/>
      <c r="DBL98" s="10"/>
      <c r="DBM98" s="10"/>
      <c r="DBN98" s="10"/>
      <c r="DBO98" s="10"/>
      <c r="DBP98" s="10"/>
      <c r="DBQ98" s="10"/>
      <c r="DBR98" s="10"/>
      <c r="DBS98" s="10"/>
      <c r="DBT98" s="10"/>
      <c r="DBU98" s="10"/>
      <c r="DBV98" s="10"/>
      <c r="DBW98" s="10"/>
      <c r="DBX98" s="10"/>
      <c r="DBY98" s="10"/>
      <c r="DBZ98" s="10"/>
      <c r="DCA98" s="10"/>
      <c r="DCB98" s="10"/>
      <c r="DCC98" s="10"/>
      <c r="DCD98" s="10"/>
      <c r="DCE98" s="10"/>
      <c r="DCF98" s="10"/>
      <c r="DCG98" s="10"/>
      <c r="DCH98" s="10"/>
      <c r="DCI98" s="10"/>
      <c r="DCJ98" s="10"/>
      <c r="DCK98" s="10"/>
      <c r="DCL98" s="10"/>
      <c r="DCM98" s="10"/>
      <c r="DCN98" s="10"/>
      <c r="DCO98" s="10"/>
      <c r="DCP98" s="10"/>
      <c r="DCQ98" s="10"/>
      <c r="DCR98" s="10"/>
      <c r="DCS98" s="10"/>
      <c r="DCT98" s="10"/>
      <c r="DCU98" s="10"/>
      <c r="DCV98" s="10"/>
      <c r="DCW98" s="10"/>
      <c r="DCX98" s="10"/>
      <c r="DCY98" s="10"/>
      <c r="DCZ98" s="10"/>
      <c r="DDA98" s="10"/>
      <c r="DDB98" s="10"/>
      <c r="DDC98" s="10"/>
      <c r="DDD98" s="10"/>
      <c r="DDE98" s="10"/>
      <c r="DDF98" s="10"/>
      <c r="DDG98" s="10"/>
      <c r="DDH98" s="10"/>
      <c r="DDI98" s="10"/>
      <c r="DDJ98" s="10"/>
      <c r="DDK98" s="10"/>
      <c r="DDL98" s="10"/>
      <c r="DDM98" s="10"/>
      <c r="DDN98" s="10"/>
      <c r="DDO98" s="10"/>
      <c r="DDP98" s="10"/>
      <c r="DDQ98" s="10"/>
      <c r="DDR98" s="10"/>
      <c r="DDS98" s="10"/>
      <c r="DDT98" s="10"/>
      <c r="DDU98" s="10"/>
      <c r="DDV98" s="10"/>
      <c r="DDW98" s="10"/>
      <c r="DDX98" s="10"/>
      <c r="DDY98" s="10"/>
      <c r="DDZ98" s="10"/>
      <c r="DEA98" s="10"/>
      <c r="DEB98" s="10"/>
      <c r="DEC98" s="10"/>
      <c r="DED98" s="10"/>
      <c r="DEE98" s="10"/>
      <c r="DEF98" s="10"/>
      <c r="DEG98" s="10"/>
      <c r="DEH98" s="10"/>
      <c r="DEI98" s="10"/>
      <c r="DEJ98" s="10"/>
      <c r="DEK98" s="10"/>
      <c r="DEL98" s="10"/>
      <c r="DEM98" s="10"/>
      <c r="DEN98" s="10"/>
      <c r="DEO98" s="10"/>
      <c r="DEP98" s="10"/>
      <c r="DEQ98" s="10"/>
      <c r="DER98" s="10"/>
      <c r="DES98" s="10"/>
      <c r="DET98" s="10"/>
      <c r="DEU98" s="10"/>
      <c r="DEV98" s="10"/>
      <c r="DEW98" s="10"/>
      <c r="DEX98" s="10"/>
      <c r="DEY98" s="10"/>
      <c r="DEZ98" s="10"/>
      <c r="DFA98" s="10"/>
      <c r="DFB98" s="10"/>
      <c r="DFC98" s="10"/>
      <c r="DFD98" s="10"/>
      <c r="DFE98" s="10"/>
      <c r="DFF98" s="10"/>
      <c r="DFG98" s="10"/>
      <c r="DFH98" s="10"/>
      <c r="DFI98" s="10"/>
      <c r="DFJ98" s="10"/>
      <c r="DFK98" s="10"/>
      <c r="DFL98" s="10"/>
      <c r="DFM98" s="10"/>
      <c r="DFN98" s="10"/>
      <c r="DFO98" s="10"/>
      <c r="DFP98" s="10"/>
      <c r="DFQ98" s="10"/>
      <c r="DFR98" s="10"/>
      <c r="DFS98" s="10"/>
      <c r="DFT98" s="10"/>
      <c r="DFU98" s="10"/>
      <c r="DFV98" s="10"/>
      <c r="DFW98" s="10"/>
      <c r="DFX98" s="10"/>
      <c r="DFY98" s="10"/>
      <c r="DFZ98" s="10"/>
      <c r="DGA98" s="10"/>
      <c r="DGB98" s="10"/>
      <c r="DGC98" s="10"/>
      <c r="DGD98" s="10"/>
      <c r="DGE98" s="10"/>
      <c r="DGF98" s="10"/>
      <c r="DGG98" s="10"/>
      <c r="DGH98" s="10"/>
      <c r="DGI98" s="10"/>
      <c r="DGJ98" s="10"/>
      <c r="DGK98" s="10"/>
      <c r="DGL98" s="10"/>
      <c r="DGM98" s="10"/>
      <c r="DGN98" s="10"/>
      <c r="DGO98" s="10"/>
      <c r="DGP98" s="10"/>
      <c r="DGQ98" s="10"/>
      <c r="DGR98" s="10"/>
      <c r="DGS98" s="10"/>
      <c r="DGT98" s="10"/>
      <c r="DGU98" s="10"/>
      <c r="DGV98" s="10"/>
      <c r="DGW98" s="10"/>
      <c r="DGX98" s="10"/>
      <c r="DGY98" s="10"/>
      <c r="DGZ98" s="10"/>
      <c r="DHA98" s="10"/>
      <c r="DHB98" s="10"/>
      <c r="DHC98" s="10"/>
      <c r="DHD98" s="10"/>
      <c r="DHE98" s="10"/>
      <c r="DHF98" s="10"/>
      <c r="DHG98" s="10"/>
      <c r="DHH98" s="10"/>
      <c r="DHI98" s="10"/>
      <c r="DHJ98" s="10"/>
      <c r="DHK98" s="10"/>
      <c r="DHL98" s="10"/>
      <c r="DHM98" s="10"/>
      <c r="DHN98" s="10"/>
      <c r="DHO98" s="10"/>
      <c r="DHP98" s="10"/>
      <c r="DHQ98" s="10"/>
      <c r="DHR98" s="10"/>
      <c r="DHS98" s="10"/>
      <c r="DHT98" s="10"/>
      <c r="DHU98" s="10"/>
      <c r="DHV98" s="10"/>
      <c r="DHW98" s="10"/>
      <c r="DHX98" s="10"/>
      <c r="DHY98" s="10"/>
      <c r="DHZ98" s="10"/>
      <c r="DIA98" s="10"/>
      <c r="DIB98" s="10"/>
      <c r="DIC98" s="10"/>
      <c r="DID98" s="10"/>
      <c r="DIE98" s="10"/>
      <c r="DIF98" s="10"/>
      <c r="DIG98" s="10"/>
      <c r="DIH98" s="10"/>
      <c r="DII98" s="10"/>
      <c r="DIJ98" s="10"/>
      <c r="DIK98" s="10"/>
      <c r="DIL98" s="10"/>
      <c r="DIM98" s="10"/>
      <c r="DIN98" s="10"/>
      <c r="DIO98" s="10"/>
      <c r="DIP98" s="10"/>
      <c r="DIQ98" s="10"/>
      <c r="DIR98" s="10"/>
      <c r="DIS98" s="10"/>
      <c r="DIT98" s="10"/>
      <c r="DIU98" s="10"/>
      <c r="DIV98" s="10"/>
      <c r="DIW98" s="10"/>
      <c r="DIX98" s="10"/>
      <c r="DIY98" s="10"/>
      <c r="DIZ98" s="10"/>
      <c r="DJA98" s="10"/>
      <c r="DJB98" s="10"/>
      <c r="DJC98" s="10"/>
      <c r="DJD98" s="10"/>
      <c r="DJE98" s="10"/>
      <c r="DJF98" s="10"/>
      <c r="DJG98" s="10"/>
      <c r="DJH98" s="10"/>
      <c r="DJI98" s="10"/>
      <c r="DJJ98" s="10"/>
      <c r="DJK98" s="10"/>
      <c r="DJL98" s="10"/>
      <c r="DJM98" s="10"/>
      <c r="DJN98" s="10"/>
      <c r="DJO98" s="10"/>
      <c r="DJP98" s="10"/>
      <c r="DJQ98" s="10"/>
      <c r="DJR98" s="10"/>
      <c r="DJS98" s="10"/>
      <c r="DJT98" s="10"/>
      <c r="DJU98" s="10"/>
      <c r="DJV98" s="10"/>
      <c r="DJW98" s="10"/>
      <c r="DJX98" s="10"/>
      <c r="DJY98" s="10"/>
      <c r="DJZ98" s="10"/>
      <c r="DKA98" s="10"/>
      <c r="DKB98" s="10"/>
      <c r="DKC98" s="10"/>
      <c r="DKD98" s="10"/>
      <c r="DKE98" s="10"/>
      <c r="DKF98" s="10"/>
      <c r="DKG98" s="10"/>
      <c r="DKH98" s="10"/>
      <c r="DKI98" s="10"/>
      <c r="DKJ98" s="10"/>
      <c r="DKK98" s="10"/>
      <c r="DKL98" s="10"/>
      <c r="DKM98" s="10"/>
      <c r="DKN98" s="10"/>
      <c r="DKO98" s="10"/>
      <c r="DKP98" s="10"/>
      <c r="DKQ98" s="10"/>
      <c r="DKR98" s="10"/>
      <c r="DKS98" s="10"/>
      <c r="DKT98" s="10"/>
      <c r="DKU98" s="10"/>
      <c r="DKV98" s="10"/>
      <c r="DKW98" s="10"/>
      <c r="DKX98" s="10"/>
      <c r="DKY98" s="10"/>
      <c r="DKZ98" s="10"/>
      <c r="DLA98" s="10"/>
      <c r="DLB98" s="10"/>
      <c r="DLC98" s="10"/>
      <c r="DLD98" s="10"/>
      <c r="DLE98" s="10"/>
      <c r="DLF98" s="10"/>
      <c r="DLG98" s="10"/>
      <c r="DLH98" s="10"/>
      <c r="DLI98" s="10"/>
      <c r="DLJ98" s="10"/>
      <c r="DLK98" s="10"/>
      <c r="DLL98" s="10"/>
      <c r="DLM98" s="10"/>
      <c r="DLN98" s="10"/>
      <c r="DLO98" s="10"/>
      <c r="DLP98" s="10"/>
      <c r="DLQ98" s="10"/>
      <c r="DLR98" s="10"/>
      <c r="DLS98" s="10"/>
      <c r="DLT98" s="10"/>
      <c r="DLU98" s="10"/>
      <c r="DLV98" s="10"/>
      <c r="DLW98" s="10"/>
      <c r="DLX98" s="10"/>
      <c r="DLY98" s="10"/>
      <c r="DLZ98" s="10"/>
      <c r="DMA98" s="10"/>
      <c r="DMB98" s="10"/>
      <c r="DMC98" s="10"/>
      <c r="DMD98" s="10"/>
      <c r="DME98" s="10"/>
      <c r="DMF98" s="10"/>
      <c r="DMG98" s="10"/>
      <c r="DMH98" s="10"/>
      <c r="DMI98" s="10"/>
      <c r="DMJ98" s="10"/>
      <c r="DMK98" s="10"/>
      <c r="DML98" s="10"/>
      <c r="DMM98" s="10"/>
      <c r="DMN98" s="10"/>
      <c r="DMO98" s="10"/>
      <c r="DMP98" s="10"/>
      <c r="DMQ98" s="10"/>
      <c r="DMR98" s="10"/>
      <c r="DMS98" s="10"/>
      <c r="DMT98" s="10"/>
      <c r="DMU98" s="10"/>
      <c r="DMV98" s="10"/>
      <c r="DMW98" s="10"/>
      <c r="DMX98" s="10"/>
      <c r="DMY98" s="10"/>
      <c r="DMZ98" s="10"/>
      <c r="DNA98" s="10"/>
      <c r="DNB98" s="10"/>
      <c r="DNC98" s="10"/>
      <c r="DND98" s="10"/>
      <c r="DNE98" s="10"/>
      <c r="DNF98" s="10"/>
      <c r="DNG98" s="10"/>
      <c r="DNH98" s="10"/>
      <c r="DNI98" s="10"/>
      <c r="DNJ98" s="10"/>
      <c r="DNK98" s="10"/>
      <c r="DNL98" s="10"/>
      <c r="DNM98" s="10"/>
      <c r="DNN98" s="10"/>
      <c r="DNO98" s="10"/>
      <c r="DNP98" s="10"/>
      <c r="DNQ98" s="10"/>
      <c r="DNR98" s="10"/>
      <c r="DNS98" s="10"/>
      <c r="DNT98" s="10"/>
      <c r="DNU98" s="10"/>
      <c r="DNV98" s="10"/>
      <c r="DNW98" s="10"/>
      <c r="DNX98" s="10"/>
      <c r="DNY98" s="10"/>
      <c r="DNZ98" s="10"/>
      <c r="DOA98" s="10"/>
      <c r="DOB98" s="10"/>
      <c r="DOC98" s="10"/>
      <c r="DOD98" s="10"/>
      <c r="DOE98" s="10"/>
      <c r="DOF98" s="10"/>
      <c r="DOG98" s="10"/>
      <c r="DOH98" s="10"/>
      <c r="DOI98" s="10"/>
      <c r="DOJ98" s="10"/>
      <c r="DOK98" s="10"/>
      <c r="DOL98" s="10"/>
      <c r="DOM98" s="10"/>
      <c r="DON98" s="10"/>
      <c r="DOO98" s="10"/>
      <c r="DOP98" s="10"/>
      <c r="DOQ98" s="10"/>
      <c r="DOR98" s="10"/>
      <c r="DOS98" s="10"/>
      <c r="DOT98" s="10"/>
      <c r="DOU98" s="10"/>
      <c r="DOV98" s="10"/>
      <c r="DOW98" s="10"/>
      <c r="DOX98" s="10"/>
      <c r="DOY98" s="10"/>
      <c r="DOZ98" s="10"/>
      <c r="DPA98" s="10"/>
      <c r="DPB98" s="10"/>
      <c r="DPC98" s="10"/>
      <c r="DPD98" s="10"/>
      <c r="DPE98" s="10"/>
      <c r="DPF98" s="10"/>
      <c r="DPG98" s="10"/>
      <c r="DPH98" s="10"/>
      <c r="DPI98" s="10"/>
      <c r="DPJ98" s="10"/>
      <c r="DPK98" s="10"/>
      <c r="DPL98" s="10"/>
      <c r="DPM98" s="10"/>
      <c r="DPN98" s="10"/>
      <c r="DPO98" s="10"/>
      <c r="DPP98" s="10"/>
      <c r="DPQ98" s="10"/>
      <c r="DPR98" s="10"/>
      <c r="DPS98" s="10"/>
      <c r="DPT98" s="10"/>
      <c r="DPU98" s="10"/>
      <c r="DPV98" s="10"/>
      <c r="DPW98" s="10"/>
      <c r="DPX98" s="10"/>
      <c r="DPY98" s="10"/>
      <c r="DPZ98" s="10"/>
      <c r="DQA98" s="10"/>
      <c r="DQB98" s="10"/>
      <c r="DQC98" s="10"/>
      <c r="DQD98" s="10"/>
      <c r="DQE98" s="10"/>
      <c r="DQF98" s="10"/>
      <c r="DQG98" s="10"/>
      <c r="DQH98" s="10"/>
      <c r="DQI98" s="10"/>
      <c r="DQJ98" s="10"/>
      <c r="DQK98" s="10"/>
      <c r="DQL98" s="10"/>
      <c r="DQM98" s="10"/>
      <c r="DQN98" s="10"/>
      <c r="DQO98" s="10"/>
      <c r="DQP98" s="10"/>
      <c r="DQQ98" s="10"/>
      <c r="DQR98" s="10"/>
      <c r="DQS98" s="10"/>
      <c r="DQT98" s="10"/>
      <c r="DQU98" s="10"/>
      <c r="DQV98" s="10"/>
      <c r="DQW98" s="10"/>
      <c r="DQX98" s="10"/>
      <c r="DQY98" s="10"/>
      <c r="DQZ98" s="10"/>
      <c r="DRA98" s="10"/>
      <c r="DRB98" s="10"/>
      <c r="DRC98" s="10"/>
      <c r="DRD98" s="10"/>
      <c r="DRE98" s="10"/>
      <c r="DRF98" s="10"/>
      <c r="DRG98" s="10"/>
      <c r="DRH98" s="10"/>
      <c r="DRI98" s="10"/>
      <c r="DRJ98" s="10"/>
      <c r="DRK98" s="10"/>
      <c r="DRL98" s="10"/>
      <c r="DRM98" s="10"/>
      <c r="DRN98" s="10"/>
      <c r="DRO98" s="10"/>
      <c r="DRP98" s="10"/>
      <c r="DRQ98" s="10"/>
      <c r="DRR98" s="10"/>
      <c r="DRS98" s="10"/>
      <c r="DRT98" s="10"/>
      <c r="DRU98" s="10"/>
      <c r="DRV98" s="10"/>
      <c r="DRW98" s="10"/>
      <c r="DRX98" s="10"/>
      <c r="DRY98" s="10"/>
      <c r="DRZ98" s="10"/>
      <c r="DSA98" s="10"/>
      <c r="DSB98" s="10"/>
      <c r="DSC98" s="10"/>
      <c r="DSD98" s="10"/>
      <c r="DSE98" s="10"/>
      <c r="DSF98" s="10"/>
      <c r="DSG98" s="10"/>
      <c r="DSH98" s="10"/>
      <c r="DSI98" s="10"/>
      <c r="DSJ98" s="10"/>
      <c r="DSK98" s="10"/>
      <c r="DSL98" s="10"/>
      <c r="DSM98" s="10"/>
      <c r="DSN98" s="10"/>
      <c r="DSO98" s="10"/>
      <c r="DSP98" s="10"/>
      <c r="DSQ98" s="10"/>
      <c r="DSR98" s="10"/>
      <c r="DSS98" s="10"/>
      <c r="DST98" s="10"/>
      <c r="DSU98" s="10"/>
      <c r="DSV98" s="10"/>
      <c r="DSW98" s="10"/>
      <c r="DSX98" s="10"/>
      <c r="DSY98" s="10"/>
      <c r="DSZ98" s="10"/>
      <c r="DTA98" s="10"/>
      <c r="DTB98" s="10"/>
      <c r="DTC98" s="10"/>
      <c r="DTD98" s="10"/>
      <c r="DTE98" s="10"/>
      <c r="DTF98" s="10"/>
      <c r="DTG98" s="10"/>
      <c r="DTH98" s="10"/>
      <c r="DTI98" s="10"/>
      <c r="DTJ98" s="10"/>
      <c r="DTK98" s="10"/>
      <c r="DTL98" s="10"/>
      <c r="DTM98" s="10"/>
      <c r="DTN98" s="10"/>
      <c r="DTO98" s="10"/>
      <c r="DTP98" s="10"/>
      <c r="DTQ98" s="10"/>
      <c r="DTR98" s="10"/>
      <c r="DTS98" s="10"/>
      <c r="DTT98" s="10"/>
      <c r="DTU98" s="10"/>
      <c r="DTV98" s="10"/>
      <c r="DTW98" s="10"/>
      <c r="DTX98" s="10"/>
      <c r="DTY98" s="10"/>
      <c r="DTZ98" s="10"/>
      <c r="DUA98" s="10"/>
      <c r="DUB98" s="10"/>
      <c r="DUC98" s="10"/>
      <c r="DUD98" s="10"/>
      <c r="DUE98" s="10"/>
      <c r="DUF98" s="10"/>
      <c r="DUG98" s="10"/>
      <c r="DUH98" s="10"/>
      <c r="DUI98" s="10"/>
      <c r="DUJ98" s="10"/>
      <c r="DUK98" s="10"/>
      <c r="DUL98" s="10"/>
      <c r="DUM98" s="10"/>
      <c r="DUN98" s="10"/>
      <c r="DUO98" s="10"/>
      <c r="DUP98" s="10"/>
      <c r="DUQ98" s="10"/>
      <c r="DUR98" s="10"/>
      <c r="DUS98" s="10"/>
      <c r="DUT98" s="10"/>
      <c r="DUU98" s="10"/>
      <c r="DUV98" s="10"/>
      <c r="DUW98" s="10"/>
      <c r="DUX98" s="10"/>
      <c r="DUY98" s="10"/>
      <c r="DUZ98" s="10"/>
      <c r="DVA98" s="10"/>
      <c r="DVB98" s="10"/>
      <c r="DVC98" s="10"/>
      <c r="DVD98" s="10"/>
      <c r="DVE98" s="10"/>
      <c r="DVF98" s="10"/>
      <c r="DVG98" s="10"/>
      <c r="DVH98" s="10"/>
      <c r="DVI98" s="10"/>
      <c r="DVJ98" s="10"/>
      <c r="DVK98" s="10"/>
      <c r="DVL98" s="10"/>
      <c r="DVM98" s="10"/>
      <c r="DVN98" s="10"/>
      <c r="DVO98" s="10"/>
      <c r="DVP98" s="10"/>
      <c r="DVQ98" s="10"/>
      <c r="DVR98" s="10"/>
      <c r="DVS98" s="10"/>
      <c r="DVT98" s="10"/>
      <c r="DVU98" s="10"/>
      <c r="DVV98" s="10"/>
      <c r="DVW98" s="10"/>
      <c r="DVX98" s="10"/>
      <c r="DVY98" s="10"/>
      <c r="DVZ98" s="10"/>
      <c r="DWA98" s="10"/>
      <c r="DWB98" s="10"/>
      <c r="DWC98" s="10"/>
      <c r="DWD98" s="10"/>
      <c r="DWE98" s="10"/>
      <c r="DWF98" s="10"/>
      <c r="DWG98" s="10"/>
      <c r="DWH98" s="10"/>
      <c r="DWI98" s="10"/>
      <c r="DWJ98" s="10"/>
      <c r="DWK98" s="10"/>
      <c r="DWL98" s="10"/>
      <c r="DWM98" s="10"/>
      <c r="DWN98" s="10"/>
      <c r="DWO98" s="10"/>
      <c r="DWP98" s="10"/>
      <c r="DWQ98" s="10"/>
      <c r="DWR98" s="10"/>
      <c r="DWS98" s="10"/>
      <c r="DWT98" s="10"/>
      <c r="DWU98" s="10"/>
      <c r="DWV98" s="10"/>
      <c r="DWW98" s="10"/>
      <c r="DWX98" s="10"/>
      <c r="DWY98" s="10"/>
      <c r="DWZ98" s="10"/>
      <c r="DXA98" s="10"/>
      <c r="DXB98" s="10"/>
      <c r="DXC98" s="10"/>
      <c r="DXD98" s="10"/>
      <c r="DXE98" s="10"/>
      <c r="DXF98" s="10"/>
      <c r="DXG98" s="10"/>
      <c r="DXH98" s="10"/>
      <c r="DXI98" s="10"/>
      <c r="DXJ98" s="10"/>
      <c r="DXK98" s="10"/>
      <c r="DXL98" s="10"/>
      <c r="DXM98" s="10"/>
      <c r="DXN98" s="10"/>
      <c r="DXO98" s="10"/>
      <c r="DXP98" s="10"/>
      <c r="DXQ98" s="10"/>
      <c r="DXR98" s="10"/>
      <c r="DXS98" s="10"/>
      <c r="DXT98" s="10"/>
      <c r="DXU98" s="10"/>
      <c r="DXV98" s="10"/>
      <c r="DXW98" s="10"/>
      <c r="DXX98" s="10"/>
      <c r="DXY98" s="10"/>
      <c r="DXZ98" s="10"/>
      <c r="DYA98" s="10"/>
      <c r="DYB98" s="10"/>
      <c r="DYC98" s="10"/>
      <c r="DYD98" s="10"/>
      <c r="DYE98" s="10"/>
      <c r="DYF98" s="10"/>
      <c r="DYG98" s="10"/>
      <c r="DYH98" s="10"/>
      <c r="DYI98" s="10"/>
      <c r="DYJ98" s="10"/>
      <c r="DYK98" s="10"/>
      <c r="DYL98" s="10"/>
      <c r="DYM98" s="10"/>
      <c r="DYN98" s="10"/>
      <c r="DYO98" s="10"/>
      <c r="DYP98" s="10"/>
      <c r="DYQ98" s="10"/>
      <c r="DYR98" s="10"/>
      <c r="DYS98" s="10"/>
      <c r="DYT98" s="10"/>
      <c r="DYU98" s="10"/>
      <c r="DYV98" s="10"/>
      <c r="DYW98" s="10"/>
      <c r="DYX98" s="10"/>
      <c r="DYY98" s="10"/>
      <c r="DYZ98" s="10"/>
      <c r="DZA98" s="10"/>
      <c r="DZB98" s="10"/>
      <c r="DZC98" s="10"/>
      <c r="DZD98" s="10"/>
      <c r="DZE98" s="10"/>
      <c r="DZF98" s="10"/>
      <c r="DZG98" s="10"/>
      <c r="DZH98" s="10"/>
      <c r="DZI98" s="10"/>
      <c r="DZJ98" s="10"/>
      <c r="DZK98" s="10"/>
      <c r="DZL98" s="10"/>
      <c r="DZM98" s="10"/>
      <c r="DZN98" s="10"/>
      <c r="DZO98" s="10"/>
      <c r="DZP98" s="10"/>
      <c r="DZQ98" s="10"/>
      <c r="DZR98" s="10"/>
    </row>
    <row r="99" spans="1:3398" ht="20.100000000000001" customHeight="1" x14ac:dyDescent="0.25">
      <c r="A99" s="542"/>
      <c r="B99" s="172" t="s">
        <v>8</v>
      </c>
      <c r="C99" s="129" t="s">
        <v>132</v>
      </c>
      <c r="D99" s="174">
        <v>1367</v>
      </c>
      <c r="E99" s="175">
        <v>1156</v>
      </c>
      <c r="F99" s="175">
        <v>1276</v>
      </c>
      <c r="G99" s="175">
        <v>1220</v>
      </c>
      <c r="H99" s="175">
        <v>1280</v>
      </c>
      <c r="I99" s="175">
        <v>1226</v>
      </c>
      <c r="J99" s="175">
        <v>1283</v>
      </c>
      <c r="K99" s="175">
        <v>1145</v>
      </c>
      <c r="L99" s="175">
        <v>1363</v>
      </c>
      <c r="M99" s="175">
        <v>1416</v>
      </c>
      <c r="N99" s="175">
        <v>1345</v>
      </c>
      <c r="O99" s="175">
        <v>1457</v>
      </c>
      <c r="P99" s="176">
        <f t="shared" ref="P99:P106" si="45">SUM(D99:O99)</f>
        <v>15534</v>
      </c>
      <c r="Q99" s="175">
        <v>1212</v>
      </c>
      <c r="R99" s="175">
        <v>1148</v>
      </c>
      <c r="S99" s="175">
        <v>1481</v>
      </c>
      <c r="T99" s="175">
        <v>1396</v>
      </c>
      <c r="U99" s="175">
        <v>1409</v>
      </c>
      <c r="V99" s="175">
        <v>1370</v>
      </c>
      <c r="W99" s="175">
        <v>1474</v>
      </c>
      <c r="X99" s="175">
        <v>1524</v>
      </c>
      <c r="Y99" s="175">
        <v>1521</v>
      </c>
      <c r="Z99" s="175">
        <v>1548</v>
      </c>
      <c r="AA99" s="175">
        <v>1481</v>
      </c>
      <c r="AB99" s="175">
        <v>1582</v>
      </c>
      <c r="AC99" s="176">
        <f t="shared" ref="AC99:AC106" si="46">SUM(Q99:AB99)</f>
        <v>17146</v>
      </c>
      <c r="AD99" s="175">
        <v>1458</v>
      </c>
      <c r="AE99" s="175">
        <v>1514</v>
      </c>
      <c r="AF99" s="175">
        <v>1632</v>
      </c>
      <c r="AG99" s="175">
        <v>1386</v>
      </c>
      <c r="AH99" s="175">
        <v>1590</v>
      </c>
      <c r="AI99" s="175">
        <v>1450</v>
      </c>
      <c r="AJ99" s="175">
        <v>1208</v>
      </c>
      <c r="AK99" s="175">
        <v>1265</v>
      </c>
      <c r="AL99" s="175">
        <v>1187</v>
      </c>
      <c r="AM99" s="249">
        <v>1127</v>
      </c>
      <c r="AN99" s="249">
        <v>1134</v>
      </c>
      <c r="AO99" s="249">
        <v>1255</v>
      </c>
      <c r="AP99" s="138">
        <v>1038</v>
      </c>
      <c r="AQ99" s="98">
        <v>875</v>
      </c>
      <c r="AR99" s="98">
        <v>1014</v>
      </c>
      <c r="AS99" s="98">
        <v>836</v>
      </c>
      <c r="AT99" s="98">
        <v>1009</v>
      </c>
      <c r="AU99" s="98">
        <v>892</v>
      </c>
      <c r="AV99" s="98">
        <v>1003</v>
      </c>
      <c r="AW99" s="98">
        <v>983</v>
      </c>
      <c r="AX99" s="98">
        <v>888</v>
      </c>
      <c r="AY99" s="98">
        <v>1055</v>
      </c>
      <c r="AZ99" s="98">
        <v>897</v>
      </c>
      <c r="BA99" s="98">
        <v>836</v>
      </c>
      <c r="BB99" s="138">
        <v>743</v>
      </c>
      <c r="BC99" s="98">
        <v>786</v>
      </c>
      <c r="BD99" s="98">
        <v>850</v>
      </c>
      <c r="BE99" s="98">
        <v>934</v>
      </c>
      <c r="BF99" s="98">
        <v>1037</v>
      </c>
      <c r="BG99" s="98">
        <v>931</v>
      </c>
      <c r="BH99" s="98">
        <v>1055</v>
      </c>
      <c r="BI99" s="98">
        <v>870</v>
      </c>
      <c r="BJ99" s="98">
        <v>812</v>
      </c>
      <c r="BK99" s="98">
        <v>836</v>
      </c>
      <c r="BL99" s="98">
        <v>841</v>
      </c>
      <c r="BM99" s="98">
        <v>949</v>
      </c>
      <c r="BN99" s="439">
        <f t="shared" ref="BN99:BN129" si="47">SUM(BB99:BM99)</f>
        <v>10644</v>
      </c>
      <c r="BO99" s="34">
        <v>891</v>
      </c>
      <c r="BP99" s="34">
        <v>827</v>
      </c>
      <c r="BQ99" s="34">
        <v>852</v>
      </c>
      <c r="BR99" s="34">
        <v>996</v>
      </c>
      <c r="BS99" s="34">
        <v>965</v>
      </c>
      <c r="BT99" s="34">
        <v>978</v>
      </c>
      <c r="BU99" s="34">
        <v>1113</v>
      </c>
      <c r="BV99" s="34">
        <v>927</v>
      </c>
      <c r="BW99" s="34">
        <v>239</v>
      </c>
      <c r="BX99" s="34">
        <v>22</v>
      </c>
      <c r="BY99" s="34">
        <v>8</v>
      </c>
      <c r="BZ99" s="34">
        <v>13</v>
      </c>
      <c r="CA99" s="478">
        <f t="shared" si="26"/>
        <v>7831</v>
      </c>
      <c r="CB99" s="98">
        <v>15</v>
      </c>
      <c r="CC99" s="98">
        <v>14</v>
      </c>
      <c r="CD99" s="98">
        <v>26</v>
      </c>
      <c r="CE99" s="98">
        <v>22</v>
      </c>
      <c r="CF99" s="98">
        <v>23</v>
      </c>
      <c r="CG99" s="98">
        <v>17</v>
      </c>
      <c r="CH99" s="98">
        <v>14</v>
      </c>
      <c r="CI99" s="98">
        <v>6</v>
      </c>
      <c r="CJ99" s="98">
        <v>3</v>
      </c>
      <c r="CK99" s="98">
        <v>7</v>
      </c>
      <c r="CL99" s="98">
        <v>17</v>
      </c>
      <c r="CM99" s="243">
        <v>30</v>
      </c>
      <c r="CN99" s="98">
        <v>25</v>
      </c>
      <c r="CO99" s="243">
        <v>23</v>
      </c>
      <c r="CP99" s="578">
        <f t="shared" si="30"/>
        <v>1718</v>
      </c>
      <c r="CQ99" s="80">
        <f t="shared" si="31"/>
        <v>29</v>
      </c>
      <c r="CR99" s="27">
        <f t="shared" si="32"/>
        <v>48</v>
      </c>
      <c r="CS99" s="364">
        <f t="shared" si="13"/>
        <v>65.517241379310349</v>
      </c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</row>
    <row r="100" spans="1:3398" ht="20.100000000000001" customHeight="1" x14ac:dyDescent="0.25">
      <c r="A100" s="542"/>
      <c r="B100" s="172" t="s">
        <v>9</v>
      </c>
      <c r="C100" s="173" t="s">
        <v>10</v>
      </c>
      <c r="D100" s="177">
        <v>70</v>
      </c>
      <c r="E100" s="178">
        <v>64</v>
      </c>
      <c r="F100" s="178">
        <v>88</v>
      </c>
      <c r="G100" s="178">
        <v>68</v>
      </c>
      <c r="H100" s="178">
        <v>60</v>
      </c>
      <c r="I100" s="178">
        <v>63</v>
      </c>
      <c r="J100" s="178">
        <v>57</v>
      </c>
      <c r="K100" s="178">
        <v>41</v>
      </c>
      <c r="L100" s="178">
        <v>42</v>
      </c>
      <c r="M100" s="178">
        <v>48</v>
      </c>
      <c r="N100" s="178">
        <v>55</v>
      </c>
      <c r="O100" s="178">
        <v>48</v>
      </c>
      <c r="P100" s="170">
        <f t="shared" si="45"/>
        <v>704</v>
      </c>
      <c r="Q100" s="179">
        <v>37</v>
      </c>
      <c r="R100" s="179">
        <v>36</v>
      </c>
      <c r="S100" s="179">
        <v>50</v>
      </c>
      <c r="T100" s="179">
        <v>57</v>
      </c>
      <c r="U100" s="179">
        <v>52</v>
      </c>
      <c r="V100" s="179">
        <v>65</v>
      </c>
      <c r="W100" s="179">
        <v>53</v>
      </c>
      <c r="X100" s="179">
        <v>59</v>
      </c>
      <c r="Y100" s="179">
        <v>65</v>
      </c>
      <c r="Z100" s="179">
        <v>61</v>
      </c>
      <c r="AA100" s="180">
        <v>68</v>
      </c>
      <c r="AB100" s="180">
        <v>68</v>
      </c>
      <c r="AC100" s="170">
        <f t="shared" si="46"/>
        <v>671</v>
      </c>
      <c r="AD100" s="180">
        <v>69</v>
      </c>
      <c r="AE100" s="180">
        <v>72</v>
      </c>
      <c r="AF100" s="180">
        <v>85</v>
      </c>
      <c r="AG100" s="180">
        <v>84</v>
      </c>
      <c r="AH100" s="180">
        <v>92</v>
      </c>
      <c r="AI100" s="180">
        <v>92</v>
      </c>
      <c r="AJ100" s="180">
        <v>86</v>
      </c>
      <c r="AK100" s="180">
        <v>97</v>
      </c>
      <c r="AL100" s="180">
        <v>79</v>
      </c>
      <c r="AM100" s="242">
        <v>81</v>
      </c>
      <c r="AN100" s="242">
        <v>92</v>
      </c>
      <c r="AO100" s="242">
        <v>82</v>
      </c>
      <c r="AP100" s="138">
        <v>79</v>
      </c>
      <c r="AQ100" s="98">
        <v>81</v>
      </c>
      <c r="AR100" s="98">
        <v>69</v>
      </c>
      <c r="AS100" s="98">
        <v>82</v>
      </c>
      <c r="AT100" s="98">
        <v>95</v>
      </c>
      <c r="AU100" s="98">
        <v>67</v>
      </c>
      <c r="AV100" s="98">
        <v>90</v>
      </c>
      <c r="AW100" s="98">
        <v>101</v>
      </c>
      <c r="AX100" s="98">
        <v>86</v>
      </c>
      <c r="AY100" s="98">
        <v>108</v>
      </c>
      <c r="AZ100" s="98">
        <v>86</v>
      </c>
      <c r="BA100" s="98">
        <v>83</v>
      </c>
      <c r="BB100" s="138">
        <v>85</v>
      </c>
      <c r="BC100" s="98">
        <v>68</v>
      </c>
      <c r="BD100" s="98">
        <v>73</v>
      </c>
      <c r="BE100" s="98">
        <v>85</v>
      </c>
      <c r="BF100" s="98">
        <v>89</v>
      </c>
      <c r="BG100" s="98">
        <v>97</v>
      </c>
      <c r="BH100" s="98">
        <v>87</v>
      </c>
      <c r="BI100" s="98">
        <v>106</v>
      </c>
      <c r="BJ100" s="98">
        <v>111</v>
      </c>
      <c r="BK100" s="98">
        <v>117</v>
      </c>
      <c r="BL100" s="98">
        <v>101</v>
      </c>
      <c r="BM100" s="98">
        <v>87</v>
      </c>
      <c r="BN100" s="439">
        <f t="shared" si="47"/>
        <v>1106</v>
      </c>
      <c r="BO100" s="98">
        <v>104</v>
      </c>
      <c r="BP100" s="98">
        <v>93</v>
      </c>
      <c r="BQ100" s="98">
        <v>82</v>
      </c>
      <c r="BR100" s="98">
        <v>95</v>
      </c>
      <c r="BS100" s="98">
        <v>94</v>
      </c>
      <c r="BT100" s="98">
        <v>91</v>
      </c>
      <c r="BU100" s="98">
        <v>92</v>
      </c>
      <c r="BV100" s="98">
        <v>95</v>
      </c>
      <c r="BW100" s="98">
        <v>93</v>
      </c>
      <c r="BX100" s="98">
        <v>100</v>
      </c>
      <c r="BY100" s="98">
        <v>81</v>
      </c>
      <c r="BZ100" s="98">
        <v>91</v>
      </c>
      <c r="CA100" s="478">
        <f t="shared" si="26"/>
        <v>1111</v>
      </c>
      <c r="CB100" s="98">
        <v>80</v>
      </c>
      <c r="CC100" s="98">
        <v>85</v>
      </c>
      <c r="CD100" s="98">
        <v>105</v>
      </c>
      <c r="CE100" s="98">
        <v>103</v>
      </c>
      <c r="CF100" s="98">
        <v>94</v>
      </c>
      <c r="CG100" s="98">
        <v>103</v>
      </c>
      <c r="CH100" s="98">
        <v>92</v>
      </c>
      <c r="CI100" s="98">
        <v>96</v>
      </c>
      <c r="CJ100" s="98">
        <v>111</v>
      </c>
      <c r="CK100" s="98">
        <v>108</v>
      </c>
      <c r="CL100" s="98">
        <v>95</v>
      </c>
      <c r="CM100" s="243">
        <v>106</v>
      </c>
      <c r="CN100" s="98">
        <v>79</v>
      </c>
      <c r="CO100" s="243">
        <v>88</v>
      </c>
      <c r="CP100" s="579">
        <f t="shared" si="30"/>
        <v>197</v>
      </c>
      <c r="CQ100" s="80">
        <f t="shared" si="31"/>
        <v>165</v>
      </c>
      <c r="CR100" s="27">
        <f t="shared" si="32"/>
        <v>167</v>
      </c>
      <c r="CS100" s="365">
        <f t="shared" si="13"/>
        <v>1.2121212121212199</v>
      </c>
      <c r="CY100" s="233"/>
      <c r="CZ100" s="233"/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</row>
    <row r="101" spans="1:3398" ht="20.100000000000001" customHeight="1" x14ac:dyDescent="0.25">
      <c r="A101" s="542"/>
      <c r="B101" s="172" t="s">
        <v>11</v>
      </c>
      <c r="C101" s="173" t="s">
        <v>12</v>
      </c>
      <c r="D101" s="177">
        <v>84</v>
      </c>
      <c r="E101" s="178">
        <v>72</v>
      </c>
      <c r="F101" s="178">
        <v>92</v>
      </c>
      <c r="G101" s="178">
        <v>71</v>
      </c>
      <c r="H101" s="178">
        <v>74</v>
      </c>
      <c r="I101" s="178">
        <v>69</v>
      </c>
      <c r="J101" s="178">
        <v>74</v>
      </c>
      <c r="K101" s="178">
        <v>40</v>
      </c>
      <c r="L101" s="178">
        <v>45</v>
      </c>
      <c r="M101" s="178">
        <v>41</v>
      </c>
      <c r="N101" s="178">
        <v>52</v>
      </c>
      <c r="O101" s="178">
        <v>53</v>
      </c>
      <c r="P101" s="170">
        <f t="shared" si="45"/>
        <v>767</v>
      </c>
      <c r="Q101" s="179">
        <v>29</v>
      </c>
      <c r="R101" s="179">
        <v>30</v>
      </c>
      <c r="S101" s="179">
        <v>48</v>
      </c>
      <c r="T101" s="179">
        <v>54</v>
      </c>
      <c r="U101" s="179">
        <v>50</v>
      </c>
      <c r="V101" s="179">
        <v>51</v>
      </c>
      <c r="W101" s="179">
        <v>54</v>
      </c>
      <c r="X101" s="179">
        <v>60</v>
      </c>
      <c r="Y101" s="179">
        <v>64</v>
      </c>
      <c r="Z101" s="179">
        <v>73</v>
      </c>
      <c r="AA101" s="180">
        <v>76</v>
      </c>
      <c r="AB101" s="180">
        <v>71</v>
      </c>
      <c r="AC101" s="170">
        <f t="shared" si="46"/>
        <v>660</v>
      </c>
      <c r="AD101" s="180">
        <v>62</v>
      </c>
      <c r="AE101" s="180">
        <v>64</v>
      </c>
      <c r="AF101" s="180">
        <v>90</v>
      </c>
      <c r="AG101" s="180">
        <v>89</v>
      </c>
      <c r="AH101" s="180">
        <v>90</v>
      </c>
      <c r="AI101" s="180">
        <v>83</v>
      </c>
      <c r="AJ101" s="180">
        <v>87</v>
      </c>
      <c r="AK101" s="180">
        <v>80</v>
      </c>
      <c r="AL101" s="180">
        <v>77</v>
      </c>
      <c r="AM101" s="242">
        <v>88</v>
      </c>
      <c r="AN101" s="242">
        <v>76</v>
      </c>
      <c r="AO101" s="242">
        <v>94</v>
      </c>
      <c r="AP101" s="138">
        <v>84</v>
      </c>
      <c r="AQ101" s="98">
        <v>78</v>
      </c>
      <c r="AR101" s="98">
        <v>106</v>
      </c>
      <c r="AS101" s="98">
        <v>67</v>
      </c>
      <c r="AT101" s="98">
        <v>102</v>
      </c>
      <c r="AU101" s="98">
        <v>102</v>
      </c>
      <c r="AV101" s="98">
        <v>90</v>
      </c>
      <c r="AW101" s="98">
        <v>109</v>
      </c>
      <c r="AX101" s="98">
        <v>80</v>
      </c>
      <c r="AY101" s="98">
        <v>94</v>
      </c>
      <c r="AZ101" s="98">
        <v>88</v>
      </c>
      <c r="BA101" s="98">
        <v>92</v>
      </c>
      <c r="BB101" s="138">
        <v>81</v>
      </c>
      <c r="BC101" s="98">
        <v>68</v>
      </c>
      <c r="BD101" s="98">
        <v>94</v>
      </c>
      <c r="BE101" s="98">
        <v>117</v>
      </c>
      <c r="BF101" s="98">
        <v>93</v>
      </c>
      <c r="BG101" s="98">
        <v>96</v>
      </c>
      <c r="BH101" s="98">
        <v>119</v>
      </c>
      <c r="BI101" s="98">
        <v>110</v>
      </c>
      <c r="BJ101" s="98">
        <v>106</v>
      </c>
      <c r="BK101" s="98">
        <v>112</v>
      </c>
      <c r="BL101" s="98">
        <v>90</v>
      </c>
      <c r="BM101" s="98">
        <v>96</v>
      </c>
      <c r="BN101" s="439">
        <f t="shared" si="47"/>
        <v>1182</v>
      </c>
      <c r="BO101" s="98">
        <v>102</v>
      </c>
      <c r="BP101" s="98">
        <v>93</v>
      </c>
      <c r="BQ101" s="98">
        <v>91</v>
      </c>
      <c r="BR101" s="98">
        <v>104</v>
      </c>
      <c r="BS101" s="98">
        <v>103</v>
      </c>
      <c r="BT101" s="98">
        <v>82</v>
      </c>
      <c r="BU101" s="98">
        <v>115</v>
      </c>
      <c r="BV101" s="98">
        <v>98</v>
      </c>
      <c r="BW101" s="98">
        <v>111</v>
      </c>
      <c r="BX101" s="98">
        <v>107</v>
      </c>
      <c r="BY101" s="98">
        <v>98</v>
      </c>
      <c r="BZ101" s="98">
        <v>109</v>
      </c>
      <c r="CA101" s="478">
        <f t="shared" si="26"/>
        <v>1213</v>
      </c>
      <c r="CB101" s="98">
        <v>103</v>
      </c>
      <c r="CC101" s="98">
        <v>88</v>
      </c>
      <c r="CD101" s="98">
        <v>112</v>
      </c>
      <c r="CE101" s="98">
        <v>109</v>
      </c>
      <c r="CF101" s="98">
        <v>105</v>
      </c>
      <c r="CG101" s="98">
        <v>118</v>
      </c>
      <c r="CH101" s="98">
        <v>123</v>
      </c>
      <c r="CI101" s="98">
        <v>114</v>
      </c>
      <c r="CJ101" s="98">
        <v>110</v>
      </c>
      <c r="CK101" s="98">
        <v>150</v>
      </c>
      <c r="CL101" s="98">
        <v>124</v>
      </c>
      <c r="CM101" s="243">
        <v>103</v>
      </c>
      <c r="CN101" s="98">
        <v>116</v>
      </c>
      <c r="CO101" s="243">
        <v>96</v>
      </c>
      <c r="CP101" s="579">
        <f t="shared" ref="CP101:CP172" si="48">SUM($BO101:$BP101)</f>
        <v>195</v>
      </c>
      <c r="CQ101" s="80">
        <f t="shared" si="31"/>
        <v>191</v>
      </c>
      <c r="CR101" s="27">
        <f t="shared" si="32"/>
        <v>212</v>
      </c>
      <c r="CS101" s="365">
        <f t="shared" si="13"/>
        <v>10.994764397905765</v>
      </c>
      <c r="CY101" s="233"/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</row>
    <row r="102" spans="1:3398" ht="20.100000000000001" customHeight="1" x14ac:dyDescent="0.25">
      <c r="A102" s="542"/>
      <c r="B102" s="172" t="s">
        <v>13</v>
      </c>
      <c r="C102" s="130" t="s">
        <v>134</v>
      </c>
      <c r="D102" s="177">
        <v>261</v>
      </c>
      <c r="E102" s="178">
        <v>193</v>
      </c>
      <c r="F102" s="178">
        <v>244</v>
      </c>
      <c r="G102" s="178">
        <v>255</v>
      </c>
      <c r="H102" s="178">
        <v>211</v>
      </c>
      <c r="I102" s="178">
        <v>238</v>
      </c>
      <c r="J102" s="178">
        <v>319</v>
      </c>
      <c r="K102" s="178">
        <v>265</v>
      </c>
      <c r="L102" s="178">
        <v>282</v>
      </c>
      <c r="M102" s="178">
        <v>287</v>
      </c>
      <c r="N102" s="178">
        <v>306</v>
      </c>
      <c r="O102" s="178">
        <v>291</v>
      </c>
      <c r="P102" s="170">
        <f t="shared" si="45"/>
        <v>3152</v>
      </c>
      <c r="Q102" s="179">
        <v>305</v>
      </c>
      <c r="R102" s="179">
        <v>236</v>
      </c>
      <c r="S102" s="179">
        <v>279</v>
      </c>
      <c r="T102" s="179">
        <v>297</v>
      </c>
      <c r="U102" s="179">
        <v>253</v>
      </c>
      <c r="V102" s="179">
        <v>273</v>
      </c>
      <c r="W102" s="179">
        <v>286</v>
      </c>
      <c r="X102" s="179">
        <v>327</v>
      </c>
      <c r="Y102" s="179">
        <v>276</v>
      </c>
      <c r="Z102" s="179">
        <v>258</v>
      </c>
      <c r="AA102" s="180">
        <v>293</v>
      </c>
      <c r="AB102" s="180">
        <v>315</v>
      </c>
      <c r="AC102" s="170">
        <f t="shared" si="46"/>
        <v>3398</v>
      </c>
      <c r="AD102" s="180">
        <v>343</v>
      </c>
      <c r="AE102" s="180">
        <v>117</v>
      </c>
      <c r="AF102" s="180">
        <v>140</v>
      </c>
      <c r="AG102" s="180">
        <v>120</v>
      </c>
      <c r="AH102" s="180">
        <v>115</v>
      </c>
      <c r="AI102" s="251">
        <v>106</v>
      </c>
      <c r="AJ102" s="251">
        <v>115</v>
      </c>
      <c r="AK102" s="251">
        <v>118</v>
      </c>
      <c r="AL102" s="251">
        <v>120</v>
      </c>
      <c r="AM102" s="242">
        <v>110</v>
      </c>
      <c r="AN102" s="242">
        <v>110</v>
      </c>
      <c r="AO102" s="242">
        <v>106</v>
      </c>
      <c r="AP102" s="138">
        <v>116</v>
      </c>
      <c r="AQ102" s="98">
        <v>103</v>
      </c>
      <c r="AR102" s="98">
        <v>116</v>
      </c>
      <c r="AS102" s="98">
        <v>103</v>
      </c>
      <c r="AT102" s="98">
        <v>124</v>
      </c>
      <c r="AU102" s="98">
        <v>99</v>
      </c>
      <c r="AV102" s="98">
        <v>115</v>
      </c>
      <c r="AW102" s="98">
        <v>120</v>
      </c>
      <c r="AX102" s="98">
        <v>108</v>
      </c>
      <c r="AY102" s="98">
        <v>127</v>
      </c>
      <c r="AZ102" s="98">
        <v>103</v>
      </c>
      <c r="BA102" s="98">
        <v>102</v>
      </c>
      <c r="BB102" s="138">
        <v>114</v>
      </c>
      <c r="BC102" s="98">
        <v>24</v>
      </c>
      <c r="BD102" s="98">
        <v>20</v>
      </c>
      <c r="BE102" s="98">
        <v>22</v>
      </c>
      <c r="BF102" s="98">
        <v>21</v>
      </c>
      <c r="BG102" s="98">
        <v>19</v>
      </c>
      <c r="BH102" s="98">
        <v>22</v>
      </c>
      <c r="BI102" s="98">
        <v>19</v>
      </c>
      <c r="BJ102" s="98">
        <v>21</v>
      </c>
      <c r="BK102" s="98">
        <v>23</v>
      </c>
      <c r="BL102" s="98">
        <v>21</v>
      </c>
      <c r="BM102" s="98">
        <v>22</v>
      </c>
      <c r="BN102" s="439">
        <f t="shared" si="47"/>
        <v>348</v>
      </c>
      <c r="BO102" s="98">
        <v>21</v>
      </c>
      <c r="BP102" s="98">
        <v>20</v>
      </c>
      <c r="BQ102" s="98">
        <v>19</v>
      </c>
      <c r="BR102" s="98">
        <v>21</v>
      </c>
      <c r="BS102" s="98">
        <v>19</v>
      </c>
      <c r="BT102" s="98">
        <v>20</v>
      </c>
      <c r="BU102" s="98">
        <v>22</v>
      </c>
      <c r="BV102" s="98">
        <v>20</v>
      </c>
      <c r="BW102" s="98">
        <v>22</v>
      </c>
      <c r="BX102" s="98">
        <v>22</v>
      </c>
      <c r="BY102" s="98">
        <v>19</v>
      </c>
      <c r="BZ102" s="98">
        <v>22</v>
      </c>
      <c r="CA102" s="478">
        <f t="shared" si="26"/>
        <v>247</v>
      </c>
      <c r="CB102" s="98">
        <v>19</v>
      </c>
      <c r="CC102" s="98">
        <v>18</v>
      </c>
      <c r="CD102" s="98">
        <v>22</v>
      </c>
      <c r="CE102" s="98">
        <v>21</v>
      </c>
      <c r="CF102" s="98">
        <v>20</v>
      </c>
      <c r="CG102" s="98">
        <v>21</v>
      </c>
      <c r="CH102" s="98">
        <v>21</v>
      </c>
      <c r="CI102" s="98">
        <v>20</v>
      </c>
      <c r="CJ102" s="98">
        <v>22</v>
      </c>
      <c r="CK102" s="98">
        <v>22</v>
      </c>
      <c r="CL102" s="98">
        <v>20</v>
      </c>
      <c r="CM102" s="243">
        <v>22</v>
      </c>
      <c r="CN102" s="98">
        <v>19</v>
      </c>
      <c r="CO102" s="98">
        <v>19</v>
      </c>
      <c r="CP102" s="579">
        <f t="shared" si="48"/>
        <v>41</v>
      </c>
      <c r="CQ102" s="80">
        <f t="shared" si="31"/>
        <v>37</v>
      </c>
      <c r="CR102" s="27">
        <f t="shared" si="32"/>
        <v>38</v>
      </c>
      <c r="CS102" s="365">
        <f t="shared" si="13"/>
        <v>2.7027027027026973</v>
      </c>
      <c r="CY102" s="233"/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</row>
    <row r="103" spans="1:3398" ht="20.100000000000001" customHeight="1" x14ac:dyDescent="0.25">
      <c r="A103" s="542"/>
      <c r="B103" s="172" t="s">
        <v>14</v>
      </c>
      <c r="C103" s="130" t="s">
        <v>135</v>
      </c>
      <c r="D103" s="177">
        <v>0</v>
      </c>
      <c r="E103" s="178">
        <v>0</v>
      </c>
      <c r="F103" s="178">
        <v>0</v>
      </c>
      <c r="G103" s="178">
        <v>0</v>
      </c>
      <c r="H103" s="178">
        <v>0</v>
      </c>
      <c r="I103" s="178">
        <v>3</v>
      </c>
      <c r="J103" s="178">
        <v>21</v>
      </c>
      <c r="K103" s="178">
        <v>29</v>
      </c>
      <c r="L103" s="178">
        <v>44</v>
      </c>
      <c r="M103" s="178">
        <v>44</v>
      </c>
      <c r="N103" s="178">
        <v>40</v>
      </c>
      <c r="O103" s="178">
        <v>41</v>
      </c>
      <c r="P103" s="170">
        <f t="shared" si="45"/>
        <v>222</v>
      </c>
      <c r="Q103" s="179">
        <v>38</v>
      </c>
      <c r="R103" s="179">
        <v>36</v>
      </c>
      <c r="S103" s="179">
        <v>46</v>
      </c>
      <c r="T103" s="179">
        <v>42</v>
      </c>
      <c r="U103" s="179">
        <v>43</v>
      </c>
      <c r="V103" s="179">
        <v>40</v>
      </c>
      <c r="W103" s="179">
        <v>42</v>
      </c>
      <c r="X103" s="179">
        <v>42</v>
      </c>
      <c r="Y103" s="179">
        <v>43</v>
      </c>
      <c r="Z103" s="179">
        <v>43</v>
      </c>
      <c r="AA103" s="180">
        <v>42</v>
      </c>
      <c r="AB103" s="180">
        <v>43</v>
      </c>
      <c r="AC103" s="170">
        <f t="shared" si="46"/>
        <v>500</v>
      </c>
      <c r="AD103" s="180">
        <v>42</v>
      </c>
      <c r="AE103" s="180">
        <v>40</v>
      </c>
      <c r="AF103" s="180">
        <v>42</v>
      </c>
      <c r="AG103" s="180">
        <v>42</v>
      </c>
      <c r="AH103" s="180">
        <v>42</v>
      </c>
      <c r="AI103" s="180">
        <v>40</v>
      </c>
      <c r="AJ103" s="180">
        <v>22</v>
      </c>
      <c r="AK103" s="180">
        <v>23</v>
      </c>
      <c r="AL103" s="180">
        <v>22</v>
      </c>
      <c r="AM103" s="242">
        <v>21</v>
      </c>
      <c r="AN103" s="242">
        <v>21</v>
      </c>
      <c r="AO103" s="242">
        <v>20</v>
      </c>
      <c r="AP103" s="138">
        <v>21</v>
      </c>
      <c r="AQ103" s="98">
        <v>19</v>
      </c>
      <c r="AR103" s="98">
        <v>22</v>
      </c>
      <c r="AS103" s="98">
        <v>19</v>
      </c>
      <c r="AT103" s="98">
        <v>22</v>
      </c>
      <c r="AU103" s="98">
        <v>19</v>
      </c>
      <c r="AV103" s="98">
        <v>21</v>
      </c>
      <c r="AW103" s="98">
        <v>22</v>
      </c>
      <c r="AX103" s="98">
        <v>20</v>
      </c>
      <c r="AY103" s="98">
        <v>23</v>
      </c>
      <c r="AZ103" s="98">
        <v>20</v>
      </c>
      <c r="BA103" s="98">
        <v>19</v>
      </c>
      <c r="BB103" s="138">
        <v>21</v>
      </c>
      <c r="BC103" s="98">
        <v>18</v>
      </c>
      <c r="BD103" s="98">
        <v>20</v>
      </c>
      <c r="BE103" s="98">
        <v>22</v>
      </c>
      <c r="BF103" s="98">
        <v>21</v>
      </c>
      <c r="BG103" s="98">
        <v>19</v>
      </c>
      <c r="BH103" s="98">
        <v>22</v>
      </c>
      <c r="BI103" s="98">
        <v>21</v>
      </c>
      <c r="BJ103" s="98">
        <v>21</v>
      </c>
      <c r="BK103" s="98">
        <v>23</v>
      </c>
      <c r="BL103" s="98">
        <v>21</v>
      </c>
      <c r="BM103" s="98">
        <v>21</v>
      </c>
      <c r="BN103" s="439">
        <f t="shared" si="47"/>
        <v>250</v>
      </c>
      <c r="BO103" s="98">
        <v>21</v>
      </c>
      <c r="BP103" s="98">
        <v>20</v>
      </c>
      <c r="BQ103" s="98">
        <v>19</v>
      </c>
      <c r="BR103" s="98">
        <v>21</v>
      </c>
      <c r="BS103" s="98">
        <v>21</v>
      </c>
      <c r="BT103" s="98">
        <v>20</v>
      </c>
      <c r="BU103" s="98">
        <v>22</v>
      </c>
      <c r="BV103" s="98">
        <v>20</v>
      </c>
      <c r="BW103" s="98">
        <v>22</v>
      </c>
      <c r="BX103" s="98">
        <v>22</v>
      </c>
      <c r="BY103" s="98">
        <v>19</v>
      </c>
      <c r="BZ103" s="98">
        <v>22</v>
      </c>
      <c r="CA103" s="478">
        <f t="shared" si="26"/>
        <v>249</v>
      </c>
      <c r="CB103" s="98">
        <v>20</v>
      </c>
      <c r="CC103" s="98">
        <v>18</v>
      </c>
      <c r="CD103" s="98">
        <v>22</v>
      </c>
      <c r="CE103" s="98">
        <v>21</v>
      </c>
      <c r="CF103" s="98">
        <v>20</v>
      </c>
      <c r="CG103" s="98">
        <v>21</v>
      </c>
      <c r="CH103" s="98">
        <v>21</v>
      </c>
      <c r="CI103" s="98">
        <v>20</v>
      </c>
      <c r="CJ103" s="98">
        <v>22</v>
      </c>
      <c r="CK103" s="98">
        <v>22</v>
      </c>
      <c r="CL103" s="98">
        <v>20</v>
      </c>
      <c r="CM103" s="243">
        <v>22</v>
      </c>
      <c r="CN103" s="98">
        <v>20</v>
      </c>
      <c r="CO103" s="98">
        <v>19</v>
      </c>
      <c r="CP103" s="579">
        <f t="shared" si="48"/>
        <v>41</v>
      </c>
      <c r="CQ103" s="80">
        <f t="shared" si="31"/>
        <v>38</v>
      </c>
      <c r="CR103" s="27">
        <f t="shared" si="32"/>
        <v>39</v>
      </c>
      <c r="CS103" s="365">
        <f t="shared" si="13"/>
        <v>2.6315789473684292</v>
      </c>
      <c r="CY103" s="233"/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</row>
    <row r="104" spans="1:3398" ht="20.100000000000001" customHeight="1" x14ac:dyDescent="0.25">
      <c r="A104" s="542"/>
      <c r="B104" s="172" t="s">
        <v>15</v>
      </c>
      <c r="C104" s="173" t="s">
        <v>16</v>
      </c>
      <c r="D104" s="177">
        <v>16</v>
      </c>
      <c r="E104" s="178">
        <v>16</v>
      </c>
      <c r="F104" s="178">
        <v>15</v>
      </c>
      <c r="G104" s="178">
        <v>12</v>
      </c>
      <c r="H104" s="178">
        <v>24</v>
      </c>
      <c r="I104" s="178">
        <v>20</v>
      </c>
      <c r="J104" s="178">
        <v>7</v>
      </c>
      <c r="K104" s="178">
        <v>6</v>
      </c>
      <c r="L104" s="178">
        <v>7</v>
      </c>
      <c r="M104" s="178">
        <v>1</v>
      </c>
      <c r="N104" s="178">
        <v>2</v>
      </c>
      <c r="O104" s="178">
        <v>13</v>
      </c>
      <c r="P104" s="170">
        <f t="shared" si="45"/>
        <v>139</v>
      </c>
      <c r="Q104" s="179">
        <v>3</v>
      </c>
      <c r="R104" s="179">
        <v>2</v>
      </c>
      <c r="S104" s="179">
        <v>17</v>
      </c>
      <c r="T104" s="179">
        <v>29</v>
      </c>
      <c r="U104" s="179">
        <v>21</v>
      </c>
      <c r="V104" s="179">
        <v>2</v>
      </c>
      <c r="W104" s="179">
        <v>2</v>
      </c>
      <c r="X104" s="179"/>
      <c r="Y104" s="179">
        <v>2</v>
      </c>
      <c r="Z104" s="179">
        <v>7</v>
      </c>
      <c r="AA104" s="180">
        <v>11</v>
      </c>
      <c r="AB104" s="180">
        <v>6</v>
      </c>
      <c r="AC104" s="170">
        <f t="shared" si="46"/>
        <v>102</v>
      </c>
      <c r="AD104" s="180">
        <v>2</v>
      </c>
      <c r="AE104" s="180">
        <v>3</v>
      </c>
      <c r="AF104" s="180">
        <v>4</v>
      </c>
      <c r="AG104" s="180">
        <v>2</v>
      </c>
      <c r="AH104" s="180">
        <v>6</v>
      </c>
      <c r="AI104" s="180">
        <v>2</v>
      </c>
      <c r="AJ104" s="180">
        <v>0</v>
      </c>
      <c r="AK104" s="180">
        <v>2</v>
      </c>
      <c r="AL104" s="180">
        <v>1</v>
      </c>
      <c r="AM104" s="180">
        <v>0</v>
      </c>
      <c r="AN104" s="180">
        <v>0</v>
      </c>
      <c r="AO104" s="180">
        <v>2</v>
      </c>
      <c r="AP104" s="138">
        <v>2</v>
      </c>
      <c r="AQ104" s="98">
        <v>3</v>
      </c>
      <c r="AR104" s="98">
        <v>1</v>
      </c>
      <c r="AS104" s="98">
        <v>0</v>
      </c>
      <c r="AT104" s="98">
        <v>0</v>
      </c>
      <c r="AU104" s="98">
        <v>0</v>
      </c>
      <c r="AV104" s="98">
        <v>1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13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2</v>
      </c>
      <c r="BI104" s="98">
        <v>0</v>
      </c>
      <c r="BJ104" s="98">
        <v>0</v>
      </c>
      <c r="BK104" s="98">
        <v>0</v>
      </c>
      <c r="BL104" s="98">
        <v>0</v>
      </c>
      <c r="BM104" s="98">
        <v>1</v>
      </c>
      <c r="BN104" s="439">
        <f t="shared" si="47"/>
        <v>3</v>
      </c>
      <c r="BO104" s="98">
        <v>0</v>
      </c>
      <c r="BP104" s="98">
        <v>0</v>
      </c>
      <c r="BQ104" s="98">
        <v>0</v>
      </c>
      <c r="BR104" s="98">
        <v>0</v>
      </c>
      <c r="BS104" s="98">
        <v>1</v>
      </c>
      <c r="BT104" s="98">
        <v>0</v>
      </c>
      <c r="BU104" s="98">
        <v>2</v>
      </c>
      <c r="BV104" s="98">
        <v>0</v>
      </c>
      <c r="BW104" s="98">
        <v>0</v>
      </c>
      <c r="BX104" s="98">
        <v>3</v>
      </c>
      <c r="BY104" s="98">
        <v>0</v>
      </c>
      <c r="BZ104" s="98">
        <v>0</v>
      </c>
      <c r="CA104" s="478">
        <f t="shared" si="26"/>
        <v>6</v>
      </c>
      <c r="CB104" s="98">
        <v>1</v>
      </c>
      <c r="CC104" s="98">
        <v>2</v>
      </c>
      <c r="CD104" s="98">
        <v>1</v>
      </c>
      <c r="CE104" s="98">
        <v>0</v>
      </c>
      <c r="CF104" s="98">
        <v>1</v>
      </c>
      <c r="CG104" s="98">
        <v>0</v>
      </c>
      <c r="CH104" s="98">
        <v>0</v>
      </c>
      <c r="CI104" s="98">
        <v>2</v>
      </c>
      <c r="CJ104" s="98">
        <v>1</v>
      </c>
      <c r="CK104" s="98">
        <v>0</v>
      </c>
      <c r="CL104" s="98">
        <v>0</v>
      </c>
      <c r="CM104" s="243">
        <v>3</v>
      </c>
      <c r="CN104" s="98">
        <v>0</v>
      </c>
      <c r="CO104" s="98">
        <v>0</v>
      </c>
      <c r="CP104" s="579">
        <f t="shared" si="48"/>
        <v>0</v>
      </c>
      <c r="CQ104" s="80">
        <f t="shared" si="31"/>
        <v>3</v>
      </c>
      <c r="CR104" s="27">
        <f t="shared" si="32"/>
        <v>0</v>
      </c>
      <c r="CS104" s="365">
        <f t="shared" si="13"/>
        <v>-100</v>
      </c>
      <c r="CY104" s="233"/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</row>
    <row r="105" spans="1:3398" ht="20.100000000000001" customHeight="1" x14ac:dyDescent="0.25">
      <c r="A105" s="542"/>
      <c r="B105" s="172" t="s">
        <v>19</v>
      </c>
      <c r="C105" s="173" t="s">
        <v>20</v>
      </c>
      <c r="D105" s="177">
        <v>257</v>
      </c>
      <c r="E105" s="178">
        <v>212</v>
      </c>
      <c r="F105" s="178">
        <v>236</v>
      </c>
      <c r="G105" s="178">
        <v>254</v>
      </c>
      <c r="H105" s="178">
        <v>230</v>
      </c>
      <c r="I105" s="178">
        <v>237</v>
      </c>
      <c r="J105" s="178">
        <v>265</v>
      </c>
      <c r="K105" s="178">
        <v>232</v>
      </c>
      <c r="L105" s="178">
        <v>263</v>
      </c>
      <c r="M105" s="178">
        <v>235</v>
      </c>
      <c r="N105" s="178">
        <v>246</v>
      </c>
      <c r="O105" s="178">
        <v>256</v>
      </c>
      <c r="P105" s="170">
        <f t="shared" si="45"/>
        <v>2923</v>
      </c>
      <c r="Q105" s="179">
        <v>236</v>
      </c>
      <c r="R105" s="179">
        <v>211</v>
      </c>
      <c r="S105" s="179">
        <v>274</v>
      </c>
      <c r="T105" s="179">
        <v>250</v>
      </c>
      <c r="U105" s="179">
        <v>253</v>
      </c>
      <c r="V105" s="179">
        <v>241</v>
      </c>
      <c r="W105" s="179">
        <v>259</v>
      </c>
      <c r="X105" s="179">
        <v>266</v>
      </c>
      <c r="Y105" s="179">
        <v>268</v>
      </c>
      <c r="Z105" s="179">
        <v>253</v>
      </c>
      <c r="AA105" s="180">
        <v>245</v>
      </c>
      <c r="AB105" s="180">
        <v>279</v>
      </c>
      <c r="AC105" s="170">
        <f t="shared" si="46"/>
        <v>3035</v>
      </c>
      <c r="AD105" s="180">
        <v>235</v>
      </c>
      <c r="AE105" s="180">
        <v>238</v>
      </c>
      <c r="AF105" s="180">
        <v>243</v>
      </c>
      <c r="AG105" s="180">
        <v>229</v>
      </c>
      <c r="AH105" s="180">
        <v>261</v>
      </c>
      <c r="AI105" s="180">
        <v>247</v>
      </c>
      <c r="AJ105" s="180">
        <v>266</v>
      </c>
      <c r="AK105" s="180">
        <v>404</v>
      </c>
      <c r="AL105" s="180">
        <v>385</v>
      </c>
      <c r="AM105" s="242">
        <v>323</v>
      </c>
      <c r="AN105" s="242">
        <v>377</v>
      </c>
      <c r="AO105" s="242">
        <v>397</v>
      </c>
      <c r="AP105" s="138">
        <v>371</v>
      </c>
      <c r="AQ105" s="98">
        <v>372</v>
      </c>
      <c r="AR105" s="98">
        <v>449</v>
      </c>
      <c r="AS105" s="98">
        <v>351</v>
      </c>
      <c r="AT105" s="98">
        <v>435</v>
      </c>
      <c r="AU105" s="98">
        <v>371</v>
      </c>
      <c r="AV105" s="98">
        <v>387</v>
      </c>
      <c r="AW105" s="98">
        <v>416</v>
      </c>
      <c r="AX105" s="98">
        <v>382</v>
      </c>
      <c r="AY105" s="98">
        <v>413</v>
      </c>
      <c r="AZ105" s="98">
        <v>359</v>
      </c>
      <c r="BA105" s="98">
        <v>372</v>
      </c>
      <c r="BB105" s="138">
        <v>384</v>
      </c>
      <c r="BC105" s="98">
        <v>308</v>
      </c>
      <c r="BD105" s="98">
        <v>380</v>
      </c>
      <c r="BE105" s="98">
        <v>394</v>
      </c>
      <c r="BF105" s="98">
        <v>398</v>
      </c>
      <c r="BG105" s="98">
        <v>356</v>
      </c>
      <c r="BH105" s="98">
        <v>419</v>
      </c>
      <c r="BI105" s="98">
        <v>396</v>
      </c>
      <c r="BJ105" s="98">
        <v>394</v>
      </c>
      <c r="BK105" s="98">
        <v>442</v>
      </c>
      <c r="BL105" s="98">
        <v>434</v>
      </c>
      <c r="BM105" s="98">
        <v>449</v>
      </c>
      <c r="BN105" s="439">
        <f t="shared" si="47"/>
        <v>4754</v>
      </c>
      <c r="BO105" s="98">
        <v>444</v>
      </c>
      <c r="BP105" s="98">
        <v>407</v>
      </c>
      <c r="BQ105" s="98">
        <v>386</v>
      </c>
      <c r="BR105" s="98">
        <v>429</v>
      </c>
      <c r="BS105" s="98">
        <v>437</v>
      </c>
      <c r="BT105" s="98">
        <v>417</v>
      </c>
      <c r="BU105" s="98">
        <v>481</v>
      </c>
      <c r="BV105" s="98">
        <v>475</v>
      </c>
      <c r="BW105" s="98">
        <v>501</v>
      </c>
      <c r="BX105" s="98">
        <v>488</v>
      </c>
      <c r="BY105" s="98">
        <v>418</v>
      </c>
      <c r="BZ105" s="98">
        <v>482</v>
      </c>
      <c r="CA105" s="478">
        <f t="shared" si="26"/>
        <v>5365</v>
      </c>
      <c r="CB105" s="98">
        <v>396</v>
      </c>
      <c r="CC105" s="98">
        <v>362</v>
      </c>
      <c r="CD105" s="98">
        <v>448</v>
      </c>
      <c r="CE105" s="98">
        <v>419</v>
      </c>
      <c r="CF105" s="98">
        <v>439</v>
      </c>
      <c r="CG105" s="98">
        <v>437</v>
      </c>
      <c r="CH105" s="98">
        <v>463</v>
      </c>
      <c r="CI105" s="98">
        <v>412</v>
      </c>
      <c r="CJ105" s="98">
        <v>472</v>
      </c>
      <c r="CK105" s="98">
        <v>504</v>
      </c>
      <c r="CL105" s="98">
        <v>455</v>
      </c>
      <c r="CM105" s="243">
        <v>519</v>
      </c>
      <c r="CN105" s="98">
        <v>439</v>
      </c>
      <c r="CO105" s="98">
        <v>424</v>
      </c>
      <c r="CP105" s="579">
        <f t="shared" si="48"/>
        <v>851</v>
      </c>
      <c r="CQ105" s="80">
        <f t="shared" si="31"/>
        <v>758</v>
      </c>
      <c r="CR105" s="27">
        <f t="shared" si="32"/>
        <v>863</v>
      </c>
      <c r="CS105" s="365">
        <f t="shared" si="13"/>
        <v>13.852242744063314</v>
      </c>
      <c r="CY105" s="233"/>
      <c r="CZ105" s="233"/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</row>
    <row r="106" spans="1:3398" ht="20.100000000000001" customHeight="1" x14ac:dyDescent="0.25">
      <c r="A106" s="542"/>
      <c r="B106" s="110" t="s">
        <v>26</v>
      </c>
      <c r="C106" s="130" t="s">
        <v>124</v>
      </c>
      <c r="D106" s="177">
        <v>0</v>
      </c>
      <c r="E106" s="178">
        <v>0</v>
      </c>
      <c r="F106" s="178">
        <v>0</v>
      </c>
      <c r="G106" s="178">
        <v>0</v>
      </c>
      <c r="H106" s="178">
        <v>0</v>
      </c>
      <c r="I106" s="178">
        <v>0</v>
      </c>
      <c r="J106" s="178">
        <v>0</v>
      </c>
      <c r="K106" s="178">
        <v>0</v>
      </c>
      <c r="L106" s="178">
        <v>0</v>
      </c>
      <c r="M106" s="178">
        <v>0</v>
      </c>
      <c r="N106" s="178">
        <v>0</v>
      </c>
      <c r="O106" s="178">
        <v>0</v>
      </c>
      <c r="P106" s="170">
        <f t="shared" si="45"/>
        <v>0</v>
      </c>
      <c r="Q106" s="179">
        <v>0</v>
      </c>
      <c r="R106" s="179">
        <v>0</v>
      </c>
      <c r="S106" s="179">
        <v>0</v>
      </c>
      <c r="T106" s="179">
        <v>0</v>
      </c>
      <c r="U106" s="179">
        <v>0</v>
      </c>
      <c r="V106" s="179">
        <v>0</v>
      </c>
      <c r="W106" s="179">
        <v>0</v>
      </c>
      <c r="X106" s="179">
        <v>0</v>
      </c>
      <c r="Y106" s="179">
        <v>0</v>
      </c>
      <c r="Z106" s="179">
        <v>0</v>
      </c>
      <c r="AA106" s="180">
        <v>0</v>
      </c>
      <c r="AB106" s="180">
        <v>0</v>
      </c>
      <c r="AC106" s="170">
        <f t="shared" si="46"/>
        <v>0</v>
      </c>
      <c r="AD106" s="180">
        <v>0</v>
      </c>
      <c r="AE106" s="180">
        <v>0</v>
      </c>
      <c r="AF106" s="180">
        <v>0</v>
      </c>
      <c r="AG106" s="180">
        <v>0</v>
      </c>
      <c r="AH106" s="180">
        <v>0</v>
      </c>
      <c r="AI106" s="180">
        <v>0</v>
      </c>
      <c r="AJ106" s="180">
        <v>0</v>
      </c>
      <c r="AK106" s="180">
        <v>0</v>
      </c>
      <c r="AL106" s="180">
        <v>0</v>
      </c>
      <c r="AM106" s="180">
        <v>0</v>
      </c>
      <c r="AN106" s="180">
        <v>0</v>
      </c>
      <c r="AO106" s="180">
        <v>0</v>
      </c>
      <c r="AP106" s="250">
        <v>0</v>
      </c>
      <c r="AQ106" s="180">
        <v>0</v>
      </c>
      <c r="AR106" s="180">
        <v>0</v>
      </c>
      <c r="AS106" s="180">
        <v>0</v>
      </c>
      <c r="AT106" s="180">
        <v>0</v>
      </c>
      <c r="AU106" s="180">
        <v>0</v>
      </c>
      <c r="AV106" s="180">
        <v>0</v>
      </c>
      <c r="AW106" s="180">
        <v>0</v>
      </c>
      <c r="AX106" s="180">
        <v>0</v>
      </c>
      <c r="AY106" s="180">
        <v>0</v>
      </c>
      <c r="AZ106" s="180">
        <v>0</v>
      </c>
      <c r="BA106" s="180">
        <v>0</v>
      </c>
      <c r="BB106" s="250">
        <v>0</v>
      </c>
      <c r="BC106" s="180">
        <v>0</v>
      </c>
      <c r="BD106" s="180">
        <v>0</v>
      </c>
      <c r="BE106" s="180">
        <v>0</v>
      </c>
      <c r="BF106" s="180">
        <v>0</v>
      </c>
      <c r="BG106" s="180">
        <v>0</v>
      </c>
      <c r="BH106" s="180">
        <v>0</v>
      </c>
      <c r="BI106" s="180">
        <v>0</v>
      </c>
      <c r="BJ106" s="180">
        <v>0</v>
      </c>
      <c r="BK106" s="180">
        <v>0</v>
      </c>
      <c r="BL106" s="180">
        <v>0</v>
      </c>
      <c r="BM106" s="180">
        <v>0</v>
      </c>
      <c r="BN106" s="439">
        <f t="shared" si="47"/>
        <v>0</v>
      </c>
      <c r="BO106" s="180">
        <v>0</v>
      </c>
      <c r="BP106" s="180">
        <v>0</v>
      </c>
      <c r="BQ106" s="180">
        <v>0</v>
      </c>
      <c r="BR106" s="180">
        <v>0</v>
      </c>
      <c r="BS106" s="180">
        <v>0</v>
      </c>
      <c r="BT106" s="180">
        <v>0</v>
      </c>
      <c r="BU106" s="180">
        <v>0</v>
      </c>
      <c r="BV106" s="180">
        <v>0</v>
      </c>
      <c r="BW106" s="180">
        <v>12</v>
      </c>
      <c r="BX106" s="180">
        <v>50</v>
      </c>
      <c r="BY106" s="180">
        <v>12</v>
      </c>
      <c r="BZ106" s="180">
        <v>26</v>
      </c>
      <c r="CA106" s="478">
        <f t="shared" si="26"/>
        <v>100</v>
      </c>
      <c r="CB106" s="180">
        <v>16</v>
      </c>
      <c r="CC106" s="180">
        <v>22</v>
      </c>
      <c r="CD106" s="180">
        <v>17</v>
      </c>
      <c r="CE106" s="180">
        <v>38</v>
      </c>
      <c r="CF106" s="180">
        <v>33</v>
      </c>
      <c r="CG106" s="180">
        <v>20</v>
      </c>
      <c r="CH106" s="180">
        <v>20</v>
      </c>
      <c r="CI106" s="180">
        <v>15</v>
      </c>
      <c r="CJ106" s="180">
        <v>6</v>
      </c>
      <c r="CK106" s="180">
        <v>9</v>
      </c>
      <c r="CL106" s="180">
        <v>16</v>
      </c>
      <c r="CM106" s="434">
        <v>23</v>
      </c>
      <c r="CN106" s="180">
        <v>27</v>
      </c>
      <c r="CO106" s="180">
        <v>23</v>
      </c>
      <c r="CP106" s="579">
        <f t="shared" si="48"/>
        <v>0</v>
      </c>
      <c r="CQ106" s="80">
        <f t="shared" si="31"/>
        <v>38</v>
      </c>
      <c r="CR106" s="27">
        <f t="shared" si="32"/>
        <v>50</v>
      </c>
      <c r="CS106" s="365">
        <f t="shared" si="13"/>
        <v>31.578947368421062</v>
      </c>
      <c r="CY106" s="233"/>
      <c r="CZ106" s="233"/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</row>
    <row r="107" spans="1:3398" ht="20.100000000000001" customHeight="1" x14ac:dyDescent="0.25">
      <c r="A107" s="542"/>
      <c r="B107" s="110" t="s">
        <v>150</v>
      </c>
      <c r="C107" s="130" t="s">
        <v>154</v>
      </c>
      <c r="D107" s="177">
        <v>0</v>
      </c>
      <c r="E107" s="178">
        <v>0</v>
      </c>
      <c r="F107" s="178">
        <v>0</v>
      </c>
      <c r="G107" s="178">
        <v>0</v>
      </c>
      <c r="H107" s="178">
        <v>0</v>
      </c>
      <c r="I107" s="178">
        <v>0</v>
      </c>
      <c r="J107" s="178">
        <v>0</v>
      </c>
      <c r="K107" s="178">
        <v>0</v>
      </c>
      <c r="L107" s="178">
        <v>0</v>
      </c>
      <c r="M107" s="178">
        <v>0</v>
      </c>
      <c r="N107" s="178">
        <v>0</v>
      </c>
      <c r="O107" s="178">
        <v>0</v>
      </c>
      <c r="P107" s="365">
        <v>0</v>
      </c>
      <c r="Q107" s="178">
        <v>0</v>
      </c>
      <c r="R107" s="178">
        <v>0</v>
      </c>
      <c r="S107" s="178">
        <v>0</v>
      </c>
      <c r="T107" s="178">
        <v>0</v>
      </c>
      <c r="U107" s="178">
        <v>0</v>
      </c>
      <c r="V107" s="178">
        <v>0</v>
      </c>
      <c r="W107" s="178">
        <v>0</v>
      </c>
      <c r="X107" s="178">
        <v>0</v>
      </c>
      <c r="Y107" s="178">
        <v>0</v>
      </c>
      <c r="Z107" s="178">
        <v>0</v>
      </c>
      <c r="AA107" s="178">
        <v>0</v>
      </c>
      <c r="AB107" s="178">
        <v>0</v>
      </c>
      <c r="AC107" s="395">
        <v>0</v>
      </c>
      <c r="AD107" s="178">
        <v>0</v>
      </c>
      <c r="AE107" s="178">
        <v>0</v>
      </c>
      <c r="AF107" s="178">
        <v>0</v>
      </c>
      <c r="AG107" s="178">
        <v>0</v>
      </c>
      <c r="AH107" s="178">
        <v>0</v>
      </c>
      <c r="AI107" s="178">
        <v>0</v>
      </c>
      <c r="AJ107" s="178">
        <v>0</v>
      </c>
      <c r="AK107" s="178">
        <v>0</v>
      </c>
      <c r="AL107" s="178">
        <v>0</v>
      </c>
      <c r="AM107" s="178">
        <v>0</v>
      </c>
      <c r="AN107" s="178">
        <v>0</v>
      </c>
      <c r="AO107" s="178">
        <v>0</v>
      </c>
      <c r="AP107" s="13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13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439">
        <f t="shared" si="47"/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234</v>
      </c>
      <c r="CA107" s="478">
        <f t="shared" si="26"/>
        <v>234</v>
      </c>
      <c r="CB107" s="98">
        <v>225</v>
      </c>
      <c r="CC107" s="98">
        <v>205</v>
      </c>
      <c r="CD107" s="98">
        <v>265</v>
      </c>
      <c r="CE107" s="98">
        <v>245</v>
      </c>
      <c r="CF107" s="98">
        <v>225</v>
      </c>
      <c r="CG107" s="98">
        <v>256</v>
      </c>
      <c r="CH107" s="98">
        <v>247</v>
      </c>
      <c r="CI107" s="98">
        <v>242</v>
      </c>
      <c r="CJ107" s="98">
        <v>261</v>
      </c>
      <c r="CK107" s="98">
        <v>268</v>
      </c>
      <c r="CL107" s="98">
        <v>244</v>
      </c>
      <c r="CM107" s="243">
        <v>272</v>
      </c>
      <c r="CN107" s="98">
        <v>240</v>
      </c>
      <c r="CO107" s="98">
        <v>239</v>
      </c>
      <c r="CP107" s="579">
        <f t="shared" si="48"/>
        <v>0</v>
      </c>
      <c r="CQ107" s="80">
        <f t="shared" si="31"/>
        <v>430</v>
      </c>
      <c r="CR107" s="27">
        <f t="shared" si="32"/>
        <v>479</v>
      </c>
      <c r="CS107" s="365">
        <f t="shared" si="13"/>
        <v>11.395348837209296</v>
      </c>
      <c r="CY107" s="233"/>
      <c r="CZ107" s="233"/>
      <c r="DA107" s="233"/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</row>
    <row r="108" spans="1:3398" ht="20.100000000000001" customHeight="1" x14ac:dyDescent="0.25">
      <c r="A108" s="542"/>
      <c r="B108" s="110" t="s">
        <v>148</v>
      </c>
      <c r="C108" s="130" t="s">
        <v>153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365">
        <v>0</v>
      </c>
      <c r="Q108" s="178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8">
        <v>0</v>
      </c>
      <c r="Y108" s="178">
        <v>0</v>
      </c>
      <c r="Z108" s="178">
        <v>0</v>
      </c>
      <c r="AA108" s="178">
        <v>0</v>
      </c>
      <c r="AB108" s="178">
        <v>0</v>
      </c>
      <c r="AC108" s="395">
        <v>0</v>
      </c>
      <c r="AD108" s="178">
        <v>0</v>
      </c>
      <c r="AE108" s="178">
        <v>0</v>
      </c>
      <c r="AF108" s="178">
        <v>0</v>
      </c>
      <c r="AG108" s="178">
        <v>0</v>
      </c>
      <c r="AH108" s="178">
        <v>0</v>
      </c>
      <c r="AI108" s="178">
        <v>0</v>
      </c>
      <c r="AJ108" s="178">
        <v>0</v>
      </c>
      <c r="AK108" s="178">
        <v>0</v>
      </c>
      <c r="AL108" s="178">
        <v>0</v>
      </c>
      <c r="AM108" s="178">
        <v>0</v>
      </c>
      <c r="AN108" s="178">
        <v>0</v>
      </c>
      <c r="AO108" s="178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39">
        <f t="shared" si="47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161</v>
      </c>
      <c r="CA108" s="478">
        <f t="shared" si="26"/>
        <v>161</v>
      </c>
      <c r="CB108" s="98">
        <v>155</v>
      </c>
      <c r="CC108" s="98">
        <v>127</v>
      </c>
      <c r="CD108" s="98">
        <v>178</v>
      </c>
      <c r="CE108" s="98">
        <v>148</v>
      </c>
      <c r="CF108" s="98">
        <v>149</v>
      </c>
      <c r="CG108" s="98">
        <v>160</v>
      </c>
      <c r="CH108" s="98">
        <v>160</v>
      </c>
      <c r="CI108" s="98">
        <v>150</v>
      </c>
      <c r="CJ108" s="98">
        <v>161</v>
      </c>
      <c r="CK108" s="98">
        <v>163</v>
      </c>
      <c r="CL108" s="98">
        <v>121</v>
      </c>
      <c r="CM108" s="243">
        <v>135</v>
      </c>
      <c r="CN108" s="98">
        <v>130</v>
      </c>
      <c r="CO108" s="98">
        <v>114</v>
      </c>
      <c r="CP108" s="579">
        <f t="shared" si="48"/>
        <v>0</v>
      </c>
      <c r="CQ108" s="80">
        <f t="shared" si="31"/>
        <v>282</v>
      </c>
      <c r="CR108" s="27">
        <f t="shared" si="32"/>
        <v>244</v>
      </c>
      <c r="CS108" s="365">
        <f t="shared" si="13"/>
        <v>-13.475177304964536</v>
      </c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</row>
    <row r="109" spans="1:3398" ht="20.100000000000001" customHeight="1" x14ac:dyDescent="0.25">
      <c r="A109" s="542"/>
      <c r="B109" s="110" t="s">
        <v>151</v>
      </c>
      <c r="C109" s="130" t="s">
        <v>155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7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57</v>
      </c>
      <c r="CA109" s="478">
        <f t="shared" si="26"/>
        <v>57</v>
      </c>
      <c r="CB109" s="98">
        <v>41</v>
      </c>
      <c r="CC109" s="98">
        <v>27</v>
      </c>
      <c r="CD109" s="98">
        <v>17</v>
      </c>
      <c r="CE109" s="98">
        <v>23</v>
      </c>
      <c r="CF109" s="98">
        <v>9</v>
      </c>
      <c r="CG109" s="98">
        <v>9</v>
      </c>
      <c r="CH109" s="98">
        <v>7</v>
      </c>
      <c r="CI109" s="98">
        <v>10</v>
      </c>
      <c r="CJ109" s="98">
        <v>6</v>
      </c>
      <c r="CK109" s="98">
        <v>6</v>
      </c>
      <c r="CL109" s="98">
        <v>11</v>
      </c>
      <c r="CM109" s="243">
        <v>19</v>
      </c>
      <c r="CN109" s="98">
        <v>20</v>
      </c>
      <c r="CO109" s="98">
        <v>20</v>
      </c>
      <c r="CP109" s="579">
        <f t="shared" si="48"/>
        <v>0</v>
      </c>
      <c r="CQ109" s="80">
        <f t="shared" si="31"/>
        <v>68</v>
      </c>
      <c r="CR109" s="27">
        <f t="shared" si="32"/>
        <v>40</v>
      </c>
      <c r="CS109" s="365">
        <f t="shared" si="13"/>
        <v>-41.17647058823529</v>
      </c>
      <c r="CY109" s="233"/>
      <c r="CZ109" s="233"/>
      <c r="DA109" s="233"/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</row>
    <row r="110" spans="1:3398" ht="20.100000000000001" customHeight="1" x14ac:dyDescent="0.25">
      <c r="A110" s="542"/>
      <c r="B110" s="110" t="s">
        <v>123</v>
      </c>
      <c r="C110" s="130" t="s">
        <v>125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170">
        <f>SUM(D110:O110)</f>
        <v>0</v>
      </c>
      <c r="Q110" s="179">
        <v>0</v>
      </c>
      <c r="R110" s="179">
        <v>0</v>
      </c>
      <c r="S110" s="179">
        <v>0</v>
      </c>
      <c r="T110" s="179">
        <v>0</v>
      </c>
      <c r="U110" s="179">
        <v>0</v>
      </c>
      <c r="V110" s="179">
        <v>0</v>
      </c>
      <c r="W110" s="179">
        <v>0</v>
      </c>
      <c r="X110" s="179">
        <v>0</v>
      </c>
      <c r="Y110" s="179">
        <v>0</v>
      </c>
      <c r="Z110" s="179">
        <v>0</v>
      </c>
      <c r="AA110" s="180">
        <v>0</v>
      </c>
      <c r="AB110" s="180">
        <v>0</v>
      </c>
      <c r="AC110" s="170">
        <f>SUM(Q110:AB110)</f>
        <v>0</v>
      </c>
      <c r="AD110" s="180">
        <v>0</v>
      </c>
      <c r="AE110" s="180">
        <v>0</v>
      </c>
      <c r="AF110" s="180">
        <v>0</v>
      </c>
      <c r="AG110" s="180">
        <v>0</v>
      </c>
      <c r="AH110" s="180">
        <v>0</v>
      </c>
      <c r="AI110" s="180">
        <v>0</v>
      </c>
      <c r="AJ110" s="180">
        <v>0</v>
      </c>
      <c r="AK110" s="180">
        <v>0</v>
      </c>
      <c r="AL110" s="180">
        <v>0</v>
      </c>
      <c r="AM110" s="180">
        <v>0</v>
      </c>
      <c r="AN110" s="180">
        <v>0</v>
      </c>
      <c r="AO110" s="180">
        <v>0</v>
      </c>
      <c r="AP110" s="250">
        <v>0</v>
      </c>
      <c r="AQ110" s="180">
        <v>0</v>
      </c>
      <c r="AR110" s="180">
        <v>0</v>
      </c>
      <c r="AS110" s="180">
        <v>0</v>
      </c>
      <c r="AT110" s="180">
        <v>0</v>
      </c>
      <c r="AU110" s="180">
        <v>0</v>
      </c>
      <c r="AV110" s="180">
        <v>0</v>
      </c>
      <c r="AW110" s="180">
        <v>0</v>
      </c>
      <c r="AX110" s="180">
        <v>0</v>
      </c>
      <c r="AY110" s="180">
        <v>0</v>
      </c>
      <c r="AZ110" s="180">
        <v>0</v>
      </c>
      <c r="BA110" s="180">
        <v>0</v>
      </c>
      <c r="BB110" s="250">
        <v>0</v>
      </c>
      <c r="BC110" s="180">
        <v>0</v>
      </c>
      <c r="BD110" s="180">
        <v>0</v>
      </c>
      <c r="BE110" s="180">
        <v>0</v>
      </c>
      <c r="BF110" s="180">
        <v>0</v>
      </c>
      <c r="BG110" s="180">
        <v>0</v>
      </c>
      <c r="BH110" s="180">
        <v>0</v>
      </c>
      <c r="BI110" s="180">
        <v>0</v>
      </c>
      <c r="BJ110" s="180">
        <v>0</v>
      </c>
      <c r="BK110" s="180">
        <v>0</v>
      </c>
      <c r="BL110" s="180">
        <v>0</v>
      </c>
      <c r="BM110" s="180">
        <v>0</v>
      </c>
      <c r="BN110" s="439">
        <f t="shared" si="47"/>
        <v>0</v>
      </c>
      <c r="BO110" s="180">
        <v>0</v>
      </c>
      <c r="BP110" s="180">
        <v>0</v>
      </c>
      <c r="BQ110" s="180">
        <v>0</v>
      </c>
      <c r="BR110" s="180">
        <v>0</v>
      </c>
      <c r="BS110" s="180">
        <v>0</v>
      </c>
      <c r="BT110" s="180">
        <v>0</v>
      </c>
      <c r="BU110" s="180">
        <v>0</v>
      </c>
      <c r="BV110" s="180">
        <v>0</v>
      </c>
      <c r="BW110" s="180">
        <v>0</v>
      </c>
      <c r="BX110" s="180">
        <v>0</v>
      </c>
      <c r="BY110" s="180">
        <v>0</v>
      </c>
      <c r="BZ110" s="180">
        <v>0</v>
      </c>
      <c r="CA110" s="478">
        <f t="shared" si="26"/>
        <v>0</v>
      </c>
      <c r="CB110" s="180">
        <v>0</v>
      </c>
      <c r="CC110" s="180">
        <v>0</v>
      </c>
      <c r="CD110" s="180">
        <v>0</v>
      </c>
      <c r="CE110" s="180">
        <v>0</v>
      </c>
      <c r="CF110" s="180">
        <v>0</v>
      </c>
      <c r="CG110" s="180">
        <v>0</v>
      </c>
      <c r="CH110" s="180">
        <v>0</v>
      </c>
      <c r="CI110" s="180">
        <v>0</v>
      </c>
      <c r="CJ110" s="180">
        <v>0</v>
      </c>
      <c r="CK110" s="180">
        <v>0</v>
      </c>
      <c r="CL110" s="180">
        <v>0</v>
      </c>
      <c r="CM110" s="434">
        <v>0</v>
      </c>
      <c r="CN110" s="180">
        <v>0</v>
      </c>
      <c r="CO110" s="180">
        <v>0</v>
      </c>
      <c r="CP110" s="579">
        <f t="shared" si="48"/>
        <v>0</v>
      </c>
      <c r="CQ110" s="80">
        <f t="shared" si="31"/>
        <v>0</v>
      </c>
      <c r="CR110" s="27">
        <f t="shared" si="32"/>
        <v>0</v>
      </c>
      <c r="CS110" s="365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</row>
    <row r="111" spans="1:3398" ht="19.5" customHeight="1" x14ac:dyDescent="0.25">
      <c r="A111" s="542"/>
      <c r="B111" s="172" t="s">
        <v>17</v>
      </c>
      <c r="C111" s="173" t="s">
        <v>18</v>
      </c>
      <c r="D111" s="177">
        <v>217</v>
      </c>
      <c r="E111" s="178">
        <v>201</v>
      </c>
      <c r="F111" s="178">
        <v>256</v>
      </c>
      <c r="G111" s="178">
        <v>235</v>
      </c>
      <c r="H111" s="178">
        <v>218</v>
      </c>
      <c r="I111" s="178">
        <v>246</v>
      </c>
      <c r="J111" s="178">
        <v>245</v>
      </c>
      <c r="K111" s="178">
        <v>227</v>
      </c>
      <c r="L111" s="178">
        <v>257</v>
      </c>
      <c r="M111" s="178">
        <v>262</v>
      </c>
      <c r="N111" s="178">
        <v>237</v>
      </c>
      <c r="O111" s="178">
        <v>260</v>
      </c>
      <c r="P111" s="170">
        <f>SUM(D111:O111)</f>
        <v>2861</v>
      </c>
      <c r="Q111" s="179">
        <v>219</v>
      </c>
      <c r="R111" s="179">
        <v>223</v>
      </c>
      <c r="S111" s="179">
        <v>287</v>
      </c>
      <c r="T111" s="179">
        <v>251</v>
      </c>
      <c r="U111" s="179">
        <v>256</v>
      </c>
      <c r="V111" s="179">
        <v>258</v>
      </c>
      <c r="W111" s="179">
        <v>274</v>
      </c>
      <c r="X111" s="179">
        <v>257</v>
      </c>
      <c r="Y111" s="179">
        <v>274</v>
      </c>
      <c r="Z111" s="179">
        <v>268</v>
      </c>
      <c r="AA111" s="180">
        <v>276</v>
      </c>
      <c r="AB111" s="180">
        <v>292</v>
      </c>
      <c r="AC111" s="170">
        <f>SUM(Q111:AB111)</f>
        <v>3135</v>
      </c>
      <c r="AD111" s="180">
        <v>268</v>
      </c>
      <c r="AE111" s="180">
        <v>241</v>
      </c>
      <c r="AF111" s="180">
        <v>273</v>
      </c>
      <c r="AG111" s="180">
        <v>283</v>
      </c>
      <c r="AH111" s="180">
        <v>284</v>
      </c>
      <c r="AI111" s="180">
        <v>280</v>
      </c>
      <c r="AJ111" s="180">
        <v>298</v>
      </c>
      <c r="AK111" s="180">
        <v>413</v>
      </c>
      <c r="AL111" s="180">
        <v>421</v>
      </c>
      <c r="AM111" s="180">
        <v>401</v>
      </c>
      <c r="AN111" s="180">
        <v>403</v>
      </c>
      <c r="AO111" s="180">
        <v>414</v>
      </c>
      <c r="AP111" s="138">
        <v>372</v>
      </c>
      <c r="AQ111" s="98">
        <v>348</v>
      </c>
      <c r="AR111" s="98">
        <v>422</v>
      </c>
      <c r="AS111" s="98">
        <v>408</v>
      </c>
      <c r="AT111" s="98">
        <v>486</v>
      </c>
      <c r="AU111" s="98">
        <v>425</v>
      </c>
      <c r="AV111" s="98">
        <v>486</v>
      </c>
      <c r="AW111" s="98">
        <v>497</v>
      </c>
      <c r="AX111" s="98">
        <v>429</v>
      </c>
      <c r="AY111" s="98">
        <v>558</v>
      </c>
      <c r="AZ111" s="98">
        <v>494</v>
      </c>
      <c r="BA111" s="98">
        <v>453</v>
      </c>
      <c r="BB111" s="138">
        <v>477</v>
      </c>
      <c r="BC111" s="98">
        <v>459</v>
      </c>
      <c r="BD111" s="98">
        <v>482</v>
      </c>
      <c r="BE111" s="98">
        <v>553</v>
      </c>
      <c r="BF111" s="98">
        <v>482</v>
      </c>
      <c r="BG111" s="98">
        <v>484</v>
      </c>
      <c r="BH111" s="98">
        <v>572</v>
      </c>
      <c r="BI111" s="98">
        <v>534</v>
      </c>
      <c r="BJ111" s="98">
        <v>535</v>
      </c>
      <c r="BK111" s="98">
        <v>569</v>
      </c>
      <c r="BL111" s="98">
        <v>532</v>
      </c>
      <c r="BM111" s="98">
        <v>532</v>
      </c>
      <c r="BN111" s="439">
        <f t="shared" si="47"/>
        <v>6211</v>
      </c>
      <c r="BO111" s="98">
        <v>511</v>
      </c>
      <c r="BP111" s="98">
        <v>512</v>
      </c>
      <c r="BQ111" s="98">
        <v>516</v>
      </c>
      <c r="BR111" s="98">
        <v>524</v>
      </c>
      <c r="BS111" s="98">
        <v>567</v>
      </c>
      <c r="BT111" s="98">
        <v>542</v>
      </c>
      <c r="BU111" s="98">
        <v>587</v>
      </c>
      <c r="BV111" s="98">
        <v>538</v>
      </c>
      <c r="BW111" s="98">
        <v>575</v>
      </c>
      <c r="BX111" s="98">
        <v>556</v>
      </c>
      <c r="BY111" s="98">
        <v>443</v>
      </c>
      <c r="BZ111" s="98">
        <v>523</v>
      </c>
      <c r="CA111" s="478">
        <f t="shared" si="26"/>
        <v>6394</v>
      </c>
      <c r="CB111" s="98">
        <v>473</v>
      </c>
      <c r="CC111" s="98">
        <v>403</v>
      </c>
      <c r="CD111" s="98">
        <v>486</v>
      </c>
      <c r="CE111" s="98">
        <v>505</v>
      </c>
      <c r="CF111" s="98">
        <v>440</v>
      </c>
      <c r="CG111" s="98">
        <v>453</v>
      </c>
      <c r="CH111" s="98">
        <v>505</v>
      </c>
      <c r="CI111" s="98">
        <v>429</v>
      </c>
      <c r="CJ111" s="98">
        <v>473</v>
      </c>
      <c r="CK111" s="98">
        <v>482</v>
      </c>
      <c r="CL111" s="98">
        <v>453</v>
      </c>
      <c r="CM111" s="243">
        <v>519</v>
      </c>
      <c r="CN111" s="98">
        <v>431</v>
      </c>
      <c r="CO111" s="98">
        <v>432</v>
      </c>
      <c r="CP111" s="579">
        <f t="shared" si="48"/>
        <v>1023</v>
      </c>
      <c r="CQ111" s="80">
        <f t="shared" si="31"/>
        <v>876</v>
      </c>
      <c r="CR111" s="27">
        <f t="shared" si="32"/>
        <v>863</v>
      </c>
      <c r="CS111" s="365">
        <f t="shared" si="13"/>
        <v>-1.4840182648401812</v>
      </c>
      <c r="CY111" s="233"/>
      <c r="CZ111" s="233"/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</row>
    <row r="112" spans="1:3398" ht="20.100000000000001" customHeight="1" x14ac:dyDescent="0.25">
      <c r="A112" s="542"/>
      <c r="B112" s="110" t="s">
        <v>166</v>
      </c>
      <c r="C112" s="130" t="s">
        <v>167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365">
        <v>0</v>
      </c>
      <c r="Q112" s="178">
        <v>0</v>
      </c>
      <c r="R112" s="178">
        <v>0</v>
      </c>
      <c r="S112" s="178">
        <v>0</v>
      </c>
      <c r="T112" s="178">
        <v>0</v>
      </c>
      <c r="U112" s="178">
        <v>0</v>
      </c>
      <c r="V112" s="178">
        <v>0</v>
      </c>
      <c r="W112" s="178">
        <v>0</v>
      </c>
      <c r="X112" s="178">
        <v>0</v>
      </c>
      <c r="Y112" s="178">
        <v>0</v>
      </c>
      <c r="Z112" s="178">
        <v>0</v>
      </c>
      <c r="AA112" s="178">
        <v>0</v>
      </c>
      <c r="AB112" s="178">
        <v>0</v>
      </c>
      <c r="AC112" s="395">
        <v>0</v>
      </c>
      <c r="AD112" s="178">
        <v>0</v>
      </c>
      <c r="AE112" s="178">
        <v>0</v>
      </c>
      <c r="AF112" s="178">
        <v>0</v>
      </c>
      <c r="AG112" s="178">
        <v>0</v>
      </c>
      <c r="AH112" s="178">
        <v>0</v>
      </c>
      <c r="AI112" s="178">
        <v>0</v>
      </c>
      <c r="AJ112" s="178">
        <v>0</v>
      </c>
      <c r="AK112" s="178">
        <v>0</v>
      </c>
      <c r="AL112" s="178">
        <v>0</v>
      </c>
      <c r="AM112" s="178">
        <v>0</v>
      </c>
      <c r="AN112" s="178">
        <v>0</v>
      </c>
      <c r="AO112" s="178">
        <v>0</v>
      </c>
      <c r="AP112" s="13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9">
        <f t="shared" si="47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478">
        <f t="shared" si="26"/>
        <v>0</v>
      </c>
      <c r="CB112" s="98">
        <v>0</v>
      </c>
      <c r="CC112" s="98">
        <v>2</v>
      </c>
      <c r="CD112" s="98">
        <v>23</v>
      </c>
      <c r="CE112" s="98">
        <v>16</v>
      </c>
      <c r="CF112" s="98">
        <v>21</v>
      </c>
      <c r="CG112" s="98">
        <v>26</v>
      </c>
      <c r="CH112" s="98">
        <v>33</v>
      </c>
      <c r="CI112" s="98">
        <v>25</v>
      </c>
      <c r="CJ112" s="98">
        <v>16</v>
      </c>
      <c r="CK112" s="98">
        <v>25</v>
      </c>
      <c r="CL112" s="98">
        <v>13</v>
      </c>
      <c r="CM112" s="243">
        <v>28</v>
      </c>
      <c r="CN112" s="98">
        <v>11</v>
      </c>
      <c r="CO112" s="98">
        <v>14</v>
      </c>
      <c r="CP112" s="579">
        <f t="shared" si="48"/>
        <v>0</v>
      </c>
      <c r="CQ112" s="80">
        <f t="shared" si="31"/>
        <v>2</v>
      </c>
      <c r="CR112" s="27">
        <f t="shared" si="32"/>
        <v>25</v>
      </c>
      <c r="CS112" s="365"/>
      <c r="CY112" s="233"/>
      <c r="CZ112" s="233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</row>
    <row r="113" spans="1:120" ht="20.100000000000001" customHeight="1" x14ac:dyDescent="0.25">
      <c r="A113" s="542"/>
      <c r="B113" s="469" t="s">
        <v>28</v>
      </c>
      <c r="C113" s="470" t="s">
        <v>29</v>
      </c>
      <c r="D113" s="471">
        <v>1</v>
      </c>
      <c r="E113" s="472">
        <v>4</v>
      </c>
      <c r="F113" s="472">
        <v>0</v>
      </c>
      <c r="G113" s="472">
        <v>0</v>
      </c>
      <c r="H113" s="472">
        <v>2</v>
      </c>
      <c r="I113" s="472">
        <v>0</v>
      </c>
      <c r="J113" s="472">
        <v>0</v>
      </c>
      <c r="K113" s="472">
        <v>0</v>
      </c>
      <c r="L113" s="472">
        <v>0</v>
      </c>
      <c r="M113" s="473">
        <v>0</v>
      </c>
      <c r="N113" s="473">
        <v>0</v>
      </c>
      <c r="O113" s="472">
        <v>0</v>
      </c>
      <c r="P113" s="474">
        <f>SUM(D113:O113)</f>
        <v>7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0</v>
      </c>
      <c r="W113" s="475">
        <v>0</v>
      </c>
      <c r="X113" s="475">
        <v>0</v>
      </c>
      <c r="Y113" s="475">
        <v>0</v>
      </c>
      <c r="Z113" s="475">
        <v>0</v>
      </c>
      <c r="AA113" s="475">
        <v>0</v>
      </c>
      <c r="AB113" s="476">
        <v>0</v>
      </c>
      <c r="AC113" s="474">
        <f>SUM(Q113:AB113)</f>
        <v>0</v>
      </c>
      <c r="AD113" s="476">
        <v>0</v>
      </c>
      <c r="AE113" s="476">
        <v>0</v>
      </c>
      <c r="AF113" s="476">
        <v>0</v>
      </c>
      <c r="AG113" s="476">
        <v>1</v>
      </c>
      <c r="AH113" s="476">
        <v>2</v>
      </c>
      <c r="AI113" s="476">
        <v>0</v>
      </c>
      <c r="AJ113" s="476">
        <v>0</v>
      </c>
      <c r="AK113" s="476">
        <v>0</v>
      </c>
      <c r="AL113" s="476">
        <v>0</v>
      </c>
      <c r="AM113" s="476">
        <v>0</v>
      </c>
      <c r="AN113" s="476">
        <v>0</v>
      </c>
      <c r="AO113" s="476">
        <v>0</v>
      </c>
      <c r="AP113" s="477">
        <v>0</v>
      </c>
      <c r="AQ113" s="476">
        <v>0</v>
      </c>
      <c r="AR113" s="476">
        <v>0</v>
      </c>
      <c r="AS113" s="476">
        <v>0</v>
      </c>
      <c r="AT113" s="476">
        <v>0</v>
      </c>
      <c r="AU113" s="476">
        <v>0</v>
      </c>
      <c r="AV113" s="476">
        <v>0</v>
      </c>
      <c r="AW113" s="476">
        <v>0</v>
      </c>
      <c r="AX113" s="476">
        <v>0</v>
      </c>
      <c r="AY113" s="476">
        <v>0</v>
      </c>
      <c r="AZ113" s="476">
        <v>0</v>
      </c>
      <c r="BA113" s="476">
        <v>0</v>
      </c>
      <c r="BB113" s="477">
        <v>0</v>
      </c>
      <c r="BC113" s="476">
        <v>0</v>
      </c>
      <c r="BD113" s="476">
        <v>0</v>
      </c>
      <c r="BE113" s="476">
        <v>1</v>
      </c>
      <c r="BF113" s="476">
        <v>0</v>
      </c>
      <c r="BG113" s="476">
        <v>0</v>
      </c>
      <c r="BH113" s="55">
        <v>0</v>
      </c>
      <c r="BI113" s="476">
        <v>0</v>
      </c>
      <c r="BJ113" s="476">
        <v>0</v>
      </c>
      <c r="BK113" s="476">
        <v>0</v>
      </c>
      <c r="BL113" s="476">
        <v>0</v>
      </c>
      <c r="BM113" s="476">
        <v>0</v>
      </c>
      <c r="BN113" s="478">
        <f t="shared" si="47"/>
        <v>1</v>
      </c>
      <c r="BO113" s="476">
        <v>0</v>
      </c>
      <c r="BP113" s="476">
        <v>0</v>
      </c>
      <c r="BQ113" s="476">
        <v>0</v>
      </c>
      <c r="BR113" s="476">
        <v>1</v>
      </c>
      <c r="BS113" s="476">
        <v>1</v>
      </c>
      <c r="BT113" s="476">
        <v>0</v>
      </c>
      <c r="BU113" s="476">
        <v>2</v>
      </c>
      <c r="BV113" s="476">
        <v>1</v>
      </c>
      <c r="BW113" s="476">
        <v>0</v>
      </c>
      <c r="BX113" s="476">
        <v>0</v>
      </c>
      <c r="BY113" s="476">
        <v>0</v>
      </c>
      <c r="BZ113" s="476">
        <v>3</v>
      </c>
      <c r="CA113" s="478">
        <f t="shared" si="26"/>
        <v>8</v>
      </c>
      <c r="CB113" s="476">
        <v>1</v>
      </c>
      <c r="CC113" s="476">
        <v>0</v>
      </c>
      <c r="CD113" s="476">
        <v>0</v>
      </c>
      <c r="CE113" s="476">
        <v>0</v>
      </c>
      <c r="CF113" s="476">
        <v>0</v>
      </c>
      <c r="CG113" s="476">
        <v>0</v>
      </c>
      <c r="CH113" s="476">
        <v>1</v>
      </c>
      <c r="CI113" s="476">
        <v>0</v>
      </c>
      <c r="CJ113" s="476">
        <v>1</v>
      </c>
      <c r="CK113" s="476">
        <v>3</v>
      </c>
      <c r="CL113" s="476">
        <v>5</v>
      </c>
      <c r="CM113" s="479">
        <v>0</v>
      </c>
      <c r="CN113" s="476">
        <v>2</v>
      </c>
      <c r="CO113" s="476">
        <v>6</v>
      </c>
      <c r="CP113" s="579">
        <f t="shared" si="48"/>
        <v>0</v>
      </c>
      <c r="CQ113" s="491">
        <f t="shared" si="31"/>
        <v>1</v>
      </c>
      <c r="CR113" s="480">
        <f t="shared" si="32"/>
        <v>8</v>
      </c>
      <c r="CS113" s="481">
        <f t="shared" ref="CS113:CS141" si="49">((CR113/CQ113)-1)*100</f>
        <v>700</v>
      </c>
      <c r="CY113" s="233"/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</row>
    <row r="114" spans="1:120" ht="20.100000000000001" customHeight="1" x14ac:dyDescent="0.25">
      <c r="A114" s="542"/>
      <c r="B114" s="469" t="s">
        <v>30</v>
      </c>
      <c r="C114" s="470" t="s">
        <v>31</v>
      </c>
      <c r="D114" s="471">
        <v>1</v>
      </c>
      <c r="E114" s="472">
        <v>4</v>
      </c>
      <c r="F114" s="472">
        <v>0</v>
      </c>
      <c r="G114" s="472">
        <v>0</v>
      </c>
      <c r="H114" s="472">
        <v>1</v>
      </c>
      <c r="I114" s="472">
        <v>0</v>
      </c>
      <c r="J114" s="472">
        <v>0</v>
      </c>
      <c r="K114" s="472">
        <v>0</v>
      </c>
      <c r="L114" s="472">
        <v>0</v>
      </c>
      <c r="M114" s="473">
        <v>0</v>
      </c>
      <c r="N114" s="473">
        <v>0</v>
      </c>
      <c r="O114" s="472">
        <v>0</v>
      </c>
      <c r="P114" s="474">
        <f>SUM(D114:O114)</f>
        <v>6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0</v>
      </c>
      <c r="W114" s="475">
        <v>0</v>
      </c>
      <c r="X114" s="475">
        <v>0</v>
      </c>
      <c r="Y114" s="475">
        <v>0</v>
      </c>
      <c r="Z114" s="475">
        <v>0</v>
      </c>
      <c r="AA114" s="475">
        <v>0</v>
      </c>
      <c r="AB114" s="476">
        <v>0</v>
      </c>
      <c r="AC114" s="474">
        <f>SUM(Q114:AB114)</f>
        <v>0</v>
      </c>
      <c r="AD114" s="476">
        <v>0</v>
      </c>
      <c r="AE114" s="476">
        <v>0</v>
      </c>
      <c r="AF114" s="476">
        <v>0</v>
      </c>
      <c r="AG114" s="476">
        <v>1</v>
      </c>
      <c r="AH114" s="476">
        <v>2</v>
      </c>
      <c r="AI114" s="476">
        <v>0</v>
      </c>
      <c r="AJ114" s="476">
        <v>0</v>
      </c>
      <c r="AK114" s="476">
        <v>0</v>
      </c>
      <c r="AL114" s="476">
        <v>0</v>
      </c>
      <c r="AM114" s="476">
        <v>0</v>
      </c>
      <c r="AN114" s="476">
        <v>0</v>
      </c>
      <c r="AO114" s="476">
        <v>0</v>
      </c>
      <c r="AP114" s="477">
        <v>0</v>
      </c>
      <c r="AQ114" s="476">
        <v>0</v>
      </c>
      <c r="AR114" s="476">
        <v>0</v>
      </c>
      <c r="AS114" s="476">
        <v>0</v>
      </c>
      <c r="AT114" s="476">
        <v>0</v>
      </c>
      <c r="AU114" s="476">
        <v>0</v>
      </c>
      <c r="AV114" s="476">
        <v>0</v>
      </c>
      <c r="AW114" s="476">
        <v>0</v>
      </c>
      <c r="AX114" s="476">
        <v>0</v>
      </c>
      <c r="AY114" s="476">
        <v>0</v>
      </c>
      <c r="AZ114" s="476">
        <v>0</v>
      </c>
      <c r="BA114" s="476">
        <v>0</v>
      </c>
      <c r="BB114" s="477">
        <v>0</v>
      </c>
      <c r="BC114" s="476">
        <v>0</v>
      </c>
      <c r="BD114" s="476">
        <v>0</v>
      </c>
      <c r="BE114" s="476">
        <v>0</v>
      </c>
      <c r="BF114" s="476">
        <v>0</v>
      </c>
      <c r="BG114" s="476">
        <v>0</v>
      </c>
      <c r="BH114" s="55">
        <v>0</v>
      </c>
      <c r="BI114" s="476">
        <v>0</v>
      </c>
      <c r="BJ114" s="476">
        <v>0</v>
      </c>
      <c r="BK114" s="476">
        <v>0</v>
      </c>
      <c r="BL114" s="476">
        <v>0</v>
      </c>
      <c r="BM114" s="476">
        <v>0</v>
      </c>
      <c r="BN114" s="478">
        <f t="shared" si="47"/>
        <v>0</v>
      </c>
      <c r="BO114" s="476">
        <v>0</v>
      </c>
      <c r="BP114" s="476">
        <v>0</v>
      </c>
      <c r="BQ114" s="476">
        <v>0</v>
      </c>
      <c r="BR114" s="476">
        <v>0</v>
      </c>
      <c r="BS114" s="476">
        <v>0</v>
      </c>
      <c r="BT114" s="476">
        <v>0</v>
      </c>
      <c r="BU114" s="476">
        <v>0</v>
      </c>
      <c r="BV114" s="476">
        <v>0</v>
      </c>
      <c r="BW114" s="476">
        <v>0</v>
      </c>
      <c r="BX114" s="476">
        <v>0</v>
      </c>
      <c r="BY114" s="476">
        <v>0</v>
      </c>
      <c r="BZ114" s="476">
        <v>0</v>
      </c>
      <c r="CA114" s="478">
        <f t="shared" si="26"/>
        <v>0</v>
      </c>
      <c r="CB114" s="476">
        <v>0</v>
      </c>
      <c r="CC114" s="476">
        <v>0</v>
      </c>
      <c r="CD114" s="476">
        <v>0</v>
      </c>
      <c r="CE114" s="476">
        <v>0</v>
      </c>
      <c r="CF114" s="476">
        <v>0</v>
      </c>
      <c r="CG114" s="476">
        <v>0</v>
      </c>
      <c r="CH114" s="476">
        <v>0</v>
      </c>
      <c r="CI114" s="476">
        <v>0</v>
      </c>
      <c r="CJ114" s="476">
        <v>0</v>
      </c>
      <c r="CK114" s="476">
        <v>0</v>
      </c>
      <c r="CL114" s="476">
        <v>0</v>
      </c>
      <c r="CM114" s="479">
        <v>0</v>
      </c>
      <c r="CN114" s="476">
        <v>0</v>
      </c>
      <c r="CO114" s="476">
        <v>0</v>
      </c>
      <c r="CP114" s="579">
        <f t="shared" si="48"/>
        <v>0</v>
      </c>
      <c r="CQ114" s="491">
        <f t="shared" si="31"/>
        <v>0</v>
      </c>
      <c r="CR114" s="480">
        <f t="shared" si="32"/>
        <v>0</v>
      </c>
      <c r="CS114" s="481"/>
      <c r="CY114" s="233"/>
      <c r="CZ114" s="233"/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</row>
    <row r="115" spans="1:120" ht="20.100000000000001" customHeight="1" x14ac:dyDescent="0.25">
      <c r="A115" s="542"/>
      <c r="B115" s="469" t="s">
        <v>136</v>
      </c>
      <c r="C115" s="470" t="s">
        <v>204</v>
      </c>
      <c r="D115" s="471">
        <v>0</v>
      </c>
      <c r="E115" s="472">
        <v>0</v>
      </c>
      <c r="F115" s="472">
        <v>0</v>
      </c>
      <c r="G115" s="472">
        <v>0</v>
      </c>
      <c r="H115" s="472">
        <v>1</v>
      </c>
      <c r="I115" s="472">
        <v>0</v>
      </c>
      <c r="J115" s="472">
        <v>0</v>
      </c>
      <c r="K115" s="472">
        <v>0</v>
      </c>
      <c r="L115" s="472">
        <v>0</v>
      </c>
      <c r="M115" s="473">
        <v>0</v>
      </c>
      <c r="N115" s="473">
        <v>0</v>
      </c>
      <c r="O115" s="472">
        <v>0</v>
      </c>
      <c r="P115" s="474">
        <f>SUM(D115:O115)</f>
        <v>1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6">
        <v>0</v>
      </c>
      <c r="AC115" s="474">
        <f>SUM(Q115:AB115)</f>
        <v>0</v>
      </c>
      <c r="AD115" s="476">
        <v>0</v>
      </c>
      <c r="AE115" s="476">
        <v>0</v>
      </c>
      <c r="AF115" s="476">
        <v>0</v>
      </c>
      <c r="AG115" s="476">
        <v>0</v>
      </c>
      <c r="AH115" s="476">
        <v>0</v>
      </c>
      <c r="AI115" s="476">
        <v>0</v>
      </c>
      <c r="AJ115" s="476">
        <v>0</v>
      </c>
      <c r="AK115" s="476">
        <v>0</v>
      </c>
      <c r="AL115" s="476">
        <v>0</v>
      </c>
      <c r="AM115" s="476">
        <v>0</v>
      </c>
      <c r="AN115" s="476">
        <v>0</v>
      </c>
      <c r="AO115" s="476">
        <v>0</v>
      </c>
      <c r="AP115" s="477">
        <v>0</v>
      </c>
      <c r="AQ115" s="476">
        <v>0</v>
      </c>
      <c r="AR115" s="476">
        <v>0</v>
      </c>
      <c r="AS115" s="476">
        <v>0</v>
      </c>
      <c r="AT115" s="476">
        <v>0</v>
      </c>
      <c r="AU115" s="476">
        <v>0</v>
      </c>
      <c r="AV115" s="476">
        <v>0</v>
      </c>
      <c r="AW115" s="476">
        <v>0</v>
      </c>
      <c r="AX115" s="476">
        <v>0</v>
      </c>
      <c r="AY115" s="476">
        <v>0</v>
      </c>
      <c r="AZ115" s="476">
        <v>0</v>
      </c>
      <c r="BA115" s="476">
        <v>0</v>
      </c>
      <c r="BB115" s="477">
        <v>0</v>
      </c>
      <c r="BC115" s="476">
        <v>0</v>
      </c>
      <c r="BD115" s="476">
        <v>0</v>
      </c>
      <c r="BE115" s="476">
        <v>1</v>
      </c>
      <c r="BF115" s="476">
        <v>0</v>
      </c>
      <c r="BG115" s="476">
        <v>0</v>
      </c>
      <c r="BH115" s="55">
        <v>0</v>
      </c>
      <c r="BI115" s="476">
        <v>0</v>
      </c>
      <c r="BJ115" s="476">
        <v>0</v>
      </c>
      <c r="BK115" s="476">
        <v>0</v>
      </c>
      <c r="BL115" s="476">
        <v>0</v>
      </c>
      <c r="BM115" s="476">
        <v>0</v>
      </c>
      <c r="BN115" s="478">
        <f t="shared" si="47"/>
        <v>1</v>
      </c>
      <c r="BO115" s="476">
        <v>0</v>
      </c>
      <c r="BP115" s="476">
        <v>0</v>
      </c>
      <c r="BQ115" s="476">
        <v>0</v>
      </c>
      <c r="BR115" s="476">
        <v>1</v>
      </c>
      <c r="BS115" s="476">
        <v>1</v>
      </c>
      <c r="BT115" s="476">
        <v>0</v>
      </c>
      <c r="BU115" s="476">
        <v>2</v>
      </c>
      <c r="BV115" s="476">
        <v>1</v>
      </c>
      <c r="BW115" s="476">
        <v>0</v>
      </c>
      <c r="BX115" s="476">
        <v>0</v>
      </c>
      <c r="BY115" s="476">
        <v>0</v>
      </c>
      <c r="BZ115" s="476">
        <v>4</v>
      </c>
      <c r="CA115" s="478">
        <f t="shared" si="26"/>
        <v>9</v>
      </c>
      <c r="CB115" s="476">
        <v>0</v>
      </c>
      <c r="CC115" s="476">
        <v>0</v>
      </c>
      <c r="CD115" s="476">
        <v>0</v>
      </c>
      <c r="CE115" s="476">
        <v>0</v>
      </c>
      <c r="CF115" s="476">
        <v>0</v>
      </c>
      <c r="CG115" s="476">
        <v>0</v>
      </c>
      <c r="CH115" s="476">
        <v>1</v>
      </c>
      <c r="CI115" s="476">
        <v>0</v>
      </c>
      <c r="CJ115" s="476">
        <v>1</v>
      </c>
      <c r="CK115" s="476">
        <v>4</v>
      </c>
      <c r="CL115" s="476">
        <v>4</v>
      </c>
      <c r="CM115" s="479">
        <v>0</v>
      </c>
      <c r="CN115" s="476">
        <v>2</v>
      </c>
      <c r="CO115" s="476">
        <v>6</v>
      </c>
      <c r="CP115" s="579">
        <f t="shared" si="48"/>
        <v>0</v>
      </c>
      <c r="CQ115" s="491">
        <f t="shared" si="31"/>
        <v>0</v>
      </c>
      <c r="CR115" s="480">
        <f t="shared" si="32"/>
        <v>8</v>
      </c>
      <c r="CS115" s="481"/>
      <c r="CY115" s="233"/>
      <c r="CZ115" s="233"/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</row>
    <row r="116" spans="1:120" ht="20.100000000000001" customHeight="1" x14ac:dyDescent="0.25">
      <c r="A116" s="542"/>
      <c r="B116" s="469" t="s">
        <v>203</v>
      </c>
      <c r="C116" s="470" t="s">
        <v>207</v>
      </c>
      <c r="D116" s="471">
        <v>0</v>
      </c>
      <c r="E116" s="472">
        <v>0</v>
      </c>
      <c r="F116" s="472">
        <v>0</v>
      </c>
      <c r="G116" s="472">
        <v>0</v>
      </c>
      <c r="H116" s="472">
        <v>0</v>
      </c>
      <c r="I116" s="472">
        <v>0</v>
      </c>
      <c r="J116" s="472">
        <v>0</v>
      </c>
      <c r="K116" s="472">
        <v>0</v>
      </c>
      <c r="L116" s="472">
        <v>0</v>
      </c>
      <c r="M116" s="473">
        <v>0</v>
      </c>
      <c r="N116" s="473">
        <v>0</v>
      </c>
      <c r="O116" s="472">
        <v>0</v>
      </c>
      <c r="P116" s="474">
        <f>SUM(D116:O116)</f>
        <v>0</v>
      </c>
      <c r="Q116" s="475">
        <v>0</v>
      </c>
      <c r="R116" s="475">
        <v>0</v>
      </c>
      <c r="S116" s="475">
        <v>0</v>
      </c>
      <c r="T116" s="475">
        <v>0</v>
      </c>
      <c r="U116" s="475">
        <v>0</v>
      </c>
      <c r="V116" s="475">
        <v>0</v>
      </c>
      <c r="W116" s="475">
        <v>0</v>
      </c>
      <c r="X116" s="475">
        <v>0</v>
      </c>
      <c r="Y116" s="475">
        <v>0</v>
      </c>
      <c r="Z116" s="475">
        <v>0</v>
      </c>
      <c r="AA116" s="475">
        <v>0</v>
      </c>
      <c r="AB116" s="476">
        <v>0</v>
      </c>
      <c r="AC116" s="474">
        <f>SUM(Q116:AB116)</f>
        <v>0</v>
      </c>
      <c r="AD116" s="476">
        <v>0</v>
      </c>
      <c r="AE116" s="476">
        <v>0</v>
      </c>
      <c r="AF116" s="476">
        <v>0</v>
      </c>
      <c r="AG116" s="476">
        <v>0</v>
      </c>
      <c r="AH116" s="476">
        <v>0</v>
      </c>
      <c r="AI116" s="476">
        <v>0</v>
      </c>
      <c r="AJ116" s="476">
        <v>0</v>
      </c>
      <c r="AK116" s="476">
        <v>0</v>
      </c>
      <c r="AL116" s="476">
        <v>0</v>
      </c>
      <c r="AM116" s="476">
        <v>0</v>
      </c>
      <c r="AN116" s="476">
        <v>0</v>
      </c>
      <c r="AO116" s="476">
        <v>0</v>
      </c>
      <c r="AP116" s="477">
        <v>0</v>
      </c>
      <c r="AQ116" s="476">
        <v>0</v>
      </c>
      <c r="AR116" s="476">
        <v>0</v>
      </c>
      <c r="AS116" s="476">
        <v>0</v>
      </c>
      <c r="AT116" s="476">
        <v>0</v>
      </c>
      <c r="AU116" s="476">
        <v>0</v>
      </c>
      <c r="AV116" s="476">
        <v>0</v>
      </c>
      <c r="AW116" s="476">
        <v>0</v>
      </c>
      <c r="AX116" s="476">
        <v>0</v>
      </c>
      <c r="AY116" s="476">
        <v>0</v>
      </c>
      <c r="AZ116" s="476">
        <v>0</v>
      </c>
      <c r="BA116" s="476">
        <v>0</v>
      </c>
      <c r="BB116" s="477">
        <v>0</v>
      </c>
      <c r="BC116" s="476">
        <v>0</v>
      </c>
      <c r="BD116" s="476">
        <v>0</v>
      </c>
      <c r="BE116" s="476">
        <v>0</v>
      </c>
      <c r="BF116" s="476">
        <v>0</v>
      </c>
      <c r="BG116" s="476">
        <v>0</v>
      </c>
      <c r="BH116" s="55">
        <v>0</v>
      </c>
      <c r="BI116" s="476">
        <v>0</v>
      </c>
      <c r="BJ116" s="476">
        <v>0</v>
      </c>
      <c r="BK116" s="476">
        <v>0</v>
      </c>
      <c r="BL116" s="476">
        <v>0</v>
      </c>
      <c r="BM116" s="476">
        <v>0</v>
      </c>
      <c r="BN116" s="478">
        <f t="shared" si="47"/>
        <v>0</v>
      </c>
      <c r="BO116" s="476">
        <v>0</v>
      </c>
      <c r="BP116" s="476">
        <v>0</v>
      </c>
      <c r="BQ116" s="476">
        <v>0</v>
      </c>
      <c r="BR116" s="476">
        <v>0</v>
      </c>
      <c r="BS116" s="476">
        <v>0</v>
      </c>
      <c r="BT116" s="476">
        <v>0</v>
      </c>
      <c r="BU116" s="476">
        <v>0</v>
      </c>
      <c r="BV116" s="476">
        <v>0</v>
      </c>
      <c r="BW116" s="476">
        <v>0</v>
      </c>
      <c r="BX116" s="476">
        <v>0</v>
      </c>
      <c r="BY116" s="476">
        <v>0</v>
      </c>
      <c r="BZ116" s="476">
        <v>0</v>
      </c>
      <c r="CA116" s="478">
        <f t="shared" si="26"/>
        <v>0</v>
      </c>
      <c r="CB116" s="476">
        <v>0</v>
      </c>
      <c r="CC116" s="476">
        <v>0</v>
      </c>
      <c r="CD116" s="476">
        <v>0</v>
      </c>
      <c r="CE116" s="476">
        <v>0</v>
      </c>
      <c r="CF116" s="476">
        <v>0</v>
      </c>
      <c r="CG116" s="476">
        <v>0</v>
      </c>
      <c r="CH116" s="476">
        <v>0</v>
      </c>
      <c r="CI116" s="476">
        <v>0</v>
      </c>
      <c r="CJ116" s="476">
        <v>0</v>
      </c>
      <c r="CK116" s="476">
        <v>0</v>
      </c>
      <c r="CL116" s="476">
        <v>0</v>
      </c>
      <c r="CM116" s="479">
        <v>0</v>
      </c>
      <c r="CN116" s="476">
        <v>1</v>
      </c>
      <c r="CO116" s="476">
        <v>0</v>
      </c>
      <c r="CP116" s="579">
        <f t="shared" si="48"/>
        <v>0</v>
      </c>
      <c r="CQ116" s="491">
        <f t="shared" si="31"/>
        <v>0</v>
      </c>
      <c r="CR116" s="480">
        <f t="shared" si="32"/>
        <v>1</v>
      </c>
      <c r="CS116" s="481"/>
      <c r="CY116" s="233"/>
      <c r="CZ116" s="233"/>
      <c r="DA116" s="233"/>
      <c r="DB116" s="233"/>
      <c r="DC116" s="233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</row>
    <row r="117" spans="1:120" ht="20.100000000000001" customHeight="1" x14ac:dyDescent="0.25">
      <c r="A117" s="542"/>
      <c r="B117" s="172" t="s">
        <v>32</v>
      </c>
      <c r="C117" s="130" t="s">
        <v>133</v>
      </c>
      <c r="D117" s="177">
        <v>337</v>
      </c>
      <c r="E117" s="178">
        <v>211</v>
      </c>
      <c r="F117" s="178">
        <v>243</v>
      </c>
      <c r="G117" s="178">
        <v>224</v>
      </c>
      <c r="H117" s="178">
        <v>245</v>
      </c>
      <c r="I117" s="178">
        <v>252</v>
      </c>
      <c r="J117" s="178">
        <v>240</v>
      </c>
      <c r="K117" s="178">
        <v>188</v>
      </c>
      <c r="L117" s="178">
        <v>204</v>
      </c>
      <c r="M117" s="181">
        <v>213</v>
      </c>
      <c r="N117" s="181">
        <v>215</v>
      </c>
      <c r="O117" s="178">
        <v>352</v>
      </c>
      <c r="P117" s="170">
        <f>SUM(D117:O117)</f>
        <v>2924</v>
      </c>
      <c r="Q117" s="179">
        <v>201</v>
      </c>
      <c r="R117" s="179">
        <v>204</v>
      </c>
      <c r="S117" s="179">
        <v>292</v>
      </c>
      <c r="T117" s="179">
        <v>295</v>
      </c>
      <c r="U117" s="179">
        <v>426</v>
      </c>
      <c r="V117" s="179">
        <v>419</v>
      </c>
      <c r="W117" s="179">
        <v>314</v>
      </c>
      <c r="X117" s="179">
        <v>391</v>
      </c>
      <c r="Y117" s="179">
        <v>426</v>
      </c>
      <c r="Z117" s="179">
        <v>337</v>
      </c>
      <c r="AA117" s="180">
        <v>327</v>
      </c>
      <c r="AB117" s="180">
        <v>488</v>
      </c>
      <c r="AC117" s="170">
        <f>SUM(Q117:AB117)</f>
        <v>4120</v>
      </c>
      <c r="AD117" s="180">
        <v>347</v>
      </c>
      <c r="AE117" s="180">
        <v>348</v>
      </c>
      <c r="AF117" s="180">
        <v>397</v>
      </c>
      <c r="AG117" s="180">
        <v>494</v>
      </c>
      <c r="AH117" s="180">
        <v>485</v>
      </c>
      <c r="AI117" s="180">
        <v>495</v>
      </c>
      <c r="AJ117" s="180">
        <v>479</v>
      </c>
      <c r="AK117" s="180">
        <v>380</v>
      </c>
      <c r="AL117" s="180">
        <v>386</v>
      </c>
      <c r="AM117" s="242">
        <v>401</v>
      </c>
      <c r="AN117" s="242">
        <v>445</v>
      </c>
      <c r="AO117" s="242">
        <v>489</v>
      </c>
      <c r="AP117" s="138">
        <v>471</v>
      </c>
      <c r="AQ117" s="98">
        <v>660</v>
      </c>
      <c r="AR117" s="98">
        <v>762</v>
      </c>
      <c r="AS117" s="98">
        <v>690</v>
      </c>
      <c r="AT117" s="98">
        <v>872</v>
      </c>
      <c r="AU117" s="98">
        <v>713</v>
      </c>
      <c r="AV117" s="98">
        <v>899</v>
      </c>
      <c r="AW117" s="98">
        <v>817</v>
      </c>
      <c r="AX117" s="98">
        <v>856</v>
      </c>
      <c r="AY117" s="98">
        <v>1038</v>
      </c>
      <c r="AZ117" s="98">
        <v>932</v>
      </c>
      <c r="BA117" s="98">
        <v>1018</v>
      </c>
      <c r="BB117" s="138">
        <v>924</v>
      </c>
      <c r="BC117" s="98">
        <v>931</v>
      </c>
      <c r="BD117" s="98">
        <v>1123</v>
      </c>
      <c r="BE117" s="98">
        <v>1294</v>
      </c>
      <c r="BF117" s="98">
        <v>1524</v>
      </c>
      <c r="BG117" s="98">
        <v>1280</v>
      </c>
      <c r="BH117" s="98">
        <v>1702</v>
      </c>
      <c r="BI117" s="98">
        <v>1464</v>
      </c>
      <c r="BJ117" s="98">
        <v>1553</v>
      </c>
      <c r="BK117" s="98">
        <v>1770</v>
      </c>
      <c r="BL117" s="98">
        <v>1810</v>
      </c>
      <c r="BM117" s="98">
        <v>2059</v>
      </c>
      <c r="BN117" s="439">
        <f t="shared" si="47"/>
        <v>17434</v>
      </c>
      <c r="BO117" s="98">
        <v>1752</v>
      </c>
      <c r="BP117" s="98">
        <v>1745</v>
      </c>
      <c r="BQ117" s="98">
        <v>1836</v>
      </c>
      <c r="BR117" s="98">
        <v>1821</v>
      </c>
      <c r="BS117" s="98">
        <v>1971</v>
      </c>
      <c r="BT117" s="98">
        <v>1705</v>
      </c>
      <c r="BU117" s="98">
        <v>1946</v>
      </c>
      <c r="BV117" s="98">
        <v>1813</v>
      </c>
      <c r="BW117" s="98">
        <v>1478</v>
      </c>
      <c r="BX117" s="98">
        <v>1160</v>
      </c>
      <c r="BY117" s="98">
        <v>1012</v>
      </c>
      <c r="BZ117" s="98">
        <v>1328</v>
      </c>
      <c r="CA117" s="478">
        <f t="shared" si="26"/>
        <v>19567</v>
      </c>
      <c r="CB117" s="98">
        <v>1184</v>
      </c>
      <c r="CC117" s="98">
        <v>1028</v>
      </c>
      <c r="CD117" s="98">
        <v>1203</v>
      </c>
      <c r="CE117" s="98">
        <v>1151</v>
      </c>
      <c r="CF117" s="98">
        <v>1100</v>
      </c>
      <c r="CG117" s="98">
        <v>1176</v>
      </c>
      <c r="CH117" s="98">
        <v>1250</v>
      </c>
      <c r="CI117" s="98">
        <v>1101</v>
      </c>
      <c r="CJ117" s="98">
        <v>1197</v>
      </c>
      <c r="CK117" s="98">
        <v>1192</v>
      </c>
      <c r="CL117" s="98">
        <v>1041</v>
      </c>
      <c r="CM117" s="243">
        <v>1283</v>
      </c>
      <c r="CN117" s="98">
        <v>1080</v>
      </c>
      <c r="CO117" s="98">
        <v>1070</v>
      </c>
      <c r="CP117" s="579">
        <f t="shared" si="48"/>
        <v>3497</v>
      </c>
      <c r="CQ117" s="80">
        <f t="shared" si="31"/>
        <v>2212</v>
      </c>
      <c r="CR117" s="27">
        <f t="shared" si="32"/>
        <v>2150</v>
      </c>
      <c r="CS117" s="365">
        <f t="shared" si="49"/>
        <v>-2.8028933092224206</v>
      </c>
      <c r="CY117" s="233"/>
      <c r="CZ117" s="233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</row>
    <row r="118" spans="1:120" ht="20.100000000000001" customHeight="1" x14ac:dyDescent="0.25">
      <c r="A118" s="542"/>
      <c r="B118" s="172" t="s">
        <v>103</v>
      </c>
      <c r="C118" s="130" t="s">
        <v>104</v>
      </c>
      <c r="D118" s="177">
        <v>0</v>
      </c>
      <c r="E118" s="178">
        <v>0</v>
      </c>
      <c r="F118" s="178">
        <v>0</v>
      </c>
      <c r="G118" s="178">
        <v>0</v>
      </c>
      <c r="H118" s="178">
        <v>0</v>
      </c>
      <c r="I118" s="178">
        <v>0</v>
      </c>
      <c r="J118" s="178">
        <v>0</v>
      </c>
      <c r="K118" s="178">
        <v>0</v>
      </c>
      <c r="L118" s="178">
        <v>0</v>
      </c>
      <c r="M118" s="178">
        <v>0</v>
      </c>
      <c r="N118" s="178">
        <v>0</v>
      </c>
      <c r="O118" s="178">
        <v>0</v>
      </c>
      <c r="P118" s="365">
        <v>0</v>
      </c>
      <c r="Q118" s="178">
        <v>0</v>
      </c>
      <c r="R118" s="178">
        <v>0</v>
      </c>
      <c r="S118" s="178">
        <v>0</v>
      </c>
      <c r="T118" s="178">
        <v>0</v>
      </c>
      <c r="U118" s="178">
        <v>0</v>
      </c>
      <c r="V118" s="178">
        <v>0</v>
      </c>
      <c r="W118" s="178">
        <v>0</v>
      </c>
      <c r="X118" s="178">
        <v>0</v>
      </c>
      <c r="Y118" s="178">
        <v>0</v>
      </c>
      <c r="Z118" s="178">
        <v>0</v>
      </c>
      <c r="AA118" s="178">
        <v>0</v>
      </c>
      <c r="AB118" s="178">
        <v>0</v>
      </c>
      <c r="AC118" s="395">
        <v>0</v>
      </c>
      <c r="AD118" s="178">
        <v>0</v>
      </c>
      <c r="AE118" s="178">
        <v>0</v>
      </c>
      <c r="AF118" s="178">
        <v>0</v>
      </c>
      <c r="AG118" s="178">
        <v>0</v>
      </c>
      <c r="AH118" s="178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8">
        <v>0</v>
      </c>
      <c r="AO118" s="393">
        <v>0</v>
      </c>
      <c r="AP118" s="138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8">
        <v>0</v>
      </c>
      <c r="BC118" s="98">
        <v>0</v>
      </c>
      <c r="BD118" s="98">
        <v>0</v>
      </c>
      <c r="BE118" s="98">
        <v>0</v>
      </c>
      <c r="BF118" s="98">
        <v>2</v>
      </c>
      <c r="BG118" s="98">
        <v>0</v>
      </c>
      <c r="BH118" s="98">
        <v>3</v>
      </c>
      <c r="BI118" s="98">
        <v>3</v>
      </c>
      <c r="BJ118" s="98">
        <v>3</v>
      </c>
      <c r="BK118" s="98">
        <v>0</v>
      </c>
      <c r="BL118" s="98">
        <v>1</v>
      </c>
      <c r="BM118" s="98">
        <v>1</v>
      </c>
      <c r="BN118" s="439">
        <f t="shared" si="47"/>
        <v>13</v>
      </c>
      <c r="BO118" s="98">
        <v>1</v>
      </c>
      <c r="BP118" s="98">
        <v>0</v>
      </c>
      <c r="BQ118" s="98">
        <v>2</v>
      </c>
      <c r="BR118" s="98">
        <v>0</v>
      </c>
      <c r="BS118" s="98">
        <v>1</v>
      </c>
      <c r="BT118" s="98">
        <v>1</v>
      </c>
      <c r="BU118" s="98">
        <v>2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8">
        <f t="shared" si="26"/>
        <v>7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1</v>
      </c>
      <c r="CJ118" s="98">
        <v>0</v>
      </c>
      <c r="CK118" s="98">
        <v>0</v>
      </c>
      <c r="CL118" s="98">
        <v>1</v>
      </c>
      <c r="CM118" s="243">
        <v>0</v>
      </c>
      <c r="CN118" s="98">
        <v>0</v>
      </c>
      <c r="CO118" s="98">
        <v>0</v>
      </c>
      <c r="CP118" s="579">
        <f t="shared" si="48"/>
        <v>1</v>
      </c>
      <c r="CQ118" s="80">
        <f t="shared" si="31"/>
        <v>0</v>
      </c>
      <c r="CR118" s="27">
        <f t="shared" si="32"/>
        <v>0</v>
      </c>
      <c r="CS118" s="365"/>
      <c r="CY118" s="233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</row>
    <row r="119" spans="1:120" ht="20.100000000000001" customHeight="1" x14ac:dyDescent="0.25">
      <c r="A119" s="542"/>
      <c r="B119" s="110" t="s">
        <v>126</v>
      </c>
      <c r="C119" s="130" t="s">
        <v>129</v>
      </c>
      <c r="D119" s="177">
        <v>0</v>
      </c>
      <c r="E119" s="178">
        <v>0</v>
      </c>
      <c r="F119" s="178">
        <v>0</v>
      </c>
      <c r="G119" s="178">
        <v>0</v>
      </c>
      <c r="H119" s="178">
        <v>0</v>
      </c>
      <c r="I119" s="178">
        <v>0</v>
      </c>
      <c r="J119" s="178">
        <v>0</v>
      </c>
      <c r="K119" s="178">
        <v>0</v>
      </c>
      <c r="L119" s="178">
        <v>0</v>
      </c>
      <c r="M119" s="178">
        <v>0</v>
      </c>
      <c r="N119" s="178">
        <v>0</v>
      </c>
      <c r="O119" s="178">
        <v>0</v>
      </c>
      <c r="P119" s="365">
        <v>0</v>
      </c>
      <c r="Q119" s="178">
        <v>0</v>
      </c>
      <c r="R119" s="178">
        <v>0</v>
      </c>
      <c r="S119" s="178">
        <v>0</v>
      </c>
      <c r="T119" s="178">
        <v>0</v>
      </c>
      <c r="U119" s="178">
        <v>0</v>
      </c>
      <c r="V119" s="178">
        <v>0</v>
      </c>
      <c r="W119" s="178">
        <v>0</v>
      </c>
      <c r="X119" s="178">
        <v>0</v>
      </c>
      <c r="Y119" s="178">
        <v>0</v>
      </c>
      <c r="Z119" s="178">
        <v>0</v>
      </c>
      <c r="AA119" s="178">
        <v>0</v>
      </c>
      <c r="AB119" s="178">
        <v>0</v>
      </c>
      <c r="AC119" s="395">
        <v>0</v>
      </c>
      <c r="AD119" s="178">
        <v>0</v>
      </c>
      <c r="AE119" s="178">
        <v>0</v>
      </c>
      <c r="AF119" s="178">
        <v>0</v>
      </c>
      <c r="AG119" s="178">
        <v>0</v>
      </c>
      <c r="AH119" s="178">
        <v>0</v>
      </c>
      <c r="AI119" s="178">
        <v>0</v>
      </c>
      <c r="AJ119" s="178">
        <v>0</v>
      </c>
      <c r="AK119" s="178">
        <v>0</v>
      </c>
      <c r="AL119" s="178">
        <v>0</v>
      </c>
      <c r="AM119" s="178">
        <v>0</v>
      </c>
      <c r="AN119" s="178">
        <v>0</v>
      </c>
      <c r="AO119" s="393">
        <v>0</v>
      </c>
      <c r="AP119" s="13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13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439">
        <f t="shared" si="47"/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35</v>
      </c>
      <c r="BX119" s="98">
        <v>65</v>
      </c>
      <c r="BY119" s="98">
        <v>52</v>
      </c>
      <c r="BZ119" s="98">
        <v>66</v>
      </c>
      <c r="CA119" s="478">
        <f t="shared" si="26"/>
        <v>218</v>
      </c>
      <c r="CB119" s="98">
        <v>33</v>
      </c>
      <c r="CC119" s="98">
        <v>43</v>
      </c>
      <c r="CD119" s="98">
        <v>63</v>
      </c>
      <c r="CE119" s="98">
        <v>45</v>
      </c>
      <c r="CF119" s="98">
        <v>41</v>
      </c>
      <c r="CG119" s="98">
        <v>43</v>
      </c>
      <c r="CH119" s="98">
        <v>63</v>
      </c>
      <c r="CI119" s="98">
        <v>63</v>
      </c>
      <c r="CJ119" s="98">
        <v>63</v>
      </c>
      <c r="CK119" s="98">
        <v>70</v>
      </c>
      <c r="CL119" s="98">
        <v>76</v>
      </c>
      <c r="CM119" s="243">
        <v>68</v>
      </c>
      <c r="CN119" s="98">
        <v>88</v>
      </c>
      <c r="CO119" s="98">
        <v>101</v>
      </c>
      <c r="CP119" s="579">
        <f t="shared" si="48"/>
        <v>0</v>
      </c>
      <c r="CQ119" s="80">
        <f t="shared" si="31"/>
        <v>76</v>
      </c>
      <c r="CR119" s="27">
        <f t="shared" si="32"/>
        <v>189</v>
      </c>
      <c r="CS119" s="365">
        <f t="shared" si="49"/>
        <v>148.68421052631581</v>
      </c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</row>
    <row r="120" spans="1:120" ht="20.100000000000001" customHeight="1" x14ac:dyDescent="0.25">
      <c r="A120" s="542"/>
      <c r="B120" s="110" t="s">
        <v>127</v>
      </c>
      <c r="C120" s="130" t="s">
        <v>186</v>
      </c>
      <c r="D120" s="177">
        <v>0</v>
      </c>
      <c r="E120" s="178">
        <v>0</v>
      </c>
      <c r="F120" s="178">
        <v>0</v>
      </c>
      <c r="G120" s="178">
        <v>0</v>
      </c>
      <c r="H120" s="178">
        <v>0</v>
      </c>
      <c r="I120" s="178">
        <v>0</v>
      </c>
      <c r="J120" s="178">
        <v>0</v>
      </c>
      <c r="K120" s="178">
        <v>0</v>
      </c>
      <c r="L120" s="178">
        <v>0</v>
      </c>
      <c r="M120" s="178">
        <v>0</v>
      </c>
      <c r="N120" s="178">
        <v>0</v>
      </c>
      <c r="O120" s="178">
        <v>0</v>
      </c>
      <c r="P120" s="365">
        <v>0</v>
      </c>
      <c r="Q120" s="178">
        <v>0</v>
      </c>
      <c r="R120" s="178">
        <v>0</v>
      </c>
      <c r="S120" s="178">
        <v>0</v>
      </c>
      <c r="T120" s="178">
        <v>0</v>
      </c>
      <c r="U120" s="178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395">
        <v>0</v>
      </c>
      <c r="AD120" s="178">
        <v>0</v>
      </c>
      <c r="AE120" s="178">
        <v>0</v>
      </c>
      <c r="AF120" s="178">
        <v>0</v>
      </c>
      <c r="AG120" s="178">
        <v>0</v>
      </c>
      <c r="AH120" s="178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8">
        <v>0</v>
      </c>
      <c r="AO120" s="393">
        <v>0</v>
      </c>
      <c r="AP120" s="13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439">
        <f t="shared" si="47"/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1087</v>
      </c>
      <c r="BX120" s="98">
        <v>1961</v>
      </c>
      <c r="BY120" s="98">
        <v>1639</v>
      </c>
      <c r="BZ120" s="98">
        <v>2159</v>
      </c>
      <c r="CA120" s="478">
        <f t="shared" si="26"/>
        <v>6846</v>
      </c>
      <c r="CB120" s="98">
        <v>1690</v>
      </c>
      <c r="CC120" s="98">
        <v>1652</v>
      </c>
      <c r="CD120" s="98">
        <v>1934</v>
      </c>
      <c r="CE120" s="98">
        <v>2032</v>
      </c>
      <c r="CF120" s="98">
        <v>1930</v>
      </c>
      <c r="CG120" s="98">
        <v>2167</v>
      </c>
      <c r="CH120" s="98">
        <v>2560</v>
      </c>
      <c r="CI120" s="98">
        <v>2412</v>
      </c>
      <c r="CJ120" s="98">
        <v>2393</v>
      </c>
      <c r="CK120" s="98">
        <v>2779</v>
      </c>
      <c r="CL120" s="98">
        <v>2670</v>
      </c>
      <c r="CM120" s="243">
        <v>2996</v>
      </c>
      <c r="CN120" s="98">
        <v>2481</v>
      </c>
      <c r="CO120" s="98">
        <v>2476</v>
      </c>
      <c r="CP120" s="579">
        <f t="shared" si="48"/>
        <v>0</v>
      </c>
      <c r="CQ120" s="80">
        <f t="shared" si="31"/>
        <v>3342</v>
      </c>
      <c r="CR120" s="27">
        <f t="shared" si="32"/>
        <v>4957</v>
      </c>
      <c r="CS120" s="365">
        <f t="shared" si="49"/>
        <v>48.324356672651113</v>
      </c>
      <c r="CY120" s="233"/>
      <c r="CZ120" s="233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</row>
    <row r="121" spans="1:120" ht="20.100000000000001" customHeight="1" x14ac:dyDescent="0.25">
      <c r="A121" s="542"/>
      <c r="B121" s="110" t="s">
        <v>128</v>
      </c>
      <c r="C121" s="130" t="s">
        <v>130</v>
      </c>
      <c r="D121" s="177">
        <v>0</v>
      </c>
      <c r="E121" s="178">
        <v>0</v>
      </c>
      <c r="F121" s="178">
        <v>0</v>
      </c>
      <c r="G121" s="178">
        <v>0</v>
      </c>
      <c r="H121" s="178">
        <v>0</v>
      </c>
      <c r="I121" s="178">
        <v>0</v>
      </c>
      <c r="J121" s="178">
        <v>0</v>
      </c>
      <c r="K121" s="178">
        <v>0</v>
      </c>
      <c r="L121" s="178">
        <v>0</v>
      </c>
      <c r="M121" s="178">
        <v>0</v>
      </c>
      <c r="N121" s="178">
        <v>0</v>
      </c>
      <c r="O121" s="178">
        <v>0</v>
      </c>
      <c r="P121" s="365">
        <v>0</v>
      </c>
      <c r="Q121" s="178">
        <v>0</v>
      </c>
      <c r="R121" s="178">
        <v>0</v>
      </c>
      <c r="S121" s="178">
        <v>0</v>
      </c>
      <c r="T121" s="178">
        <v>0</v>
      </c>
      <c r="U121" s="178">
        <v>0</v>
      </c>
      <c r="V121" s="178">
        <v>0</v>
      </c>
      <c r="W121" s="178">
        <v>0</v>
      </c>
      <c r="X121" s="178">
        <v>0</v>
      </c>
      <c r="Y121" s="178">
        <v>0</v>
      </c>
      <c r="Z121" s="178">
        <v>0</v>
      </c>
      <c r="AA121" s="178">
        <v>0</v>
      </c>
      <c r="AB121" s="178">
        <v>0</v>
      </c>
      <c r="AC121" s="395">
        <v>0</v>
      </c>
      <c r="AD121" s="178">
        <v>0</v>
      </c>
      <c r="AE121" s="178">
        <v>0</v>
      </c>
      <c r="AF121" s="178">
        <v>0</v>
      </c>
      <c r="AG121" s="178">
        <v>0</v>
      </c>
      <c r="AH121" s="178">
        <v>0</v>
      </c>
      <c r="AI121" s="178">
        <v>0</v>
      </c>
      <c r="AJ121" s="178">
        <v>0</v>
      </c>
      <c r="AK121" s="178">
        <v>0</v>
      </c>
      <c r="AL121" s="178">
        <v>0</v>
      </c>
      <c r="AM121" s="178">
        <v>0</v>
      </c>
      <c r="AN121" s="178">
        <v>0</v>
      </c>
      <c r="AO121" s="393">
        <v>0</v>
      </c>
      <c r="AP121" s="13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13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439">
        <f t="shared" si="47"/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36</v>
      </c>
      <c r="BX121" s="98">
        <v>103</v>
      </c>
      <c r="BY121" s="98">
        <v>111</v>
      </c>
      <c r="BZ121" s="98">
        <v>80</v>
      </c>
      <c r="CA121" s="478">
        <f t="shared" si="26"/>
        <v>330</v>
      </c>
      <c r="CB121" s="98">
        <v>54</v>
      </c>
      <c r="CC121" s="98">
        <v>63</v>
      </c>
      <c r="CD121" s="98">
        <v>57</v>
      </c>
      <c r="CE121" s="98">
        <v>67</v>
      </c>
      <c r="CF121" s="98">
        <v>101</v>
      </c>
      <c r="CG121" s="98">
        <v>76</v>
      </c>
      <c r="CH121" s="98">
        <v>77</v>
      </c>
      <c r="CI121" s="98">
        <v>54</v>
      </c>
      <c r="CJ121" s="98">
        <v>35</v>
      </c>
      <c r="CK121" s="98">
        <v>55</v>
      </c>
      <c r="CL121" s="98">
        <v>61</v>
      </c>
      <c r="CM121" s="243">
        <v>47</v>
      </c>
      <c r="CN121" s="98">
        <v>26</v>
      </c>
      <c r="CO121" s="98">
        <v>36</v>
      </c>
      <c r="CP121" s="579">
        <f t="shared" si="48"/>
        <v>0</v>
      </c>
      <c r="CQ121" s="80">
        <f t="shared" si="31"/>
        <v>117</v>
      </c>
      <c r="CR121" s="27">
        <f t="shared" si="32"/>
        <v>62</v>
      </c>
      <c r="CS121" s="365">
        <f t="shared" si="49"/>
        <v>-47.008547008547005</v>
      </c>
      <c r="CY121" s="233"/>
      <c r="CZ121" s="233"/>
      <c r="DA121" s="233"/>
      <c r="DB121" s="233"/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</row>
    <row r="122" spans="1:120" ht="20.100000000000001" customHeight="1" x14ac:dyDescent="0.25">
      <c r="A122" s="542"/>
      <c r="B122" s="110" t="s">
        <v>180</v>
      </c>
      <c r="C122" s="130" t="s">
        <v>182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/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439">
        <f t="shared" si="47"/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478">
        <f t="shared" si="26"/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46</v>
      </c>
      <c r="CH122" s="98">
        <v>82</v>
      </c>
      <c r="CI122" s="98">
        <v>71</v>
      </c>
      <c r="CJ122" s="98">
        <v>78</v>
      </c>
      <c r="CK122" s="98">
        <v>79</v>
      </c>
      <c r="CL122" s="98">
        <v>62</v>
      </c>
      <c r="CM122" s="243">
        <v>62</v>
      </c>
      <c r="CN122" s="98">
        <v>63</v>
      </c>
      <c r="CO122" s="98">
        <v>63</v>
      </c>
      <c r="CP122" s="579">
        <f t="shared" si="48"/>
        <v>0</v>
      </c>
      <c r="CQ122" s="80">
        <f t="shared" si="31"/>
        <v>0</v>
      </c>
      <c r="CR122" s="27">
        <f t="shared" si="32"/>
        <v>126</v>
      </c>
      <c r="CS122" s="365"/>
      <c r="CY122" s="233"/>
      <c r="CZ122" s="233"/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</row>
    <row r="123" spans="1:120" ht="20.100000000000001" customHeight="1" x14ac:dyDescent="0.25">
      <c r="A123" s="542"/>
      <c r="B123" s="110" t="s">
        <v>181</v>
      </c>
      <c r="C123" s="130" t="s">
        <v>183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7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478">
        <f t="shared" si="26"/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26</v>
      </c>
      <c r="CH123" s="98">
        <v>52</v>
      </c>
      <c r="CI123" s="98">
        <v>49</v>
      </c>
      <c r="CJ123" s="98">
        <v>48</v>
      </c>
      <c r="CK123" s="98">
        <v>46</v>
      </c>
      <c r="CL123" s="98">
        <v>58</v>
      </c>
      <c r="CM123" s="243">
        <v>69</v>
      </c>
      <c r="CN123" s="98">
        <v>51</v>
      </c>
      <c r="CO123" s="98">
        <v>50</v>
      </c>
      <c r="CP123" s="579">
        <f t="shared" si="48"/>
        <v>0</v>
      </c>
      <c r="CQ123" s="80">
        <f t="shared" si="31"/>
        <v>0</v>
      </c>
      <c r="CR123" s="27">
        <f t="shared" si="32"/>
        <v>101</v>
      </c>
      <c r="CS123" s="365"/>
      <c r="CY123" s="233"/>
      <c r="CZ123" s="233"/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</row>
    <row r="124" spans="1:120" ht="20.100000000000001" customHeight="1" x14ac:dyDescent="0.25">
      <c r="A124" s="542"/>
      <c r="B124" s="110" t="s">
        <v>191</v>
      </c>
      <c r="C124" s="130" t="s">
        <v>192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>
        <v>0</v>
      </c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7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478">
        <f t="shared" si="26"/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1</v>
      </c>
      <c r="CK124" s="98">
        <v>1</v>
      </c>
      <c r="CL124" s="98">
        <v>3</v>
      </c>
      <c r="CM124" s="243">
        <v>12</v>
      </c>
      <c r="CN124" s="98">
        <v>3</v>
      </c>
      <c r="CO124" s="98">
        <v>5</v>
      </c>
      <c r="CP124" s="579">
        <f t="shared" si="48"/>
        <v>0</v>
      </c>
      <c r="CQ124" s="80">
        <f t="shared" si="31"/>
        <v>0</v>
      </c>
      <c r="CR124" s="27">
        <f t="shared" si="32"/>
        <v>8</v>
      </c>
      <c r="CS124" s="365"/>
      <c r="CY124" s="233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</row>
    <row r="125" spans="1:120" ht="20.100000000000001" customHeight="1" x14ac:dyDescent="0.25">
      <c r="A125" s="542"/>
      <c r="B125" s="469" t="s">
        <v>210</v>
      </c>
      <c r="C125" s="470" t="s">
        <v>214</v>
      </c>
      <c r="D125" s="485">
        <v>0</v>
      </c>
      <c r="E125" s="485">
        <v>0</v>
      </c>
      <c r="F125" s="485">
        <v>0</v>
      </c>
      <c r="G125" s="485">
        <v>0</v>
      </c>
      <c r="H125" s="485">
        <v>0</v>
      </c>
      <c r="I125" s="485">
        <v>0</v>
      </c>
      <c r="J125" s="485">
        <v>0</v>
      </c>
      <c r="K125" s="485">
        <v>0</v>
      </c>
      <c r="L125" s="485">
        <v>0</v>
      </c>
      <c r="M125" s="485">
        <v>0</v>
      </c>
      <c r="N125" s="485">
        <v>0</v>
      </c>
      <c r="O125" s="486">
        <v>0</v>
      </c>
      <c r="P125" s="365">
        <v>0</v>
      </c>
      <c r="Q125" s="485">
        <v>0</v>
      </c>
      <c r="R125" s="485">
        <v>0</v>
      </c>
      <c r="S125" s="485">
        <v>0</v>
      </c>
      <c r="T125" s="485">
        <v>0</v>
      </c>
      <c r="U125" s="485">
        <v>0</v>
      </c>
      <c r="V125" s="485">
        <v>0</v>
      </c>
      <c r="W125" s="485">
        <v>0</v>
      </c>
      <c r="X125" s="485">
        <v>0</v>
      </c>
      <c r="Y125" s="485">
        <v>0</v>
      </c>
      <c r="Z125" s="485">
        <v>0</v>
      </c>
      <c r="AA125" s="485">
        <v>0</v>
      </c>
      <c r="AB125" s="486">
        <v>0</v>
      </c>
      <c r="AC125" s="487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  <c r="AO125" s="55">
        <v>0</v>
      </c>
      <c r="AP125" s="490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490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478">
        <f t="shared" si="47"/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478">
        <f t="shared" si="26"/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161">
        <v>0</v>
      </c>
      <c r="CN125" s="55">
        <v>0</v>
      </c>
      <c r="CO125" s="55">
        <v>1</v>
      </c>
      <c r="CP125" s="579">
        <f t="shared" si="48"/>
        <v>0</v>
      </c>
      <c r="CQ125" s="80">
        <f t="shared" si="31"/>
        <v>0</v>
      </c>
      <c r="CR125" s="27">
        <f t="shared" si="32"/>
        <v>1</v>
      </c>
      <c r="CS125" s="487"/>
      <c r="CY125" s="233"/>
      <c r="CZ125" s="233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</row>
    <row r="126" spans="1:120" ht="20.100000000000001" customHeight="1" x14ac:dyDescent="0.25">
      <c r="A126" s="542"/>
      <c r="B126" s="469" t="s">
        <v>211</v>
      </c>
      <c r="C126" s="470" t="s">
        <v>215</v>
      </c>
      <c r="D126" s="485">
        <v>0</v>
      </c>
      <c r="E126" s="485">
        <v>0</v>
      </c>
      <c r="F126" s="485">
        <v>0</v>
      </c>
      <c r="G126" s="485">
        <v>0</v>
      </c>
      <c r="H126" s="485">
        <v>0</v>
      </c>
      <c r="I126" s="485">
        <v>0</v>
      </c>
      <c r="J126" s="485">
        <v>0</v>
      </c>
      <c r="K126" s="485">
        <v>0</v>
      </c>
      <c r="L126" s="485">
        <v>0</v>
      </c>
      <c r="M126" s="485">
        <v>0</v>
      </c>
      <c r="N126" s="485">
        <v>0</v>
      </c>
      <c r="O126" s="486">
        <v>0</v>
      </c>
      <c r="P126" s="365">
        <v>0</v>
      </c>
      <c r="Q126" s="485">
        <v>0</v>
      </c>
      <c r="R126" s="485">
        <v>0</v>
      </c>
      <c r="S126" s="485">
        <v>0</v>
      </c>
      <c r="T126" s="485">
        <v>0</v>
      </c>
      <c r="U126" s="485">
        <v>0</v>
      </c>
      <c r="V126" s="485">
        <v>0</v>
      </c>
      <c r="W126" s="485">
        <v>0</v>
      </c>
      <c r="X126" s="485">
        <v>0</v>
      </c>
      <c r="Y126" s="485">
        <v>0</v>
      </c>
      <c r="Z126" s="485">
        <v>0</v>
      </c>
      <c r="AA126" s="485">
        <v>0</v>
      </c>
      <c r="AB126" s="486">
        <v>0</v>
      </c>
      <c r="AC126" s="487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P126" s="490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490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478">
        <f t="shared" si="47"/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478">
        <f t="shared" si="26"/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161">
        <v>0</v>
      </c>
      <c r="CN126" s="55">
        <v>0</v>
      </c>
      <c r="CO126" s="55">
        <v>12</v>
      </c>
      <c r="CP126" s="579">
        <f t="shared" si="48"/>
        <v>0</v>
      </c>
      <c r="CQ126" s="80">
        <f t="shared" si="31"/>
        <v>0</v>
      </c>
      <c r="CR126" s="27">
        <f t="shared" si="32"/>
        <v>12</v>
      </c>
      <c r="CS126" s="487"/>
      <c r="CY126" s="233"/>
      <c r="CZ126" s="233"/>
      <c r="DA126" s="233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</row>
    <row r="127" spans="1:120" ht="20.100000000000001" customHeight="1" x14ac:dyDescent="0.25">
      <c r="A127" s="542"/>
      <c r="B127" s="469" t="s">
        <v>212</v>
      </c>
      <c r="C127" s="470" t="s">
        <v>216</v>
      </c>
      <c r="D127" s="485">
        <v>0</v>
      </c>
      <c r="E127" s="485">
        <v>0</v>
      </c>
      <c r="F127" s="485">
        <v>0</v>
      </c>
      <c r="G127" s="485">
        <v>0</v>
      </c>
      <c r="H127" s="485">
        <v>0</v>
      </c>
      <c r="I127" s="485">
        <v>0</v>
      </c>
      <c r="J127" s="485">
        <v>0</v>
      </c>
      <c r="K127" s="485">
        <v>0</v>
      </c>
      <c r="L127" s="485">
        <v>0</v>
      </c>
      <c r="M127" s="485">
        <v>0</v>
      </c>
      <c r="N127" s="485">
        <v>0</v>
      </c>
      <c r="O127" s="486">
        <v>0</v>
      </c>
      <c r="P127" s="365">
        <v>0</v>
      </c>
      <c r="Q127" s="485">
        <v>0</v>
      </c>
      <c r="R127" s="485">
        <v>0</v>
      </c>
      <c r="S127" s="485">
        <v>0</v>
      </c>
      <c r="T127" s="485">
        <v>0</v>
      </c>
      <c r="U127" s="485">
        <v>0</v>
      </c>
      <c r="V127" s="485">
        <v>0</v>
      </c>
      <c r="W127" s="485">
        <v>0</v>
      </c>
      <c r="X127" s="485">
        <v>0</v>
      </c>
      <c r="Y127" s="485">
        <v>0</v>
      </c>
      <c r="Z127" s="485">
        <v>0</v>
      </c>
      <c r="AA127" s="485">
        <v>0</v>
      </c>
      <c r="AB127" s="486">
        <v>0</v>
      </c>
      <c r="AC127" s="487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490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490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478">
        <f t="shared" si="47"/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478">
        <f t="shared" si="26"/>
        <v>0</v>
      </c>
      <c r="CB127" s="55">
        <v>0</v>
      </c>
      <c r="CC127" s="55">
        <v>0</v>
      </c>
      <c r="CD127" s="55">
        <v>0</v>
      </c>
      <c r="CE127" s="55">
        <v>0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161">
        <v>0</v>
      </c>
      <c r="CN127" s="55">
        <v>0</v>
      </c>
      <c r="CO127" s="55">
        <v>1</v>
      </c>
      <c r="CP127" s="579">
        <f t="shared" si="48"/>
        <v>0</v>
      </c>
      <c r="CQ127" s="80">
        <f t="shared" si="31"/>
        <v>0</v>
      </c>
      <c r="CR127" s="27">
        <f t="shared" si="32"/>
        <v>1</v>
      </c>
      <c r="CS127" s="487"/>
      <c r="CY127" s="233"/>
      <c r="CZ127" s="233"/>
      <c r="DA127" s="233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</row>
    <row r="128" spans="1:120" ht="20.100000000000001" customHeight="1" x14ac:dyDescent="0.25">
      <c r="A128" s="542"/>
      <c r="B128" s="469" t="s">
        <v>213</v>
      </c>
      <c r="C128" s="470" t="s">
        <v>217</v>
      </c>
      <c r="D128" s="485">
        <v>0</v>
      </c>
      <c r="E128" s="485">
        <v>0</v>
      </c>
      <c r="F128" s="485">
        <v>0</v>
      </c>
      <c r="G128" s="485">
        <v>0</v>
      </c>
      <c r="H128" s="485">
        <v>0</v>
      </c>
      <c r="I128" s="485">
        <v>0</v>
      </c>
      <c r="J128" s="485">
        <v>0</v>
      </c>
      <c r="K128" s="485">
        <v>0</v>
      </c>
      <c r="L128" s="485">
        <v>0</v>
      </c>
      <c r="M128" s="485">
        <v>0</v>
      </c>
      <c r="N128" s="485">
        <v>0</v>
      </c>
      <c r="O128" s="486">
        <v>0</v>
      </c>
      <c r="P128" s="365">
        <v>0</v>
      </c>
      <c r="Q128" s="485">
        <v>0</v>
      </c>
      <c r="R128" s="485">
        <v>0</v>
      </c>
      <c r="S128" s="485">
        <v>0</v>
      </c>
      <c r="T128" s="485">
        <v>0</v>
      </c>
      <c r="U128" s="485">
        <v>0</v>
      </c>
      <c r="V128" s="485">
        <v>0</v>
      </c>
      <c r="W128" s="485">
        <v>0</v>
      </c>
      <c r="X128" s="485">
        <v>0</v>
      </c>
      <c r="Y128" s="485">
        <v>0</v>
      </c>
      <c r="Z128" s="485">
        <v>0</v>
      </c>
      <c r="AA128" s="485">
        <v>0</v>
      </c>
      <c r="AB128" s="486">
        <v>0</v>
      </c>
      <c r="AC128" s="487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  <c r="AO128" s="55">
        <v>0</v>
      </c>
      <c r="AP128" s="490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490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N128" s="478">
        <f t="shared" si="47"/>
        <v>0</v>
      </c>
      <c r="BO128" s="55">
        <v>0</v>
      </c>
      <c r="BP128" s="55">
        <v>0</v>
      </c>
      <c r="BQ128" s="55">
        <v>0</v>
      </c>
      <c r="BR128" s="55">
        <v>0</v>
      </c>
      <c r="BS128" s="55">
        <v>0</v>
      </c>
      <c r="BT128" s="55">
        <v>0</v>
      </c>
      <c r="BU128" s="55">
        <v>0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478">
        <f t="shared" si="26"/>
        <v>0</v>
      </c>
      <c r="CB128" s="55">
        <v>0</v>
      </c>
      <c r="CC128" s="55">
        <v>0</v>
      </c>
      <c r="CD128" s="55">
        <v>0</v>
      </c>
      <c r="CE128" s="55">
        <v>0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161">
        <v>0</v>
      </c>
      <c r="CN128" s="55">
        <v>0</v>
      </c>
      <c r="CO128" s="55">
        <v>9</v>
      </c>
      <c r="CP128" s="579">
        <f t="shared" si="48"/>
        <v>0</v>
      </c>
      <c r="CQ128" s="80">
        <f t="shared" si="31"/>
        <v>0</v>
      </c>
      <c r="CR128" s="27">
        <f t="shared" si="32"/>
        <v>9</v>
      </c>
      <c r="CS128" s="487"/>
      <c r="CY128" s="233"/>
      <c r="CZ128" s="233"/>
      <c r="DA128" s="233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</row>
    <row r="129" spans="1:3398" ht="20.100000000000001" customHeight="1" x14ac:dyDescent="0.25">
      <c r="A129" s="542"/>
      <c r="B129" s="110" t="s">
        <v>205</v>
      </c>
      <c r="C129" s="470" t="s">
        <v>206</v>
      </c>
      <c r="D129" s="177">
        <v>0</v>
      </c>
      <c r="E129" s="178">
        <v>0</v>
      </c>
      <c r="F129" s="178">
        <v>0</v>
      </c>
      <c r="G129" s="178">
        <v>0</v>
      </c>
      <c r="H129" s="178">
        <v>0</v>
      </c>
      <c r="I129" s="178">
        <v>0</v>
      </c>
      <c r="J129" s="178">
        <v>0</v>
      </c>
      <c r="K129" s="178">
        <v>0</v>
      </c>
      <c r="L129" s="178">
        <v>0</v>
      </c>
      <c r="M129" s="178">
        <v>0</v>
      </c>
      <c r="N129" s="178">
        <v>0</v>
      </c>
      <c r="O129" s="178">
        <v>0</v>
      </c>
      <c r="P129" s="365">
        <v>0</v>
      </c>
      <c r="Q129" s="178">
        <v>0</v>
      </c>
      <c r="R129" s="178">
        <v>0</v>
      </c>
      <c r="S129" s="178">
        <v>0</v>
      </c>
      <c r="T129" s="178">
        <v>0</v>
      </c>
      <c r="U129" s="178">
        <v>0</v>
      </c>
      <c r="V129" s="178">
        <v>0</v>
      </c>
      <c r="W129" s="178">
        <v>0</v>
      </c>
      <c r="X129" s="178">
        <v>0</v>
      </c>
      <c r="Y129" s="178">
        <v>0</v>
      </c>
      <c r="Z129" s="178">
        <v>0</v>
      </c>
      <c r="AA129" s="178">
        <v>0</v>
      </c>
      <c r="AB129" s="178">
        <v>0</v>
      </c>
      <c r="AC129" s="395">
        <v>0</v>
      </c>
      <c r="AD129" s="178">
        <v>0</v>
      </c>
      <c r="AE129" s="178">
        <v>0</v>
      </c>
      <c r="AF129" s="178">
        <v>0</v>
      </c>
      <c r="AG129" s="178">
        <v>0</v>
      </c>
      <c r="AH129" s="178">
        <v>0</v>
      </c>
      <c r="AI129" s="178">
        <v>0</v>
      </c>
      <c r="AJ129" s="178">
        <v>0</v>
      </c>
      <c r="AK129" s="178">
        <v>0</v>
      </c>
      <c r="AL129" s="178">
        <v>0</v>
      </c>
      <c r="AM129" s="178">
        <v>0</v>
      </c>
      <c r="AN129" s="178">
        <v>0</v>
      </c>
      <c r="AO129" s="393">
        <v>0</v>
      </c>
      <c r="AP129" s="13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9">
        <f t="shared" si="47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478">
        <f t="shared" si="26"/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243">
        <v>0</v>
      </c>
      <c r="CN129" s="98">
        <v>1</v>
      </c>
      <c r="CO129" s="98">
        <v>0</v>
      </c>
      <c r="CP129" s="579">
        <f t="shared" si="48"/>
        <v>0</v>
      </c>
      <c r="CQ129" s="80">
        <f t="shared" si="31"/>
        <v>0</v>
      </c>
      <c r="CR129" s="27">
        <f t="shared" si="32"/>
        <v>1</v>
      </c>
      <c r="CS129" s="365"/>
      <c r="CY129" s="233"/>
      <c r="CZ129" s="233"/>
      <c r="DA129" s="233"/>
      <c r="DB129" s="233"/>
      <c r="DC129" s="233"/>
      <c r="DD129" s="233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</row>
    <row r="130" spans="1:3398" ht="20.100000000000001" customHeight="1" x14ac:dyDescent="0.25">
      <c r="A130" s="542"/>
      <c r="B130" s="172" t="s">
        <v>21</v>
      </c>
      <c r="C130" s="173" t="s">
        <v>22</v>
      </c>
      <c r="D130" s="177">
        <v>612</v>
      </c>
      <c r="E130" s="178">
        <v>429</v>
      </c>
      <c r="F130" s="178">
        <v>517</v>
      </c>
      <c r="G130" s="178">
        <v>434</v>
      </c>
      <c r="H130" s="178">
        <v>407</v>
      </c>
      <c r="I130" s="178">
        <v>458</v>
      </c>
      <c r="J130" s="178">
        <v>454</v>
      </c>
      <c r="K130" s="178">
        <v>412</v>
      </c>
      <c r="L130" s="178">
        <v>441</v>
      </c>
      <c r="M130" s="178">
        <v>429</v>
      </c>
      <c r="N130" s="178">
        <v>387</v>
      </c>
      <c r="O130" s="178">
        <v>386</v>
      </c>
      <c r="P130" s="170">
        <f>SUM(D130:O130)</f>
        <v>5366</v>
      </c>
      <c r="Q130" s="179">
        <v>476</v>
      </c>
      <c r="R130" s="179">
        <v>380</v>
      </c>
      <c r="S130" s="179">
        <v>452</v>
      </c>
      <c r="T130" s="179">
        <v>365</v>
      </c>
      <c r="U130" s="179">
        <v>339</v>
      </c>
      <c r="V130" s="179">
        <v>376</v>
      </c>
      <c r="W130" s="179">
        <v>312</v>
      </c>
      <c r="X130" s="179">
        <v>342</v>
      </c>
      <c r="Y130" s="179">
        <v>352</v>
      </c>
      <c r="Z130" s="179">
        <v>354</v>
      </c>
      <c r="AA130" s="180">
        <v>321</v>
      </c>
      <c r="AB130" s="180">
        <v>210</v>
      </c>
      <c r="AC130" s="170">
        <f>SUM(Q130:AB130)</f>
        <v>4279</v>
      </c>
      <c r="AD130" s="180">
        <v>389</v>
      </c>
      <c r="AE130" s="180">
        <v>323</v>
      </c>
      <c r="AF130" s="180">
        <v>366</v>
      </c>
      <c r="AG130" s="180">
        <v>281</v>
      </c>
      <c r="AH130" s="180">
        <v>305</v>
      </c>
      <c r="AI130" s="180">
        <v>300</v>
      </c>
      <c r="AJ130" s="180">
        <v>281</v>
      </c>
      <c r="AK130" s="180">
        <v>306</v>
      </c>
      <c r="AL130" s="180">
        <v>269</v>
      </c>
      <c r="AM130" s="180">
        <v>302</v>
      </c>
      <c r="AN130" s="180">
        <v>292</v>
      </c>
      <c r="AO130" s="434">
        <v>237</v>
      </c>
      <c r="AP130" s="138">
        <v>342</v>
      </c>
      <c r="AQ130" s="98">
        <v>244</v>
      </c>
      <c r="AR130" s="98">
        <v>318</v>
      </c>
      <c r="AS130" s="98">
        <v>249</v>
      </c>
      <c r="AT130" s="98">
        <v>296</v>
      </c>
      <c r="AU130" s="98">
        <v>275</v>
      </c>
      <c r="AV130" s="98">
        <v>323</v>
      </c>
      <c r="AW130" s="98">
        <v>328</v>
      </c>
      <c r="AX130" s="98">
        <v>246</v>
      </c>
      <c r="AY130" s="98">
        <v>293</v>
      </c>
      <c r="AZ130" s="98">
        <v>276</v>
      </c>
      <c r="BA130" s="98">
        <v>249</v>
      </c>
      <c r="BB130" s="138">
        <v>404</v>
      </c>
      <c r="BC130" s="98">
        <v>277</v>
      </c>
      <c r="BD130" s="98">
        <v>274</v>
      </c>
      <c r="BE130" s="98">
        <v>268</v>
      </c>
      <c r="BF130" s="98">
        <v>253</v>
      </c>
      <c r="BG130" s="98">
        <v>328</v>
      </c>
      <c r="BH130" s="98">
        <v>332</v>
      </c>
      <c r="BI130" s="98">
        <v>332</v>
      </c>
      <c r="BJ130" s="98">
        <v>293</v>
      </c>
      <c r="BK130" s="98">
        <v>355</v>
      </c>
      <c r="BL130" s="98">
        <v>323</v>
      </c>
      <c r="BM130" s="98">
        <v>363</v>
      </c>
      <c r="BN130" s="439">
        <f t="shared" ref="BN130:BN152" si="50">SUM(BB130:BM130)</f>
        <v>3802</v>
      </c>
      <c r="BO130" s="98">
        <v>492</v>
      </c>
      <c r="BP130" s="98">
        <v>374</v>
      </c>
      <c r="BQ130" s="98">
        <v>381</v>
      </c>
      <c r="BR130" s="98">
        <v>360</v>
      </c>
      <c r="BS130" s="98">
        <v>355</v>
      </c>
      <c r="BT130" s="98">
        <v>325</v>
      </c>
      <c r="BU130" s="98">
        <v>372</v>
      </c>
      <c r="BV130" s="98">
        <v>347</v>
      </c>
      <c r="BW130" s="98">
        <v>342</v>
      </c>
      <c r="BX130" s="98">
        <v>400</v>
      </c>
      <c r="BY130" s="98">
        <v>338</v>
      </c>
      <c r="BZ130" s="98">
        <v>376</v>
      </c>
      <c r="CA130" s="478">
        <f t="shared" si="26"/>
        <v>4462</v>
      </c>
      <c r="CB130" s="98">
        <v>514</v>
      </c>
      <c r="CC130" s="98">
        <v>355</v>
      </c>
      <c r="CD130" s="98">
        <v>441</v>
      </c>
      <c r="CE130" s="98">
        <v>432</v>
      </c>
      <c r="CF130" s="98">
        <v>381</v>
      </c>
      <c r="CG130" s="98">
        <v>412</v>
      </c>
      <c r="CH130" s="98">
        <v>373</v>
      </c>
      <c r="CI130" s="98">
        <v>433</v>
      </c>
      <c r="CJ130" s="98">
        <v>428</v>
      </c>
      <c r="CK130" s="98">
        <v>448</v>
      </c>
      <c r="CL130" s="98">
        <v>435</v>
      </c>
      <c r="CM130" s="243">
        <v>470</v>
      </c>
      <c r="CN130" s="98">
        <v>597</v>
      </c>
      <c r="CO130" s="98">
        <v>457</v>
      </c>
      <c r="CP130" s="579">
        <f t="shared" si="48"/>
        <v>866</v>
      </c>
      <c r="CQ130" s="80">
        <f t="shared" si="31"/>
        <v>869</v>
      </c>
      <c r="CR130" s="27">
        <f t="shared" si="32"/>
        <v>1054</v>
      </c>
      <c r="CS130" s="365">
        <f t="shared" si="49"/>
        <v>21.288837744533939</v>
      </c>
      <c r="CY130" s="233"/>
      <c r="CZ130" s="233"/>
      <c r="DA130" s="233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</row>
    <row r="131" spans="1:3398" ht="20.100000000000001" customHeight="1" x14ac:dyDescent="0.25">
      <c r="A131" s="542"/>
      <c r="B131" s="172" t="s">
        <v>23</v>
      </c>
      <c r="C131" s="173" t="s">
        <v>24</v>
      </c>
      <c r="D131" s="177">
        <v>317</v>
      </c>
      <c r="E131" s="178">
        <v>328</v>
      </c>
      <c r="F131" s="178">
        <v>359</v>
      </c>
      <c r="G131" s="178">
        <v>399</v>
      </c>
      <c r="H131" s="178">
        <v>382</v>
      </c>
      <c r="I131" s="178">
        <v>392</v>
      </c>
      <c r="J131" s="178">
        <v>371</v>
      </c>
      <c r="K131" s="178">
        <v>369</v>
      </c>
      <c r="L131" s="178">
        <v>377</v>
      </c>
      <c r="M131" s="178">
        <v>422</v>
      </c>
      <c r="N131" s="178">
        <v>337</v>
      </c>
      <c r="O131" s="178">
        <v>451</v>
      </c>
      <c r="P131" s="170">
        <f>SUM(D131:O131)</f>
        <v>4504</v>
      </c>
      <c r="Q131" s="179">
        <v>236</v>
      </c>
      <c r="R131" s="179">
        <v>293</v>
      </c>
      <c r="S131" s="179">
        <v>334</v>
      </c>
      <c r="T131" s="179">
        <v>343</v>
      </c>
      <c r="U131" s="179">
        <v>335</v>
      </c>
      <c r="V131" s="179">
        <v>288</v>
      </c>
      <c r="W131" s="179">
        <v>300</v>
      </c>
      <c r="X131" s="179">
        <v>305</v>
      </c>
      <c r="Y131" s="179">
        <v>337</v>
      </c>
      <c r="Z131" s="179">
        <v>355</v>
      </c>
      <c r="AA131" s="180">
        <v>315</v>
      </c>
      <c r="AB131" s="180">
        <v>423</v>
      </c>
      <c r="AC131" s="170">
        <f>SUM(Q131:AB131)</f>
        <v>3864</v>
      </c>
      <c r="AD131" s="180">
        <v>243</v>
      </c>
      <c r="AE131" s="180">
        <v>265</v>
      </c>
      <c r="AF131" s="180">
        <v>270</v>
      </c>
      <c r="AG131" s="180">
        <v>312</v>
      </c>
      <c r="AH131" s="180">
        <v>339</v>
      </c>
      <c r="AI131" s="180">
        <v>382</v>
      </c>
      <c r="AJ131" s="180">
        <v>217</v>
      </c>
      <c r="AK131" s="180">
        <v>253</v>
      </c>
      <c r="AL131" s="180">
        <v>259</v>
      </c>
      <c r="AM131" s="180">
        <v>237</v>
      </c>
      <c r="AN131" s="180">
        <v>233</v>
      </c>
      <c r="AO131" s="434">
        <v>311</v>
      </c>
      <c r="AP131" s="138">
        <v>151</v>
      </c>
      <c r="AQ131" s="98">
        <v>161</v>
      </c>
      <c r="AR131" s="98">
        <v>175</v>
      </c>
      <c r="AS131" s="98">
        <v>184</v>
      </c>
      <c r="AT131" s="98">
        <v>253</v>
      </c>
      <c r="AU131" s="98">
        <v>205</v>
      </c>
      <c r="AV131" s="98">
        <v>245</v>
      </c>
      <c r="AW131" s="98">
        <v>234</v>
      </c>
      <c r="AX131" s="98">
        <v>237</v>
      </c>
      <c r="AY131" s="98">
        <v>239</v>
      </c>
      <c r="AZ131" s="98">
        <v>215</v>
      </c>
      <c r="BA131" s="98">
        <v>254</v>
      </c>
      <c r="BB131" s="138">
        <v>166</v>
      </c>
      <c r="BC131" s="98">
        <v>156</v>
      </c>
      <c r="BD131" s="98">
        <v>172</v>
      </c>
      <c r="BE131" s="98">
        <v>210</v>
      </c>
      <c r="BF131" s="98">
        <v>213</v>
      </c>
      <c r="BG131" s="98">
        <v>217</v>
      </c>
      <c r="BH131" s="98">
        <v>261</v>
      </c>
      <c r="BI131" s="98">
        <v>224</v>
      </c>
      <c r="BJ131" s="98">
        <v>228</v>
      </c>
      <c r="BK131" s="98">
        <v>271</v>
      </c>
      <c r="BL131" s="98">
        <v>230</v>
      </c>
      <c r="BM131" s="98">
        <v>318</v>
      </c>
      <c r="BN131" s="439">
        <f t="shared" si="50"/>
        <v>2666</v>
      </c>
      <c r="BO131" s="98">
        <v>172</v>
      </c>
      <c r="BP131" s="98">
        <v>186</v>
      </c>
      <c r="BQ131" s="98">
        <v>177</v>
      </c>
      <c r="BR131" s="98">
        <v>217</v>
      </c>
      <c r="BS131" s="98">
        <v>221</v>
      </c>
      <c r="BT131" s="98">
        <v>238</v>
      </c>
      <c r="BU131" s="98">
        <v>233</v>
      </c>
      <c r="BV131" s="98">
        <v>206</v>
      </c>
      <c r="BW131" s="98">
        <v>253</v>
      </c>
      <c r="BX131" s="98">
        <v>239</v>
      </c>
      <c r="BY131" s="98">
        <v>207</v>
      </c>
      <c r="BZ131" s="98">
        <v>328</v>
      </c>
      <c r="CA131" s="478">
        <f t="shared" si="26"/>
        <v>2677</v>
      </c>
      <c r="CB131" s="98">
        <v>167</v>
      </c>
      <c r="CC131" s="98">
        <v>135</v>
      </c>
      <c r="CD131" s="98">
        <v>193</v>
      </c>
      <c r="CE131" s="98">
        <v>204</v>
      </c>
      <c r="CF131" s="98">
        <v>236</v>
      </c>
      <c r="CG131" s="98">
        <v>229</v>
      </c>
      <c r="CH131" s="98">
        <v>215</v>
      </c>
      <c r="CI131" s="98">
        <v>223</v>
      </c>
      <c r="CJ131" s="98">
        <v>247</v>
      </c>
      <c r="CK131" s="98">
        <v>290</v>
      </c>
      <c r="CL131" s="98">
        <v>233</v>
      </c>
      <c r="CM131" s="243">
        <v>398</v>
      </c>
      <c r="CN131" s="98">
        <v>186</v>
      </c>
      <c r="CO131" s="98">
        <v>187</v>
      </c>
      <c r="CP131" s="579">
        <f t="shared" si="48"/>
        <v>358</v>
      </c>
      <c r="CQ131" s="80">
        <f t="shared" ref="CQ131:CQ162" si="51">SUM($CB131:$CC131)</f>
        <v>302</v>
      </c>
      <c r="CR131" s="27">
        <f t="shared" ref="CR131:CR162" si="52">SUM($CN131:$CO131)</f>
        <v>373</v>
      </c>
      <c r="CS131" s="365">
        <f t="shared" si="49"/>
        <v>23.509933774834437</v>
      </c>
      <c r="CY131" s="233"/>
      <c r="CZ131" s="233"/>
      <c r="DA131" s="233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</row>
    <row r="132" spans="1:3398" ht="20.100000000000001" customHeight="1" x14ac:dyDescent="0.25">
      <c r="A132" s="542"/>
      <c r="B132" s="172" t="s">
        <v>25</v>
      </c>
      <c r="C132" s="173" t="s">
        <v>63</v>
      </c>
      <c r="D132" s="177">
        <v>316</v>
      </c>
      <c r="E132" s="178">
        <v>326</v>
      </c>
      <c r="F132" s="178">
        <v>358</v>
      </c>
      <c r="G132" s="178">
        <v>398</v>
      </c>
      <c r="H132" s="178">
        <v>373</v>
      </c>
      <c r="I132" s="178">
        <v>389</v>
      </c>
      <c r="J132" s="178">
        <v>370</v>
      </c>
      <c r="K132" s="178">
        <v>368</v>
      </c>
      <c r="L132" s="178">
        <v>375</v>
      </c>
      <c r="M132" s="178">
        <v>419</v>
      </c>
      <c r="N132" s="178">
        <v>335</v>
      </c>
      <c r="O132" s="178">
        <v>445</v>
      </c>
      <c r="P132" s="170">
        <f>SUM(D132:O132)</f>
        <v>4472</v>
      </c>
      <c r="Q132" s="179">
        <v>235</v>
      </c>
      <c r="R132" s="179">
        <v>292</v>
      </c>
      <c r="S132" s="179">
        <v>332</v>
      </c>
      <c r="T132" s="179">
        <v>339</v>
      </c>
      <c r="U132" s="179">
        <v>335</v>
      </c>
      <c r="V132" s="179">
        <v>286</v>
      </c>
      <c r="W132" s="179">
        <v>298</v>
      </c>
      <c r="X132" s="179">
        <v>302</v>
      </c>
      <c r="Y132" s="179">
        <v>331</v>
      </c>
      <c r="Z132" s="179">
        <v>350</v>
      </c>
      <c r="AA132" s="180">
        <v>309</v>
      </c>
      <c r="AB132" s="180">
        <v>413</v>
      </c>
      <c r="AC132" s="170">
        <f>SUM(Q132:AB132)</f>
        <v>3822</v>
      </c>
      <c r="AD132" s="180">
        <v>235</v>
      </c>
      <c r="AE132" s="180">
        <v>263</v>
      </c>
      <c r="AF132" s="180">
        <v>264</v>
      </c>
      <c r="AG132" s="180">
        <v>306</v>
      </c>
      <c r="AH132" s="180">
        <v>333</v>
      </c>
      <c r="AI132" s="180">
        <v>381</v>
      </c>
      <c r="AJ132" s="180">
        <v>215</v>
      </c>
      <c r="AK132" s="180">
        <v>251</v>
      </c>
      <c r="AL132" s="180">
        <v>257</v>
      </c>
      <c r="AM132" s="180">
        <v>235</v>
      </c>
      <c r="AN132" s="180">
        <v>232</v>
      </c>
      <c r="AO132" s="434">
        <v>305</v>
      </c>
      <c r="AP132" s="138">
        <v>151</v>
      </c>
      <c r="AQ132" s="98">
        <v>159</v>
      </c>
      <c r="AR132" s="98">
        <v>174</v>
      </c>
      <c r="AS132" s="98">
        <v>182</v>
      </c>
      <c r="AT132" s="98">
        <v>253</v>
      </c>
      <c r="AU132" s="98">
        <v>204</v>
      </c>
      <c r="AV132" s="98">
        <v>241</v>
      </c>
      <c r="AW132" s="98">
        <v>234</v>
      </c>
      <c r="AX132" s="98">
        <v>237</v>
      </c>
      <c r="AY132" s="98">
        <v>239</v>
      </c>
      <c r="AZ132" s="98">
        <v>213</v>
      </c>
      <c r="BA132" s="98">
        <v>253</v>
      </c>
      <c r="BB132" s="138">
        <v>165</v>
      </c>
      <c r="BC132" s="98">
        <v>154</v>
      </c>
      <c r="BD132" s="98">
        <v>172</v>
      </c>
      <c r="BE132" s="98">
        <v>209</v>
      </c>
      <c r="BF132" s="98">
        <v>210</v>
      </c>
      <c r="BG132" s="98">
        <v>212</v>
      </c>
      <c r="BH132" s="98">
        <v>256</v>
      </c>
      <c r="BI132" s="98">
        <v>220</v>
      </c>
      <c r="BJ132" s="98">
        <v>227</v>
      </c>
      <c r="BK132" s="98">
        <v>271</v>
      </c>
      <c r="BL132" s="98">
        <v>226</v>
      </c>
      <c r="BM132" s="98">
        <v>311</v>
      </c>
      <c r="BN132" s="439">
        <f t="shared" si="50"/>
        <v>2633</v>
      </c>
      <c r="BO132" s="98">
        <v>171</v>
      </c>
      <c r="BP132" s="98">
        <v>185</v>
      </c>
      <c r="BQ132" s="98">
        <v>176</v>
      </c>
      <c r="BR132" s="98">
        <v>212</v>
      </c>
      <c r="BS132" s="98">
        <v>220</v>
      </c>
      <c r="BT132" s="98">
        <v>238</v>
      </c>
      <c r="BU132" s="98">
        <v>232</v>
      </c>
      <c r="BV132" s="98">
        <v>206</v>
      </c>
      <c r="BW132" s="98">
        <v>249</v>
      </c>
      <c r="BX132" s="98">
        <v>250</v>
      </c>
      <c r="BY132" s="98">
        <v>206</v>
      </c>
      <c r="BZ132" s="98">
        <v>322</v>
      </c>
      <c r="CA132" s="478">
        <f t="shared" si="26"/>
        <v>2667</v>
      </c>
      <c r="CB132" s="98">
        <v>164</v>
      </c>
      <c r="CC132" s="98">
        <v>135</v>
      </c>
      <c r="CD132" s="98">
        <v>190</v>
      </c>
      <c r="CE132" s="98">
        <v>204</v>
      </c>
      <c r="CF132" s="98">
        <v>235</v>
      </c>
      <c r="CG132" s="98">
        <v>226</v>
      </c>
      <c r="CH132" s="98">
        <v>213</v>
      </c>
      <c r="CI132" s="98">
        <v>222</v>
      </c>
      <c r="CJ132" s="98">
        <v>245</v>
      </c>
      <c r="CK132" s="98">
        <v>288</v>
      </c>
      <c r="CL132" s="98">
        <v>230</v>
      </c>
      <c r="CM132" s="243">
        <v>392</v>
      </c>
      <c r="CN132" s="98">
        <v>186</v>
      </c>
      <c r="CO132" s="98">
        <v>187</v>
      </c>
      <c r="CP132" s="579">
        <f t="shared" si="48"/>
        <v>356</v>
      </c>
      <c r="CQ132" s="80">
        <f t="shared" si="51"/>
        <v>299</v>
      </c>
      <c r="CR132" s="27">
        <f t="shared" si="52"/>
        <v>373</v>
      </c>
      <c r="CS132" s="365">
        <f t="shared" si="49"/>
        <v>24.749163879598669</v>
      </c>
      <c r="CY132" s="233"/>
      <c r="CZ132" s="233"/>
      <c r="DA132" s="233"/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</row>
    <row r="133" spans="1:3398" ht="20.100000000000001" customHeight="1" x14ac:dyDescent="0.25">
      <c r="A133" s="542"/>
      <c r="B133" s="172" t="s">
        <v>42</v>
      </c>
      <c r="C133" s="173" t="s">
        <v>27</v>
      </c>
      <c r="D133" s="177">
        <v>0</v>
      </c>
      <c r="E133" s="178">
        <v>0</v>
      </c>
      <c r="F133" s="178">
        <v>0</v>
      </c>
      <c r="G133" s="178">
        <v>0</v>
      </c>
      <c r="H133" s="178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8">
        <v>0</v>
      </c>
      <c r="O133" s="178">
        <v>0</v>
      </c>
      <c r="P133" s="170">
        <f>SUM(D133:O133)</f>
        <v>0</v>
      </c>
      <c r="Q133" s="179">
        <v>0</v>
      </c>
      <c r="R133" s="179">
        <v>0</v>
      </c>
      <c r="S133" s="179">
        <v>0</v>
      </c>
      <c r="T133" s="179">
        <v>0</v>
      </c>
      <c r="U133" s="179">
        <v>3</v>
      </c>
      <c r="V133" s="179">
        <v>2</v>
      </c>
      <c r="W133" s="179">
        <v>2</v>
      </c>
      <c r="X133" s="179">
        <v>3</v>
      </c>
      <c r="Y133" s="179">
        <v>6</v>
      </c>
      <c r="Z133" s="179">
        <v>5</v>
      </c>
      <c r="AA133" s="180">
        <v>6</v>
      </c>
      <c r="AB133" s="180">
        <v>10</v>
      </c>
      <c r="AC133" s="170">
        <f>SUM(Q133:AB133)</f>
        <v>37</v>
      </c>
      <c r="AD133" s="180">
        <v>8</v>
      </c>
      <c r="AE133" s="180">
        <v>2</v>
      </c>
      <c r="AF133" s="180">
        <v>6</v>
      </c>
      <c r="AG133" s="180">
        <v>6</v>
      </c>
      <c r="AH133" s="180">
        <v>6</v>
      </c>
      <c r="AI133" s="180">
        <v>1</v>
      </c>
      <c r="AJ133" s="180">
        <v>2</v>
      </c>
      <c r="AK133" s="180">
        <v>2</v>
      </c>
      <c r="AL133" s="180">
        <v>2</v>
      </c>
      <c r="AM133" s="180">
        <v>2</v>
      </c>
      <c r="AN133" s="180">
        <v>1</v>
      </c>
      <c r="AO133" s="434">
        <v>6</v>
      </c>
      <c r="AP133" s="138">
        <v>0</v>
      </c>
      <c r="AQ133" s="98">
        <v>2</v>
      </c>
      <c r="AR133" s="98">
        <v>1</v>
      </c>
      <c r="AS133" s="98">
        <v>2</v>
      </c>
      <c r="AT133" s="98">
        <v>0</v>
      </c>
      <c r="AU133" s="98">
        <v>1</v>
      </c>
      <c r="AV133" s="98">
        <v>4</v>
      </c>
      <c r="AW133" s="98">
        <v>0</v>
      </c>
      <c r="AX133" s="98">
        <v>0</v>
      </c>
      <c r="AY133" s="98">
        <v>0</v>
      </c>
      <c r="AZ133" s="98">
        <v>2</v>
      </c>
      <c r="BA133" s="98">
        <v>1</v>
      </c>
      <c r="BB133" s="138">
        <v>1</v>
      </c>
      <c r="BC133" s="98">
        <v>2</v>
      </c>
      <c r="BD133" s="98">
        <v>0</v>
      </c>
      <c r="BE133" s="98">
        <v>1</v>
      </c>
      <c r="BF133" s="98">
        <v>3</v>
      </c>
      <c r="BG133" s="98">
        <v>5</v>
      </c>
      <c r="BH133" s="98">
        <v>5</v>
      </c>
      <c r="BI133" s="98">
        <v>4</v>
      </c>
      <c r="BJ133" s="98">
        <v>1</v>
      </c>
      <c r="BK133" s="98">
        <v>0</v>
      </c>
      <c r="BL133" s="98">
        <v>4</v>
      </c>
      <c r="BM133" s="98">
        <v>7</v>
      </c>
      <c r="BN133" s="439">
        <f t="shared" si="50"/>
        <v>33</v>
      </c>
      <c r="BO133" s="98">
        <v>1</v>
      </c>
      <c r="BP133" s="98">
        <v>1</v>
      </c>
      <c r="BQ133" s="98">
        <v>1</v>
      </c>
      <c r="BR133" s="98">
        <v>5</v>
      </c>
      <c r="BS133" s="98">
        <v>1</v>
      </c>
      <c r="BT133" s="98">
        <v>0</v>
      </c>
      <c r="BU133" s="98">
        <v>1</v>
      </c>
      <c r="BV133" s="98">
        <v>0</v>
      </c>
      <c r="BW133" s="98">
        <v>4</v>
      </c>
      <c r="BX133" s="98">
        <v>0</v>
      </c>
      <c r="BY133" s="98">
        <v>1</v>
      </c>
      <c r="BZ133" s="98">
        <v>6</v>
      </c>
      <c r="CA133" s="478">
        <f t="shared" si="26"/>
        <v>21</v>
      </c>
      <c r="CB133" s="98">
        <v>3</v>
      </c>
      <c r="CC133" s="98">
        <v>0</v>
      </c>
      <c r="CD133" s="98">
        <v>3</v>
      </c>
      <c r="CE133" s="98">
        <v>0</v>
      </c>
      <c r="CF133" s="98">
        <v>1</v>
      </c>
      <c r="CG133" s="98">
        <v>3</v>
      </c>
      <c r="CH133" s="98">
        <v>2</v>
      </c>
      <c r="CI133" s="98">
        <v>1</v>
      </c>
      <c r="CJ133" s="98">
        <v>2</v>
      </c>
      <c r="CK133" s="98">
        <v>2</v>
      </c>
      <c r="CL133" s="98">
        <v>3</v>
      </c>
      <c r="CM133" s="243">
        <v>6</v>
      </c>
      <c r="CN133" s="98">
        <v>0</v>
      </c>
      <c r="CO133" s="98">
        <v>0</v>
      </c>
      <c r="CP133" s="579">
        <f t="shared" si="48"/>
        <v>2</v>
      </c>
      <c r="CQ133" s="80">
        <f t="shared" si="51"/>
        <v>3</v>
      </c>
      <c r="CR133" s="27">
        <f t="shared" si="52"/>
        <v>0</v>
      </c>
      <c r="CS133" s="365">
        <f t="shared" si="49"/>
        <v>-100</v>
      </c>
      <c r="CY133" s="233"/>
      <c r="CZ133" s="233"/>
      <c r="DA133" s="233"/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</row>
    <row r="134" spans="1:3398" ht="20.100000000000001" customHeight="1" x14ac:dyDescent="0.25">
      <c r="A134" s="542"/>
      <c r="B134" s="110" t="s">
        <v>149</v>
      </c>
      <c r="C134" s="130" t="s">
        <v>156</v>
      </c>
      <c r="D134" s="177">
        <v>0</v>
      </c>
      <c r="E134" s="178">
        <v>0</v>
      </c>
      <c r="F134" s="178">
        <v>0</v>
      </c>
      <c r="G134" s="178">
        <v>0</v>
      </c>
      <c r="H134" s="178">
        <v>0</v>
      </c>
      <c r="I134" s="178">
        <v>0</v>
      </c>
      <c r="J134" s="178">
        <v>0</v>
      </c>
      <c r="K134" s="178">
        <v>0</v>
      </c>
      <c r="L134" s="178">
        <v>0</v>
      </c>
      <c r="M134" s="178">
        <v>0</v>
      </c>
      <c r="N134" s="178">
        <v>0</v>
      </c>
      <c r="O134" s="178">
        <v>0</v>
      </c>
      <c r="P134" s="365">
        <v>0</v>
      </c>
      <c r="Q134" s="178">
        <v>0</v>
      </c>
      <c r="R134" s="178">
        <v>0</v>
      </c>
      <c r="S134" s="178">
        <v>0</v>
      </c>
      <c r="T134" s="178">
        <v>0</v>
      </c>
      <c r="U134" s="178">
        <v>0</v>
      </c>
      <c r="V134" s="178">
        <v>0</v>
      </c>
      <c r="W134" s="178">
        <v>0</v>
      </c>
      <c r="X134" s="178">
        <v>0</v>
      </c>
      <c r="Y134" s="178">
        <v>0</v>
      </c>
      <c r="Z134" s="178">
        <v>0</v>
      </c>
      <c r="AA134" s="178">
        <v>0</v>
      </c>
      <c r="AB134" s="178">
        <v>0</v>
      </c>
      <c r="AC134" s="395">
        <v>0</v>
      </c>
      <c r="AD134" s="178">
        <v>0</v>
      </c>
      <c r="AE134" s="178">
        <v>0</v>
      </c>
      <c r="AF134" s="178">
        <v>0</v>
      </c>
      <c r="AG134" s="178">
        <v>0</v>
      </c>
      <c r="AH134" s="178">
        <v>0</v>
      </c>
      <c r="AI134" s="178">
        <v>0</v>
      </c>
      <c r="AJ134" s="178">
        <v>0</v>
      </c>
      <c r="AK134" s="178">
        <v>0</v>
      </c>
      <c r="AL134" s="178">
        <v>0</v>
      </c>
      <c r="AM134" s="178">
        <v>0</v>
      </c>
      <c r="AN134" s="178">
        <v>0</v>
      </c>
      <c r="AO134" s="393">
        <v>0</v>
      </c>
      <c r="AP134" s="13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13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439">
        <f t="shared" si="50"/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15</v>
      </c>
      <c r="CA134" s="478">
        <f t="shared" si="26"/>
        <v>15</v>
      </c>
      <c r="CB134" s="98">
        <v>3</v>
      </c>
      <c r="CC134" s="98">
        <v>3</v>
      </c>
      <c r="CD134" s="98">
        <v>4</v>
      </c>
      <c r="CE134" s="98">
        <v>4</v>
      </c>
      <c r="CF134" s="98">
        <v>1</v>
      </c>
      <c r="CG134" s="98">
        <v>3</v>
      </c>
      <c r="CH134" s="98">
        <v>5</v>
      </c>
      <c r="CI134" s="98">
        <v>5</v>
      </c>
      <c r="CJ134" s="98">
        <v>1</v>
      </c>
      <c r="CK134" s="98">
        <v>2</v>
      </c>
      <c r="CL134" s="98">
        <v>3</v>
      </c>
      <c r="CM134" s="243">
        <v>6</v>
      </c>
      <c r="CN134" s="98">
        <v>1</v>
      </c>
      <c r="CO134" s="98">
        <v>2</v>
      </c>
      <c r="CP134" s="579">
        <f t="shared" si="48"/>
        <v>0</v>
      </c>
      <c r="CQ134" s="80">
        <f t="shared" si="51"/>
        <v>6</v>
      </c>
      <c r="CR134" s="27">
        <f t="shared" si="52"/>
        <v>3</v>
      </c>
      <c r="CS134" s="365">
        <f t="shared" si="49"/>
        <v>-50</v>
      </c>
      <c r="CY134" s="233"/>
      <c r="CZ134" s="233"/>
      <c r="DA134" s="233"/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</row>
    <row r="135" spans="1:3398" ht="20.100000000000001" customHeight="1" x14ac:dyDescent="0.25">
      <c r="A135" s="542"/>
      <c r="B135" s="110" t="s">
        <v>187</v>
      </c>
      <c r="C135" s="130" t="s">
        <v>188</v>
      </c>
      <c r="D135" s="177">
        <v>0</v>
      </c>
      <c r="E135" s="178">
        <v>0</v>
      </c>
      <c r="F135" s="178">
        <v>0</v>
      </c>
      <c r="G135" s="178">
        <v>0</v>
      </c>
      <c r="H135" s="178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8">
        <v>0</v>
      </c>
      <c r="O135" s="178">
        <v>0</v>
      </c>
      <c r="P135" s="365">
        <v>0</v>
      </c>
      <c r="Q135" s="178">
        <v>0</v>
      </c>
      <c r="R135" s="178">
        <v>0</v>
      </c>
      <c r="S135" s="178">
        <v>0</v>
      </c>
      <c r="T135" s="178">
        <v>0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0</v>
      </c>
      <c r="AB135" s="178">
        <v>0</v>
      </c>
      <c r="AC135" s="395">
        <v>0</v>
      </c>
      <c r="AD135" s="178">
        <v>0</v>
      </c>
      <c r="AE135" s="178">
        <v>0</v>
      </c>
      <c r="AF135" s="178">
        <v>0</v>
      </c>
      <c r="AG135" s="178">
        <v>0</v>
      </c>
      <c r="AH135" s="178">
        <v>0</v>
      </c>
      <c r="AI135" s="178">
        <v>0</v>
      </c>
      <c r="AJ135" s="178">
        <v>0</v>
      </c>
      <c r="AK135" s="178">
        <v>0</v>
      </c>
      <c r="AL135" s="178">
        <v>0</v>
      </c>
      <c r="AM135" s="178">
        <v>0</v>
      </c>
      <c r="AN135" s="178">
        <v>0</v>
      </c>
      <c r="AO135" s="393">
        <v>0</v>
      </c>
      <c r="AP135" s="138">
        <v>0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138">
        <v>0</v>
      </c>
      <c r="BC135" s="98">
        <v>0</v>
      </c>
      <c r="BD135" s="98">
        <v>0</v>
      </c>
      <c r="BE135" s="98">
        <v>0</v>
      </c>
      <c r="BF135" s="98">
        <v>0</v>
      </c>
      <c r="BG135" s="98">
        <v>0</v>
      </c>
      <c r="BH135" s="98">
        <v>0</v>
      </c>
      <c r="BI135" s="98">
        <v>0</v>
      </c>
      <c r="BJ135" s="98">
        <v>0</v>
      </c>
      <c r="BK135" s="98">
        <v>0</v>
      </c>
      <c r="BL135" s="98">
        <v>0</v>
      </c>
      <c r="BM135" s="98">
        <v>0</v>
      </c>
      <c r="BN135" s="439">
        <f t="shared" si="50"/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0</v>
      </c>
      <c r="BW135" s="98">
        <v>0</v>
      </c>
      <c r="BX135" s="98">
        <v>0</v>
      </c>
      <c r="BY135" s="98">
        <v>0</v>
      </c>
      <c r="BZ135" s="98">
        <v>0</v>
      </c>
      <c r="CA135" s="478">
        <f t="shared" si="26"/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2</v>
      </c>
      <c r="CI135" s="98">
        <v>0</v>
      </c>
      <c r="CJ135" s="98">
        <v>1</v>
      </c>
      <c r="CK135" s="98">
        <v>1</v>
      </c>
      <c r="CL135" s="98">
        <v>0</v>
      </c>
      <c r="CM135" s="243">
        <v>1</v>
      </c>
      <c r="CN135" s="98">
        <v>0</v>
      </c>
      <c r="CO135" s="98">
        <v>2</v>
      </c>
      <c r="CP135" s="579">
        <f t="shared" si="48"/>
        <v>0</v>
      </c>
      <c r="CQ135" s="80">
        <f t="shared" si="51"/>
        <v>0</v>
      </c>
      <c r="CR135" s="27">
        <f t="shared" si="52"/>
        <v>2</v>
      </c>
      <c r="CS135" s="365"/>
      <c r="CY135" s="233"/>
      <c r="CZ135" s="233"/>
      <c r="DA135" s="233"/>
      <c r="DB135" s="233"/>
      <c r="DC135" s="233"/>
      <c r="DD135" s="233"/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</row>
    <row r="136" spans="1:3398" ht="20.100000000000001" customHeight="1" x14ac:dyDescent="0.25">
      <c r="A136" s="542"/>
      <c r="B136" s="110" t="s">
        <v>86</v>
      </c>
      <c r="C136" s="130" t="s">
        <v>87</v>
      </c>
      <c r="D136" s="177">
        <v>0</v>
      </c>
      <c r="E136" s="178">
        <v>0</v>
      </c>
      <c r="F136" s="178">
        <v>0</v>
      </c>
      <c r="G136" s="178">
        <v>0</v>
      </c>
      <c r="H136" s="178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8">
        <v>0</v>
      </c>
      <c r="O136" s="178">
        <v>0</v>
      </c>
      <c r="P136" s="365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V136" s="178">
        <v>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395">
        <v>0</v>
      </c>
      <c r="AD136" s="178">
        <v>0</v>
      </c>
      <c r="AE136" s="178">
        <v>0</v>
      </c>
      <c r="AF136" s="178">
        <v>0</v>
      </c>
      <c r="AG136" s="178">
        <v>0</v>
      </c>
      <c r="AH136" s="178">
        <v>0</v>
      </c>
      <c r="AI136" s="178">
        <v>0</v>
      </c>
      <c r="AJ136" s="178">
        <v>0</v>
      </c>
      <c r="AK136" s="178">
        <v>0</v>
      </c>
      <c r="AL136" s="178">
        <v>0</v>
      </c>
      <c r="AM136" s="178">
        <v>0</v>
      </c>
      <c r="AN136" s="178">
        <v>0</v>
      </c>
      <c r="AO136" s="393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21</v>
      </c>
      <c r="AX136" s="98">
        <v>20</v>
      </c>
      <c r="AY136" s="98">
        <v>23</v>
      </c>
      <c r="AZ136" s="98">
        <v>20</v>
      </c>
      <c r="BA136" s="98">
        <v>21</v>
      </c>
      <c r="BB136" s="138">
        <v>21</v>
      </c>
      <c r="BC136" s="98">
        <v>18</v>
      </c>
      <c r="BD136" s="98">
        <v>22</v>
      </c>
      <c r="BE136" s="98">
        <v>22</v>
      </c>
      <c r="BF136" s="98">
        <v>22</v>
      </c>
      <c r="BG136" s="98">
        <v>19</v>
      </c>
      <c r="BH136" s="98">
        <v>23</v>
      </c>
      <c r="BI136" s="98">
        <v>21</v>
      </c>
      <c r="BJ136" s="98">
        <v>24</v>
      </c>
      <c r="BK136" s="98">
        <v>21</v>
      </c>
      <c r="BL136" s="98">
        <v>20</v>
      </c>
      <c r="BM136" s="98">
        <v>19</v>
      </c>
      <c r="BN136" s="439">
        <f t="shared" si="50"/>
        <v>252</v>
      </c>
      <c r="BO136" s="98">
        <v>22</v>
      </c>
      <c r="BP136" s="98">
        <v>19</v>
      </c>
      <c r="BQ136" s="98">
        <v>20</v>
      </c>
      <c r="BR136" s="98">
        <v>19</v>
      </c>
      <c r="BS136" s="98">
        <v>13</v>
      </c>
      <c r="BT136" s="98">
        <v>8</v>
      </c>
      <c r="BU136" s="98">
        <v>16</v>
      </c>
      <c r="BV136" s="98">
        <v>13</v>
      </c>
      <c r="BW136" s="98">
        <v>12</v>
      </c>
      <c r="BX136" s="98">
        <v>12</v>
      </c>
      <c r="BY136" s="98">
        <v>8</v>
      </c>
      <c r="BZ136" s="98">
        <v>8</v>
      </c>
      <c r="CA136" s="478">
        <f t="shared" si="26"/>
        <v>170</v>
      </c>
      <c r="CB136" s="98">
        <v>10</v>
      </c>
      <c r="CC136" s="98">
        <v>9</v>
      </c>
      <c r="CD136" s="98">
        <v>11</v>
      </c>
      <c r="CE136" s="98">
        <v>9</v>
      </c>
      <c r="CF136" s="98">
        <v>4</v>
      </c>
      <c r="CG136" s="98">
        <v>11</v>
      </c>
      <c r="CH136" s="98">
        <v>10</v>
      </c>
      <c r="CI136" s="98">
        <v>8</v>
      </c>
      <c r="CJ136" s="98">
        <v>16</v>
      </c>
      <c r="CK136" s="98">
        <v>16</v>
      </c>
      <c r="CL136" s="98">
        <v>9</v>
      </c>
      <c r="CM136" s="243">
        <v>4</v>
      </c>
      <c r="CN136" s="98">
        <v>3</v>
      </c>
      <c r="CO136" s="98">
        <v>10</v>
      </c>
      <c r="CP136" s="579">
        <f t="shared" si="48"/>
        <v>41</v>
      </c>
      <c r="CQ136" s="80">
        <f t="shared" si="51"/>
        <v>19</v>
      </c>
      <c r="CR136" s="27">
        <f t="shared" si="52"/>
        <v>13</v>
      </c>
      <c r="CS136" s="365">
        <f t="shared" si="49"/>
        <v>-31.578947368421051</v>
      </c>
      <c r="CY136" s="233"/>
      <c r="CZ136" s="233"/>
      <c r="DA136" s="233"/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</row>
    <row r="137" spans="1:3398" ht="20.100000000000001" customHeight="1" thickBot="1" x14ac:dyDescent="0.3">
      <c r="A137" s="542"/>
      <c r="B137" s="110" t="s">
        <v>152</v>
      </c>
      <c r="C137" s="130" t="s">
        <v>157</v>
      </c>
      <c r="D137" s="182">
        <v>0</v>
      </c>
      <c r="E137" s="183">
        <v>0</v>
      </c>
      <c r="F137" s="183"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366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3">
        <v>0</v>
      </c>
      <c r="Y137" s="183">
        <v>0</v>
      </c>
      <c r="Z137" s="183">
        <v>0</v>
      </c>
      <c r="AA137" s="183">
        <v>0</v>
      </c>
      <c r="AB137" s="183">
        <v>0</v>
      </c>
      <c r="AC137" s="396">
        <v>0</v>
      </c>
      <c r="AD137" s="183">
        <v>0</v>
      </c>
      <c r="AE137" s="183">
        <v>0</v>
      </c>
      <c r="AF137" s="183">
        <v>0</v>
      </c>
      <c r="AG137" s="183">
        <v>0</v>
      </c>
      <c r="AH137" s="183">
        <v>0</v>
      </c>
      <c r="AI137" s="183">
        <v>0</v>
      </c>
      <c r="AJ137" s="183">
        <v>0</v>
      </c>
      <c r="AK137" s="183">
        <v>0</v>
      </c>
      <c r="AL137" s="183">
        <v>0</v>
      </c>
      <c r="AM137" s="183">
        <v>0</v>
      </c>
      <c r="AN137" s="183">
        <v>0</v>
      </c>
      <c r="AO137" s="394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245">
        <v>0</v>
      </c>
      <c r="BC137" s="246">
        <v>0</v>
      </c>
      <c r="BD137" s="246">
        <v>0</v>
      </c>
      <c r="BE137" s="246">
        <v>0</v>
      </c>
      <c r="BF137" s="246">
        <v>0</v>
      </c>
      <c r="BG137" s="246">
        <v>0</v>
      </c>
      <c r="BH137" s="246">
        <v>0</v>
      </c>
      <c r="BI137" s="246">
        <v>0</v>
      </c>
      <c r="BJ137" s="246">
        <v>0</v>
      </c>
      <c r="BK137" s="246">
        <v>0</v>
      </c>
      <c r="BL137" s="246">
        <v>0</v>
      </c>
      <c r="BM137" s="246">
        <v>0</v>
      </c>
      <c r="BN137" s="439">
        <f t="shared" si="50"/>
        <v>0</v>
      </c>
      <c r="BO137" s="246">
        <v>0</v>
      </c>
      <c r="BP137" s="246">
        <v>0</v>
      </c>
      <c r="BQ137" s="246">
        <v>0</v>
      </c>
      <c r="BR137" s="246">
        <v>0</v>
      </c>
      <c r="BS137" s="246">
        <v>0</v>
      </c>
      <c r="BT137" s="246">
        <v>0</v>
      </c>
      <c r="BU137" s="246">
        <v>0</v>
      </c>
      <c r="BV137" s="246">
        <v>0</v>
      </c>
      <c r="BW137" s="246">
        <v>0</v>
      </c>
      <c r="BX137" s="246">
        <v>0</v>
      </c>
      <c r="BY137" s="246">
        <v>0</v>
      </c>
      <c r="BZ137" s="98">
        <v>8</v>
      </c>
      <c r="CA137" s="478">
        <f t="shared" si="26"/>
        <v>8</v>
      </c>
      <c r="CB137" s="98">
        <v>14</v>
      </c>
      <c r="CC137" s="98">
        <v>12</v>
      </c>
      <c r="CD137" s="98">
        <v>15</v>
      </c>
      <c r="CE137" s="98">
        <v>121</v>
      </c>
      <c r="CF137" s="98">
        <v>16</v>
      </c>
      <c r="CG137" s="98">
        <v>22</v>
      </c>
      <c r="CH137" s="98">
        <v>29</v>
      </c>
      <c r="CI137" s="98">
        <v>30</v>
      </c>
      <c r="CJ137" s="98">
        <v>34</v>
      </c>
      <c r="CK137" s="246">
        <v>40</v>
      </c>
      <c r="CL137" s="98">
        <v>35</v>
      </c>
      <c r="CM137" s="243">
        <v>37</v>
      </c>
      <c r="CN137" s="98">
        <v>36</v>
      </c>
      <c r="CO137" s="98">
        <v>42</v>
      </c>
      <c r="CP137" s="579">
        <f t="shared" si="48"/>
        <v>0</v>
      </c>
      <c r="CQ137" s="80">
        <f t="shared" si="51"/>
        <v>26</v>
      </c>
      <c r="CR137" s="27">
        <f t="shared" si="52"/>
        <v>78</v>
      </c>
      <c r="CS137" s="365">
        <f t="shared" si="49"/>
        <v>200</v>
      </c>
      <c r="CY137" s="233"/>
      <c r="CZ137" s="233"/>
      <c r="DA137" s="233"/>
      <c r="DB137" s="233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</row>
    <row r="138" spans="1:3398" s="38" customFormat="1" ht="20.100000000000001" customHeight="1" thickBot="1" x14ac:dyDescent="0.35">
      <c r="A138" s="542"/>
      <c r="B138" s="343" t="s">
        <v>72</v>
      </c>
      <c r="C138" s="341"/>
      <c r="D138" s="185">
        <f t="shared" ref="D138:AI138" si="53">SUM(D139:D172)</f>
        <v>1278</v>
      </c>
      <c r="E138" s="169">
        <f t="shared" si="53"/>
        <v>1159</v>
      </c>
      <c r="F138" s="169">
        <f t="shared" si="53"/>
        <v>1363</v>
      </c>
      <c r="G138" s="169">
        <f t="shared" si="53"/>
        <v>1303</v>
      </c>
      <c r="H138" s="169">
        <f t="shared" si="53"/>
        <v>1437</v>
      </c>
      <c r="I138" s="169">
        <f t="shared" si="53"/>
        <v>1427</v>
      </c>
      <c r="J138" s="169">
        <f t="shared" si="53"/>
        <v>1443</v>
      </c>
      <c r="K138" s="169">
        <f t="shared" si="53"/>
        <v>1253</v>
      </c>
      <c r="L138" s="169">
        <f t="shared" si="53"/>
        <v>1317</v>
      </c>
      <c r="M138" s="169">
        <f t="shared" si="53"/>
        <v>1293</v>
      </c>
      <c r="N138" s="169">
        <f t="shared" si="53"/>
        <v>1341</v>
      </c>
      <c r="O138" s="421">
        <f t="shared" si="53"/>
        <v>1452</v>
      </c>
      <c r="P138" s="169">
        <f t="shared" si="53"/>
        <v>16066</v>
      </c>
      <c r="Q138" s="185">
        <f t="shared" si="53"/>
        <v>1123</v>
      </c>
      <c r="R138" s="169">
        <f t="shared" si="53"/>
        <v>1114</v>
      </c>
      <c r="S138" s="169">
        <f t="shared" si="53"/>
        <v>1377</v>
      </c>
      <c r="T138" s="169">
        <f t="shared" si="53"/>
        <v>1365</v>
      </c>
      <c r="U138" s="169">
        <f t="shared" si="53"/>
        <v>1391</v>
      </c>
      <c r="V138" s="169">
        <f t="shared" si="53"/>
        <v>1516</v>
      </c>
      <c r="W138" s="169">
        <f t="shared" si="53"/>
        <v>1344</v>
      </c>
      <c r="X138" s="169">
        <f t="shared" si="53"/>
        <v>1286</v>
      </c>
      <c r="Y138" s="169">
        <f t="shared" si="53"/>
        <v>1294</v>
      </c>
      <c r="Z138" s="169">
        <f t="shared" si="53"/>
        <v>1301</v>
      </c>
      <c r="AA138" s="169">
        <f t="shared" si="53"/>
        <v>1209</v>
      </c>
      <c r="AB138" s="421">
        <f t="shared" si="53"/>
        <v>1570</v>
      </c>
      <c r="AC138" s="169">
        <f t="shared" si="53"/>
        <v>15890</v>
      </c>
      <c r="AD138" s="185">
        <f t="shared" si="53"/>
        <v>1201</v>
      </c>
      <c r="AE138" s="169">
        <f t="shared" si="53"/>
        <v>1159</v>
      </c>
      <c r="AF138" s="169">
        <f t="shared" si="53"/>
        <v>1296</v>
      </c>
      <c r="AG138" s="169">
        <f t="shared" si="53"/>
        <v>1199</v>
      </c>
      <c r="AH138" s="169">
        <f t="shared" si="53"/>
        <v>1384</v>
      </c>
      <c r="AI138" s="169">
        <f t="shared" si="53"/>
        <v>1273</v>
      </c>
      <c r="AJ138" s="169">
        <f t="shared" ref="AJ138:BM138" si="54">SUM(AJ139:AJ172)</f>
        <v>1309</v>
      </c>
      <c r="AK138" s="169">
        <f t="shared" si="54"/>
        <v>1523</v>
      </c>
      <c r="AL138" s="169">
        <f t="shared" si="54"/>
        <v>1448</v>
      </c>
      <c r="AM138" s="169">
        <f t="shared" si="54"/>
        <v>1308</v>
      </c>
      <c r="AN138" s="169">
        <f t="shared" si="54"/>
        <v>1408</v>
      </c>
      <c r="AO138" s="421">
        <f t="shared" si="54"/>
        <v>1496</v>
      </c>
      <c r="AP138" s="169">
        <f t="shared" si="54"/>
        <v>1302</v>
      </c>
      <c r="AQ138" s="169">
        <f t="shared" si="54"/>
        <v>1244</v>
      </c>
      <c r="AR138" s="169">
        <f t="shared" si="54"/>
        <v>1562</v>
      </c>
      <c r="AS138" s="169">
        <f t="shared" si="54"/>
        <v>1473</v>
      </c>
      <c r="AT138" s="169">
        <f t="shared" si="54"/>
        <v>1774</v>
      </c>
      <c r="AU138" s="169">
        <f t="shared" si="54"/>
        <v>1379</v>
      </c>
      <c r="AV138" s="169">
        <f t="shared" si="54"/>
        <v>1455</v>
      </c>
      <c r="AW138" s="169">
        <f t="shared" si="54"/>
        <v>1463</v>
      </c>
      <c r="AX138" s="169">
        <f t="shared" si="54"/>
        <v>1389</v>
      </c>
      <c r="AY138" s="169">
        <f t="shared" si="54"/>
        <v>1506</v>
      </c>
      <c r="AZ138" s="169">
        <f t="shared" si="54"/>
        <v>1319</v>
      </c>
      <c r="BA138" s="169">
        <f t="shared" si="54"/>
        <v>1312</v>
      </c>
      <c r="BB138" s="185">
        <f t="shared" si="54"/>
        <v>1404</v>
      </c>
      <c r="BC138" s="169">
        <f t="shared" si="54"/>
        <v>1231</v>
      </c>
      <c r="BD138" s="169">
        <f t="shared" si="54"/>
        <v>1360</v>
      </c>
      <c r="BE138" s="169">
        <f t="shared" si="54"/>
        <v>1453</v>
      </c>
      <c r="BF138" s="169">
        <f t="shared" si="54"/>
        <v>1409</v>
      </c>
      <c r="BG138" s="169">
        <f t="shared" si="54"/>
        <v>1333</v>
      </c>
      <c r="BH138" s="169">
        <f t="shared" si="54"/>
        <v>1468</v>
      </c>
      <c r="BI138" s="169">
        <f t="shared" si="54"/>
        <v>1513</v>
      </c>
      <c r="BJ138" s="169">
        <f t="shared" si="54"/>
        <v>1469</v>
      </c>
      <c r="BK138" s="169">
        <f t="shared" si="54"/>
        <v>1605</v>
      </c>
      <c r="BL138" s="169">
        <f t="shared" si="54"/>
        <v>1480</v>
      </c>
      <c r="BM138" s="169">
        <f t="shared" si="54"/>
        <v>1459</v>
      </c>
      <c r="BN138" s="171">
        <f t="shared" si="50"/>
        <v>17184</v>
      </c>
      <c r="BO138" s="169">
        <f t="shared" ref="BO138:CL138" si="55">SUM(BO139:BO172)</f>
        <v>1441</v>
      </c>
      <c r="BP138" s="169">
        <f t="shared" si="55"/>
        <v>1370</v>
      </c>
      <c r="BQ138" s="169">
        <f t="shared" si="55"/>
        <v>1413</v>
      </c>
      <c r="BR138" s="169">
        <f t="shared" si="55"/>
        <v>1496</v>
      </c>
      <c r="BS138" s="169">
        <f t="shared" si="55"/>
        <v>1559</v>
      </c>
      <c r="BT138" s="169">
        <f t="shared" si="55"/>
        <v>1442</v>
      </c>
      <c r="BU138" s="169">
        <f t="shared" si="55"/>
        <v>1569</v>
      </c>
      <c r="BV138" s="169">
        <f t="shared" si="55"/>
        <v>1631</v>
      </c>
      <c r="BW138" s="169">
        <f t="shared" si="55"/>
        <v>1660</v>
      </c>
      <c r="BX138" s="169">
        <f t="shared" si="55"/>
        <v>1710</v>
      </c>
      <c r="BY138" s="169">
        <f t="shared" si="55"/>
        <v>1399</v>
      </c>
      <c r="BZ138" s="169">
        <f t="shared" si="55"/>
        <v>1975</v>
      </c>
      <c r="CA138" s="171">
        <f t="shared" si="26"/>
        <v>18665</v>
      </c>
      <c r="CB138" s="169">
        <f t="shared" si="55"/>
        <v>1741</v>
      </c>
      <c r="CC138" s="169">
        <f t="shared" si="55"/>
        <v>1527</v>
      </c>
      <c r="CD138" s="169">
        <f t="shared" si="55"/>
        <v>1817</v>
      </c>
      <c r="CE138" s="169">
        <f t="shared" si="55"/>
        <v>1883</v>
      </c>
      <c r="CF138" s="169">
        <f t="shared" si="55"/>
        <v>1685</v>
      </c>
      <c r="CG138" s="169">
        <f t="shared" ref="CG138:CH138" si="56">SUM(CG139:CG172)</f>
        <v>1864</v>
      </c>
      <c r="CH138" s="169">
        <f t="shared" si="56"/>
        <v>2134</v>
      </c>
      <c r="CI138" s="169">
        <f t="shared" si="55"/>
        <v>2080</v>
      </c>
      <c r="CJ138" s="169">
        <f t="shared" si="55"/>
        <v>2144</v>
      </c>
      <c r="CK138" s="169">
        <f t="shared" si="55"/>
        <v>2271</v>
      </c>
      <c r="CL138" s="169">
        <f t="shared" si="55"/>
        <v>2080</v>
      </c>
      <c r="CM138" s="421">
        <f t="shared" ref="CM138:CO138" si="57">SUM(CM139:CM172)</f>
        <v>2347</v>
      </c>
      <c r="CN138" s="169">
        <f t="shared" si="57"/>
        <v>2023</v>
      </c>
      <c r="CO138" s="421">
        <f t="shared" si="57"/>
        <v>1980</v>
      </c>
      <c r="CP138" s="580">
        <f t="shared" si="48"/>
        <v>2811</v>
      </c>
      <c r="CQ138" s="372">
        <f t="shared" si="51"/>
        <v>3268</v>
      </c>
      <c r="CR138" s="373">
        <f t="shared" si="52"/>
        <v>4003</v>
      </c>
      <c r="CS138" s="176">
        <f t="shared" si="49"/>
        <v>22.490820073439409</v>
      </c>
      <c r="CT138" s="233"/>
      <c r="CU138" s="233"/>
      <c r="CV138" s="233"/>
      <c r="CW138" s="233"/>
      <c r="CX138" s="233"/>
      <c r="CY138" s="233"/>
      <c r="CZ138" s="233"/>
      <c r="DA138" s="233"/>
      <c r="DB138" s="233"/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  <c r="BGA138" s="10"/>
      <c r="BGB138" s="10"/>
      <c r="BGC138" s="10"/>
      <c r="BGD138" s="10"/>
      <c r="BGE138" s="10"/>
      <c r="BGF138" s="10"/>
      <c r="BGG138" s="10"/>
      <c r="BGH138" s="10"/>
      <c r="BGI138" s="10"/>
      <c r="BGJ138" s="10"/>
      <c r="BGK138" s="10"/>
      <c r="BGL138" s="10"/>
      <c r="BGM138" s="10"/>
      <c r="BGN138" s="10"/>
      <c r="BGO138" s="10"/>
      <c r="BGP138" s="10"/>
      <c r="BGQ138" s="10"/>
      <c r="BGR138" s="10"/>
      <c r="BGS138" s="10"/>
      <c r="BGT138" s="10"/>
      <c r="BGU138" s="10"/>
      <c r="BGV138" s="10"/>
      <c r="BGW138" s="10"/>
      <c r="BGX138" s="10"/>
      <c r="BGY138" s="10"/>
      <c r="BGZ138" s="10"/>
      <c r="BHA138" s="10"/>
      <c r="BHB138" s="10"/>
      <c r="BHC138" s="10"/>
      <c r="BHD138" s="10"/>
      <c r="BHE138" s="10"/>
      <c r="BHF138" s="10"/>
      <c r="BHG138" s="10"/>
      <c r="BHH138" s="10"/>
      <c r="BHI138" s="10"/>
      <c r="BHJ138" s="10"/>
      <c r="BHK138" s="10"/>
      <c r="BHL138" s="10"/>
      <c r="BHM138" s="10"/>
      <c r="BHN138" s="10"/>
      <c r="BHO138" s="10"/>
      <c r="BHP138" s="10"/>
      <c r="BHQ138" s="10"/>
      <c r="BHR138" s="10"/>
      <c r="BHS138" s="10"/>
      <c r="BHT138" s="10"/>
      <c r="BHU138" s="10"/>
      <c r="BHV138" s="10"/>
      <c r="BHW138" s="10"/>
      <c r="BHX138" s="10"/>
      <c r="BHY138" s="10"/>
      <c r="BHZ138" s="10"/>
      <c r="BIA138" s="10"/>
      <c r="BIB138" s="10"/>
      <c r="BIC138" s="10"/>
      <c r="BID138" s="10"/>
      <c r="BIE138" s="10"/>
      <c r="BIF138" s="10"/>
      <c r="BIG138" s="10"/>
      <c r="BIH138" s="10"/>
      <c r="BII138" s="10"/>
      <c r="BIJ138" s="10"/>
      <c r="BIK138" s="10"/>
      <c r="BIL138" s="10"/>
      <c r="BIM138" s="10"/>
      <c r="BIN138" s="10"/>
      <c r="BIO138" s="10"/>
      <c r="BIP138" s="10"/>
      <c r="BIQ138" s="10"/>
      <c r="BIR138" s="10"/>
      <c r="BIS138" s="10"/>
      <c r="BIT138" s="10"/>
      <c r="BIU138" s="10"/>
      <c r="BIV138" s="10"/>
      <c r="BIW138" s="10"/>
      <c r="BIX138" s="10"/>
      <c r="BIY138" s="10"/>
      <c r="BIZ138" s="10"/>
      <c r="BJA138" s="10"/>
      <c r="BJB138" s="10"/>
      <c r="BJC138" s="10"/>
      <c r="BJD138" s="10"/>
      <c r="BJE138" s="10"/>
      <c r="BJF138" s="10"/>
      <c r="BJG138" s="10"/>
      <c r="BJH138" s="10"/>
      <c r="BJI138" s="10"/>
      <c r="BJJ138" s="10"/>
      <c r="BJK138" s="10"/>
      <c r="BJL138" s="10"/>
      <c r="BJM138" s="10"/>
      <c r="BJN138" s="10"/>
      <c r="BJO138" s="10"/>
      <c r="BJP138" s="10"/>
      <c r="BJQ138" s="10"/>
      <c r="BJR138" s="10"/>
      <c r="BJS138" s="10"/>
      <c r="BJT138" s="10"/>
      <c r="BJU138" s="10"/>
      <c r="BJV138" s="10"/>
      <c r="BJW138" s="10"/>
      <c r="BJX138" s="10"/>
      <c r="BJY138" s="10"/>
      <c r="BJZ138" s="10"/>
      <c r="BKA138" s="10"/>
      <c r="BKB138" s="10"/>
      <c r="BKC138" s="10"/>
      <c r="BKD138" s="10"/>
      <c r="BKE138" s="10"/>
      <c r="BKF138" s="10"/>
      <c r="BKG138" s="10"/>
      <c r="BKH138" s="10"/>
      <c r="BKI138" s="10"/>
      <c r="BKJ138" s="10"/>
      <c r="BKK138" s="10"/>
      <c r="BKL138" s="10"/>
      <c r="BKM138" s="10"/>
      <c r="BKN138" s="10"/>
      <c r="BKO138" s="10"/>
      <c r="BKP138" s="10"/>
      <c r="BKQ138" s="10"/>
      <c r="BKR138" s="10"/>
      <c r="BKS138" s="10"/>
      <c r="BKT138" s="10"/>
      <c r="BKU138" s="10"/>
      <c r="BKV138" s="10"/>
      <c r="BKW138" s="10"/>
      <c r="BKX138" s="10"/>
      <c r="BKY138" s="10"/>
      <c r="BKZ138" s="10"/>
      <c r="BLA138" s="10"/>
      <c r="BLB138" s="10"/>
      <c r="BLC138" s="10"/>
      <c r="BLD138" s="10"/>
      <c r="BLE138" s="10"/>
      <c r="BLF138" s="10"/>
      <c r="BLG138" s="10"/>
      <c r="BLH138" s="10"/>
      <c r="BLI138" s="10"/>
      <c r="BLJ138" s="10"/>
      <c r="BLK138" s="10"/>
      <c r="BLL138" s="10"/>
      <c r="BLM138" s="10"/>
      <c r="BLN138" s="10"/>
      <c r="BLO138" s="10"/>
      <c r="BLP138" s="10"/>
      <c r="BLQ138" s="10"/>
      <c r="BLR138" s="10"/>
      <c r="BLS138" s="10"/>
      <c r="BLT138" s="10"/>
      <c r="BLU138" s="10"/>
      <c r="BLV138" s="10"/>
      <c r="BLW138" s="10"/>
      <c r="BLX138" s="10"/>
      <c r="BLY138" s="10"/>
      <c r="BLZ138" s="10"/>
      <c r="BMA138" s="10"/>
      <c r="BMB138" s="10"/>
      <c r="BMC138" s="10"/>
      <c r="BMD138" s="10"/>
      <c r="BME138" s="10"/>
      <c r="BMF138" s="10"/>
      <c r="BMG138" s="10"/>
      <c r="BMH138" s="10"/>
      <c r="BMI138" s="10"/>
      <c r="BMJ138" s="10"/>
      <c r="BMK138" s="10"/>
      <c r="BML138" s="10"/>
      <c r="BMM138" s="10"/>
      <c r="BMN138" s="10"/>
      <c r="BMO138" s="10"/>
      <c r="BMP138" s="10"/>
      <c r="BMQ138" s="10"/>
      <c r="BMR138" s="10"/>
      <c r="BMS138" s="10"/>
      <c r="BMT138" s="10"/>
      <c r="BMU138" s="10"/>
      <c r="BMV138" s="10"/>
      <c r="BMW138" s="10"/>
      <c r="BMX138" s="10"/>
      <c r="BMY138" s="10"/>
      <c r="BMZ138" s="10"/>
      <c r="BNA138" s="10"/>
      <c r="BNB138" s="10"/>
      <c r="BNC138" s="10"/>
      <c r="BND138" s="10"/>
      <c r="BNE138" s="10"/>
      <c r="BNF138" s="10"/>
      <c r="BNG138" s="10"/>
      <c r="BNH138" s="10"/>
      <c r="BNI138" s="10"/>
      <c r="BNJ138" s="10"/>
      <c r="BNK138" s="10"/>
      <c r="BNL138" s="10"/>
      <c r="BNM138" s="10"/>
      <c r="BNN138" s="10"/>
      <c r="BNO138" s="10"/>
      <c r="BNP138" s="10"/>
      <c r="BNQ138" s="10"/>
      <c r="BNR138" s="10"/>
      <c r="BNS138" s="10"/>
      <c r="BNT138" s="10"/>
      <c r="BNU138" s="10"/>
      <c r="BNV138" s="10"/>
      <c r="BNW138" s="10"/>
      <c r="BNX138" s="10"/>
      <c r="BNY138" s="10"/>
      <c r="BNZ138" s="10"/>
      <c r="BOA138" s="10"/>
      <c r="BOB138" s="10"/>
      <c r="BOC138" s="10"/>
      <c r="BOD138" s="10"/>
      <c r="BOE138" s="10"/>
      <c r="BOF138" s="10"/>
      <c r="BOG138" s="10"/>
      <c r="BOH138" s="10"/>
      <c r="BOI138" s="10"/>
      <c r="BOJ138" s="10"/>
      <c r="BOK138" s="10"/>
      <c r="BOL138" s="10"/>
      <c r="BOM138" s="10"/>
      <c r="BON138" s="10"/>
      <c r="BOO138" s="10"/>
      <c r="BOP138" s="10"/>
      <c r="BOQ138" s="10"/>
      <c r="BOR138" s="10"/>
      <c r="BOS138" s="10"/>
      <c r="BOT138" s="10"/>
      <c r="BOU138" s="10"/>
      <c r="BOV138" s="10"/>
      <c r="BOW138" s="10"/>
      <c r="BOX138" s="10"/>
      <c r="BOY138" s="10"/>
      <c r="BOZ138" s="10"/>
      <c r="BPA138" s="10"/>
      <c r="BPB138" s="10"/>
      <c r="BPC138" s="10"/>
      <c r="BPD138" s="10"/>
      <c r="BPE138" s="10"/>
      <c r="BPF138" s="10"/>
      <c r="BPG138" s="10"/>
      <c r="BPH138" s="10"/>
      <c r="BPI138" s="10"/>
      <c r="BPJ138" s="10"/>
      <c r="BPK138" s="10"/>
      <c r="BPL138" s="10"/>
      <c r="BPM138" s="10"/>
      <c r="BPN138" s="10"/>
      <c r="BPO138" s="10"/>
      <c r="BPP138" s="10"/>
      <c r="BPQ138" s="10"/>
      <c r="BPR138" s="10"/>
      <c r="BPS138" s="10"/>
      <c r="BPT138" s="10"/>
      <c r="BPU138" s="10"/>
      <c r="BPV138" s="10"/>
      <c r="BPW138" s="10"/>
      <c r="BPX138" s="10"/>
      <c r="BPY138" s="10"/>
      <c r="BPZ138" s="10"/>
      <c r="BQA138" s="10"/>
      <c r="BQB138" s="10"/>
      <c r="BQC138" s="10"/>
      <c r="BQD138" s="10"/>
      <c r="BQE138" s="10"/>
      <c r="BQF138" s="10"/>
      <c r="BQG138" s="10"/>
      <c r="BQH138" s="10"/>
      <c r="BQI138" s="10"/>
      <c r="BQJ138" s="10"/>
      <c r="BQK138" s="10"/>
      <c r="BQL138" s="10"/>
      <c r="BQM138" s="10"/>
      <c r="BQN138" s="10"/>
      <c r="BQO138" s="10"/>
      <c r="BQP138" s="10"/>
      <c r="BQQ138" s="10"/>
      <c r="BQR138" s="10"/>
      <c r="BQS138" s="10"/>
      <c r="BQT138" s="10"/>
      <c r="BQU138" s="10"/>
      <c r="BQV138" s="10"/>
      <c r="BQW138" s="10"/>
      <c r="BQX138" s="10"/>
      <c r="BQY138" s="10"/>
      <c r="BQZ138" s="10"/>
      <c r="BRA138" s="10"/>
      <c r="BRB138" s="10"/>
      <c r="BRC138" s="10"/>
      <c r="BRD138" s="10"/>
      <c r="BRE138" s="10"/>
      <c r="BRF138" s="10"/>
      <c r="BRG138" s="10"/>
      <c r="BRH138" s="10"/>
      <c r="BRI138" s="10"/>
      <c r="BRJ138" s="10"/>
      <c r="BRK138" s="10"/>
      <c r="BRL138" s="10"/>
      <c r="BRM138" s="10"/>
      <c r="BRN138" s="10"/>
      <c r="BRO138" s="10"/>
      <c r="BRP138" s="10"/>
      <c r="BRQ138" s="10"/>
      <c r="BRR138" s="10"/>
      <c r="BRS138" s="10"/>
      <c r="BRT138" s="10"/>
      <c r="BRU138" s="10"/>
      <c r="BRV138" s="10"/>
      <c r="BRW138" s="10"/>
      <c r="BRX138" s="10"/>
      <c r="BRY138" s="10"/>
      <c r="BRZ138" s="10"/>
      <c r="BSA138" s="10"/>
      <c r="BSB138" s="10"/>
      <c r="BSC138" s="10"/>
      <c r="BSD138" s="10"/>
      <c r="BSE138" s="10"/>
      <c r="BSF138" s="10"/>
      <c r="BSG138" s="10"/>
      <c r="BSH138" s="10"/>
      <c r="BSI138" s="10"/>
      <c r="BSJ138" s="10"/>
      <c r="BSK138" s="10"/>
      <c r="BSL138" s="10"/>
      <c r="BSM138" s="10"/>
      <c r="BSN138" s="10"/>
      <c r="BSO138" s="10"/>
      <c r="BSP138" s="10"/>
      <c r="BSQ138" s="10"/>
      <c r="BSR138" s="10"/>
      <c r="BSS138" s="10"/>
      <c r="BST138" s="10"/>
      <c r="BSU138" s="10"/>
      <c r="BSV138" s="10"/>
      <c r="BSW138" s="10"/>
      <c r="BSX138" s="10"/>
      <c r="BSY138" s="10"/>
      <c r="BSZ138" s="10"/>
      <c r="BTA138" s="10"/>
      <c r="BTB138" s="10"/>
      <c r="BTC138" s="10"/>
      <c r="BTD138" s="10"/>
      <c r="BTE138" s="10"/>
      <c r="BTF138" s="10"/>
      <c r="BTG138" s="10"/>
      <c r="BTH138" s="10"/>
      <c r="BTI138" s="10"/>
      <c r="BTJ138" s="10"/>
      <c r="BTK138" s="10"/>
      <c r="BTL138" s="10"/>
      <c r="BTM138" s="10"/>
      <c r="BTN138" s="10"/>
      <c r="BTO138" s="10"/>
      <c r="BTP138" s="10"/>
      <c r="BTQ138" s="10"/>
      <c r="BTR138" s="10"/>
      <c r="BTS138" s="10"/>
      <c r="BTT138" s="10"/>
      <c r="BTU138" s="10"/>
      <c r="BTV138" s="10"/>
      <c r="BTW138" s="10"/>
      <c r="BTX138" s="10"/>
      <c r="BTY138" s="10"/>
      <c r="BTZ138" s="10"/>
      <c r="BUA138" s="10"/>
      <c r="BUB138" s="10"/>
      <c r="BUC138" s="10"/>
      <c r="BUD138" s="10"/>
      <c r="BUE138" s="10"/>
      <c r="BUF138" s="10"/>
      <c r="BUG138" s="10"/>
      <c r="BUH138" s="10"/>
      <c r="BUI138" s="10"/>
      <c r="BUJ138" s="10"/>
      <c r="BUK138" s="10"/>
      <c r="BUL138" s="10"/>
      <c r="BUM138" s="10"/>
      <c r="BUN138" s="10"/>
      <c r="BUO138" s="10"/>
      <c r="BUP138" s="10"/>
      <c r="BUQ138" s="10"/>
      <c r="BUR138" s="10"/>
      <c r="BUS138" s="10"/>
      <c r="BUT138" s="10"/>
      <c r="BUU138" s="10"/>
      <c r="BUV138" s="10"/>
      <c r="BUW138" s="10"/>
      <c r="BUX138" s="10"/>
      <c r="BUY138" s="10"/>
      <c r="BUZ138" s="10"/>
      <c r="BVA138" s="10"/>
      <c r="BVB138" s="10"/>
      <c r="BVC138" s="10"/>
      <c r="BVD138" s="10"/>
      <c r="BVE138" s="10"/>
      <c r="BVF138" s="10"/>
      <c r="BVG138" s="10"/>
      <c r="BVH138" s="10"/>
      <c r="BVI138" s="10"/>
      <c r="BVJ138" s="10"/>
      <c r="BVK138" s="10"/>
      <c r="BVL138" s="10"/>
      <c r="BVM138" s="10"/>
      <c r="BVN138" s="10"/>
      <c r="BVO138" s="10"/>
      <c r="BVP138" s="10"/>
      <c r="BVQ138" s="10"/>
      <c r="BVR138" s="10"/>
      <c r="BVS138" s="10"/>
      <c r="BVT138" s="10"/>
      <c r="BVU138" s="10"/>
      <c r="BVV138" s="10"/>
      <c r="BVW138" s="10"/>
      <c r="BVX138" s="10"/>
      <c r="BVY138" s="10"/>
      <c r="BVZ138" s="10"/>
      <c r="BWA138" s="10"/>
      <c r="BWB138" s="10"/>
      <c r="BWC138" s="10"/>
      <c r="BWD138" s="10"/>
      <c r="BWE138" s="10"/>
      <c r="BWF138" s="10"/>
      <c r="BWG138" s="10"/>
      <c r="BWH138" s="10"/>
      <c r="BWI138" s="10"/>
      <c r="BWJ138" s="10"/>
      <c r="BWK138" s="10"/>
      <c r="BWL138" s="10"/>
      <c r="BWM138" s="10"/>
      <c r="BWN138" s="10"/>
      <c r="BWO138" s="10"/>
      <c r="BWP138" s="10"/>
      <c r="BWQ138" s="10"/>
      <c r="BWR138" s="10"/>
      <c r="BWS138" s="10"/>
      <c r="BWT138" s="10"/>
      <c r="BWU138" s="10"/>
      <c r="BWV138" s="10"/>
      <c r="BWW138" s="10"/>
      <c r="BWX138" s="10"/>
      <c r="BWY138" s="10"/>
      <c r="BWZ138" s="10"/>
      <c r="BXA138" s="10"/>
      <c r="BXB138" s="10"/>
      <c r="BXC138" s="10"/>
      <c r="BXD138" s="10"/>
      <c r="BXE138" s="10"/>
      <c r="BXF138" s="10"/>
      <c r="BXG138" s="10"/>
      <c r="BXH138" s="10"/>
      <c r="BXI138" s="10"/>
      <c r="BXJ138" s="10"/>
      <c r="BXK138" s="10"/>
      <c r="BXL138" s="10"/>
      <c r="BXM138" s="10"/>
      <c r="BXN138" s="10"/>
      <c r="BXO138" s="10"/>
      <c r="BXP138" s="10"/>
      <c r="BXQ138" s="10"/>
      <c r="BXR138" s="10"/>
      <c r="BXS138" s="10"/>
      <c r="BXT138" s="10"/>
      <c r="BXU138" s="10"/>
      <c r="BXV138" s="10"/>
      <c r="BXW138" s="10"/>
      <c r="BXX138" s="10"/>
      <c r="BXY138" s="10"/>
      <c r="BXZ138" s="10"/>
      <c r="BYA138" s="10"/>
      <c r="BYB138" s="10"/>
      <c r="BYC138" s="10"/>
      <c r="BYD138" s="10"/>
      <c r="BYE138" s="10"/>
      <c r="BYF138" s="10"/>
      <c r="BYG138" s="10"/>
      <c r="BYH138" s="10"/>
      <c r="BYI138" s="10"/>
      <c r="BYJ138" s="10"/>
      <c r="BYK138" s="10"/>
      <c r="BYL138" s="10"/>
      <c r="BYM138" s="10"/>
      <c r="BYN138" s="10"/>
      <c r="BYO138" s="10"/>
      <c r="BYP138" s="10"/>
      <c r="BYQ138" s="10"/>
      <c r="BYR138" s="10"/>
      <c r="BYS138" s="10"/>
      <c r="BYT138" s="10"/>
      <c r="BYU138" s="10"/>
      <c r="BYV138" s="10"/>
      <c r="BYW138" s="10"/>
      <c r="BYX138" s="10"/>
      <c r="BYY138" s="10"/>
      <c r="BYZ138" s="10"/>
      <c r="BZA138" s="10"/>
      <c r="BZB138" s="10"/>
      <c r="BZC138" s="10"/>
      <c r="BZD138" s="10"/>
      <c r="BZE138" s="10"/>
      <c r="BZF138" s="10"/>
      <c r="BZG138" s="10"/>
      <c r="BZH138" s="10"/>
      <c r="BZI138" s="10"/>
      <c r="BZJ138" s="10"/>
      <c r="BZK138" s="10"/>
      <c r="BZL138" s="10"/>
      <c r="BZM138" s="10"/>
      <c r="BZN138" s="10"/>
      <c r="BZO138" s="10"/>
      <c r="BZP138" s="10"/>
      <c r="BZQ138" s="10"/>
      <c r="BZR138" s="10"/>
      <c r="BZS138" s="10"/>
      <c r="BZT138" s="10"/>
      <c r="BZU138" s="10"/>
      <c r="BZV138" s="10"/>
      <c r="BZW138" s="10"/>
      <c r="BZX138" s="10"/>
      <c r="BZY138" s="10"/>
      <c r="BZZ138" s="10"/>
      <c r="CAA138" s="10"/>
      <c r="CAB138" s="10"/>
      <c r="CAC138" s="10"/>
      <c r="CAD138" s="10"/>
      <c r="CAE138" s="10"/>
      <c r="CAF138" s="10"/>
      <c r="CAG138" s="10"/>
      <c r="CAH138" s="10"/>
      <c r="CAI138" s="10"/>
      <c r="CAJ138" s="10"/>
      <c r="CAK138" s="10"/>
      <c r="CAL138" s="10"/>
      <c r="CAM138" s="10"/>
      <c r="CAN138" s="10"/>
      <c r="CAO138" s="10"/>
      <c r="CAP138" s="10"/>
      <c r="CAQ138" s="10"/>
      <c r="CAR138" s="10"/>
      <c r="CAS138" s="10"/>
      <c r="CAT138" s="10"/>
      <c r="CAU138" s="10"/>
      <c r="CAV138" s="10"/>
      <c r="CAW138" s="10"/>
      <c r="CAX138" s="10"/>
      <c r="CAY138" s="10"/>
      <c r="CAZ138" s="10"/>
      <c r="CBA138" s="10"/>
      <c r="CBB138" s="10"/>
      <c r="CBC138" s="10"/>
      <c r="CBD138" s="10"/>
      <c r="CBE138" s="10"/>
      <c r="CBF138" s="10"/>
      <c r="CBG138" s="10"/>
      <c r="CBH138" s="10"/>
      <c r="CBI138" s="10"/>
      <c r="CBJ138" s="10"/>
      <c r="CBK138" s="10"/>
      <c r="CBL138" s="10"/>
      <c r="CBM138" s="10"/>
      <c r="CBN138" s="10"/>
      <c r="CBO138" s="10"/>
      <c r="CBP138" s="10"/>
      <c r="CBQ138" s="10"/>
      <c r="CBR138" s="10"/>
      <c r="CBS138" s="10"/>
      <c r="CBT138" s="10"/>
      <c r="CBU138" s="10"/>
      <c r="CBV138" s="10"/>
      <c r="CBW138" s="10"/>
      <c r="CBX138" s="10"/>
      <c r="CBY138" s="10"/>
      <c r="CBZ138" s="10"/>
      <c r="CCA138" s="10"/>
      <c r="CCB138" s="10"/>
      <c r="CCC138" s="10"/>
      <c r="CCD138" s="10"/>
      <c r="CCE138" s="10"/>
      <c r="CCF138" s="10"/>
      <c r="CCG138" s="10"/>
      <c r="CCH138" s="10"/>
      <c r="CCI138" s="10"/>
      <c r="CCJ138" s="10"/>
      <c r="CCK138" s="10"/>
      <c r="CCL138" s="10"/>
      <c r="CCM138" s="10"/>
      <c r="CCN138" s="10"/>
      <c r="CCO138" s="10"/>
      <c r="CCP138" s="10"/>
      <c r="CCQ138" s="10"/>
      <c r="CCR138" s="10"/>
      <c r="CCS138" s="10"/>
      <c r="CCT138" s="10"/>
      <c r="CCU138" s="10"/>
      <c r="CCV138" s="10"/>
      <c r="CCW138" s="10"/>
      <c r="CCX138" s="10"/>
      <c r="CCY138" s="10"/>
      <c r="CCZ138" s="10"/>
      <c r="CDA138" s="10"/>
      <c r="CDB138" s="10"/>
      <c r="CDC138" s="10"/>
      <c r="CDD138" s="10"/>
      <c r="CDE138" s="10"/>
      <c r="CDF138" s="10"/>
      <c r="CDG138" s="10"/>
      <c r="CDH138" s="10"/>
      <c r="CDI138" s="10"/>
      <c r="CDJ138" s="10"/>
      <c r="CDK138" s="10"/>
      <c r="CDL138" s="10"/>
      <c r="CDM138" s="10"/>
      <c r="CDN138" s="10"/>
      <c r="CDO138" s="10"/>
      <c r="CDP138" s="10"/>
      <c r="CDQ138" s="10"/>
      <c r="CDR138" s="10"/>
      <c r="CDS138" s="10"/>
      <c r="CDT138" s="10"/>
      <c r="CDU138" s="10"/>
      <c r="CDV138" s="10"/>
      <c r="CDW138" s="10"/>
      <c r="CDX138" s="10"/>
      <c r="CDY138" s="10"/>
      <c r="CDZ138" s="10"/>
      <c r="CEA138" s="10"/>
      <c r="CEB138" s="10"/>
      <c r="CEC138" s="10"/>
      <c r="CED138" s="10"/>
      <c r="CEE138" s="10"/>
      <c r="CEF138" s="10"/>
      <c r="CEG138" s="10"/>
      <c r="CEH138" s="10"/>
      <c r="CEI138" s="10"/>
      <c r="CEJ138" s="10"/>
      <c r="CEK138" s="10"/>
      <c r="CEL138" s="10"/>
      <c r="CEM138" s="10"/>
      <c r="CEN138" s="10"/>
      <c r="CEO138" s="10"/>
      <c r="CEP138" s="10"/>
      <c r="CEQ138" s="10"/>
      <c r="CER138" s="10"/>
      <c r="CES138" s="10"/>
      <c r="CET138" s="10"/>
      <c r="CEU138" s="10"/>
      <c r="CEV138" s="10"/>
      <c r="CEW138" s="10"/>
      <c r="CEX138" s="10"/>
      <c r="CEY138" s="10"/>
      <c r="CEZ138" s="10"/>
      <c r="CFA138" s="10"/>
      <c r="CFB138" s="10"/>
      <c r="CFC138" s="10"/>
      <c r="CFD138" s="10"/>
      <c r="CFE138" s="10"/>
      <c r="CFF138" s="10"/>
      <c r="CFG138" s="10"/>
      <c r="CFH138" s="10"/>
      <c r="CFI138" s="10"/>
      <c r="CFJ138" s="10"/>
      <c r="CFK138" s="10"/>
      <c r="CFL138" s="10"/>
      <c r="CFM138" s="10"/>
      <c r="CFN138" s="10"/>
      <c r="CFO138" s="10"/>
      <c r="CFP138" s="10"/>
      <c r="CFQ138" s="10"/>
      <c r="CFR138" s="10"/>
      <c r="CFS138" s="10"/>
      <c r="CFT138" s="10"/>
      <c r="CFU138" s="10"/>
      <c r="CFV138" s="10"/>
      <c r="CFW138" s="10"/>
      <c r="CFX138" s="10"/>
      <c r="CFY138" s="10"/>
      <c r="CFZ138" s="10"/>
      <c r="CGA138" s="10"/>
      <c r="CGB138" s="10"/>
      <c r="CGC138" s="10"/>
      <c r="CGD138" s="10"/>
      <c r="CGE138" s="10"/>
      <c r="CGF138" s="10"/>
      <c r="CGG138" s="10"/>
      <c r="CGH138" s="10"/>
      <c r="CGI138" s="10"/>
      <c r="CGJ138" s="10"/>
      <c r="CGK138" s="10"/>
      <c r="CGL138" s="10"/>
      <c r="CGM138" s="10"/>
      <c r="CGN138" s="10"/>
      <c r="CGO138" s="10"/>
      <c r="CGP138" s="10"/>
      <c r="CGQ138" s="10"/>
      <c r="CGR138" s="10"/>
      <c r="CGS138" s="10"/>
      <c r="CGT138" s="10"/>
      <c r="CGU138" s="10"/>
      <c r="CGV138" s="10"/>
      <c r="CGW138" s="10"/>
      <c r="CGX138" s="10"/>
      <c r="CGY138" s="10"/>
      <c r="CGZ138" s="10"/>
      <c r="CHA138" s="10"/>
      <c r="CHB138" s="10"/>
      <c r="CHC138" s="10"/>
      <c r="CHD138" s="10"/>
      <c r="CHE138" s="10"/>
      <c r="CHF138" s="10"/>
      <c r="CHG138" s="10"/>
      <c r="CHH138" s="10"/>
      <c r="CHI138" s="10"/>
      <c r="CHJ138" s="10"/>
      <c r="CHK138" s="10"/>
      <c r="CHL138" s="10"/>
      <c r="CHM138" s="10"/>
      <c r="CHN138" s="10"/>
      <c r="CHO138" s="10"/>
      <c r="CHP138" s="10"/>
      <c r="CHQ138" s="10"/>
      <c r="CHR138" s="10"/>
      <c r="CHS138" s="10"/>
      <c r="CHT138" s="10"/>
      <c r="CHU138" s="10"/>
      <c r="CHV138" s="10"/>
      <c r="CHW138" s="10"/>
      <c r="CHX138" s="10"/>
      <c r="CHY138" s="10"/>
      <c r="CHZ138" s="10"/>
      <c r="CIA138" s="10"/>
      <c r="CIB138" s="10"/>
      <c r="CIC138" s="10"/>
      <c r="CID138" s="10"/>
      <c r="CIE138" s="10"/>
      <c r="CIF138" s="10"/>
      <c r="CIG138" s="10"/>
      <c r="CIH138" s="10"/>
      <c r="CII138" s="10"/>
      <c r="CIJ138" s="10"/>
      <c r="CIK138" s="10"/>
      <c r="CIL138" s="10"/>
      <c r="CIM138" s="10"/>
      <c r="CIN138" s="10"/>
      <c r="CIO138" s="10"/>
      <c r="CIP138" s="10"/>
      <c r="CIQ138" s="10"/>
      <c r="CIR138" s="10"/>
      <c r="CIS138" s="10"/>
      <c r="CIT138" s="10"/>
      <c r="CIU138" s="10"/>
      <c r="CIV138" s="10"/>
      <c r="CIW138" s="10"/>
      <c r="CIX138" s="10"/>
      <c r="CIY138" s="10"/>
      <c r="CIZ138" s="10"/>
      <c r="CJA138" s="10"/>
      <c r="CJB138" s="10"/>
      <c r="CJC138" s="10"/>
      <c r="CJD138" s="10"/>
      <c r="CJE138" s="10"/>
      <c r="CJF138" s="10"/>
      <c r="CJG138" s="10"/>
      <c r="CJH138" s="10"/>
      <c r="CJI138" s="10"/>
      <c r="CJJ138" s="10"/>
      <c r="CJK138" s="10"/>
      <c r="CJL138" s="10"/>
      <c r="CJM138" s="10"/>
      <c r="CJN138" s="10"/>
      <c r="CJO138" s="10"/>
      <c r="CJP138" s="10"/>
      <c r="CJQ138" s="10"/>
      <c r="CJR138" s="10"/>
      <c r="CJS138" s="10"/>
      <c r="CJT138" s="10"/>
      <c r="CJU138" s="10"/>
      <c r="CJV138" s="10"/>
      <c r="CJW138" s="10"/>
      <c r="CJX138" s="10"/>
      <c r="CJY138" s="10"/>
      <c r="CJZ138" s="10"/>
      <c r="CKA138" s="10"/>
      <c r="CKB138" s="10"/>
      <c r="CKC138" s="10"/>
      <c r="CKD138" s="10"/>
      <c r="CKE138" s="10"/>
      <c r="CKF138" s="10"/>
      <c r="CKG138" s="10"/>
      <c r="CKH138" s="10"/>
      <c r="CKI138" s="10"/>
      <c r="CKJ138" s="10"/>
      <c r="CKK138" s="10"/>
      <c r="CKL138" s="10"/>
      <c r="CKM138" s="10"/>
      <c r="CKN138" s="10"/>
      <c r="CKO138" s="10"/>
      <c r="CKP138" s="10"/>
      <c r="CKQ138" s="10"/>
      <c r="CKR138" s="10"/>
      <c r="CKS138" s="10"/>
      <c r="CKT138" s="10"/>
      <c r="CKU138" s="10"/>
      <c r="CKV138" s="10"/>
      <c r="CKW138" s="10"/>
      <c r="CKX138" s="10"/>
      <c r="CKY138" s="10"/>
      <c r="CKZ138" s="10"/>
      <c r="CLA138" s="10"/>
      <c r="CLB138" s="10"/>
      <c r="CLC138" s="10"/>
      <c r="CLD138" s="10"/>
      <c r="CLE138" s="10"/>
      <c r="CLF138" s="10"/>
      <c r="CLG138" s="10"/>
      <c r="CLH138" s="10"/>
      <c r="CLI138" s="10"/>
      <c r="CLJ138" s="10"/>
      <c r="CLK138" s="10"/>
      <c r="CLL138" s="10"/>
      <c r="CLM138" s="10"/>
      <c r="CLN138" s="10"/>
      <c r="CLO138" s="10"/>
      <c r="CLP138" s="10"/>
      <c r="CLQ138" s="10"/>
      <c r="CLR138" s="10"/>
      <c r="CLS138" s="10"/>
      <c r="CLT138" s="10"/>
      <c r="CLU138" s="10"/>
      <c r="CLV138" s="10"/>
      <c r="CLW138" s="10"/>
      <c r="CLX138" s="10"/>
      <c r="CLY138" s="10"/>
      <c r="CLZ138" s="10"/>
      <c r="CMA138" s="10"/>
      <c r="CMB138" s="10"/>
      <c r="CMC138" s="10"/>
      <c r="CMD138" s="10"/>
      <c r="CME138" s="10"/>
      <c r="CMF138" s="10"/>
      <c r="CMG138" s="10"/>
      <c r="CMH138" s="10"/>
      <c r="CMI138" s="10"/>
      <c r="CMJ138" s="10"/>
      <c r="CMK138" s="10"/>
      <c r="CML138" s="10"/>
      <c r="CMM138" s="10"/>
      <c r="CMN138" s="10"/>
      <c r="CMO138" s="10"/>
      <c r="CMP138" s="10"/>
      <c r="CMQ138" s="10"/>
      <c r="CMR138" s="10"/>
      <c r="CMS138" s="10"/>
      <c r="CMT138" s="10"/>
      <c r="CMU138" s="10"/>
      <c r="CMV138" s="10"/>
      <c r="CMW138" s="10"/>
      <c r="CMX138" s="10"/>
      <c r="CMY138" s="10"/>
      <c r="CMZ138" s="10"/>
      <c r="CNA138" s="10"/>
      <c r="CNB138" s="10"/>
      <c r="CNC138" s="10"/>
      <c r="CND138" s="10"/>
      <c r="CNE138" s="10"/>
      <c r="CNF138" s="10"/>
      <c r="CNG138" s="10"/>
      <c r="CNH138" s="10"/>
      <c r="CNI138" s="10"/>
      <c r="CNJ138" s="10"/>
      <c r="CNK138" s="10"/>
      <c r="CNL138" s="10"/>
      <c r="CNM138" s="10"/>
      <c r="CNN138" s="10"/>
      <c r="CNO138" s="10"/>
      <c r="CNP138" s="10"/>
      <c r="CNQ138" s="10"/>
      <c r="CNR138" s="10"/>
      <c r="CNS138" s="10"/>
      <c r="CNT138" s="10"/>
      <c r="CNU138" s="10"/>
      <c r="CNV138" s="10"/>
      <c r="CNW138" s="10"/>
      <c r="CNX138" s="10"/>
      <c r="CNY138" s="10"/>
      <c r="CNZ138" s="10"/>
      <c r="COA138" s="10"/>
      <c r="COB138" s="10"/>
      <c r="COC138" s="10"/>
      <c r="COD138" s="10"/>
      <c r="COE138" s="10"/>
      <c r="COF138" s="10"/>
      <c r="COG138" s="10"/>
      <c r="COH138" s="10"/>
      <c r="COI138" s="10"/>
      <c r="COJ138" s="10"/>
      <c r="COK138" s="10"/>
      <c r="COL138" s="10"/>
      <c r="COM138" s="10"/>
      <c r="CON138" s="10"/>
      <c r="COO138" s="10"/>
      <c r="COP138" s="10"/>
      <c r="COQ138" s="10"/>
      <c r="COR138" s="10"/>
      <c r="COS138" s="10"/>
      <c r="COT138" s="10"/>
      <c r="COU138" s="10"/>
      <c r="COV138" s="10"/>
      <c r="COW138" s="10"/>
      <c r="COX138" s="10"/>
      <c r="COY138" s="10"/>
      <c r="COZ138" s="10"/>
      <c r="CPA138" s="10"/>
      <c r="CPB138" s="10"/>
      <c r="CPC138" s="10"/>
      <c r="CPD138" s="10"/>
      <c r="CPE138" s="10"/>
      <c r="CPF138" s="10"/>
      <c r="CPG138" s="10"/>
      <c r="CPH138" s="10"/>
      <c r="CPI138" s="10"/>
      <c r="CPJ138" s="10"/>
      <c r="CPK138" s="10"/>
      <c r="CPL138" s="10"/>
      <c r="CPM138" s="10"/>
      <c r="CPN138" s="10"/>
      <c r="CPO138" s="10"/>
      <c r="CPP138" s="10"/>
      <c r="CPQ138" s="10"/>
      <c r="CPR138" s="10"/>
      <c r="CPS138" s="10"/>
      <c r="CPT138" s="10"/>
      <c r="CPU138" s="10"/>
      <c r="CPV138" s="10"/>
      <c r="CPW138" s="10"/>
      <c r="CPX138" s="10"/>
      <c r="CPY138" s="10"/>
      <c r="CPZ138" s="10"/>
      <c r="CQA138" s="10"/>
      <c r="CQB138" s="10"/>
      <c r="CQC138" s="10"/>
      <c r="CQD138" s="10"/>
      <c r="CQE138" s="10"/>
      <c r="CQF138" s="10"/>
      <c r="CQG138" s="10"/>
      <c r="CQH138" s="10"/>
      <c r="CQI138" s="10"/>
      <c r="CQJ138" s="10"/>
      <c r="CQK138" s="10"/>
      <c r="CQL138" s="10"/>
      <c r="CQM138" s="10"/>
      <c r="CQN138" s="10"/>
      <c r="CQO138" s="10"/>
      <c r="CQP138" s="10"/>
      <c r="CQQ138" s="10"/>
      <c r="CQR138" s="10"/>
      <c r="CQS138" s="10"/>
      <c r="CQT138" s="10"/>
      <c r="CQU138" s="10"/>
      <c r="CQV138" s="10"/>
      <c r="CQW138" s="10"/>
      <c r="CQX138" s="10"/>
      <c r="CQY138" s="10"/>
      <c r="CQZ138" s="10"/>
      <c r="CRA138" s="10"/>
      <c r="CRB138" s="10"/>
      <c r="CRC138" s="10"/>
      <c r="CRD138" s="10"/>
      <c r="CRE138" s="10"/>
      <c r="CRF138" s="10"/>
      <c r="CRG138" s="10"/>
      <c r="CRH138" s="10"/>
      <c r="CRI138" s="10"/>
      <c r="CRJ138" s="10"/>
      <c r="CRK138" s="10"/>
      <c r="CRL138" s="10"/>
      <c r="CRM138" s="10"/>
      <c r="CRN138" s="10"/>
      <c r="CRO138" s="10"/>
      <c r="CRP138" s="10"/>
      <c r="CRQ138" s="10"/>
      <c r="CRR138" s="10"/>
      <c r="CRS138" s="10"/>
      <c r="CRT138" s="10"/>
      <c r="CRU138" s="10"/>
      <c r="CRV138" s="10"/>
      <c r="CRW138" s="10"/>
      <c r="CRX138" s="10"/>
      <c r="CRY138" s="10"/>
      <c r="CRZ138" s="10"/>
      <c r="CSA138" s="10"/>
      <c r="CSB138" s="10"/>
      <c r="CSC138" s="10"/>
      <c r="CSD138" s="10"/>
      <c r="CSE138" s="10"/>
      <c r="CSF138" s="10"/>
      <c r="CSG138" s="10"/>
      <c r="CSH138" s="10"/>
      <c r="CSI138" s="10"/>
      <c r="CSJ138" s="10"/>
      <c r="CSK138" s="10"/>
      <c r="CSL138" s="10"/>
      <c r="CSM138" s="10"/>
      <c r="CSN138" s="10"/>
      <c r="CSO138" s="10"/>
      <c r="CSP138" s="10"/>
      <c r="CSQ138" s="10"/>
      <c r="CSR138" s="10"/>
      <c r="CSS138" s="10"/>
      <c r="CST138" s="10"/>
      <c r="CSU138" s="10"/>
      <c r="CSV138" s="10"/>
      <c r="CSW138" s="10"/>
      <c r="CSX138" s="10"/>
      <c r="CSY138" s="10"/>
      <c r="CSZ138" s="10"/>
      <c r="CTA138" s="10"/>
      <c r="CTB138" s="10"/>
      <c r="CTC138" s="10"/>
      <c r="CTD138" s="10"/>
      <c r="CTE138" s="10"/>
      <c r="CTF138" s="10"/>
      <c r="CTG138" s="10"/>
      <c r="CTH138" s="10"/>
      <c r="CTI138" s="10"/>
      <c r="CTJ138" s="10"/>
      <c r="CTK138" s="10"/>
      <c r="CTL138" s="10"/>
      <c r="CTM138" s="10"/>
      <c r="CTN138" s="10"/>
      <c r="CTO138" s="10"/>
      <c r="CTP138" s="10"/>
      <c r="CTQ138" s="10"/>
      <c r="CTR138" s="10"/>
      <c r="CTS138" s="10"/>
      <c r="CTT138" s="10"/>
      <c r="CTU138" s="10"/>
      <c r="CTV138" s="10"/>
      <c r="CTW138" s="10"/>
      <c r="CTX138" s="10"/>
      <c r="CTY138" s="10"/>
      <c r="CTZ138" s="10"/>
      <c r="CUA138" s="10"/>
      <c r="CUB138" s="10"/>
      <c r="CUC138" s="10"/>
      <c r="CUD138" s="10"/>
      <c r="CUE138" s="10"/>
      <c r="CUF138" s="10"/>
      <c r="CUG138" s="10"/>
      <c r="CUH138" s="10"/>
      <c r="CUI138" s="10"/>
      <c r="CUJ138" s="10"/>
      <c r="CUK138" s="10"/>
      <c r="CUL138" s="10"/>
      <c r="CUM138" s="10"/>
      <c r="CUN138" s="10"/>
      <c r="CUO138" s="10"/>
      <c r="CUP138" s="10"/>
      <c r="CUQ138" s="10"/>
      <c r="CUR138" s="10"/>
      <c r="CUS138" s="10"/>
      <c r="CUT138" s="10"/>
      <c r="CUU138" s="10"/>
      <c r="CUV138" s="10"/>
      <c r="CUW138" s="10"/>
      <c r="CUX138" s="10"/>
      <c r="CUY138" s="10"/>
      <c r="CUZ138" s="10"/>
      <c r="CVA138" s="10"/>
      <c r="CVB138" s="10"/>
      <c r="CVC138" s="10"/>
      <c r="CVD138" s="10"/>
      <c r="CVE138" s="10"/>
      <c r="CVF138" s="10"/>
      <c r="CVG138" s="10"/>
      <c r="CVH138" s="10"/>
      <c r="CVI138" s="10"/>
      <c r="CVJ138" s="10"/>
      <c r="CVK138" s="10"/>
      <c r="CVL138" s="10"/>
      <c r="CVM138" s="10"/>
      <c r="CVN138" s="10"/>
      <c r="CVO138" s="10"/>
      <c r="CVP138" s="10"/>
      <c r="CVQ138" s="10"/>
      <c r="CVR138" s="10"/>
      <c r="CVS138" s="10"/>
      <c r="CVT138" s="10"/>
      <c r="CVU138" s="10"/>
      <c r="CVV138" s="10"/>
      <c r="CVW138" s="10"/>
      <c r="CVX138" s="10"/>
      <c r="CVY138" s="10"/>
      <c r="CVZ138" s="10"/>
      <c r="CWA138" s="10"/>
      <c r="CWB138" s="10"/>
      <c r="CWC138" s="10"/>
      <c r="CWD138" s="10"/>
      <c r="CWE138" s="10"/>
      <c r="CWF138" s="10"/>
      <c r="CWG138" s="10"/>
      <c r="CWH138" s="10"/>
      <c r="CWI138" s="10"/>
      <c r="CWJ138" s="10"/>
      <c r="CWK138" s="10"/>
      <c r="CWL138" s="10"/>
      <c r="CWM138" s="10"/>
      <c r="CWN138" s="10"/>
      <c r="CWO138" s="10"/>
      <c r="CWP138" s="10"/>
      <c r="CWQ138" s="10"/>
      <c r="CWR138" s="10"/>
      <c r="CWS138" s="10"/>
      <c r="CWT138" s="10"/>
      <c r="CWU138" s="10"/>
      <c r="CWV138" s="10"/>
      <c r="CWW138" s="10"/>
      <c r="CWX138" s="10"/>
      <c r="CWY138" s="10"/>
      <c r="CWZ138" s="10"/>
      <c r="CXA138" s="10"/>
      <c r="CXB138" s="10"/>
      <c r="CXC138" s="10"/>
      <c r="CXD138" s="10"/>
      <c r="CXE138" s="10"/>
      <c r="CXF138" s="10"/>
      <c r="CXG138" s="10"/>
      <c r="CXH138" s="10"/>
      <c r="CXI138" s="10"/>
      <c r="CXJ138" s="10"/>
      <c r="CXK138" s="10"/>
      <c r="CXL138" s="10"/>
      <c r="CXM138" s="10"/>
      <c r="CXN138" s="10"/>
      <c r="CXO138" s="10"/>
      <c r="CXP138" s="10"/>
      <c r="CXQ138" s="10"/>
      <c r="CXR138" s="10"/>
      <c r="CXS138" s="10"/>
      <c r="CXT138" s="10"/>
      <c r="CXU138" s="10"/>
      <c r="CXV138" s="10"/>
      <c r="CXW138" s="10"/>
      <c r="CXX138" s="10"/>
      <c r="CXY138" s="10"/>
      <c r="CXZ138" s="10"/>
      <c r="CYA138" s="10"/>
      <c r="CYB138" s="10"/>
      <c r="CYC138" s="10"/>
      <c r="CYD138" s="10"/>
      <c r="CYE138" s="10"/>
      <c r="CYF138" s="10"/>
      <c r="CYG138" s="10"/>
      <c r="CYH138" s="10"/>
      <c r="CYI138" s="10"/>
      <c r="CYJ138" s="10"/>
      <c r="CYK138" s="10"/>
      <c r="CYL138" s="10"/>
      <c r="CYM138" s="10"/>
      <c r="CYN138" s="10"/>
      <c r="CYO138" s="10"/>
      <c r="CYP138" s="10"/>
      <c r="CYQ138" s="10"/>
      <c r="CYR138" s="10"/>
      <c r="CYS138" s="10"/>
      <c r="CYT138" s="10"/>
      <c r="CYU138" s="10"/>
      <c r="CYV138" s="10"/>
      <c r="CYW138" s="10"/>
      <c r="CYX138" s="10"/>
      <c r="CYY138" s="10"/>
      <c r="CYZ138" s="10"/>
      <c r="CZA138" s="10"/>
      <c r="CZB138" s="10"/>
      <c r="CZC138" s="10"/>
      <c r="CZD138" s="10"/>
      <c r="CZE138" s="10"/>
      <c r="CZF138" s="10"/>
      <c r="CZG138" s="10"/>
      <c r="CZH138" s="10"/>
      <c r="CZI138" s="10"/>
      <c r="CZJ138" s="10"/>
      <c r="CZK138" s="10"/>
      <c r="CZL138" s="10"/>
      <c r="CZM138" s="10"/>
      <c r="CZN138" s="10"/>
      <c r="CZO138" s="10"/>
      <c r="CZP138" s="10"/>
      <c r="CZQ138" s="10"/>
      <c r="CZR138" s="10"/>
      <c r="CZS138" s="10"/>
      <c r="CZT138" s="10"/>
      <c r="CZU138" s="10"/>
      <c r="CZV138" s="10"/>
      <c r="CZW138" s="10"/>
      <c r="CZX138" s="10"/>
      <c r="CZY138" s="10"/>
      <c r="CZZ138" s="10"/>
      <c r="DAA138" s="10"/>
      <c r="DAB138" s="10"/>
      <c r="DAC138" s="10"/>
      <c r="DAD138" s="10"/>
      <c r="DAE138" s="10"/>
      <c r="DAF138" s="10"/>
      <c r="DAG138" s="10"/>
      <c r="DAH138" s="10"/>
      <c r="DAI138" s="10"/>
      <c r="DAJ138" s="10"/>
      <c r="DAK138" s="10"/>
      <c r="DAL138" s="10"/>
      <c r="DAM138" s="10"/>
      <c r="DAN138" s="10"/>
      <c r="DAO138" s="10"/>
      <c r="DAP138" s="10"/>
      <c r="DAQ138" s="10"/>
      <c r="DAR138" s="10"/>
      <c r="DAS138" s="10"/>
      <c r="DAT138" s="10"/>
      <c r="DAU138" s="10"/>
      <c r="DAV138" s="10"/>
      <c r="DAW138" s="10"/>
      <c r="DAX138" s="10"/>
      <c r="DAY138" s="10"/>
      <c r="DAZ138" s="10"/>
      <c r="DBA138" s="10"/>
      <c r="DBB138" s="10"/>
      <c r="DBC138" s="10"/>
      <c r="DBD138" s="10"/>
      <c r="DBE138" s="10"/>
      <c r="DBF138" s="10"/>
      <c r="DBG138" s="10"/>
      <c r="DBH138" s="10"/>
      <c r="DBI138" s="10"/>
      <c r="DBJ138" s="10"/>
      <c r="DBK138" s="10"/>
      <c r="DBL138" s="10"/>
      <c r="DBM138" s="10"/>
      <c r="DBN138" s="10"/>
      <c r="DBO138" s="10"/>
      <c r="DBP138" s="10"/>
      <c r="DBQ138" s="10"/>
      <c r="DBR138" s="10"/>
      <c r="DBS138" s="10"/>
      <c r="DBT138" s="10"/>
      <c r="DBU138" s="10"/>
      <c r="DBV138" s="10"/>
      <c r="DBW138" s="10"/>
      <c r="DBX138" s="10"/>
      <c r="DBY138" s="10"/>
      <c r="DBZ138" s="10"/>
      <c r="DCA138" s="10"/>
      <c r="DCB138" s="10"/>
      <c r="DCC138" s="10"/>
      <c r="DCD138" s="10"/>
      <c r="DCE138" s="10"/>
      <c r="DCF138" s="10"/>
      <c r="DCG138" s="10"/>
      <c r="DCH138" s="10"/>
      <c r="DCI138" s="10"/>
      <c r="DCJ138" s="10"/>
      <c r="DCK138" s="10"/>
      <c r="DCL138" s="10"/>
      <c r="DCM138" s="10"/>
      <c r="DCN138" s="10"/>
      <c r="DCO138" s="10"/>
      <c r="DCP138" s="10"/>
      <c r="DCQ138" s="10"/>
      <c r="DCR138" s="10"/>
      <c r="DCS138" s="10"/>
      <c r="DCT138" s="10"/>
      <c r="DCU138" s="10"/>
      <c r="DCV138" s="10"/>
      <c r="DCW138" s="10"/>
      <c r="DCX138" s="10"/>
      <c r="DCY138" s="10"/>
      <c r="DCZ138" s="10"/>
      <c r="DDA138" s="10"/>
      <c r="DDB138" s="10"/>
      <c r="DDC138" s="10"/>
      <c r="DDD138" s="10"/>
      <c r="DDE138" s="10"/>
      <c r="DDF138" s="10"/>
      <c r="DDG138" s="10"/>
      <c r="DDH138" s="10"/>
      <c r="DDI138" s="10"/>
      <c r="DDJ138" s="10"/>
      <c r="DDK138" s="10"/>
      <c r="DDL138" s="10"/>
      <c r="DDM138" s="10"/>
      <c r="DDN138" s="10"/>
      <c r="DDO138" s="10"/>
      <c r="DDP138" s="10"/>
      <c r="DDQ138" s="10"/>
      <c r="DDR138" s="10"/>
      <c r="DDS138" s="10"/>
      <c r="DDT138" s="10"/>
      <c r="DDU138" s="10"/>
      <c r="DDV138" s="10"/>
      <c r="DDW138" s="10"/>
      <c r="DDX138" s="10"/>
      <c r="DDY138" s="10"/>
      <c r="DDZ138" s="10"/>
      <c r="DEA138" s="10"/>
      <c r="DEB138" s="10"/>
      <c r="DEC138" s="10"/>
      <c r="DED138" s="10"/>
      <c r="DEE138" s="10"/>
      <c r="DEF138" s="10"/>
      <c r="DEG138" s="10"/>
      <c r="DEH138" s="10"/>
      <c r="DEI138" s="10"/>
      <c r="DEJ138" s="10"/>
      <c r="DEK138" s="10"/>
      <c r="DEL138" s="10"/>
      <c r="DEM138" s="10"/>
      <c r="DEN138" s="10"/>
      <c r="DEO138" s="10"/>
      <c r="DEP138" s="10"/>
      <c r="DEQ138" s="10"/>
      <c r="DER138" s="10"/>
      <c r="DES138" s="10"/>
      <c r="DET138" s="10"/>
      <c r="DEU138" s="10"/>
      <c r="DEV138" s="10"/>
      <c r="DEW138" s="10"/>
      <c r="DEX138" s="10"/>
      <c r="DEY138" s="10"/>
      <c r="DEZ138" s="10"/>
      <c r="DFA138" s="10"/>
      <c r="DFB138" s="10"/>
      <c r="DFC138" s="10"/>
      <c r="DFD138" s="10"/>
      <c r="DFE138" s="10"/>
      <c r="DFF138" s="10"/>
      <c r="DFG138" s="10"/>
      <c r="DFH138" s="10"/>
      <c r="DFI138" s="10"/>
      <c r="DFJ138" s="10"/>
      <c r="DFK138" s="10"/>
      <c r="DFL138" s="10"/>
      <c r="DFM138" s="10"/>
      <c r="DFN138" s="10"/>
      <c r="DFO138" s="10"/>
      <c r="DFP138" s="10"/>
      <c r="DFQ138" s="10"/>
      <c r="DFR138" s="10"/>
      <c r="DFS138" s="10"/>
      <c r="DFT138" s="10"/>
      <c r="DFU138" s="10"/>
      <c r="DFV138" s="10"/>
      <c r="DFW138" s="10"/>
      <c r="DFX138" s="10"/>
      <c r="DFY138" s="10"/>
      <c r="DFZ138" s="10"/>
      <c r="DGA138" s="10"/>
      <c r="DGB138" s="10"/>
      <c r="DGC138" s="10"/>
      <c r="DGD138" s="10"/>
      <c r="DGE138" s="10"/>
      <c r="DGF138" s="10"/>
      <c r="DGG138" s="10"/>
      <c r="DGH138" s="10"/>
      <c r="DGI138" s="10"/>
      <c r="DGJ138" s="10"/>
      <c r="DGK138" s="10"/>
      <c r="DGL138" s="10"/>
      <c r="DGM138" s="10"/>
      <c r="DGN138" s="10"/>
      <c r="DGO138" s="10"/>
      <c r="DGP138" s="10"/>
      <c r="DGQ138" s="10"/>
      <c r="DGR138" s="10"/>
      <c r="DGS138" s="10"/>
      <c r="DGT138" s="10"/>
      <c r="DGU138" s="10"/>
      <c r="DGV138" s="10"/>
      <c r="DGW138" s="10"/>
      <c r="DGX138" s="10"/>
      <c r="DGY138" s="10"/>
      <c r="DGZ138" s="10"/>
      <c r="DHA138" s="10"/>
      <c r="DHB138" s="10"/>
      <c r="DHC138" s="10"/>
      <c r="DHD138" s="10"/>
      <c r="DHE138" s="10"/>
      <c r="DHF138" s="10"/>
      <c r="DHG138" s="10"/>
      <c r="DHH138" s="10"/>
      <c r="DHI138" s="10"/>
      <c r="DHJ138" s="10"/>
      <c r="DHK138" s="10"/>
      <c r="DHL138" s="10"/>
      <c r="DHM138" s="10"/>
      <c r="DHN138" s="10"/>
      <c r="DHO138" s="10"/>
      <c r="DHP138" s="10"/>
      <c r="DHQ138" s="10"/>
      <c r="DHR138" s="10"/>
      <c r="DHS138" s="10"/>
      <c r="DHT138" s="10"/>
      <c r="DHU138" s="10"/>
      <c r="DHV138" s="10"/>
      <c r="DHW138" s="10"/>
      <c r="DHX138" s="10"/>
      <c r="DHY138" s="10"/>
      <c r="DHZ138" s="10"/>
      <c r="DIA138" s="10"/>
      <c r="DIB138" s="10"/>
      <c r="DIC138" s="10"/>
      <c r="DID138" s="10"/>
      <c r="DIE138" s="10"/>
      <c r="DIF138" s="10"/>
      <c r="DIG138" s="10"/>
      <c r="DIH138" s="10"/>
      <c r="DII138" s="10"/>
      <c r="DIJ138" s="10"/>
      <c r="DIK138" s="10"/>
      <c r="DIL138" s="10"/>
      <c r="DIM138" s="10"/>
      <c r="DIN138" s="10"/>
      <c r="DIO138" s="10"/>
      <c r="DIP138" s="10"/>
      <c r="DIQ138" s="10"/>
      <c r="DIR138" s="10"/>
      <c r="DIS138" s="10"/>
      <c r="DIT138" s="10"/>
      <c r="DIU138" s="10"/>
      <c r="DIV138" s="10"/>
      <c r="DIW138" s="10"/>
      <c r="DIX138" s="10"/>
      <c r="DIY138" s="10"/>
      <c r="DIZ138" s="10"/>
      <c r="DJA138" s="10"/>
      <c r="DJB138" s="10"/>
      <c r="DJC138" s="10"/>
      <c r="DJD138" s="10"/>
      <c r="DJE138" s="10"/>
      <c r="DJF138" s="10"/>
      <c r="DJG138" s="10"/>
      <c r="DJH138" s="10"/>
      <c r="DJI138" s="10"/>
      <c r="DJJ138" s="10"/>
      <c r="DJK138" s="10"/>
      <c r="DJL138" s="10"/>
      <c r="DJM138" s="10"/>
      <c r="DJN138" s="10"/>
      <c r="DJO138" s="10"/>
      <c r="DJP138" s="10"/>
      <c r="DJQ138" s="10"/>
      <c r="DJR138" s="10"/>
      <c r="DJS138" s="10"/>
      <c r="DJT138" s="10"/>
      <c r="DJU138" s="10"/>
      <c r="DJV138" s="10"/>
      <c r="DJW138" s="10"/>
      <c r="DJX138" s="10"/>
      <c r="DJY138" s="10"/>
      <c r="DJZ138" s="10"/>
      <c r="DKA138" s="10"/>
      <c r="DKB138" s="10"/>
      <c r="DKC138" s="10"/>
      <c r="DKD138" s="10"/>
      <c r="DKE138" s="10"/>
      <c r="DKF138" s="10"/>
      <c r="DKG138" s="10"/>
      <c r="DKH138" s="10"/>
      <c r="DKI138" s="10"/>
      <c r="DKJ138" s="10"/>
      <c r="DKK138" s="10"/>
      <c r="DKL138" s="10"/>
      <c r="DKM138" s="10"/>
      <c r="DKN138" s="10"/>
      <c r="DKO138" s="10"/>
      <c r="DKP138" s="10"/>
      <c r="DKQ138" s="10"/>
      <c r="DKR138" s="10"/>
      <c r="DKS138" s="10"/>
      <c r="DKT138" s="10"/>
      <c r="DKU138" s="10"/>
      <c r="DKV138" s="10"/>
      <c r="DKW138" s="10"/>
      <c r="DKX138" s="10"/>
      <c r="DKY138" s="10"/>
      <c r="DKZ138" s="10"/>
      <c r="DLA138" s="10"/>
      <c r="DLB138" s="10"/>
      <c r="DLC138" s="10"/>
      <c r="DLD138" s="10"/>
      <c r="DLE138" s="10"/>
      <c r="DLF138" s="10"/>
      <c r="DLG138" s="10"/>
      <c r="DLH138" s="10"/>
      <c r="DLI138" s="10"/>
      <c r="DLJ138" s="10"/>
      <c r="DLK138" s="10"/>
      <c r="DLL138" s="10"/>
      <c r="DLM138" s="10"/>
      <c r="DLN138" s="10"/>
      <c r="DLO138" s="10"/>
      <c r="DLP138" s="10"/>
      <c r="DLQ138" s="10"/>
      <c r="DLR138" s="10"/>
      <c r="DLS138" s="10"/>
      <c r="DLT138" s="10"/>
      <c r="DLU138" s="10"/>
      <c r="DLV138" s="10"/>
      <c r="DLW138" s="10"/>
      <c r="DLX138" s="10"/>
      <c r="DLY138" s="10"/>
      <c r="DLZ138" s="10"/>
      <c r="DMA138" s="10"/>
      <c r="DMB138" s="10"/>
      <c r="DMC138" s="10"/>
      <c r="DMD138" s="10"/>
      <c r="DME138" s="10"/>
      <c r="DMF138" s="10"/>
      <c r="DMG138" s="10"/>
      <c r="DMH138" s="10"/>
      <c r="DMI138" s="10"/>
      <c r="DMJ138" s="10"/>
      <c r="DMK138" s="10"/>
      <c r="DML138" s="10"/>
      <c r="DMM138" s="10"/>
      <c r="DMN138" s="10"/>
      <c r="DMO138" s="10"/>
      <c r="DMP138" s="10"/>
      <c r="DMQ138" s="10"/>
      <c r="DMR138" s="10"/>
      <c r="DMS138" s="10"/>
      <c r="DMT138" s="10"/>
      <c r="DMU138" s="10"/>
      <c r="DMV138" s="10"/>
      <c r="DMW138" s="10"/>
      <c r="DMX138" s="10"/>
      <c r="DMY138" s="10"/>
      <c r="DMZ138" s="10"/>
      <c r="DNA138" s="10"/>
      <c r="DNB138" s="10"/>
      <c r="DNC138" s="10"/>
      <c r="DND138" s="10"/>
      <c r="DNE138" s="10"/>
      <c r="DNF138" s="10"/>
      <c r="DNG138" s="10"/>
      <c r="DNH138" s="10"/>
      <c r="DNI138" s="10"/>
      <c r="DNJ138" s="10"/>
      <c r="DNK138" s="10"/>
      <c r="DNL138" s="10"/>
      <c r="DNM138" s="10"/>
      <c r="DNN138" s="10"/>
      <c r="DNO138" s="10"/>
      <c r="DNP138" s="10"/>
      <c r="DNQ138" s="10"/>
      <c r="DNR138" s="10"/>
      <c r="DNS138" s="10"/>
      <c r="DNT138" s="10"/>
      <c r="DNU138" s="10"/>
      <c r="DNV138" s="10"/>
      <c r="DNW138" s="10"/>
      <c r="DNX138" s="10"/>
      <c r="DNY138" s="10"/>
      <c r="DNZ138" s="10"/>
      <c r="DOA138" s="10"/>
      <c r="DOB138" s="10"/>
      <c r="DOC138" s="10"/>
      <c r="DOD138" s="10"/>
      <c r="DOE138" s="10"/>
      <c r="DOF138" s="10"/>
      <c r="DOG138" s="10"/>
      <c r="DOH138" s="10"/>
      <c r="DOI138" s="10"/>
      <c r="DOJ138" s="10"/>
      <c r="DOK138" s="10"/>
      <c r="DOL138" s="10"/>
      <c r="DOM138" s="10"/>
      <c r="DON138" s="10"/>
      <c r="DOO138" s="10"/>
      <c r="DOP138" s="10"/>
      <c r="DOQ138" s="10"/>
      <c r="DOR138" s="10"/>
      <c r="DOS138" s="10"/>
      <c r="DOT138" s="10"/>
      <c r="DOU138" s="10"/>
      <c r="DOV138" s="10"/>
      <c r="DOW138" s="10"/>
      <c r="DOX138" s="10"/>
      <c r="DOY138" s="10"/>
      <c r="DOZ138" s="10"/>
      <c r="DPA138" s="10"/>
      <c r="DPB138" s="10"/>
      <c r="DPC138" s="10"/>
      <c r="DPD138" s="10"/>
      <c r="DPE138" s="10"/>
      <c r="DPF138" s="10"/>
      <c r="DPG138" s="10"/>
      <c r="DPH138" s="10"/>
      <c r="DPI138" s="10"/>
      <c r="DPJ138" s="10"/>
      <c r="DPK138" s="10"/>
      <c r="DPL138" s="10"/>
      <c r="DPM138" s="10"/>
      <c r="DPN138" s="10"/>
      <c r="DPO138" s="10"/>
      <c r="DPP138" s="10"/>
      <c r="DPQ138" s="10"/>
      <c r="DPR138" s="10"/>
      <c r="DPS138" s="10"/>
      <c r="DPT138" s="10"/>
      <c r="DPU138" s="10"/>
      <c r="DPV138" s="10"/>
      <c r="DPW138" s="10"/>
      <c r="DPX138" s="10"/>
      <c r="DPY138" s="10"/>
      <c r="DPZ138" s="10"/>
      <c r="DQA138" s="10"/>
      <c r="DQB138" s="10"/>
      <c r="DQC138" s="10"/>
      <c r="DQD138" s="10"/>
      <c r="DQE138" s="10"/>
      <c r="DQF138" s="10"/>
      <c r="DQG138" s="10"/>
      <c r="DQH138" s="10"/>
      <c r="DQI138" s="10"/>
      <c r="DQJ138" s="10"/>
      <c r="DQK138" s="10"/>
      <c r="DQL138" s="10"/>
      <c r="DQM138" s="10"/>
      <c r="DQN138" s="10"/>
      <c r="DQO138" s="10"/>
      <c r="DQP138" s="10"/>
      <c r="DQQ138" s="10"/>
      <c r="DQR138" s="10"/>
      <c r="DQS138" s="10"/>
      <c r="DQT138" s="10"/>
      <c r="DQU138" s="10"/>
      <c r="DQV138" s="10"/>
      <c r="DQW138" s="10"/>
      <c r="DQX138" s="10"/>
      <c r="DQY138" s="10"/>
      <c r="DQZ138" s="10"/>
      <c r="DRA138" s="10"/>
      <c r="DRB138" s="10"/>
      <c r="DRC138" s="10"/>
      <c r="DRD138" s="10"/>
      <c r="DRE138" s="10"/>
      <c r="DRF138" s="10"/>
      <c r="DRG138" s="10"/>
      <c r="DRH138" s="10"/>
      <c r="DRI138" s="10"/>
      <c r="DRJ138" s="10"/>
      <c r="DRK138" s="10"/>
      <c r="DRL138" s="10"/>
      <c r="DRM138" s="10"/>
      <c r="DRN138" s="10"/>
      <c r="DRO138" s="10"/>
      <c r="DRP138" s="10"/>
      <c r="DRQ138" s="10"/>
      <c r="DRR138" s="10"/>
      <c r="DRS138" s="10"/>
      <c r="DRT138" s="10"/>
      <c r="DRU138" s="10"/>
      <c r="DRV138" s="10"/>
      <c r="DRW138" s="10"/>
      <c r="DRX138" s="10"/>
      <c r="DRY138" s="10"/>
      <c r="DRZ138" s="10"/>
      <c r="DSA138" s="10"/>
      <c r="DSB138" s="10"/>
      <c r="DSC138" s="10"/>
      <c r="DSD138" s="10"/>
      <c r="DSE138" s="10"/>
      <c r="DSF138" s="10"/>
      <c r="DSG138" s="10"/>
      <c r="DSH138" s="10"/>
      <c r="DSI138" s="10"/>
      <c r="DSJ138" s="10"/>
      <c r="DSK138" s="10"/>
      <c r="DSL138" s="10"/>
      <c r="DSM138" s="10"/>
      <c r="DSN138" s="10"/>
      <c r="DSO138" s="10"/>
      <c r="DSP138" s="10"/>
      <c r="DSQ138" s="10"/>
      <c r="DSR138" s="10"/>
      <c r="DSS138" s="10"/>
      <c r="DST138" s="10"/>
      <c r="DSU138" s="10"/>
      <c r="DSV138" s="10"/>
      <c r="DSW138" s="10"/>
      <c r="DSX138" s="10"/>
      <c r="DSY138" s="10"/>
      <c r="DSZ138" s="10"/>
      <c r="DTA138" s="10"/>
      <c r="DTB138" s="10"/>
      <c r="DTC138" s="10"/>
      <c r="DTD138" s="10"/>
      <c r="DTE138" s="10"/>
      <c r="DTF138" s="10"/>
      <c r="DTG138" s="10"/>
      <c r="DTH138" s="10"/>
      <c r="DTI138" s="10"/>
      <c r="DTJ138" s="10"/>
      <c r="DTK138" s="10"/>
      <c r="DTL138" s="10"/>
      <c r="DTM138" s="10"/>
      <c r="DTN138" s="10"/>
      <c r="DTO138" s="10"/>
      <c r="DTP138" s="10"/>
      <c r="DTQ138" s="10"/>
      <c r="DTR138" s="10"/>
      <c r="DTS138" s="10"/>
      <c r="DTT138" s="10"/>
      <c r="DTU138" s="10"/>
      <c r="DTV138" s="10"/>
      <c r="DTW138" s="10"/>
      <c r="DTX138" s="10"/>
      <c r="DTY138" s="10"/>
      <c r="DTZ138" s="10"/>
      <c r="DUA138" s="10"/>
      <c r="DUB138" s="10"/>
      <c r="DUC138" s="10"/>
      <c r="DUD138" s="10"/>
      <c r="DUE138" s="10"/>
      <c r="DUF138" s="10"/>
      <c r="DUG138" s="10"/>
      <c r="DUH138" s="10"/>
      <c r="DUI138" s="10"/>
      <c r="DUJ138" s="10"/>
      <c r="DUK138" s="10"/>
      <c r="DUL138" s="10"/>
      <c r="DUM138" s="10"/>
      <c r="DUN138" s="10"/>
      <c r="DUO138" s="10"/>
      <c r="DUP138" s="10"/>
      <c r="DUQ138" s="10"/>
      <c r="DUR138" s="10"/>
      <c r="DUS138" s="10"/>
      <c r="DUT138" s="10"/>
      <c r="DUU138" s="10"/>
      <c r="DUV138" s="10"/>
      <c r="DUW138" s="10"/>
      <c r="DUX138" s="10"/>
      <c r="DUY138" s="10"/>
      <c r="DUZ138" s="10"/>
      <c r="DVA138" s="10"/>
      <c r="DVB138" s="10"/>
      <c r="DVC138" s="10"/>
      <c r="DVD138" s="10"/>
      <c r="DVE138" s="10"/>
      <c r="DVF138" s="10"/>
      <c r="DVG138" s="10"/>
      <c r="DVH138" s="10"/>
      <c r="DVI138" s="10"/>
      <c r="DVJ138" s="10"/>
      <c r="DVK138" s="10"/>
      <c r="DVL138" s="10"/>
      <c r="DVM138" s="10"/>
      <c r="DVN138" s="10"/>
      <c r="DVO138" s="10"/>
      <c r="DVP138" s="10"/>
      <c r="DVQ138" s="10"/>
      <c r="DVR138" s="10"/>
      <c r="DVS138" s="10"/>
      <c r="DVT138" s="10"/>
      <c r="DVU138" s="10"/>
      <c r="DVV138" s="10"/>
      <c r="DVW138" s="10"/>
      <c r="DVX138" s="10"/>
      <c r="DVY138" s="10"/>
      <c r="DVZ138" s="10"/>
      <c r="DWA138" s="10"/>
      <c r="DWB138" s="10"/>
      <c r="DWC138" s="10"/>
      <c r="DWD138" s="10"/>
      <c r="DWE138" s="10"/>
      <c r="DWF138" s="10"/>
      <c r="DWG138" s="10"/>
      <c r="DWH138" s="10"/>
      <c r="DWI138" s="10"/>
      <c r="DWJ138" s="10"/>
      <c r="DWK138" s="10"/>
      <c r="DWL138" s="10"/>
      <c r="DWM138" s="10"/>
      <c r="DWN138" s="10"/>
      <c r="DWO138" s="10"/>
      <c r="DWP138" s="10"/>
      <c r="DWQ138" s="10"/>
      <c r="DWR138" s="10"/>
      <c r="DWS138" s="10"/>
      <c r="DWT138" s="10"/>
      <c r="DWU138" s="10"/>
      <c r="DWV138" s="10"/>
      <c r="DWW138" s="10"/>
      <c r="DWX138" s="10"/>
      <c r="DWY138" s="10"/>
      <c r="DWZ138" s="10"/>
      <c r="DXA138" s="10"/>
      <c r="DXB138" s="10"/>
      <c r="DXC138" s="10"/>
      <c r="DXD138" s="10"/>
      <c r="DXE138" s="10"/>
      <c r="DXF138" s="10"/>
      <c r="DXG138" s="10"/>
      <c r="DXH138" s="10"/>
      <c r="DXI138" s="10"/>
      <c r="DXJ138" s="10"/>
      <c r="DXK138" s="10"/>
      <c r="DXL138" s="10"/>
      <c r="DXM138" s="10"/>
      <c r="DXN138" s="10"/>
      <c r="DXO138" s="10"/>
      <c r="DXP138" s="10"/>
      <c r="DXQ138" s="10"/>
      <c r="DXR138" s="10"/>
      <c r="DXS138" s="10"/>
      <c r="DXT138" s="10"/>
      <c r="DXU138" s="10"/>
      <c r="DXV138" s="10"/>
      <c r="DXW138" s="10"/>
      <c r="DXX138" s="10"/>
      <c r="DXY138" s="10"/>
      <c r="DXZ138" s="10"/>
      <c r="DYA138" s="10"/>
      <c r="DYB138" s="10"/>
      <c r="DYC138" s="10"/>
      <c r="DYD138" s="10"/>
      <c r="DYE138" s="10"/>
      <c r="DYF138" s="10"/>
      <c r="DYG138" s="10"/>
      <c r="DYH138" s="10"/>
      <c r="DYI138" s="10"/>
      <c r="DYJ138" s="10"/>
      <c r="DYK138" s="10"/>
      <c r="DYL138" s="10"/>
      <c r="DYM138" s="10"/>
      <c r="DYN138" s="10"/>
      <c r="DYO138" s="10"/>
      <c r="DYP138" s="10"/>
      <c r="DYQ138" s="10"/>
      <c r="DYR138" s="10"/>
      <c r="DYS138" s="10"/>
      <c r="DYT138" s="10"/>
      <c r="DYU138" s="10"/>
      <c r="DYV138" s="10"/>
      <c r="DYW138" s="10"/>
      <c r="DYX138" s="10"/>
      <c r="DYY138" s="10"/>
      <c r="DYZ138" s="10"/>
      <c r="DZA138" s="10"/>
      <c r="DZB138" s="10"/>
      <c r="DZC138" s="10"/>
      <c r="DZD138" s="10"/>
      <c r="DZE138" s="10"/>
      <c r="DZF138" s="10"/>
      <c r="DZG138" s="10"/>
      <c r="DZH138" s="10"/>
      <c r="DZI138" s="10"/>
      <c r="DZJ138" s="10"/>
      <c r="DZK138" s="10"/>
      <c r="DZL138" s="10"/>
      <c r="DZM138" s="10"/>
      <c r="DZN138" s="10"/>
      <c r="DZO138" s="10"/>
      <c r="DZP138" s="10"/>
      <c r="DZQ138" s="10"/>
      <c r="DZR138" s="10"/>
    </row>
    <row r="139" spans="1:3398" ht="20.100000000000001" customHeight="1" x14ac:dyDescent="0.25">
      <c r="A139" s="542"/>
      <c r="B139" s="172" t="s">
        <v>8</v>
      </c>
      <c r="C139" s="129" t="s">
        <v>132</v>
      </c>
      <c r="D139" s="186">
        <v>513</v>
      </c>
      <c r="E139" s="187">
        <v>435</v>
      </c>
      <c r="F139" s="187">
        <v>550</v>
      </c>
      <c r="G139" s="187">
        <v>474</v>
      </c>
      <c r="H139" s="187">
        <v>578</v>
      </c>
      <c r="I139" s="187">
        <v>637</v>
      </c>
      <c r="J139" s="187">
        <v>669</v>
      </c>
      <c r="K139" s="187">
        <v>533</v>
      </c>
      <c r="L139" s="187">
        <v>565</v>
      </c>
      <c r="M139" s="187">
        <v>540</v>
      </c>
      <c r="N139" s="187">
        <v>569</v>
      </c>
      <c r="O139" s="187">
        <v>641</v>
      </c>
      <c r="P139" s="176">
        <v>6704</v>
      </c>
      <c r="Q139" s="188">
        <v>465</v>
      </c>
      <c r="R139" s="188">
        <v>469</v>
      </c>
      <c r="S139" s="188">
        <v>580</v>
      </c>
      <c r="T139" s="188">
        <v>595</v>
      </c>
      <c r="U139" s="188">
        <v>611</v>
      </c>
      <c r="V139" s="188">
        <v>682</v>
      </c>
      <c r="W139" s="188">
        <v>620</v>
      </c>
      <c r="X139" s="188">
        <v>577</v>
      </c>
      <c r="Y139" s="188">
        <v>511</v>
      </c>
      <c r="Z139" s="189">
        <v>552</v>
      </c>
      <c r="AA139" s="189">
        <v>472</v>
      </c>
      <c r="AB139" s="189">
        <v>570</v>
      </c>
      <c r="AC139" s="170">
        <v>6704</v>
      </c>
      <c r="AD139" s="175">
        <v>443</v>
      </c>
      <c r="AE139" s="175">
        <v>440</v>
      </c>
      <c r="AF139" s="175">
        <v>537</v>
      </c>
      <c r="AG139" s="175">
        <v>484</v>
      </c>
      <c r="AH139" s="175">
        <v>542</v>
      </c>
      <c r="AI139" s="175">
        <v>493</v>
      </c>
      <c r="AJ139" s="175">
        <v>423</v>
      </c>
      <c r="AK139" s="175">
        <v>430</v>
      </c>
      <c r="AL139" s="175">
        <v>446</v>
      </c>
      <c r="AM139" s="175">
        <v>398</v>
      </c>
      <c r="AN139" s="175">
        <v>437</v>
      </c>
      <c r="AO139" s="175">
        <v>517</v>
      </c>
      <c r="AP139" s="138">
        <v>385</v>
      </c>
      <c r="AQ139" s="98">
        <v>271</v>
      </c>
      <c r="AR139" s="98">
        <v>366</v>
      </c>
      <c r="AS139" s="98">
        <v>382</v>
      </c>
      <c r="AT139" s="98">
        <v>434</v>
      </c>
      <c r="AU139" s="98">
        <v>337</v>
      </c>
      <c r="AV139" s="98">
        <v>278</v>
      </c>
      <c r="AW139" s="98">
        <v>286</v>
      </c>
      <c r="AX139" s="98">
        <v>258</v>
      </c>
      <c r="AY139" s="98">
        <v>279</v>
      </c>
      <c r="AZ139" s="98">
        <v>215</v>
      </c>
      <c r="BA139" s="98">
        <v>225</v>
      </c>
      <c r="BB139" s="112">
        <v>273</v>
      </c>
      <c r="BC139" s="98">
        <v>222</v>
      </c>
      <c r="BD139" s="98">
        <v>222</v>
      </c>
      <c r="BE139" s="98">
        <v>234</v>
      </c>
      <c r="BF139" s="98">
        <v>176</v>
      </c>
      <c r="BG139" s="98">
        <v>177</v>
      </c>
      <c r="BH139" s="98">
        <v>169</v>
      </c>
      <c r="BI139" s="98">
        <v>218</v>
      </c>
      <c r="BJ139" s="98">
        <v>153</v>
      </c>
      <c r="BK139" s="98">
        <v>180</v>
      </c>
      <c r="BL139" s="98">
        <v>125</v>
      </c>
      <c r="BM139" s="98">
        <v>183</v>
      </c>
      <c r="BN139" s="439">
        <f t="shared" si="50"/>
        <v>2332</v>
      </c>
      <c r="BO139" s="34">
        <v>197</v>
      </c>
      <c r="BP139" s="34">
        <v>200</v>
      </c>
      <c r="BQ139" s="34">
        <v>246</v>
      </c>
      <c r="BR139" s="34">
        <v>235</v>
      </c>
      <c r="BS139" s="34">
        <v>267</v>
      </c>
      <c r="BT139" s="34">
        <v>202</v>
      </c>
      <c r="BU139" s="34">
        <v>188</v>
      </c>
      <c r="BV139" s="34">
        <v>246</v>
      </c>
      <c r="BW139" s="34">
        <v>63</v>
      </c>
      <c r="BX139" s="34">
        <v>45</v>
      </c>
      <c r="BY139" s="34">
        <v>21</v>
      </c>
      <c r="BZ139" s="34">
        <v>21</v>
      </c>
      <c r="CA139" s="478">
        <f t="shared" si="26"/>
        <v>1931</v>
      </c>
      <c r="CB139" s="98">
        <v>24</v>
      </c>
      <c r="CC139" s="98">
        <v>5</v>
      </c>
      <c r="CD139" s="98">
        <v>0</v>
      </c>
      <c r="CE139" s="98">
        <v>2</v>
      </c>
      <c r="CF139" s="98">
        <v>1</v>
      </c>
      <c r="CG139" s="98">
        <v>1</v>
      </c>
      <c r="CH139" s="98">
        <v>5</v>
      </c>
      <c r="CI139" s="98">
        <v>10</v>
      </c>
      <c r="CJ139" s="98">
        <v>3</v>
      </c>
      <c r="CK139" s="98">
        <v>11</v>
      </c>
      <c r="CL139" s="98">
        <v>5</v>
      </c>
      <c r="CM139" s="243">
        <v>22</v>
      </c>
      <c r="CN139" s="98">
        <v>4</v>
      </c>
      <c r="CO139" s="98">
        <v>21</v>
      </c>
      <c r="CP139" s="579">
        <f t="shared" si="48"/>
        <v>397</v>
      </c>
      <c r="CQ139" s="80">
        <f t="shared" si="51"/>
        <v>29</v>
      </c>
      <c r="CR139" s="27">
        <f t="shared" si="52"/>
        <v>25</v>
      </c>
      <c r="CS139" s="364">
        <f t="shared" si="49"/>
        <v>-13.793103448275868</v>
      </c>
      <c r="CY139" s="233"/>
      <c r="CZ139" s="233"/>
      <c r="DA139" s="233"/>
      <c r="DB139" s="233"/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</row>
    <row r="140" spans="1:3398" ht="20.100000000000001" customHeight="1" x14ac:dyDescent="0.25">
      <c r="A140" s="542"/>
      <c r="B140" s="172" t="s">
        <v>9</v>
      </c>
      <c r="C140" s="173" t="s">
        <v>10</v>
      </c>
      <c r="D140" s="186">
        <v>47</v>
      </c>
      <c r="E140" s="187">
        <v>41</v>
      </c>
      <c r="F140" s="187">
        <v>60</v>
      </c>
      <c r="G140" s="187">
        <v>56</v>
      </c>
      <c r="H140" s="187">
        <v>61</v>
      </c>
      <c r="I140" s="187">
        <v>53</v>
      </c>
      <c r="J140" s="187">
        <v>48</v>
      </c>
      <c r="K140" s="187">
        <v>46</v>
      </c>
      <c r="L140" s="187">
        <v>39</v>
      </c>
      <c r="M140" s="187">
        <v>40</v>
      </c>
      <c r="N140" s="187">
        <v>65</v>
      </c>
      <c r="O140" s="187">
        <v>50</v>
      </c>
      <c r="P140" s="170">
        <v>606</v>
      </c>
      <c r="Q140" s="179">
        <v>36</v>
      </c>
      <c r="R140" s="179">
        <v>31</v>
      </c>
      <c r="S140" s="179">
        <v>49</v>
      </c>
      <c r="T140" s="179">
        <v>35</v>
      </c>
      <c r="U140" s="179">
        <v>38</v>
      </c>
      <c r="V140" s="179">
        <v>48</v>
      </c>
      <c r="W140" s="179">
        <v>34</v>
      </c>
      <c r="X140" s="179">
        <v>28</v>
      </c>
      <c r="Y140" s="179">
        <v>44</v>
      </c>
      <c r="Z140" s="190">
        <v>50</v>
      </c>
      <c r="AA140" s="190">
        <v>45</v>
      </c>
      <c r="AB140" s="190">
        <v>44</v>
      </c>
      <c r="AC140" s="170">
        <v>482</v>
      </c>
      <c r="AD140" s="180">
        <v>46</v>
      </c>
      <c r="AE140" s="180">
        <v>52</v>
      </c>
      <c r="AF140" s="180">
        <v>44</v>
      </c>
      <c r="AG140" s="180">
        <v>32</v>
      </c>
      <c r="AH140" s="180">
        <v>47</v>
      </c>
      <c r="AI140" s="180">
        <v>45</v>
      </c>
      <c r="AJ140" s="180">
        <v>60</v>
      </c>
      <c r="AK140" s="180">
        <v>51</v>
      </c>
      <c r="AL140" s="180">
        <v>55</v>
      </c>
      <c r="AM140" s="240">
        <v>48</v>
      </c>
      <c r="AN140" s="240">
        <v>49</v>
      </c>
      <c r="AO140" s="240">
        <v>59</v>
      </c>
      <c r="AP140" s="138">
        <v>40</v>
      </c>
      <c r="AQ140" s="98">
        <v>40</v>
      </c>
      <c r="AR140" s="98">
        <v>63</v>
      </c>
      <c r="AS140" s="98">
        <v>50</v>
      </c>
      <c r="AT140" s="98">
        <v>71</v>
      </c>
      <c r="AU140" s="98">
        <v>44</v>
      </c>
      <c r="AV140" s="98">
        <v>59</v>
      </c>
      <c r="AW140" s="98">
        <v>57</v>
      </c>
      <c r="AX140" s="98">
        <v>40</v>
      </c>
      <c r="AY140" s="98">
        <v>51</v>
      </c>
      <c r="AZ140" s="98">
        <v>36</v>
      </c>
      <c r="BA140" s="98">
        <v>40</v>
      </c>
      <c r="BB140" s="138">
        <v>39</v>
      </c>
      <c r="BC140" s="98">
        <v>56</v>
      </c>
      <c r="BD140" s="98">
        <v>56</v>
      </c>
      <c r="BE140" s="98">
        <v>45</v>
      </c>
      <c r="BF140" s="98">
        <v>50</v>
      </c>
      <c r="BG140" s="98">
        <v>50</v>
      </c>
      <c r="BH140" s="98">
        <v>50</v>
      </c>
      <c r="BI140" s="98">
        <v>50</v>
      </c>
      <c r="BJ140" s="98">
        <v>62</v>
      </c>
      <c r="BK140" s="98">
        <v>64</v>
      </c>
      <c r="BL140" s="98">
        <v>63</v>
      </c>
      <c r="BM140" s="98">
        <v>55</v>
      </c>
      <c r="BN140" s="439">
        <f t="shared" si="50"/>
        <v>640</v>
      </c>
      <c r="BO140" s="98">
        <v>55</v>
      </c>
      <c r="BP140" s="98">
        <v>54</v>
      </c>
      <c r="BQ140" s="98">
        <v>49</v>
      </c>
      <c r="BR140" s="98">
        <v>53</v>
      </c>
      <c r="BS140" s="98">
        <v>56</v>
      </c>
      <c r="BT140" s="98">
        <v>54</v>
      </c>
      <c r="BU140" s="98">
        <v>66</v>
      </c>
      <c r="BV140" s="98">
        <v>56</v>
      </c>
      <c r="BW140" s="98">
        <v>69</v>
      </c>
      <c r="BX140" s="98">
        <v>75</v>
      </c>
      <c r="BY140" s="98">
        <v>62</v>
      </c>
      <c r="BZ140" s="98">
        <v>66</v>
      </c>
      <c r="CA140" s="478">
        <f t="shared" si="26"/>
        <v>715</v>
      </c>
      <c r="CB140" s="98">
        <v>50</v>
      </c>
      <c r="CC140" s="98">
        <v>48</v>
      </c>
      <c r="CD140" s="98">
        <v>53</v>
      </c>
      <c r="CE140" s="98">
        <v>57</v>
      </c>
      <c r="CF140" s="98">
        <v>39</v>
      </c>
      <c r="CG140" s="98">
        <v>68</v>
      </c>
      <c r="CH140" s="98">
        <v>56</v>
      </c>
      <c r="CI140" s="98">
        <v>53</v>
      </c>
      <c r="CJ140" s="98">
        <v>56</v>
      </c>
      <c r="CK140" s="98">
        <v>61</v>
      </c>
      <c r="CL140" s="98">
        <v>55</v>
      </c>
      <c r="CM140" s="243">
        <v>54</v>
      </c>
      <c r="CN140" s="98">
        <v>58</v>
      </c>
      <c r="CO140" s="98">
        <v>32</v>
      </c>
      <c r="CP140" s="579">
        <f t="shared" si="48"/>
        <v>109</v>
      </c>
      <c r="CQ140" s="80">
        <f t="shared" si="51"/>
        <v>98</v>
      </c>
      <c r="CR140" s="27">
        <f t="shared" si="52"/>
        <v>90</v>
      </c>
      <c r="CS140" s="365">
        <f t="shared" si="49"/>
        <v>-8.1632653061224474</v>
      </c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</row>
    <row r="141" spans="1:3398" ht="20.100000000000001" customHeight="1" x14ac:dyDescent="0.25">
      <c r="A141" s="542"/>
      <c r="B141" s="172" t="s">
        <v>11</v>
      </c>
      <c r="C141" s="173" t="s">
        <v>12</v>
      </c>
      <c r="D141" s="186">
        <v>45</v>
      </c>
      <c r="E141" s="187">
        <v>45</v>
      </c>
      <c r="F141" s="187">
        <v>71</v>
      </c>
      <c r="G141" s="187">
        <v>70</v>
      </c>
      <c r="H141" s="187">
        <v>54</v>
      </c>
      <c r="I141" s="187">
        <v>50</v>
      </c>
      <c r="J141" s="187">
        <v>61</v>
      </c>
      <c r="K141" s="187">
        <v>44</v>
      </c>
      <c r="L141" s="187">
        <v>45</v>
      </c>
      <c r="M141" s="187">
        <v>41</v>
      </c>
      <c r="N141" s="187">
        <v>43</v>
      </c>
      <c r="O141" s="187">
        <v>50</v>
      </c>
      <c r="P141" s="170">
        <v>619</v>
      </c>
      <c r="Q141" s="179">
        <v>37</v>
      </c>
      <c r="R141" s="179">
        <v>31</v>
      </c>
      <c r="S141" s="179">
        <v>43</v>
      </c>
      <c r="T141" s="179">
        <v>33</v>
      </c>
      <c r="U141" s="179">
        <v>33</v>
      </c>
      <c r="V141" s="179">
        <v>41</v>
      </c>
      <c r="W141" s="179">
        <v>34</v>
      </c>
      <c r="X141" s="179">
        <v>32</v>
      </c>
      <c r="Y141" s="179">
        <v>35</v>
      </c>
      <c r="Z141" s="190">
        <v>48</v>
      </c>
      <c r="AA141" s="190">
        <v>39</v>
      </c>
      <c r="AB141" s="190">
        <v>51</v>
      </c>
      <c r="AC141" s="170">
        <v>457</v>
      </c>
      <c r="AD141" s="180">
        <v>48</v>
      </c>
      <c r="AE141" s="180">
        <v>45</v>
      </c>
      <c r="AF141" s="180">
        <v>51</v>
      </c>
      <c r="AG141" s="180">
        <v>30</v>
      </c>
      <c r="AH141" s="180">
        <v>48</v>
      </c>
      <c r="AI141" s="180">
        <v>48</v>
      </c>
      <c r="AJ141" s="180">
        <v>58</v>
      </c>
      <c r="AK141" s="180">
        <v>48</v>
      </c>
      <c r="AL141" s="180">
        <v>47</v>
      </c>
      <c r="AM141" s="240">
        <v>57</v>
      </c>
      <c r="AN141" s="240">
        <v>47</v>
      </c>
      <c r="AO141" s="240">
        <v>58</v>
      </c>
      <c r="AP141" s="138">
        <v>41</v>
      </c>
      <c r="AQ141" s="98">
        <v>30</v>
      </c>
      <c r="AR141" s="98">
        <v>60</v>
      </c>
      <c r="AS141" s="98">
        <v>41</v>
      </c>
      <c r="AT141" s="98">
        <v>52</v>
      </c>
      <c r="AU141" s="98">
        <v>43</v>
      </c>
      <c r="AV141" s="98">
        <v>55</v>
      </c>
      <c r="AW141" s="98">
        <v>54</v>
      </c>
      <c r="AX141" s="98">
        <v>44</v>
      </c>
      <c r="AY141" s="98">
        <v>46</v>
      </c>
      <c r="AZ141" s="98">
        <v>38</v>
      </c>
      <c r="BA141" s="98">
        <v>43</v>
      </c>
      <c r="BB141" s="138">
        <v>34</v>
      </c>
      <c r="BC141" s="98">
        <v>28</v>
      </c>
      <c r="BD141" s="98">
        <v>49</v>
      </c>
      <c r="BE141" s="98">
        <v>48</v>
      </c>
      <c r="BF141" s="98">
        <v>59</v>
      </c>
      <c r="BG141" s="98">
        <v>49</v>
      </c>
      <c r="BH141" s="98">
        <v>51</v>
      </c>
      <c r="BI141" s="98">
        <v>53</v>
      </c>
      <c r="BJ141" s="98">
        <v>59</v>
      </c>
      <c r="BK141" s="98">
        <v>63</v>
      </c>
      <c r="BL141" s="98">
        <v>61</v>
      </c>
      <c r="BM141" s="98">
        <v>52</v>
      </c>
      <c r="BN141" s="439">
        <f t="shared" si="50"/>
        <v>606</v>
      </c>
      <c r="BO141" s="98">
        <v>52</v>
      </c>
      <c r="BP141" s="98">
        <v>50</v>
      </c>
      <c r="BQ141" s="98">
        <v>53</v>
      </c>
      <c r="BR141" s="98">
        <v>45</v>
      </c>
      <c r="BS141" s="98">
        <v>58</v>
      </c>
      <c r="BT141" s="98">
        <v>42</v>
      </c>
      <c r="BU141" s="98">
        <v>67</v>
      </c>
      <c r="BV141" s="98">
        <v>50</v>
      </c>
      <c r="BW141" s="98">
        <v>67</v>
      </c>
      <c r="BX141" s="98">
        <v>76</v>
      </c>
      <c r="BY141" s="98">
        <v>64</v>
      </c>
      <c r="BZ141" s="98">
        <v>56</v>
      </c>
      <c r="CA141" s="478">
        <f t="shared" si="26"/>
        <v>680</v>
      </c>
      <c r="CB141" s="98">
        <v>51</v>
      </c>
      <c r="CC141" s="98">
        <v>38</v>
      </c>
      <c r="CD141" s="98">
        <v>60</v>
      </c>
      <c r="CE141" s="98">
        <v>55</v>
      </c>
      <c r="CF141" s="98">
        <v>49</v>
      </c>
      <c r="CG141" s="98">
        <v>56</v>
      </c>
      <c r="CH141" s="98">
        <v>63</v>
      </c>
      <c r="CI141" s="98">
        <v>48</v>
      </c>
      <c r="CJ141" s="98">
        <v>57</v>
      </c>
      <c r="CK141" s="98">
        <v>61</v>
      </c>
      <c r="CL141" s="98">
        <v>52</v>
      </c>
      <c r="CM141" s="243">
        <v>64</v>
      </c>
      <c r="CN141" s="98">
        <v>60</v>
      </c>
      <c r="CO141" s="98">
        <v>32</v>
      </c>
      <c r="CP141" s="579">
        <f t="shared" si="48"/>
        <v>102</v>
      </c>
      <c r="CQ141" s="80">
        <f t="shared" si="51"/>
        <v>89</v>
      </c>
      <c r="CR141" s="27">
        <f t="shared" si="52"/>
        <v>92</v>
      </c>
      <c r="CS141" s="365">
        <f t="shared" si="49"/>
        <v>3.3707865168539408</v>
      </c>
      <c r="CY141" s="233"/>
      <c r="CZ141" s="233"/>
      <c r="DA141" s="233"/>
      <c r="DB141" s="233"/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</row>
    <row r="142" spans="1:3398" ht="20.100000000000001" customHeight="1" x14ac:dyDescent="0.25">
      <c r="A142" s="542"/>
      <c r="B142" s="172" t="s">
        <v>13</v>
      </c>
      <c r="C142" s="130" t="s">
        <v>134</v>
      </c>
      <c r="D142" s="186">
        <v>1</v>
      </c>
      <c r="E142" s="187">
        <v>1</v>
      </c>
      <c r="F142" s="187">
        <v>1</v>
      </c>
      <c r="G142" s="187">
        <v>1</v>
      </c>
      <c r="H142" s="187">
        <v>2</v>
      </c>
      <c r="I142" s="187">
        <v>2</v>
      </c>
      <c r="J142" s="187">
        <v>1</v>
      </c>
      <c r="K142" s="187">
        <v>2</v>
      </c>
      <c r="L142" s="187">
        <v>1</v>
      </c>
      <c r="M142" s="187">
        <v>1</v>
      </c>
      <c r="N142" s="187">
        <v>1</v>
      </c>
      <c r="O142" s="187">
        <v>1</v>
      </c>
      <c r="P142" s="170">
        <v>15</v>
      </c>
      <c r="Q142" s="179">
        <v>1</v>
      </c>
      <c r="R142" s="179">
        <v>1</v>
      </c>
      <c r="S142" s="179">
        <v>1</v>
      </c>
      <c r="T142" s="179">
        <v>1</v>
      </c>
      <c r="U142" s="179">
        <v>1</v>
      </c>
      <c r="V142" s="179">
        <v>1</v>
      </c>
      <c r="W142" s="179">
        <v>1</v>
      </c>
      <c r="X142" s="179">
        <v>1</v>
      </c>
      <c r="Y142" s="179">
        <v>1</v>
      </c>
      <c r="Z142" s="190">
        <v>1</v>
      </c>
      <c r="AA142" s="190">
        <v>1</v>
      </c>
      <c r="AB142" s="190">
        <v>1</v>
      </c>
      <c r="AC142" s="170">
        <v>12</v>
      </c>
      <c r="AD142" s="180">
        <v>1</v>
      </c>
      <c r="AE142" s="180">
        <v>1</v>
      </c>
      <c r="AF142" s="180">
        <v>1</v>
      </c>
      <c r="AG142" s="180">
        <v>1</v>
      </c>
      <c r="AH142" s="180">
        <v>1</v>
      </c>
      <c r="AI142" s="180">
        <v>1</v>
      </c>
      <c r="AJ142" s="180">
        <v>3</v>
      </c>
      <c r="AK142" s="180">
        <v>1</v>
      </c>
      <c r="AL142" s="180">
        <v>1</v>
      </c>
      <c r="AM142" s="240">
        <v>1</v>
      </c>
      <c r="AN142" s="240">
        <v>1</v>
      </c>
      <c r="AO142" s="240">
        <v>1</v>
      </c>
      <c r="AP142" s="138">
        <v>1</v>
      </c>
      <c r="AQ142" s="98">
        <v>1</v>
      </c>
      <c r="AR142" s="98">
        <v>1</v>
      </c>
      <c r="AS142" s="98">
        <v>1</v>
      </c>
      <c r="AT142" s="98">
        <v>2</v>
      </c>
      <c r="AU142" s="98">
        <v>1</v>
      </c>
      <c r="AV142" s="98">
        <v>1</v>
      </c>
      <c r="AW142" s="98">
        <v>1</v>
      </c>
      <c r="AX142" s="98">
        <v>0</v>
      </c>
      <c r="AY142" s="98">
        <v>2</v>
      </c>
      <c r="AZ142" s="98">
        <v>1</v>
      </c>
      <c r="BA142" s="98">
        <v>1</v>
      </c>
      <c r="BB142" s="138">
        <v>1</v>
      </c>
      <c r="BC142" s="98">
        <v>1</v>
      </c>
      <c r="BD142" s="98">
        <v>1</v>
      </c>
      <c r="BE142" s="98">
        <v>1</v>
      </c>
      <c r="BF142" s="98">
        <v>2</v>
      </c>
      <c r="BG142" s="98">
        <v>1</v>
      </c>
      <c r="BH142" s="98">
        <v>1</v>
      </c>
      <c r="BI142" s="98">
        <v>2</v>
      </c>
      <c r="BJ142" s="98">
        <v>3</v>
      </c>
      <c r="BK142" s="98">
        <v>2</v>
      </c>
      <c r="BL142" s="98">
        <v>1</v>
      </c>
      <c r="BM142" s="98">
        <v>1</v>
      </c>
      <c r="BN142" s="439">
        <f t="shared" si="50"/>
        <v>17</v>
      </c>
      <c r="BO142" s="98">
        <v>1</v>
      </c>
      <c r="BP142" s="98">
        <v>1</v>
      </c>
      <c r="BQ142" s="98">
        <v>1</v>
      </c>
      <c r="BR142" s="98">
        <v>1</v>
      </c>
      <c r="BS142" s="98">
        <v>1</v>
      </c>
      <c r="BT142" s="98">
        <v>1</v>
      </c>
      <c r="BU142" s="98">
        <v>1</v>
      </c>
      <c r="BV142" s="98">
        <v>1</v>
      </c>
      <c r="BW142" s="98">
        <v>0</v>
      </c>
      <c r="BX142" s="98">
        <v>0</v>
      </c>
      <c r="BY142" s="98">
        <v>0</v>
      </c>
      <c r="BZ142" s="98">
        <v>0</v>
      </c>
      <c r="CA142" s="478">
        <f t="shared" si="26"/>
        <v>8</v>
      </c>
      <c r="CB142" s="98">
        <v>0</v>
      </c>
      <c r="CC142" s="98">
        <v>0</v>
      </c>
      <c r="CD142" s="98">
        <v>0</v>
      </c>
      <c r="CE142" s="98">
        <v>0</v>
      </c>
      <c r="CF142" s="98">
        <v>0</v>
      </c>
      <c r="CG142" s="98">
        <v>0</v>
      </c>
      <c r="CH142" s="98">
        <v>0</v>
      </c>
      <c r="CI142" s="98">
        <v>0</v>
      </c>
      <c r="CJ142" s="98">
        <v>0</v>
      </c>
      <c r="CK142" s="98">
        <v>0</v>
      </c>
      <c r="CL142" s="98">
        <v>0</v>
      </c>
      <c r="CM142" s="243">
        <v>0</v>
      </c>
      <c r="CN142" s="98">
        <v>0</v>
      </c>
      <c r="CO142" s="98">
        <v>0</v>
      </c>
      <c r="CP142" s="579">
        <f t="shared" si="48"/>
        <v>2</v>
      </c>
      <c r="CQ142" s="80">
        <f t="shared" si="51"/>
        <v>0</v>
      </c>
      <c r="CR142" s="27">
        <f t="shared" si="52"/>
        <v>0</v>
      </c>
      <c r="CS142" s="365"/>
      <c r="CY142" s="233"/>
      <c r="CZ142" s="233"/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</row>
    <row r="143" spans="1:3398" ht="20.100000000000001" customHeight="1" x14ac:dyDescent="0.25">
      <c r="A143" s="542"/>
      <c r="B143" s="172" t="s">
        <v>14</v>
      </c>
      <c r="C143" s="130" t="s">
        <v>135</v>
      </c>
      <c r="D143" s="186">
        <v>0</v>
      </c>
      <c r="E143" s="187">
        <v>0</v>
      </c>
      <c r="F143" s="187">
        <v>0</v>
      </c>
      <c r="G143" s="187">
        <v>0</v>
      </c>
      <c r="H143" s="187">
        <v>0</v>
      </c>
      <c r="I143" s="187">
        <v>0</v>
      </c>
      <c r="J143" s="187">
        <v>0</v>
      </c>
      <c r="K143" s="187">
        <v>0</v>
      </c>
      <c r="L143" s="187">
        <v>0</v>
      </c>
      <c r="M143" s="187">
        <v>0</v>
      </c>
      <c r="N143" s="187">
        <v>0</v>
      </c>
      <c r="O143" s="187">
        <v>0</v>
      </c>
      <c r="P143" s="170">
        <v>0</v>
      </c>
      <c r="Q143" s="179">
        <v>0</v>
      </c>
      <c r="R143" s="179">
        <v>0</v>
      </c>
      <c r="S143" s="179">
        <v>0</v>
      </c>
      <c r="T143" s="179">
        <v>0</v>
      </c>
      <c r="U143" s="179">
        <v>0</v>
      </c>
      <c r="V143" s="179">
        <v>0</v>
      </c>
      <c r="W143" s="179">
        <v>0</v>
      </c>
      <c r="X143" s="179">
        <v>0</v>
      </c>
      <c r="Y143" s="179">
        <v>0</v>
      </c>
      <c r="Z143" s="190">
        <v>0</v>
      </c>
      <c r="AA143" s="190">
        <v>0</v>
      </c>
      <c r="AB143" s="190">
        <v>0</v>
      </c>
      <c r="AC143" s="170">
        <v>0</v>
      </c>
      <c r="AD143" s="180">
        <v>0</v>
      </c>
      <c r="AE143" s="180">
        <v>0</v>
      </c>
      <c r="AF143" s="180">
        <v>0</v>
      </c>
      <c r="AG143" s="180">
        <v>0</v>
      </c>
      <c r="AH143" s="180">
        <v>0</v>
      </c>
      <c r="AI143" s="180">
        <v>0</v>
      </c>
      <c r="AJ143" s="180">
        <v>0</v>
      </c>
      <c r="AK143" s="180">
        <v>0</v>
      </c>
      <c r="AL143" s="180">
        <v>0</v>
      </c>
      <c r="AM143" s="240">
        <v>0</v>
      </c>
      <c r="AN143" s="240">
        <v>0</v>
      </c>
      <c r="AO143" s="240">
        <v>0</v>
      </c>
      <c r="AP143" s="138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8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9">
        <f t="shared" si="50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8">
        <f t="shared" si="26"/>
        <v>0</v>
      </c>
      <c r="CB143" s="98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0</v>
      </c>
      <c r="CI143" s="98">
        <v>0</v>
      </c>
      <c r="CJ143" s="98">
        <v>0</v>
      </c>
      <c r="CK143" s="98">
        <v>0</v>
      </c>
      <c r="CL143" s="98">
        <v>0</v>
      </c>
      <c r="CM143" s="243">
        <v>0</v>
      </c>
      <c r="CN143" s="98">
        <v>0</v>
      </c>
      <c r="CO143" s="98">
        <v>0</v>
      </c>
      <c r="CP143" s="579">
        <f t="shared" si="48"/>
        <v>0</v>
      </c>
      <c r="CQ143" s="80">
        <f t="shared" si="51"/>
        <v>0</v>
      </c>
      <c r="CR143" s="27">
        <f t="shared" si="52"/>
        <v>0</v>
      </c>
      <c r="CS143" s="365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</row>
    <row r="144" spans="1:3398" ht="20.100000000000001" customHeight="1" x14ac:dyDescent="0.25">
      <c r="A144" s="542"/>
      <c r="B144" s="172" t="s">
        <v>15</v>
      </c>
      <c r="C144" s="173" t="s">
        <v>16</v>
      </c>
      <c r="D144" s="186">
        <v>0</v>
      </c>
      <c r="E144" s="187">
        <v>0</v>
      </c>
      <c r="F144" s="187">
        <v>1</v>
      </c>
      <c r="G144" s="187">
        <v>1</v>
      </c>
      <c r="H144" s="187">
        <v>2</v>
      </c>
      <c r="I144" s="187">
        <v>0</v>
      </c>
      <c r="J144" s="187">
        <v>0</v>
      </c>
      <c r="K144" s="187">
        <v>0</v>
      </c>
      <c r="L144" s="187">
        <v>0</v>
      </c>
      <c r="M144" s="187">
        <v>1</v>
      </c>
      <c r="N144" s="187">
        <v>0</v>
      </c>
      <c r="O144" s="187">
        <v>0</v>
      </c>
      <c r="P144" s="170">
        <v>5</v>
      </c>
      <c r="Q144" s="179">
        <v>0</v>
      </c>
      <c r="R144" s="179">
        <v>0</v>
      </c>
      <c r="S144" s="179">
        <v>0</v>
      </c>
      <c r="T144" s="179">
        <v>0</v>
      </c>
      <c r="U144" s="179">
        <v>0</v>
      </c>
      <c r="V144" s="179">
        <v>0</v>
      </c>
      <c r="W144" s="179">
        <v>0</v>
      </c>
      <c r="X144" s="179">
        <v>0</v>
      </c>
      <c r="Y144" s="179">
        <v>0</v>
      </c>
      <c r="Z144" s="190">
        <v>0</v>
      </c>
      <c r="AA144" s="190">
        <v>12</v>
      </c>
      <c r="AB144" s="190">
        <v>148</v>
      </c>
      <c r="AC144" s="170">
        <v>160</v>
      </c>
      <c r="AD144" s="180">
        <v>5</v>
      </c>
      <c r="AE144" s="180">
        <v>2</v>
      </c>
      <c r="AF144" s="180">
        <v>3</v>
      </c>
      <c r="AG144" s="180">
        <v>4</v>
      </c>
      <c r="AH144" s="180">
        <v>18</v>
      </c>
      <c r="AI144" s="180">
        <v>5</v>
      </c>
      <c r="AJ144" s="180">
        <v>24</v>
      </c>
      <c r="AK144" s="180">
        <v>58</v>
      </c>
      <c r="AL144" s="180">
        <v>21</v>
      </c>
      <c r="AM144" s="240">
        <v>5</v>
      </c>
      <c r="AN144" s="240">
        <v>1</v>
      </c>
      <c r="AO144" s="240">
        <v>0</v>
      </c>
      <c r="AP144" s="138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0</v>
      </c>
      <c r="AX144" s="98">
        <v>0</v>
      </c>
      <c r="AY144" s="98">
        <v>0</v>
      </c>
      <c r="AZ144" s="98">
        <v>0</v>
      </c>
      <c r="BA144" s="98">
        <v>0</v>
      </c>
      <c r="BB144" s="138">
        <v>1</v>
      </c>
      <c r="BC144" s="98">
        <v>4</v>
      </c>
      <c r="BD144" s="98">
        <v>2</v>
      </c>
      <c r="BE144" s="98">
        <v>1</v>
      </c>
      <c r="BF144" s="98">
        <v>0</v>
      </c>
      <c r="BG144" s="98">
        <v>1</v>
      </c>
      <c r="BH144" s="98">
        <v>1</v>
      </c>
      <c r="BI144" s="98">
        <v>0</v>
      </c>
      <c r="BJ144" s="98">
        <v>0</v>
      </c>
      <c r="BK144" s="98">
        <v>2</v>
      </c>
      <c r="BL144" s="98">
        <v>2</v>
      </c>
      <c r="BM144" s="98">
        <v>0</v>
      </c>
      <c r="BN144" s="439">
        <f t="shared" si="50"/>
        <v>14</v>
      </c>
      <c r="BO144" s="98">
        <v>0</v>
      </c>
      <c r="BP144" s="98">
        <v>0</v>
      </c>
      <c r="BQ144" s="98">
        <v>0</v>
      </c>
      <c r="BR144" s="98">
        <v>0</v>
      </c>
      <c r="BS144" s="98">
        <v>0</v>
      </c>
      <c r="BT144" s="98">
        <v>0</v>
      </c>
      <c r="BU144" s="98">
        <v>0</v>
      </c>
      <c r="BV144" s="98">
        <v>0</v>
      </c>
      <c r="BW144" s="98">
        <v>0</v>
      </c>
      <c r="BX144" s="98">
        <v>0</v>
      </c>
      <c r="BY144" s="98">
        <v>0</v>
      </c>
      <c r="BZ144" s="98">
        <v>0</v>
      </c>
      <c r="CA144" s="478">
        <f t="shared" si="26"/>
        <v>0</v>
      </c>
      <c r="CB144" s="98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0</v>
      </c>
      <c r="CI144" s="98">
        <v>0</v>
      </c>
      <c r="CJ144" s="98">
        <v>0</v>
      </c>
      <c r="CK144" s="98">
        <v>2</v>
      </c>
      <c r="CL144" s="98">
        <v>0</v>
      </c>
      <c r="CM144" s="243">
        <v>0</v>
      </c>
      <c r="CN144" s="98">
        <v>0</v>
      </c>
      <c r="CO144" s="98">
        <v>0</v>
      </c>
      <c r="CP144" s="579">
        <f t="shared" si="48"/>
        <v>0</v>
      </c>
      <c r="CQ144" s="80">
        <f t="shared" si="51"/>
        <v>0</v>
      </c>
      <c r="CR144" s="27">
        <f t="shared" si="52"/>
        <v>0</v>
      </c>
      <c r="CS144" s="365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</row>
    <row r="145" spans="1:120" ht="20.100000000000001" customHeight="1" x14ac:dyDescent="0.25">
      <c r="A145" s="542"/>
      <c r="B145" s="172" t="s">
        <v>19</v>
      </c>
      <c r="C145" s="173" t="s">
        <v>20</v>
      </c>
      <c r="D145" s="186">
        <v>258</v>
      </c>
      <c r="E145" s="187">
        <v>208</v>
      </c>
      <c r="F145" s="187">
        <v>237</v>
      </c>
      <c r="G145" s="187">
        <v>235</v>
      </c>
      <c r="H145" s="187">
        <v>218</v>
      </c>
      <c r="I145" s="187">
        <v>224</v>
      </c>
      <c r="J145" s="187">
        <v>253</v>
      </c>
      <c r="K145" s="187">
        <v>234</v>
      </c>
      <c r="L145" s="187">
        <v>248</v>
      </c>
      <c r="M145" s="187">
        <v>231</v>
      </c>
      <c r="N145" s="187">
        <v>234</v>
      </c>
      <c r="O145" s="187">
        <v>260</v>
      </c>
      <c r="P145" s="170">
        <v>2840</v>
      </c>
      <c r="Q145" s="179">
        <v>214</v>
      </c>
      <c r="R145" s="179">
        <v>207</v>
      </c>
      <c r="S145" s="179">
        <v>263</v>
      </c>
      <c r="T145" s="179">
        <v>254</v>
      </c>
      <c r="U145" s="179">
        <v>246</v>
      </c>
      <c r="V145" s="179">
        <v>226</v>
      </c>
      <c r="W145" s="179">
        <v>238</v>
      </c>
      <c r="X145" s="179">
        <v>238</v>
      </c>
      <c r="Y145" s="179">
        <v>246</v>
      </c>
      <c r="Z145" s="190">
        <v>233</v>
      </c>
      <c r="AA145" s="190">
        <v>238</v>
      </c>
      <c r="AB145" s="190">
        <v>250</v>
      </c>
      <c r="AC145" s="170">
        <v>2853</v>
      </c>
      <c r="AD145" s="180">
        <v>227</v>
      </c>
      <c r="AE145" s="180">
        <v>235</v>
      </c>
      <c r="AF145" s="180">
        <v>237</v>
      </c>
      <c r="AG145" s="180">
        <v>249</v>
      </c>
      <c r="AH145" s="180">
        <v>264</v>
      </c>
      <c r="AI145" s="180">
        <v>254</v>
      </c>
      <c r="AJ145" s="180">
        <v>276</v>
      </c>
      <c r="AK145" s="180">
        <v>409</v>
      </c>
      <c r="AL145" s="180">
        <v>401</v>
      </c>
      <c r="AM145" s="240">
        <v>342</v>
      </c>
      <c r="AN145" s="240">
        <v>385</v>
      </c>
      <c r="AO145" s="240">
        <v>385</v>
      </c>
      <c r="AP145" s="138">
        <v>350</v>
      </c>
      <c r="AQ145" s="98">
        <v>368</v>
      </c>
      <c r="AR145" s="98">
        <v>416</v>
      </c>
      <c r="AS145" s="98">
        <v>364</v>
      </c>
      <c r="AT145" s="98">
        <v>437</v>
      </c>
      <c r="AU145" s="98">
        <v>380</v>
      </c>
      <c r="AV145" s="98">
        <v>409</v>
      </c>
      <c r="AW145" s="98">
        <v>418</v>
      </c>
      <c r="AX145" s="98">
        <v>391</v>
      </c>
      <c r="AY145" s="98">
        <v>462</v>
      </c>
      <c r="AZ145" s="98">
        <v>386</v>
      </c>
      <c r="BA145" s="98">
        <v>416</v>
      </c>
      <c r="BB145" s="138">
        <v>403</v>
      </c>
      <c r="BC145" s="98">
        <v>351</v>
      </c>
      <c r="BD145" s="98">
        <v>379</v>
      </c>
      <c r="BE145" s="98">
        <v>442</v>
      </c>
      <c r="BF145" s="98">
        <v>446</v>
      </c>
      <c r="BG145" s="98">
        <v>403</v>
      </c>
      <c r="BH145" s="98">
        <v>467</v>
      </c>
      <c r="BI145" s="98">
        <v>453</v>
      </c>
      <c r="BJ145" s="98">
        <v>442</v>
      </c>
      <c r="BK145" s="98">
        <v>476</v>
      </c>
      <c r="BL145" s="98">
        <v>448</v>
      </c>
      <c r="BM145" s="98">
        <v>453</v>
      </c>
      <c r="BN145" s="439">
        <f t="shared" si="50"/>
        <v>5163</v>
      </c>
      <c r="BO145" s="98">
        <v>433</v>
      </c>
      <c r="BP145" s="98">
        <v>437</v>
      </c>
      <c r="BQ145" s="98">
        <v>404</v>
      </c>
      <c r="BR145" s="98">
        <v>474</v>
      </c>
      <c r="BS145" s="98">
        <v>448</v>
      </c>
      <c r="BT145" s="98">
        <v>444</v>
      </c>
      <c r="BU145" s="98">
        <v>487</v>
      </c>
      <c r="BV145" s="98">
        <v>451</v>
      </c>
      <c r="BW145" s="98">
        <v>502</v>
      </c>
      <c r="BX145" s="98">
        <v>504</v>
      </c>
      <c r="BY145" s="98">
        <v>412</v>
      </c>
      <c r="BZ145" s="98">
        <v>495</v>
      </c>
      <c r="CA145" s="478">
        <f t="shared" si="26"/>
        <v>5491</v>
      </c>
      <c r="CB145" s="98">
        <v>412</v>
      </c>
      <c r="CC145" s="98">
        <v>367</v>
      </c>
      <c r="CD145" s="98">
        <v>461</v>
      </c>
      <c r="CE145" s="98">
        <v>480</v>
      </c>
      <c r="CF145" s="98">
        <v>421</v>
      </c>
      <c r="CG145" s="98">
        <v>415</v>
      </c>
      <c r="CH145" s="98">
        <v>483</v>
      </c>
      <c r="CI145" s="98">
        <v>419</v>
      </c>
      <c r="CJ145" s="98">
        <v>462</v>
      </c>
      <c r="CK145" s="98">
        <v>454</v>
      </c>
      <c r="CL145" s="98">
        <v>442</v>
      </c>
      <c r="CM145" s="243">
        <v>475</v>
      </c>
      <c r="CN145" s="98">
        <v>408</v>
      </c>
      <c r="CO145" s="98">
        <v>389</v>
      </c>
      <c r="CP145" s="579">
        <f t="shared" si="48"/>
        <v>870</v>
      </c>
      <c r="CQ145" s="80">
        <f t="shared" si="51"/>
        <v>779</v>
      </c>
      <c r="CR145" s="27">
        <f t="shared" si="52"/>
        <v>797</v>
      </c>
      <c r="CS145" s="365">
        <f t="shared" ref="CS145:CS149" si="58">((CR145/CQ145)-1)*100</f>
        <v>2.3106546854942289</v>
      </c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</row>
    <row r="146" spans="1:120" ht="20.100000000000001" customHeight="1" x14ac:dyDescent="0.25">
      <c r="A146" s="542"/>
      <c r="B146" s="110" t="s">
        <v>26</v>
      </c>
      <c r="C146" s="130" t="s">
        <v>124</v>
      </c>
      <c r="D146" s="186">
        <v>0</v>
      </c>
      <c r="E146" s="187">
        <v>0</v>
      </c>
      <c r="F146" s="187">
        <v>0</v>
      </c>
      <c r="G146" s="187">
        <v>0</v>
      </c>
      <c r="H146" s="187">
        <v>0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  <c r="O146" s="187">
        <v>0</v>
      </c>
      <c r="P146" s="170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90">
        <v>0</v>
      </c>
      <c r="AA146" s="190">
        <v>0</v>
      </c>
      <c r="AB146" s="190">
        <v>0</v>
      </c>
      <c r="AC146" s="170">
        <v>0</v>
      </c>
      <c r="AD146" s="180">
        <v>0</v>
      </c>
      <c r="AE146" s="180">
        <v>0</v>
      </c>
      <c r="AF146" s="180">
        <v>0</v>
      </c>
      <c r="AG146" s="180">
        <v>0</v>
      </c>
      <c r="AH146" s="180">
        <v>0</v>
      </c>
      <c r="AI146" s="180">
        <v>0</v>
      </c>
      <c r="AJ146" s="180">
        <v>0</v>
      </c>
      <c r="AK146" s="180">
        <v>0</v>
      </c>
      <c r="AL146" s="180">
        <v>0</v>
      </c>
      <c r="AM146" s="180">
        <v>0</v>
      </c>
      <c r="AN146" s="180">
        <v>0</v>
      </c>
      <c r="AO146" s="180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0</v>
      </c>
      <c r="BC146" s="98">
        <v>0</v>
      </c>
      <c r="BD146" s="98">
        <v>0</v>
      </c>
      <c r="BE146" s="98">
        <v>0</v>
      </c>
      <c r="BF146" s="98">
        <v>0</v>
      </c>
      <c r="BG146" s="98">
        <v>0</v>
      </c>
      <c r="BH146" s="98">
        <v>0</v>
      </c>
      <c r="BI146" s="98">
        <v>0</v>
      </c>
      <c r="BJ146" s="98">
        <v>0</v>
      </c>
      <c r="BK146" s="98">
        <v>0</v>
      </c>
      <c r="BL146" s="98">
        <v>0</v>
      </c>
      <c r="BM146" s="98">
        <v>0</v>
      </c>
      <c r="BN146" s="439">
        <f t="shared" si="50"/>
        <v>0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29</v>
      </c>
      <c r="BX146" s="98">
        <v>56</v>
      </c>
      <c r="BY146" s="98">
        <v>28</v>
      </c>
      <c r="BZ146" s="98">
        <v>23</v>
      </c>
      <c r="CA146" s="478">
        <f t="shared" si="26"/>
        <v>136</v>
      </c>
      <c r="CB146" s="98">
        <v>34</v>
      </c>
      <c r="CC146" s="98">
        <v>8</v>
      </c>
      <c r="CD146" s="98">
        <v>1</v>
      </c>
      <c r="CE146" s="98">
        <v>2</v>
      </c>
      <c r="CF146" s="98">
        <v>1</v>
      </c>
      <c r="CG146" s="98">
        <v>0</v>
      </c>
      <c r="CH146" s="98">
        <v>3</v>
      </c>
      <c r="CI146" s="98">
        <v>10</v>
      </c>
      <c r="CJ146" s="98">
        <v>4</v>
      </c>
      <c r="CK146" s="98">
        <v>7</v>
      </c>
      <c r="CL146" s="98">
        <v>8</v>
      </c>
      <c r="CM146" s="243">
        <v>23</v>
      </c>
      <c r="CN146" s="98">
        <v>7</v>
      </c>
      <c r="CO146" s="98">
        <v>15</v>
      </c>
      <c r="CP146" s="579">
        <f t="shared" si="48"/>
        <v>0</v>
      </c>
      <c r="CQ146" s="80">
        <f t="shared" si="51"/>
        <v>42</v>
      </c>
      <c r="CR146" s="27">
        <f t="shared" si="52"/>
        <v>22</v>
      </c>
      <c r="CS146" s="365">
        <f t="shared" si="58"/>
        <v>-47.619047619047613</v>
      </c>
      <c r="CY146" s="233"/>
      <c r="CZ146" s="233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</row>
    <row r="147" spans="1:120" ht="20.100000000000001" customHeight="1" x14ac:dyDescent="0.25">
      <c r="A147" s="542"/>
      <c r="B147" s="110" t="s">
        <v>150</v>
      </c>
      <c r="C147" s="130" t="s">
        <v>154</v>
      </c>
      <c r="D147" s="186">
        <v>0</v>
      </c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70">
        <v>0</v>
      </c>
      <c r="Q147" s="179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90">
        <v>0</v>
      </c>
      <c r="AA147" s="190">
        <v>0</v>
      </c>
      <c r="AB147" s="190">
        <v>0</v>
      </c>
      <c r="AC147" s="170">
        <v>0</v>
      </c>
      <c r="AD147" s="180">
        <v>0</v>
      </c>
      <c r="AE147" s="180">
        <v>0</v>
      </c>
      <c r="AF147" s="180">
        <v>0</v>
      </c>
      <c r="AG147" s="180">
        <v>0</v>
      </c>
      <c r="AH147" s="180">
        <v>0</v>
      </c>
      <c r="AI147" s="180">
        <v>0</v>
      </c>
      <c r="AJ147" s="180">
        <v>0</v>
      </c>
      <c r="AK147" s="180">
        <v>0</v>
      </c>
      <c r="AL147" s="180">
        <v>0</v>
      </c>
      <c r="AM147" s="180">
        <v>0</v>
      </c>
      <c r="AN147" s="180">
        <v>0</v>
      </c>
      <c r="AO147" s="180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39">
        <f t="shared" si="50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305</v>
      </c>
      <c r="CA147" s="478">
        <f t="shared" si="26"/>
        <v>305</v>
      </c>
      <c r="CB147" s="98">
        <v>301</v>
      </c>
      <c r="CC147" s="98">
        <v>279</v>
      </c>
      <c r="CD147" s="98">
        <v>322</v>
      </c>
      <c r="CE147" s="98">
        <v>289</v>
      </c>
      <c r="CF147" s="98">
        <v>292</v>
      </c>
      <c r="CG147" s="98">
        <v>312</v>
      </c>
      <c r="CH147" s="98">
        <v>340</v>
      </c>
      <c r="CI147" s="98">
        <v>331</v>
      </c>
      <c r="CJ147" s="98">
        <v>333</v>
      </c>
      <c r="CK147" s="98">
        <v>347</v>
      </c>
      <c r="CL147" s="98">
        <v>302</v>
      </c>
      <c r="CM147" s="243">
        <v>338</v>
      </c>
      <c r="CN147" s="98">
        <v>281</v>
      </c>
      <c r="CO147" s="98">
        <v>264</v>
      </c>
      <c r="CP147" s="579">
        <f t="shared" si="48"/>
        <v>0</v>
      </c>
      <c r="CQ147" s="80">
        <f t="shared" si="51"/>
        <v>580</v>
      </c>
      <c r="CR147" s="27">
        <f t="shared" si="52"/>
        <v>545</v>
      </c>
      <c r="CS147" s="365">
        <f t="shared" si="58"/>
        <v>-6.0344827586206851</v>
      </c>
      <c r="CY147" s="233"/>
      <c r="CZ147" s="233"/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</row>
    <row r="148" spans="1:120" ht="20.100000000000001" customHeight="1" x14ac:dyDescent="0.25">
      <c r="A148" s="542"/>
      <c r="B148" s="110" t="s">
        <v>148</v>
      </c>
      <c r="C148" s="130" t="s">
        <v>153</v>
      </c>
      <c r="D148" s="186">
        <v>0</v>
      </c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70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0</v>
      </c>
      <c r="AB148" s="190">
        <v>0</v>
      </c>
      <c r="AC148" s="170">
        <v>0</v>
      </c>
      <c r="AD148" s="180">
        <v>0</v>
      </c>
      <c r="AE148" s="180">
        <v>0</v>
      </c>
      <c r="AF148" s="180">
        <v>0</v>
      </c>
      <c r="AG148" s="180">
        <v>0</v>
      </c>
      <c r="AH148" s="180">
        <v>0</v>
      </c>
      <c r="AI148" s="180">
        <v>0</v>
      </c>
      <c r="AJ148" s="180">
        <v>0</v>
      </c>
      <c r="AK148" s="180">
        <v>0</v>
      </c>
      <c r="AL148" s="180">
        <v>0</v>
      </c>
      <c r="AM148" s="180">
        <v>0</v>
      </c>
      <c r="AN148" s="180">
        <v>0</v>
      </c>
      <c r="AO148" s="18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39">
        <f t="shared" si="50"/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66</v>
      </c>
      <c r="CA148" s="478">
        <f t="shared" si="26"/>
        <v>66</v>
      </c>
      <c r="CB148" s="98">
        <v>59</v>
      </c>
      <c r="CC148" s="98">
        <v>57</v>
      </c>
      <c r="CD148" s="98">
        <v>73</v>
      </c>
      <c r="CE148" s="98">
        <v>65</v>
      </c>
      <c r="CF148" s="98">
        <v>66</v>
      </c>
      <c r="CG148" s="98">
        <v>84</v>
      </c>
      <c r="CH148" s="98">
        <v>82</v>
      </c>
      <c r="CI148" s="98">
        <v>64</v>
      </c>
      <c r="CJ148" s="98">
        <v>69</v>
      </c>
      <c r="CK148" s="98">
        <v>65</v>
      </c>
      <c r="CL148" s="98">
        <v>52</v>
      </c>
      <c r="CM148" s="243">
        <v>58</v>
      </c>
      <c r="CN148" s="98">
        <v>75</v>
      </c>
      <c r="CO148" s="98">
        <v>70</v>
      </c>
      <c r="CP148" s="579">
        <f t="shared" si="48"/>
        <v>0</v>
      </c>
      <c r="CQ148" s="80">
        <f t="shared" si="51"/>
        <v>116</v>
      </c>
      <c r="CR148" s="27">
        <f t="shared" si="52"/>
        <v>145</v>
      </c>
      <c r="CS148" s="365">
        <f t="shared" si="58"/>
        <v>25</v>
      </c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</row>
    <row r="149" spans="1:120" ht="20.100000000000001" customHeight="1" x14ac:dyDescent="0.25">
      <c r="A149" s="542"/>
      <c r="B149" s="110" t="s">
        <v>151</v>
      </c>
      <c r="C149" s="130" t="s">
        <v>155</v>
      </c>
      <c r="D149" s="186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70">
        <v>0</v>
      </c>
      <c r="Q149" s="179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179">
        <v>0</v>
      </c>
      <c r="X149" s="179">
        <v>0</v>
      </c>
      <c r="Y149" s="179">
        <v>0</v>
      </c>
      <c r="Z149" s="190">
        <v>0</v>
      </c>
      <c r="AA149" s="190">
        <v>0</v>
      </c>
      <c r="AB149" s="190">
        <v>0</v>
      </c>
      <c r="AC149" s="170">
        <v>0</v>
      </c>
      <c r="AD149" s="180">
        <v>0</v>
      </c>
      <c r="AE149" s="180">
        <v>0</v>
      </c>
      <c r="AF149" s="180">
        <v>0</v>
      </c>
      <c r="AG149" s="180">
        <v>0</v>
      </c>
      <c r="AH149" s="180">
        <v>0</v>
      </c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0</v>
      </c>
      <c r="AO149" s="180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39">
        <f t="shared" si="50"/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50</v>
      </c>
      <c r="CA149" s="478">
        <f t="shared" si="26"/>
        <v>50</v>
      </c>
      <c r="CB149" s="98">
        <v>45</v>
      </c>
      <c r="CC149" s="98">
        <v>33</v>
      </c>
      <c r="CD149" s="98">
        <v>25</v>
      </c>
      <c r="CE149" s="98">
        <v>30</v>
      </c>
      <c r="CF149" s="98">
        <v>27</v>
      </c>
      <c r="CG149" s="98">
        <v>25</v>
      </c>
      <c r="CH149" s="98">
        <v>25</v>
      </c>
      <c r="CI149" s="98">
        <v>28</v>
      </c>
      <c r="CJ149" s="98">
        <v>25</v>
      </c>
      <c r="CK149" s="98">
        <v>27</v>
      </c>
      <c r="CL149" s="98">
        <v>25</v>
      </c>
      <c r="CM149" s="243">
        <v>17</v>
      </c>
      <c r="CN149" s="98">
        <v>24</v>
      </c>
      <c r="CO149" s="98">
        <v>32</v>
      </c>
      <c r="CP149" s="579">
        <f t="shared" si="48"/>
        <v>0</v>
      </c>
      <c r="CQ149" s="80">
        <f t="shared" si="51"/>
        <v>78</v>
      </c>
      <c r="CR149" s="27">
        <f t="shared" si="52"/>
        <v>56</v>
      </c>
      <c r="CS149" s="365">
        <f t="shared" si="58"/>
        <v>-28.205128205128204</v>
      </c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</row>
    <row r="150" spans="1:120" ht="20.100000000000001" customHeight="1" x14ac:dyDescent="0.25">
      <c r="A150" s="542"/>
      <c r="B150" s="110" t="s">
        <v>123</v>
      </c>
      <c r="C150" s="130" t="s">
        <v>125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0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2</v>
      </c>
      <c r="BX150" s="98">
        <v>1</v>
      </c>
      <c r="BY150" s="98">
        <v>1</v>
      </c>
      <c r="BZ150" s="98">
        <v>2</v>
      </c>
      <c r="CA150" s="478">
        <f t="shared" si="26"/>
        <v>6</v>
      </c>
      <c r="CB150" s="98">
        <v>1</v>
      </c>
      <c r="CC150" s="98">
        <v>1</v>
      </c>
      <c r="CD150" s="98">
        <v>1</v>
      </c>
      <c r="CE150" s="98">
        <v>1</v>
      </c>
      <c r="CF150" s="98">
        <v>1</v>
      </c>
      <c r="CG150" s="98">
        <v>1</v>
      </c>
      <c r="CH150" s="98">
        <v>1</v>
      </c>
      <c r="CI150" s="98">
        <v>1</v>
      </c>
      <c r="CJ150" s="98">
        <v>2</v>
      </c>
      <c r="CK150" s="98">
        <v>1</v>
      </c>
      <c r="CL150" s="98">
        <v>1</v>
      </c>
      <c r="CM150" s="243">
        <v>1</v>
      </c>
      <c r="CN150" s="98">
        <v>1</v>
      </c>
      <c r="CO150" s="98">
        <v>1</v>
      </c>
      <c r="CP150" s="579">
        <f t="shared" si="48"/>
        <v>0</v>
      </c>
      <c r="CQ150" s="80">
        <f t="shared" si="51"/>
        <v>2</v>
      </c>
      <c r="CR150" s="27">
        <f t="shared" si="52"/>
        <v>2</v>
      </c>
      <c r="CS150" s="365">
        <f t="shared" ref="CS150" si="59">((CR150/CQ150)-1)*100</f>
        <v>0</v>
      </c>
      <c r="CY150" s="233"/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</row>
    <row r="151" spans="1:120" ht="20.100000000000001" customHeight="1" x14ac:dyDescent="0.25">
      <c r="A151" s="542"/>
      <c r="B151" s="110" t="s">
        <v>179</v>
      </c>
      <c r="C151" s="130" t="s">
        <v>218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0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8">
        <f t="shared" si="26"/>
        <v>0</v>
      </c>
      <c r="CB151" s="98">
        <v>0</v>
      </c>
      <c r="CC151" s="98">
        <v>0</v>
      </c>
      <c r="CD151" s="98">
        <v>1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3">
        <v>0</v>
      </c>
      <c r="CN151" s="98">
        <v>0</v>
      </c>
      <c r="CO151" s="98">
        <v>0</v>
      </c>
      <c r="CP151" s="579">
        <f t="shared" si="48"/>
        <v>0</v>
      </c>
      <c r="CQ151" s="80">
        <f t="shared" si="51"/>
        <v>0</v>
      </c>
      <c r="CR151" s="27">
        <f t="shared" si="52"/>
        <v>0</v>
      </c>
      <c r="CS151" s="365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</row>
    <row r="152" spans="1:120" ht="20.100000000000001" customHeight="1" x14ac:dyDescent="0.25">
      <c r="A152" s="542"/>
      <c r="B152" s="172" t="s">
        <v>17</v>
      </c>
      <c r="C152" s="173" t="s">
        <v>18</v>
      </c>
      <c r="D152" s="186">
        <v>187</v>
      </c>
      <c r="E152" s="187">
        <v>163</v>
      </c>
      <c r="F152" s="187">
        <v>219</v>
      </c>
      <c r="G152" s="187">
        <v>209</v>
      </c>
      <c r="H152" s="187">
        <v>206</v>
      </c>
      <c r="I152" s="187">
        <v>216</v>
      </c>
      <c r="J152" s="187">
        <v>232</v>
      </c>
      <c r="K152" s="187">
        <v>191</v>
      </c>
      <c r="L152" s="187">
        <v>235</v>
      </c>
      <c r="M152" s="187">
        <v>233</v>
      </c>
      <c r="N152" s="187">
        <v>210</v>
      </c>
      <c r="O152" s="187">
        <v>211</v>
      </c>
      <c r="P152" s="170">
        <v>2512</v>
      </c>
      <c r="Q152" s="179">
        <v>197</v>
      </c>
      <c r="R152" s="179">
        <v>190</v>
      </c>
      <c r="S152" s="179">
        <v>238</v>
      </c>
      <c r="T152" s="179">
        <v>200</v>
      </c>
      <c r="U152" s="179">
        <v>215</v>
      </c>
      <c r="V152" s="179">
        <v>205</v>
      </c>
      <c r="W152" s="179">
        <v>226</v>
      </c>
      <c r="X152" s="179">
        <v>220</v>
      </c>
      <c r="Y152" s="179">
        <v>240</v>
      </c>
      <c r="Z152" s="190">
        <v>219</v>
      </c>
      <c r="AA152" s="190">
        <v>224</v>
      </c>
      <c r="AB152" s="190">
        <v>245</v>
      </c>
      <c r="AC152" s="170">
        <v>2619</v>
      </c>
      <c r="AD152" s="180">
        <v>230</v>
      </c>
      <c r="AE152" s="180">
        <v>191</v>
      </c>
      <c r="AF152" s="180">
        <v>212</v>
      </c>
      <c r="AG152" s="180">
        <v>209</v>
      </c>
      <c r="AH152" s="180">
        <v>242</v>
      </c>
      <c r="AI152" s="180">
        <v>226</v>
      </c>
      <c r="AJ152" s="180">
        <v>225</v>
      </c>
      <c r="AK152" s="180">
        <v>325</v>
      </c>
      <c r="AL152" s="180">
        <v>312</v>
      </c>
      <c r="AM152" s="180">
        <v>294</v>
      </c>
      <c r="AN152" s="180">
        <v>288</v>
      </c>
      <c r="AO152" s="180">
        <v>298</v>
      </c>
      <c r="AP152" s="138">
        <v>291</v>
      </c>
      <c r="AQ152" s="98">
        <v>281</v>
      </c>
      <c r="AR152" s="98">
        <v>351</v>
      </c>
      <c r="AS152" s="98">
        <v>292</v>
      </c>
      <c r="AT152" s="98">
        <v>350</v>
      </c>
      <c r="AU152" s="98">
        <v>296</v>
      </c>
      <c r="AV152" s="98">
        <v>335</v>
      </c>
      <c r="AW152" s="98">
        <v>357</v>
      </c>
      <c r="AX152" s="98">
        <v>320</v>
      </c>
      <c r="AY152" s="98">
        <v>355</v>
      </c>
      <c r="AZ152" s="98">
        <v>341</v>
      </c>
      <c r="BA152" s="98">
        <v>304</v>
      </c>
      <c r="BB152" s="138">
        <v>364</v>
      </c>
      <c r="BC152" s="98">
        <v>320</v>
      </c>
      <c r="BD152" s="98">
        <v>379</v>
      </c>
      <c r="BE152" s="98">
        <v>386</v>
      </c>
      <c r="BF152" s="98">
        <v>359</v>
      </c>
      <c r="BG152" s="98">
        <v>359</v>
      </c>
      <c r="BH152" s="98">
        <v>401</v>
      </c>
      <c r="BI152" s="98">
        <v>387</v>
      </c>
      <c r="BJ152" s="98">
        <v>418</v>
      </c>
      <c r="BK152" s="98">
        <v>436</v>
      </c>
      <c r="BL152" s="98">
        <v>396</v>
      </c>
      <c r="BM152" s="98">
        <v>365</v>
      </c>
      <c r="BN152" s="439">
        <f t="shared" si="50"/>
        <v>4570</v>
      </c>
      <c r="BO152" s="98">
        <v>403</v>
      </c>
      <c r="BP152" s="98">
        <v>341</v>
      </c>
      <c r="BQ152" s="98">
        <v>364</v>
      </c>
      <c r="BR152" s="98">
        <v>359</v>
      </c>
      <c r="BS152" s="98">
        <v>385</v>
      </c>
      <c r="BT152" s="98">
        <v>346</v>
      </c>
      <c r="BU152" s="98">
        <v>415</v>
      </c>
      <c r="BV152" s="98">
        <v>435</v>
      </c>
      <c r="BW152" s="98">
        <v>417</v>
      </c>
      <c r="BX152" s="98">
        <v>411</v>
      </c>
      <c r="BY152" s="98">
        <v>372</v>
      </c>
      <c r="BZ152" s="98">
        <v>394</v>
      </c>
      <c r="CA152" s="478">
        <f t="shared" si="26"/>
        <v>4642</v>
      </c>
      <c r="CB152" s="98">
        <v>349</v>
      </c>
      <c r="CC152" s="98">
        <v>314</v>
      </c>
      <c r="CD152" s="98">
        <v>382</v>
      </c>
      <c r="CE152" s="98">
        <v>350</v>
      </c>
      <c r="CF152" s="98">
        <v>386</v>
      </c>
      <c r="CG152" s="98">
        <v>393</v>
      </c>
      <c r="CH152" s="98">
        <v>404</v>
      </c>
      <c r="CI152" s="98">
        <v>362</v>
      </c>
      <c r="CJ152" s="98">
        <v>406</v>
      </c>
      <c r="CK152" s="98">
        <v>419</v>
      </c>
      <c r="CL152" s="98">
        <v>359</v>
      </c>
      <c r="CM152" s="243">
        <v>404</v>
      </c>
      <c r="CN152" s="98">
        <v>347</v>
      </c>
      <c r="CO152" s="98">
        <v>355</v>
      </c>
      <c r="CP152" s="579">
        <f t="shared" si="48"/>
        <v>744</v>
      </c>
      <c r="CQ152" s="80">
        <f t="shared" si="51"/>
        <v>663</v>
      </c>
      <c r="CR152" s="27">
        <f t="shared" si="52"/>
        <v>702</v>
      </c>
      <c r="CS152" s="365">
        <f>((CR152/CQ152)-1)*100</f>
        <v>5.8823529411764719</v>
      </c>
      <c r="CY152" s="233"/>
      <c r="CZ152" s="233"/>
      <c r="DA152" s="233"/>
      <c r="DB152" s="233"/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</row>
    <row r="153" spans="1:120" ht="20.100000000000001" customHeight="1" x14ac:dyDescent="0.25">
      <c r="A153" s="542"/>
      <c r="B153" s="110" t="s">
        <v>164</v>
      </c>
      <c r="C153" s="130" t="s">
        <v>165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78">
        <f t="shared" si="26"/>
        <v>0</v>
      </c>
      <c r="CB153" s="98">
        <v>1</v>
      </c>
      <c r="CC153" s="98">
        <v>3</v>
      </c>
      <c r="CD153" s="98">
        <v>2</v>
      </c>
      <c r="CE153" s="98">
        <v>2</v>
      </c>
      <c r="CF153" s="98">
        <v>1</v>
      </c>
      <c r="CG153" s="98">
        <v>3</v>
      </c>
      <c r="CH153" s="98">
        <v>2</v>
      </c>
      <c r="CI153" s="98">
        <v>3</v>
      </c>
      <c r="CJ153" s="98">
        <v>2</v>
      </c>
      <c r="CK153" s="98">
        <v>0</v>
      </c>
      <c r="CL153" s="98">
        <v>4</v>
      </c>
      <c r="CM153" s="243">
        <v>2</v>
      </c>
      <c r="CN153" s="98">
        <v>2</v>
      </c>
      <c r="CO153" s="98">
        <v>2</v>
      </c>
      <c r="CP153" s="579">
        <f t="shared" si="48"/>
        <v>0</v>
      </c>
      <c r="CQ153" s="80">
        <f t="shared" si="51"/>
        <v>4</v>
      </c>
      <c r="CR153" s="27">
        <f t="shared" si="52"/>
        <v>4</v>
      </c>
      <c r="CS153" s="365">
        <f>((CR153/CQ153)-1)*100</f>
        <v>0</v>
      </c>
      <c r="CY153" s="233"/>
      <c r="CZ153" s="233"/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</row>
    <row r="154" spans="1:120" ht="20.100000000000001" customHeight="1" x14ac:dyDescent="0.25">
      <c r="A154" s="542"/>
      <c r="B154" s="110" t="s">
        <v>28</v>
      </c>
      <c r="C154" s="130" t="s">
        <v>29</v>
      </c>
      <c r="D154" s="186">
        <v>0</v>
      </c>
      <c r="E154" s="187">
        <v>6</v>
      </c>
      <c r="F154" s="187">
        <v>0</v>
      </c>
      <c r="G154" s="187">
        <v>2</v>
      </c>
      <c r="H154" s="187">
        <v>1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91">
        <v>0</v>
      </c>
      <c r="P154" s="170">
        <v>9</v>
      </c>
      <c r="Q154" s="179">
        <v>0</v>
      </c>
      <c r="R154" s="179">
        <v>0</v>
      </c>
      <c r="S154" s="179">
        <v>0</v>
      </c>
      <c r="T154" s="179">
        <v>0</v>
      </c>
      <c r="U154" s="179">
        <v>2</v>
      </c>
      <c r="V154" s="179">
        <v>4</v>
      </c>
      <c r="W154" s="179">
        <v>0</v>
      </c>
      <c r="X154" s="179">
        <v>0</v>
      </c>
      <c r="Y154" s="179">
        <v>0</v>
      </c>
      <c r="Z154" s="190">
        <v>0</v>
      </c>
      <c r="AA154" s="190">
        <v>0</v>
      </c>
      <c r="AB154" s="190">
        <v>2</v>
      </c>
      <c r="AC154" s="170">
        <v>8</v>
      </c>
      <c r="AD154" s="180">
        <v>2</v>
      </c>
      <c r="AE154" s="180">
        <v>0</v>
      </c>
      <c r="AF154" s="180">
        <v>0</v>
      </c>
      <c r="AG154" s="180">
        <v>0</v>
      </c>
      <c r="AH154" s="180">
        <v>0</v>
      </c>
      <c r="AI154" s="180">
        <v>0</v>
      </c>
      <c r="AJ154" s="180">
        <v>0</v>
      </c>
      <c r="AK154" s="180">
        <v>0</v>
      </c>
      <c r="AL154" s="180">
        <v>0</v>
      </c>
      <c r="AM154" s="180">
        <v>0</v>
      </c>
      <c r="AN154" s="180">
        <v>0</v>
      </c>
      <c r="AO154" s="180">
        <v>0</v>
      </c>
      <c r="AP154" s="13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8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9">
        <f t="shared" ref="BN154:BN169" si="60">SUM(BB154:BM154)</f>
        <v>0</v>
      </c>
      <c r="BO154" s="98">
        <v>0</v>
      </c>
      <c r="BP154" s="98">
        <v>0</v>
      </c>
      <c r="BQ154" s="98">
        <v>0</v>
      </c>
      <c r="BR154" s="98">
        <v>1</v>
      </c>
      <c r="BS154" s="98">
        <v>0</v>
      </c>
      <c r="BT154" s="98">
        <v>0</v>
      </c>
      <c r="BU154" s="98">
        <v>1</v>
      </c>
      <c r="BV154" s="98">
        <v>7</v>
      </c>
      <c r="BW154" s="98">
        <v>2</v>
      </c>
      <c r="BX154" s="98">
        <v>0</v>
      </c>
      <c r="BY154" s="98">
        <v>3</v>
      </c>
      <c r="BZ154" s="98">
        <v>0</v>
      </c>
      <c r="CA154" s="478">
        <f t="shared" si="26"/>
        <v>14</v>
      </c>
      <c r="CB154" s="98">
        <v>0</v>
      </c>
      <c r="CC154" s="98">
        <v>0</v>
      </c>
      <c r="CD154" s="98">
        <v>0</v>
      </c>
      <c r="CE154" s="98">
        <v>0</v>
      </c>
      <c r="CF154" s="98">
        <v>0</v>
      </c>
      <c r="CG154" s="98">
        <v>2</v>
      </c>
      <c r="CH154" s="98">
        <v>5</v>
      </c>
      <c r="CI154" s="98">
        <v>7</v>
      </c>
      <c r="CJ154" s="98">
        <v>8</v>
      </c>
      <c r="CK154" s="98">
        <v>11</v>
      </c>
      <c r="CL154" s="98">
        <v>10</v>
      </c>
      <c r="CM154" s="243">
        <v>8</v>
      </c>
      <c r="CN154" s="98">
        <v>9</v>
      </c>
      <c r="CO154" s="98">
        <v>10</v>
      </c>
      <c r="CP154" s="579">
        <f t="shared" si="48"/>
        <v>0</v>
      </c>
      <c r="CQ154" s="80">
        <f t="shared" si="51"/>
        <v>0</v>
      </c>
      <c r="CR154" s="27">
        <f t="shared" si="52"/>
        <v>19</v>
      </c>
      <c r="CS154" s="365"/>
      <c r="CY154" s="233"/>
      <c r="CZ154" s="233"/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</row>
    <row r="155" spans="1:120" ht="20.100000000000001" customHeight="1" x14ac:dyDescent="0.25">
      <c r="A155" s="542"/>
      <c r="B155" s="110" t="s">
        <v>30</v>
      </c>
      <c r="C155" s="130" t="s">
        <v>31</v>
      </c>
      <c r="D155" s="186">
        <v>0</v>
      </c>
      <c r="E155" s="187">
        <v>1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91">
        <v>0</v>
      </c>
      <c r="P155" s="170">
        <v>1</v>
      </c>
      <c r="Q155" s="179">
        <v>0</v>
      </c>
      <c r="R155" s="179">
        <v>0</v>
      </c>
      <c r="S155" s="179">
        <v>0</v>
      </c>
      <c r="T155" s="179">
        <v>0</v>
      </c>
      <c r="U155" s="179">
        <v>2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2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f t="shared" si="60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6"/>
        <v>0</v>
      </c>
      <c r="CB155" s="98">
        <v>0</v>
      </c>
      <c r="CC155" s="98">
        <v>0</v>
      </c>
      <c r="CD155" s="98">
        <v>0</v>
      </c>
      <c r="CE155" s="98">
        <v>0</v>
      </c>
      <c r="CF155" s="98">
        <v>0</v>
      </c>
      <c r="CG155" s="98">
        <v>0</v>
      </c>
      <c r="CH155" s="98">
        <v>0</v>
      </c>
      <c r="CI155" s="98">
        <v>0</v>
      </c>
      <c r="CJ155" s="98">
        <v>0</v>
      </c>
      <c r="CK155" s="98">
        <v>0</v>
      </c>
      <c r="CL155" s="98">
        <v>0</v>
      </c>
      <c r="CM155" s="243">
        <v>0</v>
      </c>
      <c r="CN155" s="98">
        <v>0</v>
      </c>
      <c r="CO155" s="98">
        <v>0</v>
      </c>
      <c r="CP155" s="579">
        <f t="shared" si="48"/>
        <v>0</v>
      </c>
      <c r="CQ155" s="80">
        <f t="shared" si="51"/>
        <v>0</v>
      </c>
      <c r="CR155" s="27">
        <f t="shared" si="52"/>
        <v>0</v>
      </c>
      <c r="CS155" s="365"/>
      <c r="CY155" s="233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</row>
    <row r="156" spans="1:120" ht="20.100000000000001" customHeight="1" x14ac:dyDescent="0.25">
      <c r="A156" s="542"/>
      <c r="B156" s="110" t="s">
        <v>136</v>
      </c>
      <c r="C156" s="130" t="s">
        <v>137</v>
      </c>
      <c r="D156" s="186">
        <v>0</v>
      </c>
      <c r="E156" s="187">
        <v>3</v>
      </c>
      <c r="F156" s="187">
        <v>0</v>
      </c>
      <c r="G156" s="187">
        <v>1</v>
      </c>
      <c r="H156" s="187">
        <v>1</v>
      </c>
      <c r="I156" s="187">
        <v>0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  <c r="O156" s="191">
        <v>0</v>
      </c>
      <c r="P156" s="170">
        <v>5</v>
      </c>
      <c r="Q156" s="179">
        <v>0</v>
      </c>
      <c r="R156" s="179">
        <v>0</v>
      </c>
      <c r="S156" s="179">
        <v>0</v>
      </c>
      <c r="T156" s="179">
        <v>0</v>
      </c>
      <c r="U156" s="179">
        <v>0</v>
      </c>
      <c r="V156" s="179">
        <v>2</v>
      </c>
      <c r="W156" s="179">
        <v>0</v>
      </c>
      <c r="X156" s="179">
        <v>0</v>
      </c>
      <c r="Y156" s="179">
        <v>0</v>
      </c>
      <c r="Z156" s="190">
        <v>0</v>
      </c>
      <c r="AA156" s="190">
        <v>0</v>
      </c>
      <c r="AB156" s="190">
        <v>2</v>
      </c>
      <c r="AC156" s="170">
        <v>4</v>
      </c>
      <c r="AD156" s="180">
        <v>0</v>
      </c>
      <c r="AE156" s="180">
        <v>0</v>
      </c>
      <c r="AF156" s="180">
        <v>0</v>
      </c>
      <c r="AG156" s="180">
        <v>0</v>
      </c>
      <c r="AH156" s="180">
        <v>0</v>
      </c>
      <c r="AI156" s="180">
        <v>0</v>
      </c>
      <c r="AJ156" s="180">
        <v>0</v>
      </c>
      <c r="AK156" s="180">
        <v>0</v>
      </c>
      <c r="AL156" s="180">
        <v>0</v>
      </c>
      <c r="AM156" s="180">
        <v>0</v>
      </c>
      <c r="AN156" s="180">
        <v>0</v>
      </c>
      <c r="AO156" s="180">
        <v>0</v>
      </c>
      <c r="AP156" s="138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8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9">
        <f t="shared" si="60"/>
        <v>0</v>
      </c>
      <c r="BO156" s="98">
        <v>0</v>
      </c>
      <c r="BP156" s="98">
        <v>0</v>
      </c>
      <c r="BQ156" s="98">
        <v>0</v>
      </c>
      <c r="BR156" s="98">
        <v>1</v>
      </c>
      <c r="BS156" s="98">
        <v>0</v>
      </c>
      <c r="BT156" s="98">
        <v>0</v>
      </c>
      <c r="BU156" s="98">
        <v>1</v>
      </c>
      <c r="BV156" s="98">
        <v>7</v>
      </c>
      <c r="BW156" s="98">
        <v>2</v>
      </c>
      <c r="BX156" s="98">
        <v>0</v>
      </c>
      <c r="BY156" s="98">
        <v>3</v>
      </c>
      <c r="BZ156" s="98">
        <v>0</v>
      </c>
      <c r="CA156" s="478">
        <f t="shared" si="26"/>
        <v>14</v>
      </c>
      <c r="CB156" s="98">
        <v>0</v>
      </c>
      <c r="CC156" s="98">
        <v>0</v>
      </c>
      <c r="CD156" s="98">
        <v>0</v>
      </c>
      <c r="CE156" s="98">
        <v>0</v>
      </c>
      <c r="CF156" s="98">
        <v>0</v>
      </c>
      <c r="CG156" s="98">
        <v>3</v>
      </c>
      <c r="CH156" s="98">
        <v>5</v>
      </c>
      <c r="CI156" s="98">
        <v>8</v>
      </c>
      <c r="CJ156" s="98">
        <v>9</v>
      </c>
      <c r="CK156" s="98">
        <v>11</v>
      </c>
      <c r="CL156" s="98">
        <v>9</v>
      </c>
      <c r="CM156" s="243">
        <v>8</v>
      </c>
      <c r="CN156" s="98">
        <v>10</v>
      </c>
      <c r="CO156" s="98">
        <v>8</v>
      </c>
      <c r="CP156" s="579">
        <f t="shared" si="48"/>
        <v>0</v>
      </c>
      <c r="CQ156" s="80">
        <f t="shared" si="51"/>
        <v>0</v>
      </c>
      <c r="CR156" s="27">
        <f t="shared" si="52"/>
        <v>18</v>
      </c>
      <c r="CS156" s="365"/>
      <c r="CY156" s="233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</row>
    <row r="157" spans="1:120" ht="20.100000000000001" customHeight="1" x14ac:dyDescent="0.25">
      <c r="A157" s="542"/>
      <c r="B157" s="172" t="s">
        <v>32</v>
      </c>
      <c r="C157" s="130" t="s">
        <v>133</v>
      </c>
      <c r="D157" s="186">
        <v>227</v>
      </c>
      <c r="E157" s="187">
        <v>256</v>
      </c>
      <c r="F157" s="187">
        <v>224</v>
      </c>
      <c r="G157" s="187">
        <v>254</v>
      </c>
      <c r="H157" s="187">
        <v>314</v>
      </c>
      <c r="I157" s="187">
        <v>245</v>
      </c>
      <c r="J157" s="187">
        <v>179</v>
      </c>
      <c r="K157" s="187">
        <v>203</v>
      </c>
      <c r="L157" s="187">
        <v>184</v>
      </c>
      <c r="M157" s="187">
        <v>206</v>
      </c>
      <c r="N157" s="187">
        <v>219</v>
      </c>
      <c r="O157" s="187">
        <v>239</v>
      </c>
      <c r="P157" s="170">
        <v>2750</v>
      </c>
      <c r="Q157" s="179">
        <v>173</v>
      </c>
      <c r="R157" s="179">
        <v>185</v>
      </c>
      <c r="S157" s="179">
        <v>203</v>
      </c>
      <c r="T157" s="179">
        <v>247</v>
      </c>
      <c r="U157" s="179">
        <v>243</v>
      </c>
      <c r="V157" s="179">
        <v>307</v>
      </c>
      <c r="W157" s="179">
        <v>191</v>
      </c>
      <c r="X157" s="179">
        <v>190</v>
      </c>
      <c r="Y157" s="179">
        <v>217</v>
      </c>
      <c r="Z157" s="190">
        <v>198</v>
      </c>
      <c r="AA157" s="190">
        <v>178</v>
      </c>
      <c r="AB157" s="190">
        <v>257</v>
      </c>
      <c r="AC157" s="170">
        <v>2589</v>
      </c>
      <c r="AD157" s="180">
        <v>199</v>
      </c>
      <c r="AE157" s="180">
        <v>193</v>
      </c>
      <c r="AF157" s="180">
        <v>211</v>
      </c>
      <c r="AG157" s="180">
        <v>190</v>
      </c>
      <c r="AH157" s="180">
        <v>222</v>
      </c>
      <c r="AI157" s="180">
        <v>201</v>
      </c>
      <c r="AJ157" s="180">
        <v>240</v>
      </c>
      <c r="AK157" s="180">
        <v>201</v>
      </c>
      <c r="AL157" s="180">
        <v>165</v>
      </c>
      <c r="AM157" s="242">
        <v>163</v>
      </c>
      <c r="AN157" s="242">
        <v>200</v>
      </c>
      <c r="AO157" s="242">
        <v>178</v>
      </c>
      <c r="AP157" s="138">
        <v>194</v>
      </c>
      <c r="AQ157" s="98">
        <v>253</v>
      </c>
      <c r="AR157" s="98">
        <v>305</v>
      </c>
      <c r="AS157" s="98">
        <v>343</v>
      </c>
      <c r="AT157" s="98">
        <v>428</v>
      </c>
      <c r="AU157" s="98">
        <v>278</v>
      </c>
      <c r="AV157" s="98">
        <v>318</v>
      </c>
      <c r="AW157" s="98">
        <v>290</v>
      </c>
      <c r="AX157" s="98">
        <v>336</v>
      </c>
      <c r="AY157" s="98">
        <v>311</v>
      </c>
      <c r="AZ157" s="98">
        <v>302</v>
      </c>
      <c r="BA157" s="98">
        <v>283</v>
      </c>
      <c r="BB157" s="138">
        <v>289</v>
      </c>
      <c r="BC157" s="98">
        <v>249</v>
      </c>
      <c r="BD157" s="98">
        <v>272</v>
      </c>
      <c r="BE157" s="98">
        <v>296</v>
      </c>
      <c r="BF157" s="98">
        <v>317</v>
      </c>
      <c r="BG157" s="98">
        <v>293</v>
      </c>
      <c r="BH157" s="98">
        <v>328</v>
      </c>
      <c r="BI157" s="98">
        <v>350</v>
      </c>
      <c r="BJ157" s="98">
        <v>331</v>
      </c>
      <c r="BK157" s="98">
        <v>382</v>
      </c>
      <c r="BL157" s="98">
        <v>384</v>
      </c>
      <c r="BM157" s="98">
        <v>349</v>
      </c>
      <c r="BN157" s="439">
        <f t="shared" si="60"/>
        <v>3840</v>
      </c>
      <c r="BO157" s="98">
        <v>299</v>
      </c>
      <c r="BP157" s="98">
        <v>287</v>
      </c>
      <c r="BQ157" s="98">
        <v>296</v>
      </c>
      <c r="BR157" s="98">
        <v>327</v>
      </c>
      <c r="BS157" s="98">
        <v>344</v>
      </c>
      <c r="BT157" s="98">
        <v>353</v>
      </c>
      <c r="BU157" s="98">
        <v>343</v>
      </c>
      <c r="BV157" s="98">
        <v>378</v>
      </c>
      <c r="BW157" s="98">
        <v>309</v>
      </c>
      <c r="BX157" s="98">
        <v>210</v>
      </c>
      <c r="BY157" s="98">
        <v>160</v>
      </c>
      <c r="BZ157" s="98">
        <v>235</v>
      </c>
      <c r="CA157" s="478">
        <f t="shared" si="26"/>
        <v>3541</v>
      </c>
      <c r="CB157" s="98">
        <v>197</v>
      </c>
      <c r="CC157" s="98">
        <v>200</v>
      </c>
      <c r="CD157" s="98">
        <v>226</v>
      </c>
      <c r="CE157" s="98">
        <v>223</v>
      </c>
      <c r="CF157" s="98">
        <v>152</v>
      </c>
      <c r="CG157" s="98">
        <v>174</v>
      </c>
      <c r="CH157" s="98">
        <v>175</v>
      </c>
      <c r="CI157" s="98">
        <v>221</v>
      </c>
      <c r="CJ157" s="98">
        <v>180</v>
      </c>
      <c r="CK157" s="98">
        <v>169</v>
      </c>
      <c r="CL157" s="98">
        <v>137</v>
      </c>
      <c r="CM157" s="243">
        <v>197</v>
      </c>
      <c r="CN157" s="98">
        <v>143</v>
      </c>
      <c r="CO157" s="98">
        <v>133</v>
      </c>
      <c r="CP157" s="579">
        <f t="shared" si="48"/>
        <v>586</v>
      </c>
      <c r="CQ157" s="80">
        <f t="shared" si="51"/>
        <v>397</v>
      </c>
      <c r="CR157" s="27">
        <f t="shared" si="52"/>
        <v>276</v>
      </c>
      <c r="CS157" s="365">
        <f>((CR157/CQ157)-1)*100</f>
        <v>-30.478589420654913</v>
      </c>
      <c r="CY157" s="233"/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</row>
    <row r="158" spans="1:120" ht="20.100000000000001" customHeight="1" x14ac:dyDescent="0.25">
      <c r="A158" s="542"/>
      <c r="B158" s="172" t="s">
        <v>103</v>
      </c>
      <c r="C158" s="130" t="s">
        <v>104</v>
      </c>
      <c r="D158" s="186">
        <v>0</v>
      </c>
      <c r="E158" s="187">
        <v>0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87">
        <v>0</v>
      </c>
      <c r="P158" s="170">
        <v>0</v>
      </c>
      <c r="Q158" s="179">
        <v>0</v>
      </c>
      <c r="R158" s="179">
        <v>0</v>
      </c>
      <c r="S158" s="179">
        <v>0</v>
      </c>
      <c r="T158" s="179">
        <v>0</v>
      </c>
      <c r="U158" s="179">
        <v>0</v>
      </c>
      <c r="V158" s="179">
        <v>0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0</v>
      </c>
      <c r="AC158" s="170">
        <v>0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1</v>
      </c>
      <c r="BK158" s="98">
        <v>0</v>
      </c>
      <c r="BL158" s="98">
        <v>0</v>
      </c>
      <c r="BM158" s="98">
        <v>1</v>
      </c>
      <c r="BN158" s="439">
        <f t="shared" si="60"/>
        <v>2</v>
      </c>
      <c r="BO158" s="98">
        <v>1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0</v>
      </c>
      <c r="BX158" s="98">
        <v>0</v>
      </c>
      <c r="BY158" s="98">
        <v>0</v>
      </c>
      <c r="BZ158" s="98">
        <v>0</v>
      </c>
      <c r="CA158" s="478">
        <f t="shared" si="26"/>
        <v>1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0</v>
      </c>
      <c r="CH158" s="98">
        <v>0</v>
      </c>
      <c r="CI158" s="98">
        <v>0</v>
      </c>
      <c r="CJ158" s="98">
        <v>0</v>
      </c>
      <c r="CK158" s="98">
        <v>0</v>
      </c>
      <c r="CL158" s="98">
        <v>0</v>
      </c>
      <c r="CM158" s="243">
        <v>0</v>
      </c>
      <c r="CN158" s="98">
        <v>0</v>
      </c>
      <c r="CO158" s="98">
        <v>0</v>
      </c>
      <c r="CP158" s="579">
        <f t="shared" si="48"/>
        <v>1</v>
      </c>
      <c r="CQ158" s="80">
        <f t="shared" si="51"/>
        <v>0</v>
      </c>
      <c r="CR158" s="27">
        <f t="shared" si="52"/>
        <v>0</v>
      </c>
      <c r="CS158" s="365"/>
      <c r="CY158" s="233"/>
      <c r="CZ158" s="233"/>
      <c r="DA158" s="233"/>
      <c r="DB158" s="233"/>
      <c r="DC158" s="233"/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</row>
    <row r="159" spans="1:120" ht="20.100000000000001" customHeight="1" x14ac:dyDescent="0.25">
      <c r="A159" s="542"/>
      <c r="B159" s="110" t="s">
        <v>126</v>
      </c>
      <c r="C159" s="130" t="s">
        <v>129</v>
      </c>
      <c r="D159" s="186">
        <v>0</v>
      </c>
      <c r="E159" s="187">
        <v>0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  <c r="O159" s="187">
        <v>0</v>
      </c>
      <c r="P159" s="170">
        <v>0</v>
      </c>
      <c r="Q159" s="179">
        <v>0</v>
      </c>
      <c r="R159" s="179">
        <v>0</v>
      </c>
      <c r="S159" s="179">
        <v>0</v>
      </c>
      <c r="T159" s="179">
        <v>0</v>
      </c>
      <c r="U159" s="179">
        <v>0</v>
      </c>
      <c r="V159" s="179">
        <v>0</v>
      </c>
      <c r="W159" s="179">
        <v>0</v>
      </c>
      <c r="X159" s="179">
        <v>0</v>
      </c>
      <c r="Y159" s="179">
        <v>0</v>
      </c>
      <c r="Z159" s="190">
        <v>0</v>
      </c>
      <c r="AA159" s="190">
        <v>0</v>
      </c>
      <c r="AB159" s="190">
        <v>0</v>
      </c>
      <c r="AC159" s="170">
        <v>0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38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8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9">
        <f t="shared" si="60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1</v>
      </c>
      <c r="BX159" s="98">
        <v>3</v>
      </c>
      <c r="BY159" s="98">
        <v>1</v>
      </c>
      <c r="BZ159" s="98">
        <v>1</v>
      </c>
      <c r="CA159" s="478">
        <f t="shared" si="26"/>
        <v>6</v>
      </c>
      <c r="CB159" s="98">
        <v>0</v>
      </c>
      <c r="CC159" s="98">
        <v>0</v>
      </c>
      <c r="CD159" s="98">
        <v>5</v>
      </c>
      <c r="CE159" s="98">
        <v>0</v>
      </c>
      <c r="CF159" s="98">
        <v>5</v>
      </c>
      <c r="CG159" s="98">
        <v>4</v>
      </c>
      <c r="CH159" s="98">
        <v>3</v>
      </c>
      <c r="CI159" s="98">
        <v>17</v>
      </c>
      <c r="CJ159" s="98">
        <v>4</v>
      </c>
      <c r="CK159" s="98">
        <v>6</v>
      </c>
      <c r="CL159" s="98">
        <v>2</v>
      </c>
      <c r="CM159" s="243">
        <v>4</v>
      </c>
      <c r="CN159" s="98">
        <v>26</v>
      </c>
      <c r="CO159" s="98">
        <v>0</v>
      </c>
      <c r="CP159" s="579">
        <f t="shared" si="48"/>
        <v>0</v>
      </c>
      <c r="CQ159" s="80">
        <f t="shared" si="51"/>
        <v>0</v>
      </c>
      <c r="CR159" s="27">
        <f t="shared" si="52"/>
        <v>26</v>
      </c>
      <c r="CS159" s="365"/>
      <c r="CY159" s="233"/>
      <c r="CZ159" s="233"/>
      <c r="DA159" s="233"/>
      <c r="DB159" s="233"/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</row>
    <row r="160" spans="1:120" ht="20.100000000000001" customHeight="1" x14ac:dyDescent="0.25">
      <c r="A160" s="542"/>
      <c r="B160" s="110" t="s">
        <v>127</v>
      </c>
      <c r="C160" s="130" t="s">
        <v>186</v>
      </c>
      <c r="D160" s="186">
        <v>0</v>
      </c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70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0</v>
      </c>
      <c r="AC160" s="17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39">
        <f t="shared" si="60"/>
        <v>0</v>
      </c>
      <c r="BO160" s="98">
        <v>0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189</v>
      </c>
      <c r="BX160" s="98">
        <v>292</v>
      </c>
      <c r="BY160" s="98">
        <v>247</v>
      </c>
      <c r="BZ160" s="98">
        <v>210</v>
      </c>
      <c r="CA160" s="478">
        <f t="shared" si="26"/>
        <v>938</v>
      </c>
      <c r="CB160" s="98">
        <v>187</v>
      </c>
      <c r="CC160" s="98">
        <v>148</v>
      </c>
      <c r="CD160" s="98">
        <v>171</v>
      </c>
      <c r="CE160" s="98">
        <v>175</v>
      </c>
      <c r="CF160" s="98">
        <v>200</v>
      </c>
      <c r="CG160" s="98">
        <v>211</v>
      </c>
      <c r="CH160" s="98">
        <v>301</v>
      </c>
      <c r="CI160" s="98">
        <v>324</v>
      </c>
      <c r="CJ160" s="98">
        <v>347</v>
      </c>
      <c r="CK160" s="98">
        <v>428</v>
      </c>
      <c r="CL160" s="98">
        <v>415</v>
      </c>
      <c r="CM160" s="243">
        <v>453</v>
      </c>
      <c r="CN160" s="98">
        <v>390</v>
      </c>
      <c r="CO160" s="98">
        <v>419</v>
      </c>
      <c r="CP160" s="579">
        <f t="shared" si="48"/>
        <v>0</v>
      </c>
      <c r="CQ160" s="80">
        <f t="shared" si="51"/>
        <v>335</v>
      </c>
      <c r="CR160" s="27">
        <f t="shared" si="52"/>
        <v>809</v>
      </c>
      <c r="CS160" s="365">
        <f t="shared" ref="CS160:CS161" si="61">((CR160/CQ160)-1)*100</f>
        <v>141.49253731343285</v>
      </c>
      <c r="CY160" s="233"/>
      <c r="CZ160" s="233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</row>
    <row r="161" spans="1:120" ht="20.100000000000001" customHeight="1" x14ac:dyDescent="0.25">
      <c r="A161" s="542"/>
      <c r="B161" s="110" t="s">
        <v>128</v>
      </c>
      <c r="C161" s="130" t="s">
        <v>130</v>
      </c>
      <c r="D161" s="186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70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90">
        <v>0</v>
      </c>
      <c r="AA161" s="190">
        <v>0</v>
      </c>
      <c r="AB161" s="190">
        <v>0</v>
      </c>
      <c r="AC161" s="17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38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9">
        <f t="shared" si="60"/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8</v>
      </c>
      <c r="BX161" s="98">
        <v>37</v>
      </c>
      <c r="BY161" s="98">
        <v>25</v>
      </c>
      <c r="BZ161" s="98">
        <v>21</v>
      </c>
      <c r="CA161" s="478">
        <f t="shared" si="26"/>
        <v>91</v>
      </c>
      <c r="CB161" s="98">
        <v>8</v>
      </c>
      <c r="CC161" s="98">
        <v>10</v>
      </c>
      <c r="CD161" s="98">
        <v>11</v>
      </c>
      <c r="CE161" s="98">
        <v>8</v>
      </c>
      <c r="CF161" s="98">
        <v>22</v>
      </c>
      <c r="CG161" s="98">
        <v>11</v>
      </c>
      <c r="CH161" s="98">
        <v>9</v>
      </c>
      <c r="CI161" s="98">
        <v>12</v>
      </c>
      <c r="CJ161" s="98">
        <v>14</v>
      </c>
      <c r="CK161" s="98">
        <v>16</v>
      </c>
      <c r="CL161" s="98">
        <v>10</v>
      </c>
      <c r="CM161" s="243">
        <v>14</v>
      </c>
      <c r="CN161" s="98">
        <v>7</v>
      </c>
      <c r="CO161" s="98">
        <v>5</v>
      </c>
      <c r="CP161" s="579">
        <f t="shared" si="48"/>
        <v>0</v>
      </c>
      <c r="CQ161" s="80">
        <f t="shared" si="51"/>
        <v>18</v>
      </c>
      <c r="CR161" s="27">
        <f t="shared" si="52"/>
        <v>12</v>
      </c>
      <c r="CS161" s="365">
        <f t="shared" si="61"/>
        <v>-33.333333333333336</v>
      </c>
      <c r="CY161" s="233"/>
      <c r="CZ161" s="233"/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</row>
    <row r="162" spans="1:120" ht="20.100000000000001" customHeight="1" x14ac:dyDescent="0.25">
      <c r="A162" s="542"/>
      <c r="B162" s="110" t="s">
        <v>180</v>
      </c>
      <c r="C162" s="130" t="s">
        <v>182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9">
        <f t="shared" si="60"/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78">
        <f t="shared" ref="CA162:CA176" si="62">SUM(BO162:BZ162)</f>
        <v>0</v>
      </c>
      <c r="CB162" s="98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41</v>
      </c>
      <c r="CH162" s="98">
        <v>75</v>
      </c>
      <c r="CI162" s="98">
        <v>70</v>
      </c>
      <c r="CJ162" s="98">
        <v>71</v>
      </c>
      <c r="CK162" s="98">
        <v>71</v>
      </c>
      <c r="CL162" s="98">
        <v>67</v>
      </c>
      <c r="CM162" s="243">
        <v>77</v>
      </c>
      <c r="CN162" s="98">
        <v>68</v>
      </c>
      <c r="CO162" s="98">
        <v>63</v>
      </c>
      <c r="CP162" s="579">
        <f t="shared" si="48"/>
        <v>0</v>
      </c>
      <c r="CQ162" s="80">
        <f t="shared" si="51"/>
        <v>0</v>
      </c>
      <c r="CR162" s="27">
        <f t="shared" si="52"/>
        <v>131</v>
      </c>
      <c r="CS162" s="365"/>
      <c r="CY162" s="233"/>
      <c r="CZ162" s="233"/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</row>
    <row r="163" spans="1:120" ht="20.100000000000001" customHeight="1" x14ac:dyDescent="0.25">
      <c r="A163" s="542"/>
      <c r="B163" s="110" t="s">
        <v>181</v>
      </c>
      <c r="C163" s="130" t="s">
        <v>183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0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8">
        <f t="shared" si="62"/>
        <v>0</v>
      </c>
      <c r="CB163" s="98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29</v>
      </c>
      <c r="CH163" s="98">
        <v>55</v>
      </c>
      <c r="CI163" s="98">
        <v>50</v>
      </c>
      <c r="CJ163" s="98">
        <v>54</v>
      </c>
      <c r="CK163" s="98">
        <v>54</v>
      </c>
      <c r="CL163" s="98">
        <v>53</v>
      </c>
      <c r="CM163" s="243">
        <v>54</v>
      </c>
      <c r="CN163" s="98">
        <v>48</v>
      </c>
      <c r="CO163" s="98">
        <v>51</v>
      </c>
      <c r="CP163" s="579">
        <f t="shared" si="48"/>
        <v>0</v>
      </c>
      <c r="CQ163" s="80">
        <f t="shared" ref="CQ163:CQ176" si="63">SUM($CB163:$CC163)</f>
        <v>0</v>
      </c>
      <c r="CR163" s="27">
        <f t="shared" ref="CR163:CR176" si="64">SUM($CN163:$CO163)</f>
        <v>99</v>
      </c>
      <c r="CS163" s="365"/>
      <c r="CY163" s="233"/>
      <c r="CZ163" s="233"/>
      <c r="DA163" s="233"/>
      <c r="DB163" s="233"/>
      <c r="DC163" s="233"/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</row>
    <row r="164" spans="1:120" ht="20.100000000000001" customHeight="1" x14ac:dyDescent="0.25">
      <c r="A164" s="542"/>
      <c r="B164" s="110" t="s">
        <v>184</v>
      </c>
      <c r="C164" s="130" t="s">
        <v>167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0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78">
        <f t="shared" si="62"/>
        <v>0</v>
      </c>
      <c r="CB164" s="98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1</v>
      </c>
      <c r="CH164" s="98">
        <v>2</v>
      </c>
      <c r="CI164" s="98">
        <v>1</v>
      </c>
      <c r="CJ164" s="98">
        <v>3</v>
      </c>
      <c r="CK164" s="98">
        <v>2</v>
      </c>
      <c r="CL164" s="98">
        <v>2</v>
      </c>
      <c r="CM164" s="98">
        <v>4</v>
      </c>
      <c r="CN164" s="138">
        <v>3</v>
      </c>
      <c r="CO164" s="98">
        <v>2</v>
      </c>
      <c r="CP164" s="579">
        <f t="shared" si="48"/>
        <v>0</v>
      </c>
      <c r="CQ164" s="80">
        <f t="shared" si="63"/>
        <v>0</v>
      </c>
      <c r="CR164" s="27">
        <f t="shared" si="64"/>
        <v>5</v>
      </c>
      <c r="CS164" s="365"/>
      <c r="CY164" s="233"/>
      <c r="CZ164" s="233"/>
      <c r="DA164" s="233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</row>
    <row r="165" spans="1:120" ht="20.100000000000001" customHeight="1" x14ac:dyDescent="0.25">
      <c r="A165" s="542"/>
      <c r="B165" s="110" t="s">
        <v>210</v>
      </c>
      <c r="C165" s="130" t="s">
        <v>214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587">
        <v>0</v>
      </c>
      <c r="P165" s="170">
        <v>0</v>
      </c>
      <c r="Q165" s="186">
        <v>0</v>
      </c>
      <c r="R165" s="187">
        <v>0</v>
      </c>
      <c r="S165" s="187">
        <v>0</v>
      </c>
      <c r="T165" s="187">
        <v>0</v>
      </c>
      <c r="U165" s="187">
        <v>0</v>
      </c>
      <c r="V165" s="187">
        <v>0</v>
      </c>
      <c r="W165" s="187">
        <v>0</v>
      </c>
      <c r="X165" s="187">
        <v>0</v>
      </c>
      <c r="Y165" s="187">
        <v>0</v>
      </c>
      <c r="Z165" s="187">
        <v>0</v>
      </c>
      <c r="AA165" s="187">
        <v>0</v>
      </c>
      <c r="AB165" s="587">
        <v>0</v>
      </c>
      <c r="AC165" s="170">
        <v>0</v>
      </c>
      <c r="AD165" s="186">
        <v>0</v>
      </c>
      <c r="AE165" s="187">
        <v>0</v>
      </c>
      <c r="AF165" s="187">
        <v>0</v>
      </c>
      <c r="AG165" s="187">
        <v>0</v>
      </c>
      <c r="AH165" s="187">
        <v>0</v>
      </c>
      <c r="AI165" s="187">
        <v>0</v>
      </c>
      <c r="AJ165" s="187">
        <v>0</v>
      </c>
      <c r="AK165" s="187">
        <v>0</v>
      </c>
      <c r="AL165" s="187">
        <v>0</v>
      </c>
      <c r="AM165" s="187">
        <v>0</v>
      </c>
      <c r="AN165" s="187">
        <v>0</v>
      </c>
      <c r="AO165" s="587">
        <v>0</v>
      </c>
      <c r="AP165" s="186">
        <v>0</v>
      </c>
      <c r="AQ165" s="187">
        <v>0</v>
      </c>
      <c r="AR165" s="187">
        <v>0</v>
      </c>
      <c r="AS165" s="187">
        <v>0</v>
      </c>
      <c r="AT165" s="187">
        <v>0</v>
      </c>
      <c r="AU165" s="187">
        <v>0</v>
      </c>
      <c r="AV165" s="187">
        <v>0</v>
      </c>
      <c r="AW165" s="187">
        <v>0</v>
      </c>
      <c r="AX165" s="187">
        <v>0</v>
      </c>
      <c r="AY165" s="187">
        <v>0</v>
      </c>
      <c r="AZ165" s="187">
        <v>0</v>
      </c>
      <c r="BA165" s="587">
        <v>0</v>
      </c>
      <c r="BB165" s="186">
        <v>0</v>
      </c>
      <c r="BC165" s="187">
        <v>0</v>
      </c>
      <c r="BD165" s="187">
        <v>0</v>
      </c>
      <c r="BE165" s="187">
        <v>0</v>
      </c>
      <c r="BF165" s="187">
        <v>0</v>
      </c>
      <c r="BG165" s="187">
        <v>0</v>
      </c>
      <c r="BH165" s="187">
        <v>0</v>
      </c>
      <c r="BI165" s="187">
        <v>0</v>
      </c>
      <c r="BJ165" s="187">
        <v>0</v>
      </c>
      <c r="BK165" s="187">
        <v>0</v>
      </c>
      <c r="BL165" s="187">
        <v>0</v>
      </c>
      <c r="BM165" s="587">
        <v>0</v>
      </c>
      <c r="BN165" s="439">
        <f t="shared" si="60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0</v>
      </c>
      <c r="BX165" s="98">
        <v>0</v>
      </c>
      <c r="BY165" s="98">
        <v>0</v>
      </c>
      <c r="BZ165" s="98">
        <v>0</v>
      </c>
      <c r="CA165" s="478">
        <f t="shared" si="62"/>
        <v>0</v>
      </c>
      <c r="CB165" s="98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0</v>
      </c>
      <c r="CH165" s="98">
        <v>0</v>
      </c>
      <c r="CI165" s="98">
        <v>0</v>
      </c>
      <c r="CJ165" s="98">
        <v>0</v>
      </c>
      <c r="CK165" s="98">
        <v>0</v>
      </c>
      <c r="CL165" s="98">
        <v>0</v>
      </c>
      <c r="CM165" s="98">
        <v>0</v>
      </c>
      <c r="CN165" s="138">
        <v>0</v>
      </c>
      <c r="CO165" s="98">
        <v>1</v>
      </c>
      <c r="CP165" s="579">
        <f t="shared" si="48"/>
        <v>0</v>
      </c>
      <c r="CQ165" s="80">
        <f t="shared" si="63"/>
        <v>0</v>
      </c>
      <c r="CR165" s="27">
        <f t="shared" si="64"/>
        <v>1</v>
      </c>
      <c r="CS165" s="365"/>
      <c r="CY165" s="233"/>
      <c r="CZ165" s="233"/>
      <c r="DA165" s="233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</row>
    <row r="166" spans="1:120" ht="20.100000000000001" customHeight="1" x14ac:dyDescent="0.25">
      <c r="A166" s="542"/>
      <c r="B166" s="110" t="s">
        <v>211</v>
      </c>
      <c r="C166" s="130" t="s">
        <v>215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587">
        <v>0</v>
      </c>
      <c r="P166" s="170">
        <v>0</v>
      </c>
      <c r="Q166" s="186">
        <v>0</v>
      </c>
      <c r="R166" s="187">
        <v>0</v>
      </c>
      <c r="S166" s="187">
        <v>0</v>
      </c>
      <c r="T166" s="187">
        <v>0</v>
      </c>
      <c r="U166" s="187">
        <v>0</v>
      </c>
      <c r="V166" s="187">
        <v>0</v>
      </c>
      <c r="W166" s="187">
        <v>0</v>
      </c>
      <c r="X166" s="187">
        <v>0</v>
      </c>
      <c r="Y166" s="187">
        <v>0</v>
      </c>
      <c r="Z166" s="187">
        <v>0</v>
      </c>
      <c r="AA166" s="187">
        <v>0</v>
      </c>
      <c r="AB166" s="587">
        <v>0</v>
      </c>
      <c r="AC166" s="170">
        <v>0</v>
      </c>
      <c r="AD166" s="186">
        <v>0</v>
      </c>
      <c r="AE166" s="187">
        <v>0</v>
      </c>
      <c r="AF166" s="187">
        <v>0</v>
      </c>
      <c r="AG166" s="187">
        <v>0</v>
      </c>
      <c r="AH166" s="187">
        <v>0</v>
      </c>
      <c r="AI166" s="187">
        <v>0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587">
        <v>0</v>
      </c>
      <c r="AP166" s="186">
        <v>0</v>
      </c>
      <c r="AQ166" s="187">
        <v>0</v>
      </c>
      <c r="AR166" s="187">
        <v>0</v>
      </c>
      <c r="AS166" s="187">
        <v>0</v>
      </c>
      <c r="AT166" s="187">
        <v>0</v>
      </c>
      <c r="AU166" s="187">
        <v>0</v>
      </c>
      <c r="AV166" s="187">
        <v>0</v>
      </c>
      <c r="AW166" s="187">
        <v>0</v>
      </c>
      <c r="AX166" s="187">
        <v>0</v>
      </c>
      <c r="AY166" s="187">
        <v>0</v>
      </c>
      <c r="AZ166" s="187">
        <v>0</v>
      </c>
      <c r="BA166" s="587">
        <v>0</v>
      </c>
      <c r="BB166" s="186">
        <v>0</v>
      </c>
      <c r="BC166" s="187">
        <v>0</v>
      </c>
      <c r="BD166" s="187">
        <v>0</v>
      </c>
      <c r="BE166" s="187">
        <v>0</v>
      </c>
      <c r="BF166" s="187">
        <v>0</v>
      </c>
      <c r="BG166" s="187">
        <v>0</v>
      </c>
      <c r="BH166" s="187">
        <v>0</v>
      </c>
      <c r="BI166" s="187">
        <v>0</v>
      </c>
      <c r="BJ166" s="187">
        <v>0</v>
      </c>
      <c r="BK166" s="187">
        <v>0</v>
      </c>
      <c r="BL166" s="187">
        <v>0</v>
      </c>
      <c r="BM166" s="587">
        <v>0</v>
      </c>
      <c r="BN166" s="439">
        <f t="shared" si="60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si="62"/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98">
        <v>0</v>
      </c>
      <c r="CN166" s="138">
        <v>0</v>
      </c>
      <c r="CO166" s="98">
        <v>6</v>
      </c>
      <c r="CP166" s="579">
        <f t="shared" si="48"/>
        <v>0</v>
      </c>
      <c r="CQ166" s="80">
        <f t="shared" si="63"/>
        <v>0</v>
      </c>
      <c r="CR166" s="27">
        <f t="shared" si="64"/>
        <v>6</v>
      </c>
      <c r="CS166" s="365"/>
      <c r="CY166" s="233"/>
      <c r="CZ166" s="233"/>
      <c r="DA166" s="233"/>
      <c r="DB166" s="233"/>
      <c r="DC166" s="233"/>
      <c r="DD166" s="233"/>
      <c r="DE166" s="233"/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</row>
    <row r="167" spans="1:120" ht="20.100000000000001" customHeight="1" x14ac:dyDescent="0.25">
      <c r="A167" s="542"/>
      <c r="B167" s="469" t="s">
        <v>212</v>
      </c>
      <c r="C167" s="470" t="s">
        <v>216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587">
        <v>0</v>
      </c>
      <c r="P167" s="170">
        <v>0</v>
      </c>
      <c r="Q167" s="186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587">
        <v>0</v>
      </c>
      <c r="AC167" s="170">
        <v>0</v>
      </c>
      <c r="AD167" s="186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587">
        <v>0</v>
      </c>
      <c r="AP167" s="186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587">
        <v>0</v>
      </c>
      <c r="BB167" s="186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587">
        <v>0</v>
      </c>
      <c r="BN167" s="439">
        <f t="shared" si="60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2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138">
        <v>0</v>
      </c>
      <c r="CO167" s="98">
        <v>1</v>
      </c>
      <c r="CP167" s="579">
        <f t="shared" si="48"/>
        <v>0</v>
      </c>
      <c r="CQ167" s="80">
        <f t="shared" si="63"/>
        <v>0</v>
      </c>
      <c r="CR167" s="27">
        <f t="shared" si="64"/>
        <v>1</v>
      </c>
      <c r="CS167" s="365"/>
      <c r="CY167" s="233"/>
      <c r="CZ167" s="233"/>
      <c r="DA167" s="233"/>
      <c r="DB167" s="233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</row>
    <row r="168" spans="1:120" ht="20.100000000000001" customHeight="1" x14ac:dyDescent="0.25">
      <c r="A168" s="542"/>
      <c r="B168" s="110" t="s">
        <v>213</v>
      </c>
      <c r="C168" s="130" t="s">
        <v>217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587">
        <v>0</v>
      </c>
      <c r="P168" s="170">
        <v>0</v>
      </c>
      <c r="Q168" s="186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587">
        <v>0</v>
      </c>
      <c r="AC168" s="170">
        <v>0</v>
      </c>
      <c r="AD168" s="186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587">
        <v>0</v>
      </c>
      <c r="AP168" s="186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587">
        <v>0</v>
      </c>
      <c r="BB168" s="186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587">
        <v>0</v>
      </c>
      <c r="BN168" s="439">
        <f t="shared" si="60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2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0</v>
      </c>
      <c r="CH168" s="98">
        <v>0</v>
      </c>
      <c r="CI168" s="98">
        <v>0</v>
      </c>
      <c r="CJ168" s="98">
        <v>0</v>
      </c>
      <c r="CK168" s="98">
        <v>0</v>
      </c>
      <c r="CL168" s="98">
        <v>0</v>
      </c>
      <c r="CM168" s="98">
        <v>0</v>
      </c>
      <c r="CN168" s="138">
        <v>0</v>
      </c>
      <c r="CO168" s="98">
        <v>6</v>
      </c>
      <c r="CP168" s="579">
        <f t="shared" si="48"/>
        <v>0</v>
      </c>
      <c r="CQ168" s="80">
        <f t="shared" si="63"/>
        <v>0</v>
      </c>
      <c r="CR168" s="27">
        <f t="shared" si="64"/>
        <v>6</v>
      </c>
      <c r="CS168" s="365"/>
      <c r="CY168" s="233"/>
      <c r="CZ168" s="233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</row>
    <row r="169" spans="1:120" ht="20.100000000000001" customHeight="1" x14ac:dyDescent="0.25">
      <c r="A169" s="542"/>
      <c r="B169" s="110" t="s">
        <v>205</v>
      </c>
      <c r="C169" s="470" t="s">
        <v>206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187">
        <v>0</v>
      </c>
      <c r="P169" s="170">
        <v>0</v>
      </c>
      <c r="Q169" s="179">
        <v>0</v>
      </c>
      <c r="R169" s="179">
        <v>0</v>
      </c>
      <c r="S169" s="179">
        <v>0</v>
      </c>
      <c r="T169" s="179">
        <v>0</v>
      </c>
      <c r="U169" s="179">
        <v>0</v>
      </c>
      <c r="V169" s="179">
        <v>0</v>
      </c>
      <c r="W169" s="179">
        <v>0</v>
      </c>
      <c r="X169" s="179">
        <v>0</v>
      </c>
      <c r="Y169" s="179">
        <v>0</v>
      </c>
      <c r="Z169" s="190">
        <v>0</v>
      </c>
      <c r="AA169" s="190">
        <v>0</v>
      </c>
      <c r="AB169" s="190">
        <v>0</v>
      </c>
      <c r="AC169" s="170">
        <v>0</v>
      </c>
      <c r="AD169" s="180">
        <v>0</v>
      </c>
      <c r="AE169" s="180">
        <v>0</v>
      </c>
      <c r="AF169" s="180">
        <v>0</v>
      </c>
      <c r="AG169" s="180">
        <v>0</v>
      </c>
      <c r="AH169" s="180">
        <v>0</v>
      </c>
      <c r="AI169" s="180">
        <v>0</v>
      </c>
      <c r="AJ169" s="180">
        <v>0</v>
      </c>
      <c r="AK169" s="180">
        <v>0</v>
      </c>
      <c r="AL169" s="180">
        <v>0</v>
      </c>
      <c r="AM169" s="180">
        <v>0</v>
      </c>
      <c r="AN169" s="180">
        <v>0</v>
      </c>
      <c r="AO169" s="180">
        <v>0</v>
      </c>
      <c r="AP169" s="13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9">
        <f t="shared" si="60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2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1</v>
      </c>
      <c r="CO169" s="98">
        <v>1</v>
      </c>
      <c r="CP169" s="579">
        <f t="shared" si="48"/>
        <v>0</v>
      </c>
      <c r="CQ169" s="80">
        <f t="shared" si="63"/>
        <v>0</v>
      </c>
      <c r="CR169" s="27">
        <f t="shared" si="64"/>
        <v>2</v>
      </c>
      <c r="CS169" s="365"/>
      <c r="CY169" s="233"/>
      <c r="CZ169" s="233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</row>
    <row r="170" spans="1:120" ht="20.100000000000001" customHeight="1" x14ac:dyDescent="0.25">
      <c r="A170" s="542"/>
      <c r="B170" s="110" t="s">
        <v>149</v>
      </c>
      <c r="C170" s="130" t="s">
        <v>156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70">
        <v>0</v>
      </c>
      <c r="Q170" s="179">
        <v>0</v>
      </c>
      <c r="R170" s="179">
        <v>0</v>
      </c>
      <c r="S170" s="179">
        <v>0</v>
      </c>
      <c r="T170" s="179">
        <v>0</v>
      </c>
      <c r="U170" s="179">
        <v>0</v>
      </c>
      <c r="V170" s="179">
        <v>0</v>
      </c>
      <c r="W170" s="179">
        <v>0</v>
      </c>
      <c r="X170" s="179">
        <v>0</v>
      </c>
      <c r="Y170" s="179">
        <v>0</v>
      </c>
      <c r="Z170" s="190">
        <v>0</v>
      </c>
      <c r="AA170" s="190">
        <v>0</v>
      </c>
      <c r="AB170" s="190">
        <v>0</v>
      </c>
      <c r="AC170" s="170">
        <v>0</v>
      </c>
      <c r="AD170" s="180">
        <v>0</v>
      </c>
      <c r="AE170" s="180">
        <v>0</v>
      </c>
      <c r="AF170" s="180">
        <v>0</v>
      </c>
      <c r="AG170" s="180">
        <v>0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80">
        <v>0</v>
      </c>
      <c r="AN170" s="180">
        <v>0</v>
      </c>
      <c r="AO170" s="180">
        <v>0</v>
      </c>
      <c r="AP170" s="13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9">
        <f>SUM(BB170:BM170)</f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20</v>
      </c>
      <c r="CA170" s="478">
        <f t="shared" si="62"/>
        <v>20</v>
      </c>
      <c r="CB170" s="98">
        <v>8</v>
      </c>
      <c r="CC170" s="98">
        <v>2</v>
      </c>
      <c r="CD170" s="98">
        <v>8</v>
      </c>
      <c r="CE170" s="98">
        <v>4</v>
      </c>
      <c r="CF170" s="98">
        <v>3</v>
      </c>
      <c r="CG170" s="98">
        <v>6</v>
      </c>
      <c r="CH170" s="98">
        <v>6</v>
      </c>
      <c r="CI170" s="98">
        <v>2</v>
      </c>
      <c r="CJ170" s="98">
        <v>2</v>
      </c>
      <c r="CK170" s="98">
        <v>5</v>
      </c>
      <c r="CL170" s="98">
        <v>20</v>
      </c>
      <c r="CM170" s="243">
        <v>17</v>
      </c>
      <c r="CN170" s="98">
        <v>0</v>
      </c>
      <c r="CO170" s="98">
        <v>2</v>
      </c>
      <c r="CP170" s="579">
        <f t="shared" si="48"/>
        <v>0</v>
      </c>
      <c r="CQ170" s="80">
        <f t="shared" si="63"/>
        <v>10</v>
      </c>
      <c r="CR170" s="27">
        <f t="shared" si="64"/>
        <v>2</v>
      </c>
      <c r="CS170" s="365">
        <f t="shared" ref="CS170:CS172" si="65">((CR170/CQ170)-1)*100</f>
        <v>-80</v>
      </c>
      <c r="CY170" s="233"/>
      <c r="CZ170" s="233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</row>
    <row r="171" spans="1:120" ht="20.100000000000001" customHeight="1" x14ac:dyDescent="0.25">
      <c r="A171" s="542"/>
      <c r="B171" s="110" t="s">
        <v>187</v>
      </c>
      <c r="C171" s="130" t="s">
        <v>188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70">
        <v>0</v>
      </c>
      <c r="Q171" s="179">
        <v>0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90">
        <v>0</v>
      </c>
      <c r="AA171" s="190">
        <v>0</v>
      </c>
      <c r="AB171" s="190">
        <v>0</v>
      </c>
      <c r="AC171" s="170">
        <v>0</v>
      </c>
      <c r="AD171" s="180">
        <v>0</v>
      </c>
      <c r="AE171" s="180">
        <v>0</v>
      </c>
      <c r="AF171" s="180">
        <v>0</v>
      </c>
      <c r="AG171" s="180">
        <v>0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3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9">
        <f>SUM(BB171:BM171)</f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2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2</v>
      </c>
      <c r="CI171" s="98">
        <v>0</v>
      </c>
      <c r="CJ171" s="98">
        <v>0</v>
      </c>
      <c r="CK171" s="98">
        <v>1</v>
      </c>
      <c r="CL171" s="98">
        <v>0</v>
      </c>
      <c r="CM171" s="243">
        <v>1</v>
      </c>
      <c r="CN171" s="98">
        <v>0</v>
      </c>
      <c r="CO171" s="98">
        <v>0</v>
      </c>
      <c r="CP171" s="579">
        <f t="shared" si="48"/>
        <v>0</v>
      </c>
      <c r="CQ171" s="80">
        <f t="shared" si="63"/>
        <v>0</v>
      </c>
      <c r="CR171" s="27">
        <f t="shared" si="64"/>
        <v>0</v>
      </c>
      <c r="CS171" s="365"/>
      <c r="CY171" s="233"/>
      <c r="CZ171" s="233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</row>
    <row r="172" spans="1:120" ht="20.100000000000001" customHeight="1" thickBot="1" x14ac:dyDescent="0.3">
      <c r="A172" s="542"/>
      <c r="B172" s="110" t="s">
        <v>152</v>
      </c>
      <c r="C172" s="130" t="s">
        <v>157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84">
        <v>0</v>
      </c>
      <c r="Q172" s="179">
        <v>0</v>
      </c>
      <c r="R172" s="179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90">
        <v>0</v>
      </c>
      <c r="AA172" s="190">
        <v>0</v>
      </c>
      <c r="AB172" s="190">
        <v>0</v>
      </c>
      <c r="AC172" s="184">
        <v>0</v>
      </c>
      <c r="AD172" s="180">
        <v>0</v>
      </c>
      <c r="AE172" s="180">
        <v>0</v>
      </c>
      <c r="AF172" s="180">
        <v>0</v>
      </c>
      <c r="AG172" s="180">
        <v>0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80">
        <v>0</v>
      </c>
      <c r="AN172" s="180">
        <v>0</v>
      </c>
      <c r="AO172" s="180">
        <v>0</v>
      </c>
      <c r="AP172" s="13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9">
        <f>SUM(BB172:BM172)</f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246">
        <v>0</v>
      </c>
      <c r="BX172" s="98">
        <v>0</v>
      </c>
      <c r="BY172" s="98">
        <v>0</v>
      </c>
      <c r="BZ172" s="98">
        <v>10</v>
      </c>
      <c r="CA172" s="478">
        <f t="shared" si="62"/>
        <v>10</v>
      </c>
      <c r="CB172" s="98">
        <v>14</v>
      </c>
      <c r="CC172" s="98">
        <v>14</v>
      </c>
      <c r="CD172" s="98">
        <v>15</v>
      </c>
      <c r="CE172" s="98">
        <v>140</v>
      </c>
      <c r="CF172" s="246">
        <v>19</v>
      </c>
      <c r="CG172" s="246">
        <v>24</v>
      </c>
      <c r="CH172" s="246">
        <v>32</v>
      </c>
      <c r="CI172" s="246">
        <v>39</v>
      </c>
      <c r="CJ172" s="246">
        <v>33</v>
      </c>
      <c r="CK172" s="246">
        <v>42</v>
      </c>
      <c r="CL172" s="246">
        <v>50</v>
      </c>
      <c r="CM172" s="247">
        <v>52</v>
      </c>
      <c r="CN172" s="246">
        <v>51</v>
      </c>
      <c r="CO172" s="98">
        <v>59</v>
      </c>
      <c r="CP172" s="579">
        <f t="shared" si="48"/>
        <v>0</v>
      </c>
      <c r="CQ172" s="80">
        <f t="shared" si="63"/>
        <v>28</v>
      </c>
      <c r="CR172" s="27">
        <f t="shared" si="64"/>
        <v>110</v>
      </c>
      <c r="CS172" s="365">
        <f t="shared" si="65"/>
        <v>292.85714285714283</v>
      </c>
      <c r="CY172" s="233"/>
      <c r="CZ172" s="233"/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</row>
    <row r="173" spans="1:120" ht="20.25" customHeight="1" thickBot="1" x14ac:dyDescent="0.35">
      <c r="A173" s="542"/>
      <c r="B173" s="344" t="s">
        <v>73</v>
      </c>
      <c r="C173" s="277"/>
      <c r="D173" s="192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193">
        <v>0</v>
      </c>
      <c r="P173" s="184">
        <v>0</v>
      </c>
      <c r="Q173" s="193">
        <v>0</v>
      </c>
      <c r="R173" s="193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69">
        <v>2</v>
      </c>
      <c r="AC173" s="171">
        <v>2</v>
      </c>
      <c r="AD173" s="193">
        <v>0</v>
      </c>
      <c r="AE173" s="193">
        <v>3</v>
      </c>
      <c r="AF173" s="193">
        <v>0</v>
      </c>
      <c r="AG173" s="193">
        <v>0</v>
      </c>
      <c r="AH173" s="193">
        <v>0</v>
      </c>
      <c r="AI173" s="193">
        <v>0</v>
      </c>
      <c r="AJ173" s="193">
        <v>0</v>
      </c>
      <c r="AK173" s="193">
        <v>0</v>
      </c>
      <c r="AL173" s="193">
        <v>0</v>
      </c>
      <c r="AM173" s="193">
        <v>0</v>
      </c>
      <c r="AN173" s="193">
        <v>0</v>
      </c>
      <c r="AO173" s="193">
        <v>0</v>
      </c>
      <c r="AP173" s="194">
        <v>0</v>
      </c>
      <c r="AQ173" s="193">
        <v>0</v>
      </c>
      <c r="AR173" s="193">
        <v>0</v>
      </c>
      <c r="AS173" s="193">
        <v>0</v>
      </c>
      <c r="AT173" s="193">
        <v>0</v>
      </c>
      <c r="AU173" s="193">
        <v>0</v>
      </c>
      <c r="AV173" s="193">
        <v>0</v>
      </c>
      <c r="AW173" s="193">
        <v>0</v>
      </c>
      <c r="AX173" s="193">
        <v>0</v>
      </c>
      <c r="AY173" s="193">
        <v>0</v>
      </c>
      <c r="AZ173" s="193">
        <v>0</v>
      </c>
      <c r="BA173" s="193">
        <v>0</v>
      </c>
      <c r="BB173" s="194">
        <v>0</v>
      </c>
      <c r="BC173" s="193">
        <v>0</v>
      </c>
      <c r="BD173" s="193">
        <v>0</v>
      </c>
      <c r="BE173" s="193">
        <v>0</v>
      </c>
      <c r="BF173" s="193">
        <v>0</v>
      </c>
      <c r="BG173" s="193">
        <v>0</v>
      </c>
      <c r="BH173" s="193">
        <v>0</v>
      </c>
      <c r="BI173" s="193">
        <v>0</v>
      </c>
      <c r="BJ173" s="193">
        <v>0</v>
      </c>
      <c r="BK173" s="193">
        <v>0</v>
      </c>
      <c r="BL173" s="193">
        <v>0</v>
      </c>
      <c r="BM173" s="193">
        <v>0</v>
      </c>
      <c r="BN173" s="363">
        <f t="shared" ref="BN173:BN176" si="66">SUM(BB173:BM173)</f>
        <v>0</v>
      </c>
      <c r="BO173" s="193">
        <v>0</v>
      </c>
      <c r="BP173" s="193">
        <v>0</v>
      </c>
      <c r="BQ173" s="193">
        <v>0</v>
      </c>
      <c r="BR173" s="193">
        <v>0</v>
      </c>
      <c r="BS173" s="193">
        <v>0</v>
      </c>
      <c r="BT173" s="193">
        <v>0</v>
      </c>
      <c r="BU173" s="193">
        <v>0</v>
      </c>
      <c r="BV173" s="193">
        <v>0</v>
      </c>
      <c r="BW173" s="193">
        <v>0</v>
      </c>
      <c r="BX173" s="193">
        <v>0</v>
      </c>
      <c r="BY173" s="193">
        <v>0</v>
      </c>
      <c r="BZ173" s="193">
        <v>0</v>
      </c>
      <c r="CA173" s="368">
        <f t="shared" si="62"/>
        <v>0</v>
      </c>
      <c r="CB173" s="193">
        <f>+CB174</f>
        <v>0</v>
      </c>
      <c r="CC173" s="193">
        <f>+CC174</f>
        <v>0</v>
      </c>
      <c r="CD173" s="193">
        <f t="shared" ref="CD173:CJ173" si="67">+CD174</f>
        <v>0</v>
      </c>
      <c r="CE173" s="193">
        <f t="shared" si="67"/>
        <v>0</v>
      </c>
      <c r="CF173" s="193">
        <f t="shared" si="67"/>
        <v>0</v>
      </c>
      <c r="CG173" s="193">
        <f t="shared" si="67"/>
        <v>0</v>
      </c>
      <c r="CH173" s="193">
        <f t="shared" si="67"/>
        <v>0</v>
      </c>
      <c r="CI173" s="193">
        <f t="shared" si="67"/>
        <v>0</v>
      </c>
      <c r="CJ173" s="193">
        <f t="shared" si="67"/>
        <v>0</v>
      </c>
      <c r="CK173" s="193">
        <f>+CK174</f>
        <v>0</v>
      </c>
      <c r="CL173" s="193">
        <f>+CL174</f>
        <v>0</v>
      </c>
      <c r="CM173" s="367">
        <f>+CM174</f>
        <v>0</v>
      </c>
      <c r="CN173" s="193">
        <f>+CN174</f>
        <v>0</v>
      </c>
      <c r="CO173" s="367">
        <f>+CO174</f>
        <v>0</v>
      </c>
      <c r="CP173" s="580">
        <f t="shared" ref="CP173:CP176" si="68">SUM($BO173:$BP173)</f>
        <v>0</v>
      </c>
      <c r="CQ173" s="372">
        <f t="shared" si="63"/>
        <v>0</v>
      </c>
      <c r="CR173" s="373">
        <f t="shared" si="64"/>
        <v>0</v>
      </c>
      <c r="CS173" s="368"/>
      <c r="CY173" s="233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</row>
    <row r="174" spans="1:120" ht="20.100000000000001" customHeight="1" thickBot="1" x14ac:dyDescent="0.3">
      <c r="A174" s="542"/>
      <c r="B174" s="195" t="s">
        <v>15</v>
      </c>
      <c r="C174" s="278" t="s">
        <v>16</v>
      </c>
      <c r="D174" s="196">
        <v>0</v>
      </c>
      <c r="E174" s="179">
        <v>0</v>
      </c>
      <c r="F174" s="179">
        <v>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0</v>
      </c>
      <c r="N174" s="179">
        <v>0</v>
      </c>
      <c r="O174" s="197">
        <v>0</v>
      </c>
      <c r="P174" s="184">
        <v>0</v>
      </c>
      <c r="Q174" s="198">
        <v>0</v>
      </c>
      <c r="R174" s="198">
        <v>0</v>
      </c>
      <c r="S174" s="198">
        <v>0</v>
      </c>
      <c r="T174" s="198">
        <v>0</v>
      </c>
      <c r="U174" s="198">
        <v>0</v>
      </c>
      <c r="V174" s="198">
        <v>0</v>
      </c>
      <c r="W174" s="198">
        <v>0</v>
      </c>
      <c r="X174" s="198">
        <v>0</v>
      </c>
      <c r="Y174" s="198">
        <v>0</v>
      </c>
      <c r="Z174" s="198">
        <v>0</v>
      </c>
      <c r="AA174" s="198">
        <v>0</v>
      </c>
      <c r="AB174" s="198">
        <v>2</v>
      </c>
      <c r="AC174" s="171">
        <v>2</v>
      </c>
      <c r="AD174" s="180">
        <v>0</v>
      </c>
      <c r="AE174" s="180">
        <v>3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363">
        <f t="shared" si="66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535">
        <f t="shared" si="62"/>
        <v>0</v>
      </c>
      <c r="CB174" s="98">
        <v>0</v>
      </c>
      <c r="CC174" s="98">
        <v>0</v>
      </c>
      <c r="CD174" s="98">
        <v>0</v>
      </c>
      <c r="CE174" s="98">
        <v>0</v>
      </c>
      <c r="CF174" s="246">
        <v>0</v>
      </c>
      <c r="CG174" s="246">
        <v>0</v>
      </c>
      <c r="CH174" s="246">
        <v>0</v>
      </c>
      <c r="CI174" s="246">
        <v>0</v>
      </c>
      <c r="CJ174" s="246">
        <v>0</v>
      </c>
      <c r="CK174" s="246">
        <v>0</v>
      </c>
      <c r="CL174" s="246">
        <v>0</v>
      </c>
      <c r="CM174" s="247">
        <v>0</v>
      </c>
      <c r="CN174" s="246">
        <v>0</v>
      </c>
      <c r="CO174" s="246">
        <v>0</v>
      </c>
      <c r="CP174" s="580">
        <f t="shared" si="68"/>
        <v>0</v>
      </c>
      <c r="CQ174" s="372">
        <f t="shared" si="63"/>
        <v>0</v>
      </c>
      <c r="CR174" s="373">
        <f t="shared" si="64"/>
        <v>0</v>
      </c>
      <c r="CS174" s="368"/>
      <c r="CY174" s="233"/>
      <c r="CZ174" s="233"/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</row>
    <row r="175" spans="1:120" s="38" customFormat="1" ht="20.100000000000001" customHeight="1" thickBot="1" x14ac:dyDescent="0.35">
      <c r="A175" s="542"/>
      <c r="B175" s="340" t="s">
        <v>74</v>
      </c>
      <c r="C175" s="345"/>
      <c r="D175" s="192">
        <v>28</v>
      </c>
      <c r="E175" s="199">
        <v>18</v>
      </c>
      <c r="F175" s="199">
        <v>22</v>
      </c>
      <c r="G175" s="199">
        <v>14</v>
      </c>
      <c r="H175" s="199">
        <v>27</v>
      </c>
      <c r="I175" s="199">
        <v>13</v>
      </c>
      <c r="J175" s="199">
        <v>9</v>
      </c>
      <c r="K175" s="199">
        <v>7</v>
      </c>
      <c r="L175" s="199">
        <v>6</v>
      </c>
      <c r="M175" s="199">
        <v>1</v>
      </c>
      <c r="N175" s="199">
        <v>8</v>
      </c>
      <c r="O175" s="199">
        <v>16</v>
      </c>
      <c r="P175" s="184">
        <v>169</v>
      </c>
      <c r="Q175" s="169">
        <v>3</v>
      </c>
      <c r="R175" s="169">
        <v>6</v>
      </c>
      <c r="S175" s="169">
        <v>20</v>
      </c>
      <c r="T175" s="169">
        <v>30</v>
      </c>
      <c r="U175" s="169">
        <v>19</v>
      </c>
      <c r="V175" s="169">
        <v>4</v>
      </c>
      <c r="W175" s="169">
        <v>5</v>
      </c>
      <c r="X175" s="169">
        <v>0</v>
      </c>
      <c r="Y175" s="169">
        <v>3</v>
      </c>
      <c r="Z175" s="169">
        <v>3</v>
      </c>
      <c r="AA175" s="169">
        <v>6</v>
      </c>
      <c r="AB175" s="169">
        <v>4</v>
      </c>
      <c r="AC175" s="171">
        <v>103</v>
      </c>
      <c r="AD175" s="193">
        <v>5</v>
      </c>
      <c r="AE175" s="193">
        <v>7</v>
      </c>
      <c r="AF175" s="193">
        <v>3</v>
      </c>
      <c r="AG175" s="193">
        <v>5</v>
      </c>
      <c r="AH175" s="193">
        <v>11</v>
      </c>
      <c r="AI175" s="193">
        <v>1</v>
      </c>
      <c r="AJ175" s="193">
        <v>5</v>
      </c>
      <c r="AK175" s="193">
        <v>1</v>
      </c>
      <c r="AL175" s="193">
        <v>0</v>
      </c>
      <c r="AM175" s="193">
        <v>0</v>
      </c>
      <c r="AN175" s="193">
        <v>1</v>
      </c>
      <c r="AO175" s="193">
        <v>1</v>
      </c>
      <c r="AP175" s="194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1</v>
      </c>
      <c r="AV175" s="193">
        <v>1</v>
      </c>
      <c r="AW175" s="193">
        <v>0</v>
      </c>
      <c r="AX175" s="193">
        <v>1</v>
      </c>
      <c r="AY175" s="193">
        <v>1</v>
      </c>
      <c r="AZ175" s="193">
        <v>1</v>
      </c>
      <c r="BA175" s="193">
        <v>0</v>
      </c>
      <c r="BB175" s="194">
        <v>0</v>
      </c>
      <c r="BC175" s="193">
        <v>0</v>
      </c>
      <c r="BD175" s="193">
        <v>0</v>
      </c>
      <c r="BE175" s="193">
        <v>3</v>
      </c>
      <c r="BF175" s="193">
        <v>0</v>
      </c>
      <c r="BG175" s="193">
        <v>0</v>
      </c>
      <c r="BH175" s="193">
        <v>2</v>
      </c>
      <c r="BI175" s="193">
        <v>0</v>
      </c>
      <c r="BJ175" s="193">
        <v>0</v>
      </c>
      <c r="BK175" s="193">
        <v>0</v>
      </c>
      <c r="BL175" s="193">
        <v>0</v>
      </c>
      <c r="BM175" s="193">
        <v>2</v>
      </c>
      <c r="BN175" s="363">
        <f t="shared" si="66"/>
        <v>7</v>
      </c>
      <c r="BO175" s="193">
        <v>0</v>
      </c>
      <c r="BP175" s="193">
        <v>0</v>
      </c>
      <c r="BQ175" s="193">
        <v>0</v>
      </c>
      <c r="BR175" s="193">
        <v>0</v>
      </c>
      <c r="BS175" s="193">
        <v>1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368">
        <f t="shared" si="62"/>
        <v>1</v>
      </c>
      <c r="CB175" s="193">
        <f>+CB176</f>
        <v>0</v>
      </c>
      <c r="CC175" s="193">
        <f>+CC176</f>
        <v>0</v>
      </c>
      <c r="CD175" s="193">
        <f t="shared" ref="CD175:CJ175" si="69">+CD176</f>
        <v>0</v>
      </c>
      <c r="CE175" s="193">
        <f t="shared" si="69"/>
        <v>1</v>
      </c>
      <c r="CF175" s="193">
        <f t="shared" si="69"/>
        <v>0</v>
      </c>
      <c r="CG175" s="193">
        <f t="shared" si="69"/>
        <v>0</v>
      </c>
      <c r="CH175" s="193">
        <f t="shared" si="69"/>
        <v>1</v>
      </c>
      <c r="CI175" s="193">
        <f t="shared" si="69"/>
        <v>0</v>
      </c>
      <c r="CJ175" s="193">
        <f t="shared" si="69"/>
        <v>0</v>
      </c>
      <c r="CK175" s="193">
        <f>+CK176</f>
        <v>0</v>
      </c>
      <c r="CL175" s="193">
        <f>+CL176</f>
        <v>0</v>
      </c>
      <c r="CM175" s="367">
        <f>+CM176</f>
        <v>0</v>
      </c>
      <c r="CN175" s="193">
        <f>+CN176</f>
        <v>1</v>
      </c>
      <c r="CO175" s="367">
        <f>+CO176</f>
        <v>0</v>
      </c>
      <c r="CP175" s="580">
        <f t="shared" si="68"/>
        <v>0</v>
      </c>
      <c r="CQ175" s="372">
        <f t="shared" si="63"/>
        <v>0</v>
      </c>
      <c r="CR175" s="373">
        <f t="shared" si="64"/>
        <v>1</v>
      </c>
      <c r="CS175" s="460"/>
      <c r="CT175" s="233"/>
      <c r="CU175" s="233"/>
      <c r="CV175" s="233"/>
      <c r="CW175" s="233"/>
      <c r="CX175" s="233"/>
      <c r="CY175" s="233"/>
      <c r="CZ175" s="233"/>
      <c r="DA175" s="233"/>
      <c r="DB175" s="233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</row>
    <row r="176" spans="1:120" ht="20.100000000000001" customHeight="1" thickBot="1" x14ac:dyDescent="0.3">
      <c r="A176" s="542"/>
      <c r="B176" s="172" t="s">
        <v>15</v>
      </c>
      <c r="C176" s="276" t="s">
        <v>16</v>
      </c>
      <c r="D176" s="196">
        <v>28</v>
      </c>
      <c r="E176" s="197">
        <v>18</v>
      </c>
      <c r="F176" s="197">
        <v>22</v>
      </c>
      <c r="G176" s="197">
        <v>14</v>
      </c>
      <c r="H176" s="197">
        <v>27</v>
      </c>
      <c r="I176" s="197">
        <v>13</v>
      </c>
      <c r="J176" s="197">
        <v>9</v>
      </c>
      <c r="K176" s="197">
        <v>7</v>
      </c>
      <c r="L176" s="197">
        <v>6</v>
      </c>
      <c r="M176" s="197">
        <v>1</v>
      </c>
      <c r="N176" s="197">
        <v>8</v>
      </c>
      <c r="O176" s="197">
        <v>16</v>
      </c>
      <c r="P176" s="184">
        <v>169</v>
      </c>
      <c r="Q176" s="198">
        <v>3</v>
      </c>
      <c r="R176" s="198">
        <v>6</v>
      </c>
      <c r="S176" s="198">
        <v>20</v>
      </c>
      <c r="T176" s="198">
        <v>30</v>
      </c>
      <c r="U176" s="198">
        <v>19</v>
      </c>
      <c r="V176" s="198">
        <v>4</v>
      </c>
      <c r="W176" s="198">
        <v>5</v>
      </c>
      <c r="X176" s="198">
        <v>0</v>
      </c>
      <c r="Y176" s="198">
        <v>3</v>
      </c>
      <c r="Z176" s="198">
        <v>3</v>
      </c>
      <c r="AA176" s="198">
        <v>6</v>
      </c>
      <c r="AB176" s="198">
        <v>4</v>
      </c>
      <c r="AC176" s="171">
        <v>103</v>
      </c>
      <c r="AD176" s="200">
        <v>5</v>
      </c>
      <c r="AE176" s="200">
        <v>7</v>
      </c>
      <c r="AF176" s="200">
        <v>3</v>
      </c>
      <c r="AG176" s="200">
        <v>5</v>
      </c>
      <c r="AH176" s="200">
        <v>11</v>
      </c>
      <c r="AI176" s="200">
        <v>1</v>
      </c>
      <c r="AJ176" s="200">
        <v>5</v>
      </c>
      <c r="AK176" s="200">
        <v>1</v>
      </c>
      <c r="AL176" s="200">
        <v>0</v>
      </c>
      <c r="AM176" s="200">
        <v>0</v>
      </c>
      <c r="AN176" s="200">
        <v>1</v>
      </c>
      <c r="AO176" s="200">
        <v>1</v>
      </c>
      <c r="AP176" s="245">
        <v>0</v>
      </c>
      <c r="AQ176" s="246">
        <v>0</v>
      </c>
      <c r="AR176" s="246">
        <v>0</v>
      </c>
      <c r="AS176" s="246">
        <v>0</v>
      </c>
      <c r="AT176" s="246">
        <v>0</v>
      </c>
      <c r="AU176" s="246">
        <v>1</v>
      </c>
      <c r="AV176" s="246">
        <v>1</v>
      </c>
      <c r="AW176" s="246">
        <v>0</v>
      </c>
      <c r="AX176" s="246">
        <v>1</v>
      </c>
      <c r="AY176" s="246">
        <v>1</v>
      </c>
      <c r="AZ176" s="246">
        <v>1</v>
      </c>
      <c r="BA176" s="246">
        <v>0</v>
      </c>
      <c r="BB176" s="113">
        <v>0</v>
      </c>
      <c r="BC176" s="246">
        <v>0</v>
      </c>
      <c r="BD176" s="246">
        <v>0</v>
      </c>
      <c r="BE176" s="246">
        <v>3</v>
      </c>
      <c r="BF176" s="246">
        <v>0</v>
      </c>
      <c r="BG176" s="246">
        <v>0</v>
      </c>
      <c r="BH176" s="246">
        <v>2</v>
      </c>
      <c r="BI176" s="246">
        <v>0</v>
      </c>
      <c r="BJ176" s="246">
        <v>0</v>
      </c>
      <c r="BK176" s="246">
        <v>0</v>
      </c>
      <c r="BL176" s="246">
        <v>0</v>
      </c>
      <c r="BM176" s="246">
        <v>2</v>
      </c>
      <c r="BN176" s="363">
        <f t="shared" si="66"/>
        <v>7</v>
      </c>
      <c r="BO176" s="246">
        <v>0</v>
      </c>
      <c r="BP176" s="246">
        <v>0</v>
      </c>
      <c r="BQ176" s="246">
        <v>0</v>
      </c>
      <c r="BR176" s="246">
        <v>0</v>
      </c>
      <c r="BS176" s="246">
        <v>1</v>
      </c>
      <c r="BT176" s="246">
        <v>0</v>
      </c>
      <c r="BU176" s="246">
        <v>0</v>
      </c>
      <c r="BV176" s="246">
        <v>0</v>
      </c>
      <c r="BW176" s="246">
        <v>0</v>
      </c>
      <c r="BX176" s="246">
        <v>0</v>
      </c>
      <c r="BY176" s="246">
        <v>0</v>
      </c>
      <c r="BZ176" s="246">
        <v>0</v>
      </c>
      <c r="CA176" s="535">
        <f t="shared" si="62"/>
        <v>1</v>
      </c>
      <c r="CB176" s="246">
        <v>0</v>
      </c>
      <c r="CC176" s="246">
        <v>0</v>
      </c>
      <c r="CD176" s="246">
        <v>0</v>
      </c>
      <c r="CE176" s="246">
        <v>1</v>
      </c>
      <c r="CF176" s="246">
        <v>0</v>
      </c>
      <c r="CG176" s="114">
        <v>0</v>
      </c>
      <c r="CH176" s="114">
        <v>1</v>
      </c>
      <c r="CI176" s="114">
        <v>0</v>
      </c>
      <c r="CJ176" s="114">
        <v>0</v>
      </c>
      <c r="CK176" s="114">
        <v>0</v>
      </c>
      <c r="CL176" s="114">
        <v>0</v>
      </c>
      <c r="CM176" s="115">
        <v>0</v>
      </c>
      <c r="CN176" s="114">
        <v>1</v>
      </c>
      <c r="CO176" s="114">
        <v>0</v>
      </c>
      <c r="CP176" s="580">
        <f t="shared" si="68"/>
        <v>0</v>
      </c>
      <c r="CQ176" s="372">
        <f t="shared" si="63"/>
        <v>0</v>
      </c>
      <c r="CR176" s="373">
        <f t="shared" si="64"/>
        <v>1</v>
      </c>
      <c r="CS176" s="460"/>
      <c r="CY176" s="233"/>
      <c r="CZ176" s="233"/>
      <c r="DA176" s="233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</row>
    <row r="177" spans="1:120" ht="20.100000000000001" customHeight="1" thickBot="1" x14ac:dyDescent="0.3">
      <c r="A177" s="542"/>
      <c r="B177" s="153" t="s">
        <v>131</v>
      </c>
      <c r="C177" s="154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49"/>
      <c r="BC177" s="49"/>
      <c r="BD177" s="49"/>
      <c r="BE177" s="49"/>
      <c r="BF177" s="148"/>
      <c r="BG177" s="148"/>
      <c r="BH177" s="148"/>
      <c r="BI177" s="148"/>
      <c r="BJ177" s="148"/>
      <c r="BK177" s="148"/>
      <c r="BL177" s="148"/>
      <c r="BM177" s="148"/>
      <c r="BN177" s="155"/>
      <c r="BO177" s="49"/>
      <c r="BP177" s="148"/>
      <c r="BQ177" s="155"/>
      <c r="BR177" s="148"/>
      <c r="BS177" s="148"/>
      <c r="BT177" s="148"/>
      <c r="BU177" s="148"/>
      <c r="BV177" s="155"/>
      <c r="BW177" s="155"/>
      <c r="BX177" s="155"/>
      <c r="BY177" s="148"/>
      <c r="BZ177" s="148"/>
      <c r="CA177" s="148"/>
      <c r="CB177" s="148"/>
      <c r="CC177" s="155"/>
      <c r="CD177" s="148"/>
      <c r="CE177" s="148"/>
      <c r="CF177" s="148"/>
      <c r="CG177" s="148"/>
      <c r="CH177" s="148"/>
      <c r="CI177" s="148"/>
      <c r="CJ177" s="148"/>
      <c r="CK177" s="148"/>
      <c r="CL177" s="155"/>
      <c r="CM177" s="148"/>
      <c r="CN177" s="148"/>
      <c r="CO177" s="148"/>
      <c r="CP177" s="81"/>
      <c r="CQ177" s="81"/>
      <c r="CR177" s="81"/>
      <c r="CS177" s="81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</row>
    <row r="178" spans="1:120" ht="10.5" customHeight="1" x14ac:dyDescent="0.25">
      <c r="A178" s="542"/>
      <c r="B178" s="650"/>
      <c r="C178" s="651"/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8"/>
      <c r="P178" s="609" t="s">
        <v>76</v>
      </c>
      <c r="Q178" s="626"/>
      <c r="R178" s="627"/>
      <c r="S178" s="627"/>
      <c r="T178" s="627"/>
      <c r="U178" s="627"/>
      <c r="V178" s="627"/>
      <c r="W178" s="627"/>
      <c r="X178" s="627"/>
      <c r="Y178" s="627"/>
      <c r="Z178" s="627"/>
      <c r="AA178" s="627"/>
      <c r="AB178" s="628"/>
      <c r="AC178" s="609" t="s">
        <v>75</v>
      </c>
      <c r="AD178" s="279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1"/>
      <c r="AP178" s="280"/>
      <c r="AQ178" s="280"/>
      <c r="AR178" s="280"/>
      <c r="AS178" s="280"/>
      <c r="AT178" s="280"/>
      <c r="AU178" s="280"/>
      <c r="AV178" s="280"/>
      <c r="AW178" s="280"/>
      <c r="AX178" s="280"/>
      <c r="AY178" s="280"/>
      <c r="AZ178" s="280"/>
      <c r="BA178" s="280"/>
      <c r="BB178" s="279"/>
      <c r="BC178" s="280"/>
      <c r="BD178" s="280"/>
      <c r="BE178" s="280"/>
      <c r="BF178" s="280"/>
      <c r="BG178" s="280"/>
      <c r="BH178" s="280"/>
      <c r="BI178" s="280"/>
      <c r="BJ178" s="280"/>
      <c r="BK178" s="280"/>
      <c r="BL178" s="280"/>
      <c r="BM178" s="280"/>
      <c r="BN178" s="655" t="s">
        <v>168</v>
      </c>
      <c r="BO178" s="280"/>
      <c r="BP178" s="280"/>
      <c r="BQ178" s="280"/>
      <c r="BR178" s="280"/>
      <c r="BS178" s="280"/>
      <c r="BT178" s="280"/>
      <c r="BU178" s="280"/>
      <c r="BV178" s="280"/>
      <c r="BW178" s="280"/>
      <c r="BX178" s="280"/>
      <c r="BY178" s="280"/>
      <c r="BZ178" s="281"/>
      <c r="CA178" s="585"/>
      <c r="CB178" s="280"/>
      <c r="CC178" s="280"/>
      <c r="CD178" s="280"/>
      <c r="CE178" s="280"/>
      <c r="CF178" s="280"/>
      <c r="CG178" s="280"/>
      <c r="CH178" s="280"/>
      <c r="CI178" s="280"/>
      <c r="CJ178" s="280"/>
      <c r="CK178" s="280"/>
      <c r="CL178" s="280"/>
      <c r="CM178" s="281"/>
      <c r="CN178" s="280"/>
      <c r="CO178" s="281"/>
      <c r="CP178" s="120"/>
      <c r="CQ178" s="120"/>
      <c r="CR178" s="120"/>
      <c r="CS178" s="81"/>
      <c r="CY178" s="233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</row>
    <row r="179" spans="1:120" ht="20.100000000000001" customHeight="1" x14ac:dyDescent="0.25">
      <c r="A179" s="542"/>
      <c r="B179" s="110"/>
      <c r="C179" s="378"/>
      <c r="D179" s="409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124"/>
      <c r="P179" s="610"/>
      <c r="Q179" s="135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136"/>
      <c r="AC179" s="610"/>
      <c r="AD179" s="135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136"/>
      <c r="AP179" s="83" t="s">
        <v>114</v>
      </c>
      <c r="AQ179" s="83" t="s">
        <v>79</v>
      </c>
      <c r="AR179" s="83" t="s">
        <v>82</v>
      </c>
      <c r="AS179" s="83" t="s">
        <v>83</v>
      </c>
      <c r="AT179" s="83" t="s">
        <v>84</v>
      </c>
      <c r="AU179" s="83" t="s">
        <v>113</v>
      </c>
      <c r="AV179" s="149" t="s">
        <v>85</v>
      </c>
      <c r="AW179" s="149" t="s">
        <v>88</v>
      </c>
      <c r="AX179" s="149" t="s">
        <v>89</v>
      </c>
      <c r="AY179" s="149" t="s">
        <v>90</v>
      </c>
      <c r="AZ179" s="149" t="s">
        <v>91</v>
      </c>
      <c r="BA179" s="149" t="s">
        <v>92</v>
      </c>
      <c r="BB179" s="135" t="s">
        <v>93</v>
      </c>
      <c r="BC179" s="83" t="s">
        <v>94</v>
      </c>
      <c r="BD179" s="83" t="s">
        <v>95</v>
      </c>
      <c r="BE179" s="83" t="s">
        <v>96</v>
      </c>
      <c r="BF179" s="83" t="s">
        <v>97</v>
      </c>
      <c r="BG179" s="83" t="s">
        <v>98</v>
      </c>
      <c r="BH179" s="83" t="s">
        <v>99</v>
      </c>
      <c r="BI179" s="83" t="s">
        <v>100</v>
      </c>
      <c r="BJ179" s="83" t="s">
        <v>101</v>
      </c>
      <c r="BK179" s="83" t="s">
        <v>102</v>
      </c>
      <c r="BL179" s="83" t="s">
        <v>105</v>
      </c>
      <c r="BM179" s="83" t="s">
        <v>106</v>
      </c>
      <c r="BN179" s="656"/>
      <c r="BO179" s="83" t="s">
        <v>112</v>
      </c>
      <c r="BP179" s="83" t="s">
        <v>116</v>
      </c>
      <c r="BQ179" s="83" t="s">
        <v>117</v>
      </c>
      <c r="BR179" s="83" t="s">
        <v>118</v>
      </c>
      <c r="BS179" s="83" t="s">
        <v>119</v>
      </c>
      <c r="BT179" s="83" t="s">
        <v>120</v>
      </c>
      <c r="BU179" s="83" t="s">
        <v>121</v>
      </c>
      <c r="BV179" s="83" t="s">
        <v>122</v>
      </c>
      <c r="BW179" s="149"/>
      <c r="BX179" s="149"/>
      <c r="BY179" s="149"/>
      <c r="BZ179" s="369"/>
      <c r="CA179" s="564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369"/>
      <c r="CN179" s="149"/>
      <c r="CO179" s="369"/>
      <c r="CP179" s="120"/>
      <c r="CQ179" s="120"/>
      <c r="CR179" s="120"/>
      <c r="CS179" s="81"/>
      <c r="CY179" s="233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</row>
    <row r="180" spans="1:120" s="42" customFormat="1" ht="20.100000000000001" customHeight="1" thickBot="1" x14ac:dyDescent="0.25">
      <c r="A180" s="542"/>
      <c r="B180" s="41" t="s">
        <v>47</v>
      </c>
      <c r="C180" s="127"/>
      <c r="D180" s="410" t="s">
        <v>2</v>
      </c>
      <c r="E180" s="125" t="s">
        <v>3</v>
      </c>
      <c r="F180" s="125" t="s">
        <v>4</v>
      </c>
      <c r="G180" s="125" t="s">
        <v>5</v>
      </c>
      <c r="H180" s="125" t="s">
        <v>6</v>
      </c>
      <c r="I180" s="125" t="s">
        <v>7</v>
      </c>
      <c r="J180" s="125" t="s">
        <v>43</v>
      </c>
      <c r="K180" s="125" t="s">
        <v>44</v>
      </c>
      <c r="L180" s="125" t="s">
        <v>45</v>
      </c>
      <c r="M180" s="125" t="s">
        <v>65</v>
      </c>
      <c r="N180" s="125" t="s">
        <v>66</v>
      </c>
      <c r="O180" s="126" t="s">
        <v>67</v>
      </c>
      <c r="P180" s="610"/>
      <c r="Q180" s="260" t="s">
        <v>2</v>
      </c>
      <c r="R180" s="259" t="s">
        <v>3</v>
      </c>
      <c r="S180" s="259" t="s">
        <v>4</v>
      </c>
      <c r="T180" s="259" t="s">
        <v>5</v>
      </c>
      <c r="U180" s="259" t="s">
        <v>6</v>
      </c>
      <c r="V180" s="259" t="s">
        <v>7</v>
      </c>
      <c r="W180" s="259" t="s">
        <v>43</v>
      </c>
      <c r="X180" s="259" t="s">
        <v>44</v>
      </c>
      <c r="Y180" s="259" t="s">
        <v>45</v>
      </c>
      <c r="Z180" s="259" t="s">
        <v>65</v>
      </c>
      <c r="AA180" s="259" t="s">
        <v>66</v>
      </c>
      <c r="AB180" s="261" t="s">
        <v>67</v>
      </c>
      <c r="AC180" s="610"/>
      <c r="AD180" s="260" t="s">
        <v>2</v>
      </c>
      <c r="AE180" s="259" t="s">
        <v>3</v>
      </c>
      <c r="AF180" s="259" t="s">
        <v>4</v>
      </c>
      <c r="AG180" s="259" t="s">
        <v>5</v>
      </c>
      <c r="AH180" s="259" t="s">
        <v>6</v>
      </c>
      <c r="AI180" s="259" t="s">
        <v>7</v>
      </c>
      <c r="AJ180" s="259" t="s">
        <v>43</v>
      </c>
      <c r="AK180" s="259" t="s">
        <v>44</v>
      </c>
      <c r="AL180" s="259" t="s">
        <v>45</v>
      </c>
      <c r="AM180" s="259" t="s">
        <v>65</v>
      </c>
      <c r="AN180" s="259" t="s">
        <v>66</v>
      </c>
      <c r="AO180" s="261" t="s">
        <v>67</v>
      </c>
      <c r="AP180" s="259" t="s">
        <v>2</v>
      </c>
      <c r="AQ180" s="259" t="s">
        <v>3</v>
      </c>
      <c r="AR180" s="259" t="s">
        <v>4</v>
      </c>
      <c r="AS180" s="259" t="s">
        <v>5</v>
      </c>
      <c r="AT180" s="259" t="s">
        <v>6</v>
      </c>
      <c r="AU180" s="259" t="s">
        <v>7</v>
      </c>
      <c r="AV180" s="283" t="s">
        <v>43</v>
      </c>
      <c r="AW180" s="283" t="s">
        <v>44</v>
      </c>
      <c r="AX180" s="283" t="s">
        <v>45</v>
      </c>
      <c r="AY180" s="283" t="s">
        <v>65</v>
      </c>
      <c r="AZ180" s="283" t="s">
        <v>66</v>
      </c>
      <c r="BA180" s="283" t="s">
        <v>67</v>
      </c>
      <c r="BB180" s="299" t="s">
        <v>2</v>
      </c>
      <c r="BC180" s="283" t="s">
        <v>3</v>
      </c>
      <c r="BD180" s="283" t="s">
        <v>4</v>
      </c>
      <c r="BE180" s="292" t="s">
        <v>5</v>
      </c>
      <c r="BF180" s="292" t="s">
        <v>6</v>
      </c>
      <c r="BG180" s="292" t="s">
        <v>7</v>
      </c>
      <c r="BH180" s="292" t="s">
        <v>43</v>
      </c>
      <c r="BI180" s="292" t="s">
        <v>44</v>
      </c>
      <c r="BJ180" s="292" t="s">
        <v>45</v>
      </c>
      <c r="BK180" s="292" t="s">
        <v>65</v>
      </c>
      <c r="BL180" s="292" t="s">
        <v>66</v>
      </c>
      <c r="BM180" s="292" t="s">
        <v>67</v>
      </c>
      <c r="BN180" s="657"/>
      <c r="BO180" s="292" t="s">
        <v>2</v>
      </c>
      <c r="BP180" s="292" t="s">
        <v>3</v>
      </c>
      <c r="BQ180" s="292" t="s">
        <v>4</v>
      </c>
      <c r="BR180" s="292" t="s">
        <v>5</v>
      </c>
      <c r="BS180" s="292" t="s">
        <v>6</v>
      </c>
      <c r="BT180" s="292" t="s">
        <v>7</v>
      </c>
      <c r="BU180" s="292" t="s">
        <v>43</v>
      </c>
      <c r="BV180" s="292" t="s">
        <v>44</v>
      </c>
      <c r="BW180" s="292" t="s">
        <v>45</v>
      </c>
      <c r="BX180" s="292" t="s">
        <v>65</v>
      </c>
      <c r="BY180" s="292" t="s">
        <v>66</v>
      </c>
      <c r="BZ180" s="347" t="s">
        <v>67</v>
      </c>
      <c r="CA180" s="565" t="s">
        <v>201</v>
      </c>
      <c r="CB180" s="292" t="s">
        <v>2</v>
      </c>
      <c r="CC180" s="292" t="s">
        <v>3</v>
      </c>
      <c r="CD180" s="292" t="s">
        <v>4</v>
      </c>
      <c r="CE180" s="292" t="s">
        <v>5</v>
      </c>
      <c r="CF180" s="292" t="s">
        <v>6</v>
      </c>
      <c r="CG180" s="292" t="s">
        <v>7</v>
      </c>
      <c r="CH180" s="292" t="str">
        <f>+CH11</f>
        <v>Jul</v>
      </c>
      <c r="CI180" s="292" t="str">
        <f>+CI11</f>
        <v>Ago</v>
      </c>
      <c r="CJ180" s="292" t="str">
        <f>+CJ11</f>
        <v>Sep</v>
      </c>
      <c r="CK180" s="292" t="s">
        <v>65</v>
      </c>
      <c r="CL180" s="292" t="s">
        <v>66</v>
      </c>
      <c r="CM180" s="347" t="s">
        <v>67</v>
      </c>
      <c r="CN180" s="292" t="s">
        <v>2</v>
      </c>
      <c r="CO180" s="347" t="s">
        <v>3</v>
      </c>
      <c r="CP180" s="120"/>
      <c r="CQ180" s="120"/>
      <c r="CR180" s="120"/>
      <c r="CS180" s="150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</row>
    <row r="181" spans="1:120" s="44" customFormat="1" ht="20.100000000000001" customHeight="1" x14ac:dyDescent="0.25">
      <c r="A181" s="542"/>
      <c r="B181" s="28" t="s">
        <v>77</v>
      </c>
      <c r="C181" s="29"/>
      <c r="D181" s="121">
        <v>6.97</v>
      </c>
      <c r="E181" s="122">
        <v>6.97</v>
      </c>
      <c r="F181" s="122">
        <v>6.97</v>
      </c>
      <c r="G181" s="122">
        <v>6.97</v>
      </c>
      <c r="H181" s="122">
        <v>6.97</v>
      </c>
      <c r="I181" s="122">
        <v>6.97</v>
      </c>
      <c r="J181" s="122">
        <v>6.97</v>
      </c>
      <c r="K181" s="122">
        <v>6.97</v>
      </c>
      <c r="L181" s="122">
        <v>6.97</v>
      </c>
      <c r="M181" s="122">
        <v>6.97</v>
      </c>
      <c r="N181" s="122">
        <v>6.97</v>
      </c>
      <c r="O181" s="123">
        <v>6.97</v>
      </c>
      <c r="P181" s="406"/>
      <c r="Q181" s="407">
        <v>6.97</v>
      </c>
      <c r="R181" s="84">
        <v>6.97</v>
      </c>
      <c r="S181" s="84">
        <v>6.97</v>
      </c>
      <c r="T181" s="84">
        <v>6.97</v>
      </c>
      <c r="U181" s="84">
        <v>6.97</v>
      </c>
      <c r="V181" s="84">
        <v>6.97</v>
      </c>
      <c r="W181" s="84">
        <v>6.97</v>
      </c>
      <c r="X181" s="84">
        <v>6.97</v>
      </c>
      <c r="Y181" s="84">
        <v>6.97</v>
      </c>
      <c r="Z181" s="84">
        <v>6.97</v>
      </c>
      <c r="AA181" s="84">
        <v>6.97</v>
      </c>
      <c r="AB181" s="427">
        <v>6.94</v>
      </c>
      <c r="AC181" s="408"/>
      <c r="AD181" s="230">
        <v>6.94</v>
      </c>
      <c r="AE181" s="229">
        <v>6.9261538461538397</v>
      </c>
      <c r="AF181" s="229">
        <v>6.9083870967741969</v>
      </c>
      <c r="AG181" s="229">
        <v>6.8933333333333282</v>
      </c>
      <c r="AH181" s="229">
        <v>6.89</v>
      </c>
      <c r="AI181" s="229">
        <v>6.8816666666666642</v>
      </c>
      <c r="AJ181" s="229">
        <v>6.8761290322580653</v>
      </c>
      <c r="AK181" s="239">
        <v>6.8700000000000028</v>
      </c>
      <c r="AL181" s="239">
        <v>6.8700000000000028</v>
      </c>
      <c r="AM181" s="239">
        <v>6.8700000000000028</v>
      </c>
      <c r="AN181" s="239">
        <v>6.8606666666666722</v>
      </c>
      <c r="AO181" s="232">
        <v>6.86</v>
      </c>
      <c r="AP181" s="239">
        <v>6.86</v>
      </c>
      <c r="AQ181" s="239">
        <v>6.86</v>
      </c>
      <c r="AR181" s="239">
        <v>6.86</v>
      </c>
      <c r="AS181" s="239">
        <v>6.86</v>
      </c>
      <c r="AT181" s="239">
        <v>6.86</v>
      </c>
      <c r="AU181" s="239">
        <v>6.86</v>
      </c>
      <c r="AV181" s="239">
        <v>6.86</v>
      </c>
      <c r="AW181" s="239">
        <v>6.86</v>
      </c>
      <c r="AX181" s="239">
        <v>6.86</v>
      </c>
      <c r="AY181" s="239">
        <v>6.86</v>
      </c>
      <c r="AZ181" s="239">
        <v>6.86</v>
      </c>
      <c r="BA181" s="239">
        <v>6.86</v>
      </c>
      <c r="BB181" s="300">
        <v>6.86</v>
      </c>
      <c r="BC181" s="289">
        <v>6.86</v>
      </c>
      <c r="BD181" s="289">
        <v>6.86</v>
      </c>
      <c r="BE181" s="291">
        <v>6.86</v>
      </c>
      <c r="BF181" s="289">
        <v>6.86</v>
      </c>
      <c r="BG181" s="289">
        <v>6.86</v>
      </c>
      <c r="BH181" s="291">
        <v>6.86</v>
      </c>
      <c r="BI181" s="291">
        <v>6.86</v>
      </c>
      <c r="BJ181" s="289">
        <v>6.86</v>
      </c>
      <c r="BK181" s="289">
        <v>6.86</v>
      </c>
      <c r="BL181" s="289">
        <v>6.86</v>
      </c>
      <c r="BM181" s="289">
        <v>6.86</v>
      </c>
      <c r="BN181" s="440"/>
      <c r="BO181" s="289">
        <v>6.86</v>
      </c>
      <c r="BP181" s="289">
        <v>6.86</v>
      </c>
      <c r="BQ181" s="289">
        <v>6.86</v>
      </c>
      <c r="BR181" s="289">
        <v>6.86</v>
      </c>
      <c r="BS181" s="289">
        <v>6.86</v>
      </c>
      <c r="BT181" s="289">
        <v>6.86</v>
      </c>
      <c r="BU181" s="289">
        <v>6.86</v>
      </c>
      <c r="BV181" s="289">
        <v>6.86</v>
      </c>
      <c r="BW181" s="239"/>
      <c r="BX181" s="239"/>
      <c r="BY181" s="239"/>
      <c r="BZ181" s="232"/>
      <c r="CA181" s="566"/>
      <c r="CB181" s="239"/>
      <c r="CC181" s="239"/>
      <c r="CD181" s="239"/>
      <c r="CE181" s="239"/>
      <c r="CF181" s="239"/>
      <c r="CG181" s="239"/>
      <c r="CH181" s="239"/>
      <c r="CI181" s="239"/>
      <c r="CJ181" s="239"/>
      <c r="CK181" s="239"/>
      <c r="CL181" s="239"/>
      <c r="CM181" s="232"/>
      <c r="CN181" s="239"/>
      <c r="CO181" s="232"/>
      <c r="CP181" s="231"/>
      <c r="CQ181" s="231"/>
      <c r="CR181" s="231"/>
      <c r="CS181" s="225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</row>
    <row r="182" spans="1:120" s="38" customFormat="1" ht="20.100000000000001" customHeight="1" thickBot="1" x14ac:dyDescent="0.3">
      <c r="A182" s="542"/>
      <c r="B182" s="611" t="s">
        <v>49</v>
      </c>
      <c r="C182" s="612"/>
      <c r="D182" s="301">
        <f t="shared" ref="D182:AI182" si="70">(D15+D95)/(D98+D175)</f>
        <v>2.8771320756755019</v>
      </c>
      <c r="E182" s="284">
        <f t="shared" si="70"/>
        <v>3.2619779206503399</v>
      </c>
      <c r="F182" s="284">
        <f t="shared" si="70"/>
        <v>2.6055552329083356</v>
      </c>
      <c r="G182" s="284">
        <f t="shared" si="70"/>
        <v>3.0203134248344092</v>
      </c>
      <c r="H182" s="284">
        <f t="shared" si="70"/>
        <v>3.2361768988692332</v>
      </c>
      <c r="I182" s="284">
        <f t="shared" si="70"/>
        <v>2.7059623852082648</v>
      </c>
      <c r="J182" s="284">
        <f t="shared" si="70"/>
        <v>2.8429645273499062</v>
      </c>
      <c r="K182" s="284">
        <f t="shared" si="70"/>
        <v>2.5970903396263667</v>
      </c>
      <c r="L182" s="284">
        <f t="shared" si="70"/>
        <v>2.8474711089583362</v>
      </c>
      <c r="M182" s="284">
        <f t="shared" si="70"/>
        <v>3.1349361113672076</v>
      </c>
      <c r="N182" s="284">
        <f t="shared" si="70"/>
        <v>3.2449068939679084</v>
      </c>
      <c r="O182" s="370">
        <f t="shared" si="70"/>
        <v>3.410590328381224</v>
      </c>
      <c r="P182" s="284">
        <f t="shared" si="70"/>
        <v>2.9845631039184206</v>
      </c>
      <c r="Q182" s="301">
        <f t="shared" si="70"/>
        <v>3.3242941711240857</v>
      </c>
      <c r="R182" s="284">
        <f t="shared" si="70"/>
        <v>3.3040696986178966</v>
      </c>
      <c r="S182" s="284">
        <f t="shared" si="70"/>
        <v>3.0140106010878305</v>
      </c>
      <c r="T182" s="284">
        <f t="shared" si="70"/>
        <v>3.9160067045651852</v>
      </c>
      <c r="U182" s="284">
        <f t="shared" si="70"/>
        <v>3.0185109033090889</v>
      </c>
      <c r="V182" s="284">
        <f t="shared" si="70"/>
        <v>3.3570654377438736</v>
      </c>
      <c r="W182" s="284">
        <f t="shared" si="70"/>
        <v>3.4587657177957354</v>
      </c>
      <c r="X182" s="284">
        <f t="shared" si="70"/>
        <v>3.3339669988731311</v>
      </c>
      <c r="Y182" s="284">
        <f t="shared" si="70"/>
        <v>3.1308483978774944</v>
      </c>
      <c r="Z182" s="284">
        <f t="shared" si="70"/>
        <v>3.3197161035351215</v>
      </c>
      <c r="AA182" s="284">
        <f t="shared" si="70"/>
        <v>3.2477344912646782</v>
      </c>
      <c r="AB182" s="370">
        <f t="shared" si="70"/>
        <v>3.437807394572129</v>
      </c>
      <c r="AC182" s="284">
        <f t="shared" si="70"/>
        <v>3.3206363259677221</v>
      </c>
      <c r="AD182" s="301">
        <f t="shared" si="70"/>
        <v>3.3716527635788132</v>
      </c>
      <c r="AE182" s="284">
        <f t="shared" si="70"/>
        <v>3.5887324231285347</v>
      </c>
      <c r="AF182" s="284">
        <f t="shared" si="70"/>
        <v>3.5458999243165619</v>
      </c>
      <c r="AG182" s="284">
        <f t="shared" si="70"/>
        <v>5.183712625234608</v>
      </c>
      <c r="AH182" s="284">
        <f t="shared" si="70"/>
        <v>5.2278311196563001</v>
      </c>
      <c r="AI182" s="284">
        <f t="shared" si="70"/>
        <v>4.2610806974248705</v>
      </c>
      <c r="AJ182" s="284">
        <f t="shared" ref="AJ182:BO182" si="71">(AJ15+AJ95)/(AJ98+AJ175)</f>
        <v>6.3939281289793328</v>
      </c>
      <c r="AK182" s="284">
        <f t="shared" si="71"/>
        <v>4.8842788985942445</v>
      </c>
      <c r="AL182" s="284">
        <f t="shared" si="71"/>
        <v>5.6022080719451663</v>
      </c>
      <c r="AM182" s="284">
        <f t="shared" si="71"/>
        <v>5.2862851096965136</v>
      </c>
      <c r="AN182" s="284">
        <f t="shared" si="71"/>
        <v>5.7597443806116475</v>
      </c>
      <c r="AO182" s="370">
        <f t="shared" si="71"/>
        <v>6.0996066291126647</v>
      </c>
      <c r="AP182" s="284">
        <f t="shared" si="71"/>
        <v>6.1016703646310191</v>
      </c>
      <c r="AQ182" s="284">
        <f t="shared" si="71"/>
        <v>5.5662457792463771</v>
      </c>
      <c r="AR182" s="284">
        <f t="shared" si="71"/>
        <v>5.8985326654670729</v>
      </c>
      <c r="AS182" s="284">
        <f t="shared" si="71"/>
        <v>6.1087318158903248</v>
      </c>
      <c r="AT182" s="284">
        <f t="shared" si="71"/>
        <v>6.2709889800380045</v>
      </c>
      <c r="AU182" s="284">
        <f t="shared" si="71"/>
        <v>5.9211608189356824</v>
      </c>
      <c r="AV182" s="284">
        <f t="shared" si="71"/>
        <v>6.6636516549999998</v>
      </c>
      <c r="AW182" s="284">
        <f t="shared" si="71"/>
        <v>5.8894146436707882</v>
      </c>
      <c r="AX182" s="284">
        <f t="shared" si="71"/>
        <v>5.7517959673599846</v>
      </c>
      <c r="AY182" s="284">
        <f t="shared" si="71"/>
        <v>6.4019578020398962</v>
      </c>
      <c r="AZ182" s="284">
        <f t="shared" si="71"/>
        <v>5.7066982578305439</v>
      </c>
      <c r="BA182" s="284">
        <f t="shared" si="71"/>
        <v>5.9175895330748745</v>
      </c>
      <c r="BB182" s="301">
        <f t="shared" si="71"/>
        <v>6.5527787376268822</v>
      </c>
      <c r="BC182" s="284">
        <f t="shared" si="71"/>
        <v>5.3295972973355772</v>
      </c>
      <c r="BD182" s="284">
        <f t="shared" si="71"/>
        <v>5.4711684350543175</v>
      </c>
      <c r="BE182" s="284">
        <f t="shared" si="71"/>
        <v>6.5508573728085233</v>
      </c>
      <c r="BF182" s="284">
        <f t="shared" si="71"/>
        <v>6.0812392814858036</v>
      </c>
      <c r="BG182" s="284">
        <f t="shared" si="71"/>
        <v>5.8697022998744757</v>
      </c>
      <c r="BH182" s="284">
        <f t="shared" si="71"/>
        <v>6.1265531744913897</v>
      </c>
      <c r="BI182" s="284">
        <f t="shared" si="71"/>
        <v>5.6825977969680848</v>
      </c>
      <c r="BJ182" s="284">
        <f t="shared" si="71"/>
        <v>5.124374843273273</v>
      </c>
      <c r="BK182" s="284">
        <f t="shared" si="71"/>
        <v>5.4132280646174626</v>
      </c>
      <c r="BL182" s="284">
        <f t="shared" si="71"/>
        <v>5.6325600533304669</v>
      </c>
      <c r="BM182" s="284">
        <f t="shared" si="71"/>
        <v>6.03423246304245</v>
      </c>
      <c r="BN182" s="441">
        <f t="shared" si="71"/>
        <v>5.8256525335468705</v>
      </c>
      <c r="BO182" s="284">
        <f t="shared" si="71"/>
        <v>6.5598100891647171</v>
      </c>
      <c r="BP182" s="284">
        <f t="shared" ref="BP182:CI182" si="72">(BP15+BP95)/(BP98+BP175)</f>
        <v>5.238418320000001</v>
      </c>
      <c r="BQ182" s="284">
        <f t="shared" si="72"/>
        <v>5.7592924000109669</v>
      </c>
      <c r="BR182" s="284">
        <f t="shared" si="72"/>
        <v>6.357940745292165</v>
      </c>
      <c r="BS182" s="284">
        <f t="shared" si="72"/>
        <v>5.8974869851722742</v>
      </c>
      <c r="BT182" s="284">
        <f t="shared" si="72"/>
        <v>5.6787929430375144</v>
      </c>
      <c r="BU182" s="284">
        <f t="shared" si="72"/>
        <v>7.0235410535324432</v>
      </c>
      <c r="BV182" s="284">
        <f t="shared" si="72"/>
        <v>5.5262752069285703</v>
      </c>
      <c r="BW182" s="284">
        <f t="shared" si="72"/>
        <v>5.5426914227016368</v>
      </c>
      <c r="BX182" s="284">
        <f t="shared" si="72"/>
        <v>5.9076141242679867</v>
      </c>
      <c r="BY182" s="284">
        <f t="shared" si="72"/>
        <v>5.7180883593193501</v>
      </c>
      <c r="BZ182" s="370">
        <f t="shared" si="72"/>
        <v>6.1290600208753698</v>
      </c>
      <c r="CA182" s="370">
        <f t="shared" si="72"/>
        <v>5.9604960258648747</v>
      </c>
      <c r="CB182" s="284">
        <f t="shared" si="72"/>
        <v>5.8750630608195511</v>
      </c>
      <c r="CC182" s="284">
        <f t="shared" si="72"/>
        <v>5.711236947601912</v>
      </c>
      <c r="CD182" s="284">
        <f t="shared" si="72"/>
        <v>5.3392793938553815</v>
      </c>
      <c r="CE182" s="284">
        <f t="shared" si="72"/>
        <v>6.5159991450437698</v>
      </c>
      <c r="CF182" s="284">
        <f t="shared" si="72"/>
        <v>5.8634625123164419</v>
      </c>
      <c r="CG182" s="284">
        <f t="shared" si="72"/>
        <v>5.619055409529679</v>
      </c>
      <c r="CH182" s="284">
        <f t="shared" si="72"/>
        <v>6.3979371536449889</v>
      </c>
      <c r="CI182" s="284">
        <f t="shared" si="72"/>
        <v>4.9620930658609597</v>
      </c>
      <c r="CJ182" s="284">
        <f t="shared" ref="CJ182:CK182" si="73">(CJ15+CJ95)/(CJ98+CJ175)</f>
        <v>4.6839682359426797</v>
      </c>
      <c r="CK182" s="284">
        <f t="shared" si="73"/>
        <v>5.1417120950607185</v>
      </c>
      <c r="CL182" s="284">
        <f t="shared" ref="CL182:CM182" si="74">(CL15+CL95)/(CL98+CL175)</f>
        <v>4.9516278397836739</v>
      </c>
      <c r="CM182" s="370">
        <f t="shared" si="74"/>
        <v>5.4645545860729197</v>
      </c>
      <c r="CN182" s="284">
        <f t="shared" ref="CN182:CO182" si="75">(CN15+CN95)/(CN98+CN175)</f>
        <v>5.3836053848373915</v>
      </c>
      <c r="CO182" s="370">
        <f t="shared" si="75"/>
        <v>5.2032850117853728</v>
      </c>
      <c r="CP182" s="2"/>
      <c r="CQ182" s="2"/>
      <c r="CR182" s="2"/>
      <c r="CS182" s="226"/>
      <c r="CT182" s="233"/>
      <c r="CU182" s="233"/>
      <c r="CV182" s="233"/>
      <c r="CW182" s="233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</row>
    <row r="183" spans="1:120" s="38" customFormat="1" ht="20.100000000000001" customHeight="1" x14ac:dyDescent="0.25">
      <c r="A183" s="542"/>
      <c r="B183" s="28" t="s">
        <v>78</v>
      </c>
      <c r="C183" s="29"/>
      <c r="D183" s="90">
        <v>1.4823500000000001</v>
      </c>
      <c r="E183" s="91">
        <v>1.4956400000000001</v>
      </c>
      <c r="F183" s="91">
        <v>1.5070300000000001</v>
      </c>
      <c r="G183" s="91">
        <v>1.51573</v>
      </c>
      <c r="H183" s="91">
        <v>1.5223199999999999</v>
      </c>
      <c r="I183" s="91">
        <v>1.5275399999999999</v>
      </c>
      <c r="J183" s="91">
        <v>1.5307299999999999</v>
      </c>
      <c r="K183" s="91">
        <v>1.5328900000000001</v>
      </c>
      <c r="L183" s="91">
        <v>1.5346900000000001</v>
      </c>
      <c r="M183" s="91">
        <v>1.53589</v>
      </c>
      <c r="N183" s="91">
        <v>1.5368200000000001</v>
      </c>
      <c r="O183" s="411">
        <v>1.5375399999999999</v>
      </c>
      <c r="P183" s="405"/>
      <c r="Q183" s="92">
        <v>1.53793</v>
      </c>
      <c r="R183" s="93">
        <v>1.5380499999999999</v>
      </c>
      <c r="S183" s="93">
        <v>1.53826</v>
      </c>
      <c r="T183" s="93">
        <v>1.5389600000000001</v>
      </c>
      <c r="U183" s="93">
        <v>1.5403100000000001</v>
      </c>
      <c r="V183" s="93">
        <v>1.5420100000000001</v>
      </c>
      <c r="W183" s="93">
        <v>1.5436099999999999</v>
      </c>
      <c r="X183" s="93">
        <v>1.5460499999999999</v>
      </c>
      <c r="Y183" s="93">
        <v>1.5492600000000001</v>
      </c>
      <c r="Z183" s="93">
        <v>1.5527200000000001</v>
      </c>
      <c r="AA183" s="93">
        <v>1.5579799999999999</v>
      </c>
      <c r="AB183" s="164">
        <v>1.5645100000000001</v>
      </c>
      <c r="AC183" s="405"/>
      <c r="AD183" s="201">
        <v>1.5729</v>
      </c>
      <c r="AE183" s="202">
        <v>1.5829800000000001</v>
      </c>
      <c r="AF183" s="202">
        <v>1.5949899999999999</v>
      </c>
      <c r="AG183" s="202">
        <v>1.60812</v>
      </c>
      <c r="AH183" s="202">
        <v>1.6227499999999999</v>
      </c>
      <c r="AI183" s="202">
        <v>1.6371</v>
      </c>
      <c r="AJ183" s="202">
        <v>1.65073</v>
      </c>
      <c r="AK183" s="202">
        <v>1.66629</v>
      </c>
      <c r="AL183" s="202">
        <v>1.6803900000000001</v>
      </c>
      <c r="AM183" s="202">
        <v>1.6939200000000001</v>
      </c>
      <c r="AN183" s="202">
        <v>1.70662</v>
      </c>
      <c r="AO183" s="203">
        <v>1.7180200000000001</v>
      </c>
      <c r="AP183" s="202">
        <v>1.7285999999999999</v>
      </c>
      <c r="AQ183" s="202">
        <v>1.73722</v>
      </c>
      <c r="AR183" s="202">
        <v>1.7441199999999999</v>
      </c>
      <c r="AS183" s="202">
        <v>1.7503299999999999</v>
      </c>
      <c r="AT183" s="202">
        <v>1.7562199999999999</v>
      </c>
      <c r="AU183" s="202">
        <v>1.7622100000000001</v>
      </c>
      <c r="AV183" s="326">
        <v>1.7689299999999999</v>
      </c>
      <c r="AW183" s="326">
        <v>1.7752600000000001</v>
      </c>
      <c r="AX183" s="326">
        <v>1.7811399999999999</v>
      </c>
      <c r="AY183" s="326">
        <v>1.7879700000000001</v>
      </c>
      <c r="AZ183" s="326">
        <v>1.79437</v>
      </c>
      <c r="BA183" s="326">
        <v>1.80078</v>
      </c>
      <c r="BB183" s="302">
        <v>1.8075000000000001</v>
      </c>
      <c r="BC183" s="290">
        <v>1.8145800000000001</v>
      </c>
      <c r="BD183" s="290">
        <v>1.8211999999999999</v>
      </c>
      <c r="BE183" s="290">
        <v>1.82942</v>
      </c>
      <c r="BF183" s="290">
        <v>1.8368599999999999</v>
      </c>
      <c r="BG183" s="290">
        <v>1.84368</v>
      </c>
      <c r="BH183" s="298">
        <v>1.8512900000000001</v>
      </c>
      <c r="BI183" s="298">
        <v>1.85859</v>
      </c>
      <c r="BJ183" s="298">
        <v>1.86754</v>
      </c>
      <c r="BK183" s="298">
        <v>1.8778900000000001</v>
      </c>
      <c r="BL183" s="298">
        <v>1.8887100000000001</v>
      </c>
      <c r="BM183" s="298">
        <v>1.8999299999999999</v>
      </c>
      <c r="BN183" s="442"/>
      <c r="BO183" s="290">
        <v>1.91005</v>
      </c>
      <c r="BP183" s="290">
        <v>1.91974</v>
      </c>
      <c r="BQ183" s="290">
        <v>1.9292499999999999</v>
      </c>
      <c r="BR183" s="290">
        <v>1.93885</v>
      </c>
      <c r="BS183" s="290">
        <v>1.94835</v>
      </c>
      <c r="BT183" s="290">
        <v>1.9587699999999999</v>
      </c>
      <c r="BU183" s="290">
        <v>1.96984</v>
      </c>
      <c r="BV183" s="290">
        <v>1.98082</v>
      </c>
      <c r="BW183" s="385"/>
      <c r="BX183" s="385"/>
      <c r="BY183" s="385"/>
      <c r="BZ183" s="371"/>
      <c r="CA183" s="567"/>
      <c r="CB183" s="385"/>
      <c r="CC183" s="385"/>
      <c r="CD183" s="385"/>
      <c r="CE183" s="385"/>
      <c r="CF183" s="385"/>
      <c r="CG183" s="385"/>
      <c r="CH183" s="385"/>
      <c r="CI183" s="385"/>
      <c r="CJ183" s="385"/>
      <c r="CK183" s="385"/>
      <c r="CL183" s="385"/>
      <c r="CM183" s="371"/>
      <c r="CN183" s="385"/>
      <c r="CO183" s="371"/>
      <c r="CP183" s="2"/>
      <c r="CQ183" s="2"/>
      <c r="CR183" s="2"/>
      <c r="CS183" s="226"/>
      <c r="CT183" s="233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</row>
    <row r="184" spans="1:120" ht="20.100000000000001" customHeight="1" thickBot="1" x14ac:dyDescent="0.25">
      <c r="A184" s="542"/>
      <c r="B184" s="621" t="s">
        <v>49</v>
      </c>
      <c r="C184" s="622"/>
      <c r="D184" s="301">
        <f t="shared" ref="D184:AI184" si="76">(D56+D92)/(D138+D173)</f>
        <v>3.6697690379930368</v>
      </c>
      <c r="E184" s="284">
        <f t="shared" si="76"/>
        <v>3.6166605939080245</v>
      </c>
      <c r="F184" s="284">
        <f t="shared" si="76"/>
        <v>3.6798722818261926</v>
      </c>
      <c r="G184" s="284">
        <f t="shared" si="76"/>
        <v>3.3294272321257092</v>
      </c>
      <c r="H184" s="284">
        <f t="shared" si="76"/>
        <v>3.1770080690580373</v>
      </c>
      <c r="I184" s="284">
        <f t="shared" si="76"/>
        <v>3.231216699529293</v>
      </c>
      <c r="J184" s="284">
        <f t="shared" si="76"/>
        <v>2.9651370742269574</v>
      </c>
      <c r="K184" s="284">
        <f t="shared" si="76"/>
        <v>3.7107307857442136</v>
      </c>
      <c r="L184" s="284">
        <f t="shared" si="76"/>
        <v>3.5442532762002279</v>
      </c>
      <c r="M184" s="284">
        <f t="shared" si="76"/>
        <v>3.9552659474908731</v>
      </c>
      <c r="N184" s="284">
        <f t="shared" si="76"/>
        <v>4.0678412247373599</v>
      </c>
      <c r="O184" s="370">
        <f t="shared" si="76"/>
        <v>3.5827437671103999</v>
      </c>
      <c r="P184" s="284">
        <f t="shared" si="76"/>
        <v>3.5341210523884969</v>
      </c>
      <c r="Q184" s="301">
        <f t="shared" si="76"/>
        <v>3.5356118696181658</v>
      </c>
      <c r="R184" s="284">
        <f t="shared" si="76"/>
        <v>3.5095221846057454</v>
      </c>
      <c r="S184" s="284">
        <f t="shared" si="76"/>
        <v>3.1972777289160494</v>
      </c>
      <c r="T184" s="284">
        <f t="shared" si="76"/>
        <v>3.9644141490813185</v>
      </c>
      <c r="U184" s="284">
        <f t="shared" si="76"/>
        <v>4.0877411449207042</v>
      </c>
      <c r="V184" s="284">
        <f t="shared" si="76"/>
        <v>3.6738303281989437</v>
      </c>
      <c r="W184" s="284">
        <f t="shared" si="76"/>
        <v>3.7988204003715031</v>
      </c>
      <c r="X184" s="284">
        <f t="shared" si="76"/>
        <v>3.4953556921879469</v>
      </c>
      <c r="Y184" s="284">
        <f t="shared" si="76"/>
        <v>3.4456966463731065</v>
      </c>
      <c r="Z184" s="284">
        <f t="shared" si="76"/>
        <v>4.0479747276689473</v>
      </c>
      <c r="AA184" s="284">
        <f t="shared" si="76"/>
        <v>3.9312371871574854</v>
      </c>
      <c r="AB184" s="370">
        <f t="shared" si="76"/>
        <v>5.4989634606227744</v>
      </c>
      <c r="AC184" s="284">
        <f t="shared" si="76"/>
        <v>3.8807435337471179</v>
      </c>
      <c r="AD184" s="301">
        <f t="shared" si="76"/>
        <v>3.3191708278487928</v>
      </c>
      <c r="AE184" s="284">
        <f t="shared" si="76"/>
        <v>3.2370734461172974</v>
      </c>
      <c r="AF184" s="284">
        <f t="shared" si="76"/>
        <v>3.5596741390483015</v>
      </c>
      <c r="AG184" s="284">
        <f t="shared" si="76"/>
        <v>4.2136218446432858</v>
      </c>
      <c r="AH184" s="284">
        <f t="shared" si="76"/>
        <v>5.0225431922672685</v>
      </c>
      <c r="AI184" s="284">
        <f t="shared" si="76"/>
        <v>4.1533614133866452</v>
      </c>
      <c r="AJ184" s="284">
        <f t="shared" ref="AJ184:BO184" si="77">(AJ56+AJ92)/(AJ138+AJ173)</f>
        <v>4.8306668975699765</v>
      </c>
      <c r="AK184" s="284">
        <f t="shared" si="77"/>
        <v>3.6476297960663162</v>
      </c>
      <c r="AL184" s="284">
        <f t="shared" si="77"/>
        <v>3.9951472333533156</v>
      </c>
      <c r="AM184" s="284">
        <f t="shared" si="77"/>
        <v>3.9475269145697256</v>
      </c>
      <c r="AN184" s="284">
        <f t="shared" si="77"/>
        <v>3.451084224800498</v>
      </c>
      <c r="AO184" s="370">
        <f t="shared" si="77"/>
        <v>4.4167225397038781</v>
      </c>
      <c r="AP184" s="284">
        <f t="shared" si="77"/>
        <v>3.5470601486118278</v>
      </c>
      <c r="AQ184" s="284">
        <f t="shared" si="77"/>
        <v>3.726669526349518</v>
      </c>
      <c r="AR184" s="284">
        <f t="shared" si="77"/>
        <v>3.4921633993756722</v>
      </c>
      <c r="AS184" s="284">
        <f t="shared" si="77"/>
        <v>3.4335865378416832</v>
      </c>
      <c r="AT184" s="284">
        <f t="shared" si="77"/>
        <v>4.8215086135526493</v>
      </c>
      <c r="AU184" s="284">
        <f t="shared" si="77"/>
        <v>4.3250801641187824</v>
      </c>
      <c r="AV184" s="284">
        <f t="shared" si="77"/>
        <v>3.5626922832503092</v>
      </c>
      <c r="AW184" s="284">
        <f t="shared" si="77"/>
        <v>3.818416779907178</v>
      </c>
      <c r="AX184" s="284">
        <f t="shared" si="77"/>
        <v>2.7154368168424772</v>
      </c>
      <c r="AY184" s="284">
        <f t="shared" si="77"/>
        <v>4.7902340584734402</v>
      </c>
      <c r="AZ184" s="284">
        <f t="shared" si="77"/>
        <v>3.9868494616410923</v>
      </c>
      <c r="BA184" s="284">
        <f t="shared" si="77"/>
        <v>4.1430125889548783</v>
      </c>
      <c r="BB184" s="301">
        <f t="shared" si="77"/>
        <v>4.5407169019762108</v>
      </c>
      <c r="BC184" s="284">
        <f t="shared" si="77"/>
        <v>4.8866605412763615</v>
      </c>
      <c r="BD184" s="284">
        <f t="shared" si="77"/>
        <v>4.9408474003494121</v>
      </c>
      <c r="BE184" s="284">
        <f t="shared" si="77"/>
        <v>4.6347431043745351</v>
      </c>
      <c r="BF184" s="284">
        <f t="shared" si="77"/>
        <v>5.0581990917209376</v>
      </c>
      <c r="BG184" s="284">
        <f t="shared" si="77"/>
        <v>6.969022825840959</v>
      </c>
      <c r="BH184" s="284">
        <f t="shared" si="77"/>
        <v>4.9607264204602188</v>
      </c>
      <c r="BI184" s="284">
        <f t="shared" si="77"/>
        <v>6.1502419779562461</v>
      </c>
      <c r="BJ184" s="284">
        <f t="shared" si="77"/>
        <v>5.5605890027673253</v>
      </c>
      <c r="BK184" s="284">
        <f t="shared" si="77"/>
        <v>4.9386989227760756</v>
      </c>
      <c r="BL184" s="284">
        <f t="shared" si="77"/>
        <v>4.807737406424323</v>
      </c>
      <c r="BM184" s="284">
        <f t="shared" si="77"/>
        <v>5.3181244352579835</v>
      </c>
      <c r="BN184" s="441">
        <f t="shared" si="77"/>
        <v>5.2268717542744181</v>
      </c>
      <c r="BO184" s="284">
        <f t="shared" si="77"/>
        <v>5.2639951508916027</v>
      </c>
      <c r="BP184" s="284">
        <f t="shared" ref="BP184:CI184" si="78">(BP56+BP92)/(BP138+BP173)</f>
        <v>5.3811340618490506</v>
      </c>
      <c r="BQ184" s="284">
        <f t="shared" si="78"/>
        <v>5.7017889587932071</v>
      </c>
      <c r="BR184" s="284">
        <f t="shared" si="78"/>
        <v>5.8621928826847594</v>
      </c>
      <c r="BS184" s="284">
        <f t="shared" si="78"/>
        <v>6.5881847198645289</v>
      </c>
      <c r="BT184" s="284">
        <f t="shared" si="78"/>
        <v>5.709072022241747</v>
      </c>
      <c r="BU184" s="284">
        <f t="shared" si="78"/>
        <v>4.8722894306944546</v>
      </c>
      <c r="BV184" s="284">
        <f t="shared" si="78"/>
        <v>5.1745249477901893</v>
      </c>
      <c r="BW184" s="284">
        <f t="shared" si="78"/>
        <v>4.1340081031840956</v>
      </c>
      <c r="BX184" s="284">
        <f t="shared" si="78"/>
        <v>4.1379122021713455</v>
      </c>
      <c r="BY184" s="284">
        <f t="shared" si="78"/>
        <v>3.4520112615465339</v>
      </c>
      <c r="BZ184" s="370">
        <f t="shared" si="78"/>
        <v>3.2948596383764048</v>
      </c>
      <c r="CA184" s="370">
        <f t="shared" si="78"/>
        <v>4.9100866877622087</v>
      </c>
      <c r="CB184" s="284">
        <f t="shared" si="78"/>
        <v>3.2002491027023559</v>
      </c>
      <c r="CC184" s="284">
        <f t="shared" si="78"/>
        <v>2.9330751274078595</v>
      </c>
      <c r="CD184" s="284">
        <f t="shared" si="78"/>
        <v>2.6066823142648312</v>
      </c>
      <c r="CE184" s="284">
        <f t="shared" si="78"/>
        <v>3.1378679061940522</v>
      </c>
      <c r="CF184" s="284">
        <f t="shared" si="78"/>
        <v>2.6684271903330568</v>
      </c>
      <c r="CG184" s="284">
        <f t="shared" ref="CG184:CH184" si="79">(CG56+CG92)/(CG138+CG173)</f>
        <v>2.7114395617074041</v>
      </c>
      <c r="CH184" s="284">
        <f t="shared" si="79"/>
        <v>1.8526733219659794</v>
      </c>
      <c r="CI184" s="284">
        <f t="shared" si="78"/>
        <v>2.0912066571906731</v>
      </c>
      <c r="CJ184" s="284">
        <f t="shared" ref="CJ184:CK184" si="80">(CJ56+CJ92)/(CJ138+CJ173)</f>
        <v>1.9187148483183765</v>
      </c>
      <c r="CK184" s="284">
        <f t="shared" si="80"/>
        <v>2.3943280318750331</v>
      </c>
      <c r="CL184" s="284">
        <f t="shared" ref="CL184:CM184" si="81">(CL56+CL92)/(CL138+CL173)</f>
        <v>1.8236352029033653</v>
      </c>
      <c r="CM184" s="370">
        <f t="shared" si="81"/>
        <v>3.75307171198381</v>
      </c>
      <c r="CN184" s="284">
        <f t="shared" ref="CN184:CO184" si="82">(CN56+CN92)/(CN138+CN173)</f>
        <v>2.3983747727107261</v>
      </c>
      <c r="CO184" s="370">
        <f t="shared" si="82"/>
        <v>2.4178729769854557</v>
      </c>
      <c r="CP184" s="152"/>
      <c r="CQ184" s="152"/>
      <c r="CR184" s="152"/>
      <c r="CS184" s="227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</row>
    <row r="185" spans="1:120" ht="20.100000000000001" customHeight="1" x14ac:dyDescent="0.25">
      <c r="A185" s="542"/>
      <c r="B185" s="352" t="s">
        <v>190</v>
      </c>
      <c r="C185" s="352"/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353"/>
      <c r="O185" s="353"/>
      <c r="P185" s="354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354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356"/>
      <c r="BR185" s="67"/>
      <c r="BS185" s="67"/>
      <c r="BT185" s="67"/>
      <c r="BU185" s="67"/>
      <c r="BV185" s="356"/>
      <c r="BW185" s="386"/>
      <c r="BX185" s="386"/>
      <c r="BY185" s="151"/>
      <c r="BZ185" s="151"/>
      <c r="CA185" s="151"/>
      <c r="CB185" s="151"/>
      <c r="CC185" s="386"/>
      <c r="CD185" s="151"/>
      <c r="CE185" s="151"/>
      <c r="CF185" s="151"/>
      <c r="CG185" s="151"/>
      <c r="CH185" s="151"/>
      <c r="CI185" s="151"/>
      <c r="CJ185" s="151"/>
      <c r="CK185" s="151"/>
      <c r="CL185" s="386"/>
      <c r="CM185" s="151"/>
      <c r="CN185" s="151"/>
      <c r="CO185" s="151"/>
      <c r="CP185" s="152"/>
      <c r="CQ185" s="152"/>
      <c r="CR185" s="152"/>
      <c r="CS185" s="227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</row>
    <row r="186" spans="1:120" ht="20.100000000000001" customHeight="1" x14ac:dyDescent="0.25">
      <c r="A186" s="542"/>
      <c r="B186" s="352"/>
      <c r="C186" s="352"/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3"/>
      <c r="P186" s="354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354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2"/>
      <c r="CQ186" s="152"/>
      <c r="CR186" s="152"/>
      <c r="CS186" s="227"/>
      <c r="CY186" s="233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</row>
    <row r="187" spans="1:120" ht="20.100000000000001" customHeight="1" thickBot="1" x14ac:dyDescent="0.3">
      <c r="A187" s="542"/>
      <c r="B187" s="304" t="s">
        <v>109</v>
      </c>
      <c r="C187" s="304"/>
      <c r="D187" s="304"/>
      <c r="E187" s="304"/>
      <c r="F187" s="304"/>
      <c r="G187" s="72"/>
      <c r="H187" s="72"/>
      <c r="I187" s="72"/>
      <c r="J187" s="72"/>
      <c r="K187" s="72"/>
      <c r="L187" s="148"/>
      <c r="M187" s="148"/>
      <c r="N187" s="148"/>
      <c r="O187" s="148"/>
      <c r="P187" s="80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355"/>
      <c r="BR187" s="148"/>
      <c r="BS187" s="148"/>
      <c r="BT187" s="148"/>
      <c r="BU187" s="148"/>
      <c r="BV187" s="355"/>
      <c r="BW187" s="355"/>
      <c r="BX187" s="355"/>
      <c r="BY187" s="148"/>
      <c r="BZ187" s="148"/>
      <c r="CA187" s="148"/>
      <c r="CB187" s="148"/>
      <c r="CC187" s="355"/>
      <c r="CD187" s="148"/>
      <c r="CE187" s="148"/>
      <c r="CF187" s="148"/>
      <c r="CG187" s="148"/>
      <c r="CH187" s="148"/>
      <c r="CI187" s="148"/>
      <c r="CJ187" s="148"/>
      <c r="CK187" s="148"/>
      <c r="CL187" s="355"/>
      <c r="CM187" s="148"/>
      <c r="CN187" s="148"/>
      <c r="CO187" s="148"/>
      <c r="CP187" s="81"/>
      <c r="CQ187" s="81"/>
      <c r="CR187" s="81"/>
      <c r="CS187" s="81"/>
      <c r="CY187" s="233"/>
      <c r="CZ187" s="233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</row>
    <row r="188" spans="1:120" ht="20.100000000000001" customHeight="1" thickBot="1" x14ac:dyDescent="0.35">
      <c r="A188" s="542"/>
      <c r="B188" s="327"/>
      <c r="C188" s="321" t="s">
        <v>111</v>
      </c>
      <c r="D188" s="322">
        <f t="shared" ref="D188:BP188" si="83">+D190+D192+D194+D196</f>
        <v>2588.7615783046463</v>
      </c>
      <c r="E188" s="323">
        <f t="shared" si="83"/>
        <v>1542.0943257036242</v>
      </c>
      <c r="F188" s="323">
        <f t="shared" si="83"/>
        <v>2376.6545797444564</v>
      </c>
      <c r="G188" s="323">
        <f t="shared" si="83"/>
        <v>1740.5745345458877</v>
      </c>
      <c r="H188" s="323">
        <f t="shared" si="83"/>
        <v>1557.488181108625</v>
      </c>
      <c r="I188" s="323">
        <f t="shared" si="83"/>
        <v>1251.8941188329802</v>
      </c>
      <c r="J188" s="323">
        <f t="shared" si="83"/>
        <v>1017.5470640863957</v>
      </c>
      <c r="K188" s="323">
        <f t="shared" si="83"/>
        <v>495.8973642426094</v>
      </c>
      <c r="L188" s="323">
        <f t="shared" si="83"/>
        <v>614.63520010395132</v>
      </c>
      <c r="M188" s="323">
        <f t="shared" si="83"/>
        <v>1295.8248839478986</v>
      </c>
      <c r="N188" s="323">
        <f t="shared" si="83"/>
        <v>1764.8474226532758</v>
      </c>
      <c r="O188" s="324">
        <f t="shared" si="83"/>
        <v>1547.095450483142</v>
      </c>
      <c r="P188" s="323">
        <f t="shared" si="83"/>
        <v>17793.314703757493</v>
      </c>
      <c r="Q188" s="322">
        <f t="shared" si="83"/>
        <v>2501.6358281167791</v>
      </c>
      <c r="R188" s="323">
        <f t="shared" si="83"/>
        <v>1753.1068143374739</v>
      </c>
      <c r="S188" s="323">
        <f t="shared" si="83"/>
        <v>1239.441870288269</v>
      </c>
      <c r="T188" s="323">
        <f t="shared" si="83"/>
        <v>2104.5252439749715</v>
      </c>
      <c r="U188" s="323">
        <f t="shared" si="83"/>
        <v>1186.2977953471484</v>
      </c>
      <c r="V188" s="323">
        <f t="shared" si="83"/>
        <v>1726.3310406698897</v>
      </c>
      <c r="W188" s="323">
        <f t="shared" si="83"/>
        <v>1078.896356800426</v>
      </c>
      <c r="X188" s="323">
        <f t="shared" si="83"/>
        <v>1553.7538609115866</v>
      </c>
      <c r="Y188" s="323">
        <f t="shared" si="83"/>
        <v>2090.356246469707</v>
      </c>
      <c r="Z188" s="323">
        <f t="shared" si="83"/>
        <v>2103.8966210157751</v>
      </c>
      <c r="AA188" s="323">
        <f t="shared" si="83"/>
        <v>1803.2185844182488</v>
      </c>
      <c r="AB188" s="324">
        <f t="shared" si="83"/>
        <v>2098.9093207559531</v>
      </c>
      <c r="AC188" s="323">
        <f t="shared" si="83"/>
        <v>21240.369583106229</v>
      </c>
      <c r="AD188" s="322">
        <f t="shared" si="83"/>
        <v>1874.4898725065577</v>
      </c>
      <c r="AE188" s="323">
        <f t="shared" si="83"/>
        <v>2407.1874719002321</v>
      </c>
      <c r="AF188" s="323">
        <f t="shared" si="83"/>
        <v>2913.6236790697412</v>
      </c>
      <c r="AG188" s="323">
        <f t="shared" si="83"/>
        <v>3813.8879679389224</v>
      </c>
      <c r="AH188" s="323">
        <f t="shared" si="83"/>
        <v>4316.9198411973466</v>
      </c>
      <c r="AI188" s="323">
        <f t="shared" si="83"/>
        <v>4239.9866009321713</v>
      </c>
      <c r="AJ188" s="323">
        <f t="shared" si="83"/>
        <v>5392.6510195517858</v>
      </c>
      <c r="AK188" s="323">
        <f t="shared" si="83"/>
        <v>4680.4648220305853</v>
      </c>
      <c r="AL188" s="323">
        <f t="shared" si="83"/>
        <v>5077.989718513465</v>
      </c>
      <c r="AM188" s="323">
        <f t="shared" si="83"/>
        <v>3652.5158793933533</v>
      </c>
      <c r="AN188" s="323">
        <f t="shared" si="83"/>
        <v>4217.6088403521526</v>
      </c>
      <c r="AO188" s="324">
        <f t="shared" si="83"/>
        <v>4643.305696450293</v>
      </c>
      <c r="AP188" s="323">
        <f t="shared" si="83"/>
        <v>4228.3937826469582</v>
      </c>
      <c r="AQ188" s="323">
        <f t="shared" si="83"/>
        <v>5522.7781438397687</v>
      </c>
      <c r="AR188" s="323">
        <f t="shared" si="83"/>
        <v>6228.2780369439524</v>
      </c>
      <c r="AS188" s="323">
        <f t="shared" si="83"/>
        <v>4505.7761239360952</v>
      </c>
      <c r="AT188" s="323">
        <f t="shared" si="83"/>
        <v>7440.8712272816801</v>
      </c>
      <c r="AU188" s="323">
        <f t="shared" si="83"/>
        <v>4019.6503883150162</v>
      </c>
      <c r="AV188" s="323">
        <f t="shared" si="83"/>
        <v>4112.2445788598261</v>
      </c>
      <c r="AW188" s="323">
        <f t="shared" si="83"/>
        <v>4463.917951798343</v>
      </c>
      <c r="AX188" s="323">
        <f t="shared" si="83"/>
        <v>4815.5992404342524</v>
      </c>
      <c r="AY188" s="323">
        <f t="shared" si="83"/>
        <v>6577.1634778596599</v>
      </c>
      <c r="AZ188" s="323">
        <f t="shared" si="83"/>
        <v>4540.3975930608931</v>
      </c>
      <c r="BA188" s="324">
        <f t="shared" si="83"/>
        <v>3630.9605585927761</v>
      </c>
      <c r="BB188" s="322">
        <f t="shared" si="83"/>
        <v>3425.9025072096742</v>
      </c>
      <c r="BC188" s="323">
        <f t="shared" si="83"/>
        <v>4287.5734801646649</v>
      </c>
      <c r="BD188" s="323">
        <f t="shared" si="83"/>
        <v>4679.6385540733445</v>
      </c>
      <c r="BE188" s="323">
        <f t="shared" si="83"/>
        <v>3598.9874000204222</v>
      </c>
      <c r="BF188" s="323">
        <f t="shared" si="83"/>
        <v>5026.8078198865769</v>
      </c>
      <c r="BG188" s="323">
        <f t="shared" si="83"/>
        <v>7426.0926745981151</v>
      </c>
      <c r="BH188" s="323">
        <f t="shared" si="83"/>
        <v>6271.0202478864567</v>
      </c>
      <c r="BI188" s="323">
        <f t="shared" si="83"/>
        <v>6969.0359478952669</v>
      </c>
      <c r="BJ188" s="323">
        <f t="shared" si="83"/>
        <v>8187.7780361784089</v>
      </c>
      <c r="BK188" s="323">
        <f t="shared" si="83"/>
        <v>8419.4686110001876</v>
      </c>
      <c r="BL188" s="323">
        <f t="shared" si="83"/>
        <v>11868.693490545065</v>
      </c>
      <c r="BM188" s="323">
        <f t="shared" si="83"/>
        <v>12612.196358947454</v>
      </c>
      <c r="BN188" s="438">
        <f>SUM(BB188:BM188)</f>
        <v>82773.195128405641</v>
      </c>
      <c r="BO188" s="323">
        <f t="shared" si="83"/>
        <v>13270.253212600261</v>
      </c>
      <c r="BP188" s="323">
        <f t="shared" si="83"/>
        <v>10953.852432337209</v>
      </c>
      <c r="BQ188" s="323">
        <f t="shared" ref="BQ188:BY188" si="84">+BQ190+BQ192+BQ194+BQ196</f>
        <v>9165.5728305337325</v>
      </c>
      <c r="BR188" s="323">
        <f t="shared" si="84"/>
        <v>8342.3833353049195</v>
      </c>
      <c r="BS188" s="323">
        <f t="shared" si="84"/>
        <v>7581.7696055242832</v>
      </c>
      <c r="BT188" s="323">
        <f t="shared" si="84"/>
        <v>5216.012056069605</v>
      </c>
      <c r="BU188" s="323">
        <f t="shared" si="84"/>
        <v>5287.4606120067565</v>
      </c>
      <c r="BV188" s="323">
        <f t="shared" si="84"/>
        <v>5017.838580243998</v>
      </c>
      <c r="BW188" s="323">
        <f t="shared" si="84"/>
        <v>6496.181113353744</v>
      </c>
      <c r="BX188" s="323">
        <f t="shared" si="84"/>
        <v>8400.3318595136934</v>
      </c>
      <c r="BY188" s="323">
        <f t="shared" si="84"/>
        <v>7832.6776490245938</v>
      </c>
      <c r="BZ188" s="323">
        <f t="shared" ref="BZ188:CL188" si="85">+BZ190+BZ192+BZ194+BZ196</f>
        <v>10159.251663221377</v>
      </c>
      <c r="CA188" s="438">
        <f>SUM(BO188:BZ188)</f>
        <v>97723.58494973417</v>
      </c>
      <c r="CB188" s="322">
        <f t="shared" si="85"/>
        <v>8085.6259527091033</v>
      </c>
      <c r="CC188" s="323">
        <f t="shared" si="85"/>
        <v>7975.9732310705876</v>
      </c>
      <c r="CD188" s="323">
        <f t="shared" si="85"/>
        <v>8148.7180801875547</v>
      </c>
      <c r="CE188" s="323">
        <f t="shared" si="85"/>
        <v>8620.1659421977256</v>
      </c>
      <c r="CF188" s="323">
        <f t="shared" si="85"/>
        <v>10663.766595385827</v>
      </c>
      <c r="CG188" s="323">
        <f t="shared" ref="CG188:CH188" si="86">+CG190+CG192+CG194+CG196</f>
        <v>11457.005466661165</v>
      </c>
      <c r="CH188" s="323">
        <f t="shared" si="86"/>
        <v>9429.7233681703983</v>
      </c>
      <c r="CI188" s="323">
        <f t="shared" si="85"/>
        <v>9750.0555667123172</v>
      </c>
      <c r="CJ188" s="323">
        <f t="shared" si="85"/>
        <v>9684.9251135878221</v>
      </c>
      <c r="CK188" s="323">
        <f t="shared" si="85"/>
        <v>10088.347320027295</v>
      </c>
      <c r="CL188" s="323">
        <f t="shared" si="85"/>
        <v>9877.6337359675308</v>
      </c>
      <c r="CM188" s="324">
        <f t="shared" ref="CM188:CO188" si="87">+CM190+CM192+CM194+CM196</f>
        <v>8144.7291666335896</v>
      </c>
      <c r="CN188" s="323">
        <f t="shared" si="87"/>
        <v>7315.9575494821956</v>
      </c>
      <c r="CO188" s="324">
        <f t="shared" si="87"/>
        <v>7323.622805985905</v>
      </c>
      <c r="CP188" s="322">
        <f>SUM($BO188:$BP188)</f>
        <v>24224.10564493747</v>
      </c>
      <c r="CQ188" s="323">
        <f>SUM($CB188:$CC188)</f>
        <v>16061.59918377969</v>
      </c>
      <c r="CR188" s="324">
        <f>SUM($CN188:$CO188)</f>
        <v>14639.580355468101</v>
      </c>
      <c r="CS188" s="549">
        <f t="shared" ref="CS188:CS200" si="88">((CR188/CQ188)-1)*100</f>
        <v>-8.853532030282885</v>
      </c>
      <c r="CY188" s="233"/>
      <c r="CZ188" s="233"/>
      <c r="DA188" s="233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</row>
    <row r="189" spans="1:120" ht="20.100000000000001" customHeight="1" x14ac:dyDescent="0.25">
      <c r="A189" s="542"/>
      <c r="B189" s="48" t="s">
        <v>54</v>
      </c>
      <c r="C189" s="70"/>
      <c r="D189" s="305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307"/>
      <c r="P189" s="80"/>
      <c r="Q189" s="306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307"/>
      <c r="AC189" s="148"/>
      <c r="AD189" s="306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346"/>
      <c r="AP189" s="280"/>
      <c r="AQ189" s="280"/>
      <c r="AR189" s="280"/>
      <c r="AS189" s="280"/>
      <c r="AT189" s="280"/>
      <c r="AU189" s="280"/>
      <c r="AV189" s="280"/>
      <c r="AW189" s="280"/>
      <c r="AX189" s="280"/>
      <c r="AY189" s="280"/>
      <c r="AZ189" s="280"/>
      <c r="BA189" s="281"/>
      <c r="BB189" s="308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358"/>
      <c r="BO189" s="280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358"/>
      <c r="CB189" s="308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346"/>
      <c r="CN189" s="282"/>
      <c r="CO189" s="282"/>
      <c r="CP189" s="308"/>
      <c r="CQ189" s="282"/>
      <c r="CR189" s="346"/>
      <c r="CS189" s="358"/>
      <c r="CY189" s="233"/>
      <c r="CZ189" s="233"/>
      <c r="DA189" s="233"/>
      <c r="DB189" s="233"/>
      <c r="DC189" s="233"/>
      <c r="DD189" s="233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</row>
    <row r="190" spans="1:120" ht="20.100000000000001" customHeight="1" thickBot="1" x14ac:dyDescent="0.3">
      <c r="A190" s="542"/>
      <c r="B190" s="619" t="s">
        <v>49</v>
      </c>
      <c r="C190" s="620"/>
      <c r="D190" s="46">
        <v>1031.4479298099991</v>
      </c>
      <c r="E190" s="32">
        <v>649.52711323000028</v>
      </c>
      <c r="F190" s="32">
        <v>1294.0200998700004</v>
      </c>
      <c r="G190" s="32">
        <v>929.24968251999962</v>
      </c>
      <c r="H190" s="32">
        <v>934.02458932000002</v>
      </c>
      <c r="I190" s="32">
        <v>808.07699770999989</v>
      </c>
      <c r="J190" s="32">
        <v>318.65586352999992</v>
      </c>
      <c r="K190" s="32">
        <v>154.96374019000001</v>
      </c>
      <c r="L190" s="32">
        <v>178.12478805999993</v>
      </c>
      <c r="M190" s="32">
        <v>1088.3052618299996</v>
      </c>
      <c r="N190" s="32">
        <v>798.77597397999887</v>
      </c>
      <c r="O190" s="47">
        <v>723</v>
      </c>
      <c r="P190" s="80">
        <v>8908.172040049998</v>
      </c>
      <c r="Q190" s="46">
        <v>595.60502907000068</v>
      </c>
      <c r="R190" s="32">
        <v>1344.7362922499995</v>
      </c>
      <c r="S190" s="32">
        <v>509.22780596999991</v>
      </c>
      <c r="T190" s="32">
        <v>1629.0105814799997</v>
      </c>
      <c r="U190" s="32">
        <v>734.24528783000005</v>
      </c>
      <c r="V190" s="32">
        <v>984.81543128999965</v>
      </c>
      <c r="W190" s="32">
        <v>539.04908481999996</v>
      </c>
      <c r="X190" s="32">
        <v>1061.1941977000001</v>
      </c>
      <c r="Y190" s="32">
        <v>1467.5737357900005</v>
      </c>
      <c r="Z190" s="32">
        <v>1052.0946818600009</v>
      </c>
      <c r="AA190" s="32">
        <v>1069.6166688500009</v>
      </c>
      <c r="AB190" s="64">
        <v>1261.5911522999997</v>
      </c>
      <c r="AC190" s="80">
        <v>12248.75994921</v>
      </c>
      <c r="AD190" s="46">
        <v>939.51753005999967</v>
      </c>
      <c r="AE190" s="32">
        <v>1364.7693305300002</v>
      </c>
      <c r="AF190" s="32">
        <v>1928.7757511500013</v>
      </c>
      <c r="AG190" s="32">
        <v>2541.06652897</v>
      </c>
      <c r="AH190" s="32">
        <v>2902.2232155599991</v>
      </c>
      <c r="AI190" s="32">
        <v>2544.956087700004</v>
      </c>
      <c r="AJ190" s="32">
        <v>3244.7380453500027</v>
      </c>
      <c r="AK190" s="32">
        <v>2957.1326698999937</v>
      </c>
      <c r="AL190" s="32">
        <v>3392.4347094699992</v>
      </c>
      <c r="AM190" s="32">
        <v>2129.8483181899992</v>
      </c>
      <c r="AN190" s="32">
        <v>2709.4423110200009</v>
      </c>
      <c r="AO190" s="47">
        <v>2837.1127814300016</v>
      </c>
      <c r="AP190" s="32">
        <v>2493.0626147500029</v>
      </c>
      <c r="AQ190" s="32">
        <v>3128.2061367100018</v>
      </c>
      <c r="AR190" s="32">
        <v>4856.935689949989</v>
      </c>
      <c r="AS190" s="32">
        <v>2762.9875580099983</v>
      </c>
      <c r="AT190" s="32">
        <v>5754.8928743699935</v>
      </c>
      <c r="AU190" s="32">
        <v>3067.8732577099968</v>
      </c>
      <c r="AV190" s="32">
        <v>3376.9726954999996</v>
      </c>
      <c r="AW190" s="32">
        <v>3503.9719616600032</v>
      </c>
      <c r="AX190" s="32">
        <v>4309.8975880799917</v>
      </c>
      <c r="AY190" s="32">
        <v>5591.1296409800043</v>
      </c>
      <c r="AZ190" s="32">
        <v>4052.2001801000069</v>
      </c>
      <c r="BA190" s="47">
        <v>3094.9323011100032</v>
      </c>
      <c r="BB190" s="46">
        <v>2996.6498351000027</v>
      </c>
      <c r="BC190" s="32">
        <v>3236.7777076599987</v>
      </c>
      <c r="BD190" s="32">
        <v>3721.7504594800039</v>
      </c>
      <c r="BE190" s="32">
        <v>2790.5011838199989</v>
      </c>
      <c r="BF190" s="32">
        <v>3912.2759203500073</v>
      </c>
      <c r="BG190" s="32">
        <v>4991.9322098700022</v>
      </c>
      <c r="BH190" s="32">
        <v>5176.7475518299989</v>
      </c>
      <c r="BI190" s="32">
        <v>5149.1883556699968</v>
      </c>
      <c r="BJ190" s="32">
        <v>6032.0595529900029</v>
      </c>
      <c r="BK190" s="32">
        <v>6923.7306057900096</v>
      </c>
      <c r="BL190" s="32">
        <v>9558.7028011100174</v>
      </c>
      <c r="BM190" s="32">
        <v>9770.888814290005</v>
      </c>
      <c r="BN190" s="443">
        <f>SUM(BB190:BM190)</f>
        <v>64261.204997960049</v>
      </c>
      <c r="BO190" s="32">
        <v>11571.26173863998</v>
      </c>
      <c r="BP190" s="32">
        <v>9964.1398661999719</v>
      </c>
      <c r="BQ190" s="32">
        <v>8021.4579470299823</v>
      </c>
      <c r="BR190" s="32">
        <v>7183.6177719500156</v>
      </c>
      <c r="BS190" s="32">
        <v>6279.9927802900038</v>
      </c>
      <c r="BT190" s="32">
        <v>4302.8061879699981</v>
      </c>
      <c r="BU190" s="32">
        <v>4498.5957524899995</v>
      </c>
      <c r="BV190" s="32">
        <v>4402.626859189997</v>
      </c>
      <c r="BW190" s="246">
        <v>5720.2641310800072</v>
      </c>
      <c r="BX190" s="246">
        <v>7649.3569233399821</v>
      </c>
      <c r="BY190" s="246">
        <v>7055.9879852199947</v>
      </c>
      <c r="BZ190" s="246">
        <v>9428.6093798200091</v>
      </c>
      <c r="CA190" s="403">
        <f>SUM(BO190:BZ190)</f>
        <v>86078.717323219927</v>
      </c>
      <c r="CB190" s="245">
        <v>7726.6698343500402</v>
      </c>
      <c r="CC190" s="246">
        <v>7506.7080589700126</v>
      </c>
      <c r="CD190" s="246">
        <v>7733.4886475799904</v>
      </c>
      <c r="CE190" s="246">
        <v>7418.1075569500063</v>
      </c>
      <c r="CF190" s="246">
        <v>10299.770974770026</v>
      </c>
      <c r="CG190" s="246">
        <v>10689.701682210019</v>
      </c>
      <c r="CH190" s="246">
        <v>8824.0128113000101</v>
      </c>
      <c r="CI190" s="246">
        <v>9276.9887676300132</v>
      </c>
      <c r="CJ190" s="246">
        <v>9019.2468466400023</v>
      </c>
      <c r="CK190" s="246">
        <v>9275.9566538999698</v>
      </c>
      <c r="CL190" s="246">
        <v>8245.8512997499984</v>
      </c>
      <c r="CM190" s="247">
        <v>5738.2349759800118</v>
      </c>
      <c r="CN190" s="246">
        <v>5664.4177842500085</v>
      </c>
      <c r="CO190" s="246">
        <v>6573.3530666200086</v>
      </c>
      <c r="CP190" s="101">
        <f>SUM($BO190:$BP190)</f>
        <v>21535.40160483995</v>
      </c>
      <c r="CQ190" s="24">
        <f>SUM($CB190:$CC190)</f>
        <v>15233.377893320052</v>
      </c>
      <c r="CR190" s="102">
        <f>SUM($CN190:$CO190)</f>
        <v>12237.770850870016</v>
      </c>
      <c r="CS190" s="361">
        <f t="shared" si="88"/>
        <v>-19.664758948595583</v>
      </c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</row>
    <row r="191" spans="1:120" ht="20.100000000000001" customHeight="1" x14ac:dyDescent="0.25">
      <c r="A191" s="542"/>
      <c r="B191" s="28" t="s">
        <v>55</v>
      </c>
      <c r="C191" s="29"/>
      <c r="D191" s="85">
        <v>74.921981250000002</v>
      </c>
      <c r="E191" s="86">
        <v>39.493403629999989</v>
      </c>
      <c r="F191" s="86">
        <v>84.690350079999988</v>
      </c>
      <c r="G191" s="86">
        <v>77.883325080000049</v>
      </c>
      <c r="H191" s="86">
        <v>69.039232120000037</v>
      </c>
      <c r="I191" s="86">
        <v>30.093731320000014</v>
      </c>
      <c r="J191" s="86">
        <v>36.483143919999996</v>
      </c>
      <c r="K191" s="86">
        <v>31.71163649</v>
      </c>
      <c r="L191" s="86">
        <v>24.810495969999959</v>
      </c>
      <c r="M191" s="87">
        <v>19.807245940000005</v>
      </c>
      <c r="N191" s="87">
        <v>93.92294644000016</v>
      </c>
      <c r="O191" s="88">
        <v>49.053148180000001</v>
      </c>
      <c r="P191" s="375">
        <v>631.91064042000028</v>
      </c>
      <c r="Q191" s="85">
        <v>18.582814799999991</v>
      </c>
      <c r="R191" s="86">
        <v>28.257001670000015</v>
      </c>
      <c r="S191" s="86">
        <v>59.667453310000077</v>
      </c>
      <c r="T191" s="86">
        <v>26.696036359999983</v>
      </c>
      <c r="U191" s="86">
        <v>39.074082709999999</v>
      </c>
      <c r="V191" s="86">
        <v>43.463571550000097</v>
      </c>
      <c r="W191" s="86">
        <v>31.337439459999999</v>
      </c>
      <c r="X191" s="86">
        <v>31.452429589999998</v>
      </c>
      <c r="Y191" s="86">
        <v>43.08681360000007</v>
      </c>
      <c r="Z191" s="86">
        <v>92.58448791000005</v>
      </c>
      <c r="AA191" s="86">
        <v>51.207195470000002</v>
      </c>
      <c r="AB191" s="89">
        <v>56.379494839999964</v>
      </c>
      <c r="AC191" s="375">
        <v>521.78882127000031</v>
      </c>
      <c r="AD191" s="252">
        <v>51.263080810000005</v>
      </c>
      <c r="AE191" s="253">
        <v>61.890715800000102</v>
      </c>
      <c r="AF191" s="253">
        <v>49.67676968</v>
      </c>
      <c r="AG191" s="253">
        <v>52.731325030000079</v>
      </c>
      <c r="AH191" s="253">
        <v>69.807437419999999</v>
      </c>
      <c r="AI191" s="253">
        <v>105.03755701000009</v>
      </c>
      <c r="AJ191" s="253">
        <v>138.61081298999994</v>
      </c>
      <c r="AK191" s="253">
        <v>78.233894729999875</v>
      </c>
      <c r="AL191" s="253">
        <v>114.19914666000003</v>
      </c>
      <c r="AM191" s="253">
        <v>70.55052053999998</v>
      </c>
      <c r="AN191" s="253">
        <v>86.297923009999934</v>
      </c>
      <c r="AO191" s="254">
        <v>101.40199860000023</v>
      </c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4"/>
      <c r="BB191" s="287"/>
      <c r="BC191" s="253"/>
      <c r="BD191" s="253"/>
      <c r="BE191" s="253"/>
      <c r="BF191" s="253"/>
      <c r="BG191" s="253"/>
      <c r="BH191" s="253"/>
      <c r="BI191" s="253"/>
      <c r="BJ191" s="253"/>
      <c r="BK191" s="253"/>
      <c r="BL191" s="253"/>
      <c r="BM191" s="253"/>
      <c r="BN191" s="444"/>
      <c r="BO191" s="253"/>
      <c r="BP191" s="253"/>
      <c r="BQ191" s="253"/>
      <c r="BR191" s="253"/>
      <c r="BS191" s="253"/>
      <c r="BT191" s="253"/>
      <c r="BU191" s="253"/>
      <c r="BV191" s="253"/>
      <c r="BW191" s="253"/>
      <c r="BX191" s="253"/>
      <c r="BY191" s="253"/>
      <c r="BZ191" s="253"/>
      <c r="CA191" s="444"/>
      <c r="CB191" s="287"/>
      <c r="CC191" s="253"/>
      <c r="CD191" s="253"/>
      <c r="CE191" s="253"/>
      <c r="CF191" s="461"/>
      <c r="CG191" s="461"/>
      <c r="CH191" s="461"/>
      <c r="CI191" s="461"/>
      <c r="CJ191" s="461"/>
      <c r="CK191" s="461"/>
      <c r="CL191" s="461"/>
      <c r="CM191" s="456"/>
      <c r="CN191" s="461"/>
      <c r="CO191" s="461"/>
      <c r="CP191" s="581"/>
      <c r="CQ191" s="145"/>
      <c r="CR191" s="397"/>
      <c r="CS191" s="349"/>
      <c r="CY191" s="233"/>
      <c r="CZ191" s="233"/>
      <c r="DA191" s="233"/>
      <c r="DB191" s="233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</row>
    <row r="192" spans="1:120" ht="20.100000000000001" customHeight="1" thickBot="1" x14ac:dyDescent="0.3">
      <c r="A192" s="542"/>
      <c r="B192" s="619" t="s">
        <v>49</v>
      </c>
      <c r="C192" s="620"/>
      <c r="D192" s="46">
        <v>522.20620931250005</v>
      </c>
      <c r="E192" s="32">
        <v>275.26902330109993</v>
      </c>
      <c r="F192" s="32">
        <v>590.2917400575999</v>
      </c>
      <c r="G192" s="32">
        <v>542.84677580760035</v>
      </c>
      <c r="H192" s="32">
        <v>481.20344787640022</v>
      </c>
      <c r="I192" s="32">
        <v>209.75330730040008</v>
      </c>
      <c r="J192" s="32">
        <v>254.28751312239996</v>
      </c>
      <c r="K192" s="32">
        <v>221.03010633529999</v>
      </c>
      <c r="L192" s="32">
        <v>172.92915691089971</v>
      </c>
      <c r="M192" s="50">
        <v>138.05650420180004</v>
      </c>
      <c r="N192" s="50">
        <v>654.64293668680114</v>
      </c>
      <c r="O192" s="51">
        <v>341.90044281460001</v>
      </c>
      <c r="P192" s="80">
        <v>4404.4171637274012</v>
      </c>
      <c r="Q192" s="46">
        <v>129.52221915599992</v>
      </c>
      <c r="R192" s="32">
        <v>196.95130163990009</v>
      </c>
      <c r="S192" s="32">
        <v>415.88214957070051</v>
      </c>
      <c r="T192" s="32">
        <v>186.07137342919987</v>
      </c>
      <c r="U192" s="32">
        <v>272.3463564887</v>
      </c>
      <c r="V192" s="32">
        <v>302.94109370350066</v>
      </c>
      <c r="W192" s="32">
        <v>218.42195303619999</v>
      </c>
      <c r="X192" s="32">
        <v>219.22343424229999</v>
      </c>
      <c r="Y192" s="32">
        <v>300.31509079200049</v>
      </c>
      <c r="Z192" s="32">
        <v>645.31388073270034</v>
      </c>
      <c r="AA192" s="32">
        <v>356.9141524259</v>
      </c>
      <c r="AB192" s="64">
        <v>391.27369418959978</v>
      </c>
      <c r="AC192" s="24">
        <v>3635.1766994067016</v>
      </c>
      <c r="AD192" s="255">
        <v>355.76578082140003</v>
      </c>
      <c r="AE192" s="224">
        <v>428.66461927938491</v>
      </c>
      <c r="AF192" s="128">
        <v>343.18635466673567</v>
      </c>
      <c r="AG192" s="128">
        <v>363.4946005401336</v>
      </c>
      <c r="AH192" s="128">
        <v>480.97324382379998</v>
      </c>
      <c r="AI192" s="128">
        <v>722.83345482381696</v>
      </c>
      <c r="AJ192" s="128">
        <v>953.10583538543199</v>
      </c>
      <c r="AK192" s="128">
        <v>537.46685679509937</v>
      </c>
      <c r="AL192" s="128">
        <v>784.54813755420048</v>
      </c>
      <c r="AM192" s="128">
        <v>484.68207610980005</v>
      </c>
      <c r="AN192" s="128">
        <v>592.0612837972734</v>
      </c>
      <c r="AO192" s="256">
        <v>695.6177103960016</v>
      </c>
      <c r="AP192" s="128">
        <v>369.66138787339997</v>
      </c>
      <c r="AQ192" s="128">
        <v>675.58467205320096</v>
      </c>
      <c r="AR192" s="128">
        <v>598.00628216980022</v>
      </c>
      <c r="AS192" s="128">
        <v>432.47349769120041</v>
      </c>
      <c r="AT192" s="128">
        <v>839.01203520400088</v>
      </c>
      <c r="AU192" s="128">
        <v>312.49721134100002</v>
      </c>
      <c r="AV192" s="128">
        <v>553.4435072459994</v>
      </c>
      <c r="AW192" s="128">
        <v>622.72798130759986</v>
      </c>
      <c r="AX192" s="128">
        <v>308.11137612220006</v>
      </c>
      <c r="AY192" s="128">
        <v>402.48708222380014</v>
      </c>
      <c r="AZ192" s="128">
        <v>384.19330276179971</v>
      </c>
      <c r="BA192" s="256">
        <v>450.53088182760001</v>
      </c>
      <c r="BB192" s="255">
        <v>402.38189695199952</v>
      </c>
      <c r="BC192" s="128">
        <v>986.89661684739872</v>
      </c>
      <c r="BD192" s="128">
        <v>912.93637453760061</v>
      </c>
      <c r="BE192" s="128">
        <v>763.15005038580045</v>
      </c>
      <c r="BF192" s="128">
        <v>1069.0992551441998</v>
      </c>
      <c r="BG192" s="128">
        <v>1496.606062620202</v>
      </c>
      <c r="BH192" s="128">
        <v>866.780342593201</v>
      </c>
      <c r="BI192" s="128">
        <v>1206.711034670403</v>
      </c>
      <c r="BJ192" s="128">
        <v>1307.7050440384005</v>
      </c>
      <c r="BK192" s="128">
        <v>941.01675368539929</v>
      </c>
      <c r="BL192" s="128">
        <v>921.62388423140021</v>
      </c>
      <c r="BM192" s="128">
        <v>802.67408574919853</v>
      </c>
      <c r="BN192" s="445">
        <f>SUM(BB192:BM192)</f>
        <v>11677.581401455202</v>
      </c>
      <c r="BO192" s="128">
        <v>1380.9222577961993</v>
      </c>
      <c r="BP192" s="128">
        <v>587.50554612539975</v>
      </c>
      <c r="BQ192" s="128">
        <v>635.34982242340095</v>
      </c>
      <c r="BR192" s="128">
        <v>722.16484263700011</v>
      </c>
      <c r="BS192" s="128">
        <v>859.42931504360001</v>
      </c>
      <c r="BT192" s="128">
        <v>625.77750499039939</v>
      </c>
      <c r="BU192" s="128">
        <v>680.06636767720079</v>
      </c>
      <c r="BV192" s="128">
        <v>615.21172105400126</v>
      </c>
      <c r="BW192" s="382">
        <v>646.00415160400019</v>
      </c>
      <c r="BX192" s="382">
        <v>726.8802986605989</v>
      </c>
      <c r="BY192" s="382">
        <v>776.68966380459949</v>
      </c>
      <c r="BZ192" s="382">
        <v>701.87766502979946</v>
      </c>
      <c r="CA192" s="403">
        <f>SUM(BO192:BZ192)</f>
        <v>8957.8791568461984</v>
      </c>
      <c r="CB192" s="432">
        <v>323.71663388440015</v>
      </c>
      <c r="CC192" s="382">
        <v>467.25738994899945</v>
      </c>
      <c r="CD192" s="382">
        <v>375.43390150280061</v>
      </c>
      <c r="CE192" s="382">
        <v>770.82995539060096</v>
      </c>
      <c r="CF192" s="382">
        <v>251.70838059360008</v>
      </c>
      <c r="CG192" s="382">
        <v>743.12180176359982</v>
      </c>
      <c r="CH192" s="382">
        <v>555.28977684460006</v>
      </c>
      <c r="CI192" s="382">
        <v>305.81081317639973</v>
      </c>
      <c r="CJ192" s="382">
        <v>553.8433345941994</v>
      </c>
      <c r="CK192" s="382">
        <v>662.055911977601</v>
      </c>
      <c r="CL192" s="382">
        <v>266.16183683880018</v>
      </c>
      <c r="CM192" s="435">
        <v>732.21722321300001</v>
      </c>
      <c r="CN192" s="382">
        <v>659.96109531799971</v>
      </c>
      <c r="CO192" s="382">
        <v>200.88534466840005</v>
      </c>
      <c r="CP192" s="101">
        <f>SUM($BO192:$BP192)</f>
        <v>1968.4278039215992</v>
      </c>
      <c r="CQ192" s="24">
        <f>SUM($CB192:$CC192)</f>
        <v>790.97402383339954</v>
      </c>
      <c r="CR192" s="102">
        <f>SUM($CN192:$CO192)</f>
        <v>860.84643998639979</v>
      </c>
      <c r="CS192" s="361">
        <f t="shared" si="88"/>
        <v>8.8337181813340049</v>
      </c>
      <c r="CY192" s="233"/>
      <c r="CZ192" s="233"/>
      <c r="DA192" s="233"/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</row>
    <row r="193" spans="1:120" ht="20.100000000000001" customHeight="1" x14ac:dyDescent="0.25">
      <c r="A193" s="542"/>
      <c r="B193" s="28" t="s">
        <v>56</v>
      </c>
      <c r="C193" s="29"/>
      <c r="D193" s="85">
        <v>698.28815001999999</v>
      </c>
      <c r="E193" s="86">
        <v>412.73179988000038</v>
      </c>
      <c r="F193" s="86">
        <v>326.69737153</v>
      </c>
      <c r="G193" s="86">
        <v>168.55983011999999</v>
      </c>
      <c r="H193" s="86">
        <v>87.50684514000001</v>
      </c>
      <c r="I193" s="86">
        <v>142.14173013000004</v>
      </c>
      <c r="J193" s="86">
        <v>274.74349383000003</v>
      </c>
      <c r="K193" s="86">
        <v>63.504692460000001</v>
      </c>
      <c r="L193" s="86">
        <v>157.05024821999996</v>
      </c>
      <c r="M193" s="87">
        <v>36.921199099999995</v>
      </c>
      <c r="N193" s="87">
        <v>196.16085679999998</v>
      </c>
      <c r="O193" s="88">
        <v>302.79640230000001</v>
      </c>
      <c r="P193" s="375">
        <v>2867.102619530001</v>
      </c>
      <c r="Q193" s="94">
        <v>1144.0100146000004</v>
      </c>
      <c r="R193" s="95">
        <v>132.50687908999998</v>
      </c>
      <c r="S193" s="95">
        <v>185.97057634000004</v>
      </c>
      <c r="T193" s="95">
        <v>184.90163819999995</v>
      </c>
      <c r="U193" s="95">
        <v>102.70247692999999</v>
      </c>
      <c r="V193" s="95">
        <v>208.71156492000003</v>
      </c>
      <c r="W193" s="95">
        <v>201.90660901000007</v>
      </c>
      <c r="X193" s="95">
        <v>173.27607813</v>
      </c>
      <c r="Y193" s="95">
        <v>200.27993837</v>
      </c>
      <c r="Z193" s="95">
        <v>258.68305238000005</v>
      </c>
      <c r="AA193" s="95">
        <v>235.87274161000005</v>
      </c>
      <c r="AB193" s="96">
        <v>276.36466437999968</v>
      </c>
      <c r="AC193" s="428"/>
      <c r="AD193" s="85">
        <v>361.30260102</v>
      </c>
      <c r="AE193" s="86">
        <v>385.05067476000056</v>
      </c>
      <c r="AF193" s="86">
        <v>388.68277985999981</v>
      </c>
      <c r="AG193" s="86">
        <v>564.7765259099998</v>
      </c>
      <c r="AH193" s="86">
        <v>569.86734728999988</v>
      </c>
      <c r="AI193" s="86">
        <v>589.07698627000025</v>
      </c>
      <c r="AJ193" s="86">
        <v>705.17519440000012</v>
      </c>
      <c r="AK193" s="86">
        <v>699.43647604000012</v>
      </c>
      <c r="AL193" s="86">
        <v>532.38828426999976</v>
      </c>
      <c r="AM193" s="86">
        <v>609.00832833000015</v>
      </c>
      <c r="AN193" s="86">
        <v>533.02855387999989</v>
      </c>
      <c r="AO193" s="103">
        <v>637.73865752999973</v>
      </c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103"/>
      <c r="BB193" s="85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446"/>
      <c r="BO193" s="86"/>
      <c r="BP193" s="86"/>
      <c r="BQ193" s="86"/>
      <c r="BR193" s="86"/>
      <c r="BS193" s="86"/>
      <c r="BT193" s="86"/>
      <c r="BU193" s="86"/>
      <c r="BV193" s="86"/>
      <c r="BW193" s="383"/>
      <c r="BX193" s="383"/>
      <c r="BY193" s="383"/>
      <c r="BZ193" s="383"/>
      <c r="CA193" s="568"/>
      <c r="CB193" s="431"/>
      <c r="CC193" s="383"/>
      <c r="CD193" s="383"/>
      <c r="CE193" s="383"/>
      <c r="CF193" s="462"/>
      <c r="CG193" s="462"/>
      <c r="CH193" s="462"/>
      <c r="CI193" s="462"/>
      <c r="CJ193" s="462"/>
      <c r="CK193" s="462"/>
      <c r="CL193" s="462"/>
      <c r="CM193" s="458"/>
      <c r="CN193" s="462"/>
      <c r="CO193" s="462"/>
      <c r="CP193" s="581"/>
      <c r="CQ193" s="145"/>
      <c r="CR193" s="397"/>
      <c r="CS193" s="349"/>
      <c r="CY193" s="233"/>
      <c r="CZ193" s="233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</row>
    <row r="194" spans="1:120" ht="25.5" customHeight="1" thickBot="1" x14ac:dyDescent="0.3">
      <c r="A194" s="542"/>
      <c r="B194" s="605" t="s">
        <v>49</v>
      </c>
      <c r="C194" s="606"/>
      <c r="D194" s="52">
        <v>1035.1074391821471</v>
      </c>
      <c r="E194" s="26">
        <v>617.29818917252385</v>
      </c>
      <c r="F194" s="26">
        <v>492.34273981685595</v>
      </c>
      <c r="G194" s="26">
        <v>255.49119130778757</v>
      </c>
      <c r="H194" s="26">
        <v>133.21342049352481</v>
      </c>
      <c r="I194" s="26">
        <v>217.12717844278026</v>
      </c>
      <c r="J194" s="26">
        <v>420.55810831039594</v>
      </c>
      <c r="K194" s="26">
        <v>97.345708025009401</v>
      </c>
      <c r="L194" s="26">
        <v>241.02344544075174</v>
      </c>
      <c r="M194" s="53">
        <v>56.706900485698995</v>
      </c>
      <c r="N194" s="53">
        <v>301.46392794737596</v>
      </c>
      <c r="O194" s="54">
        <v>465.56158039234197</v>
      </c>
      <c r="P194" s="24">
        <v>4333.2398290171941</v>
      </c>
      <c r="Q194" s="46">
        <v>1759.4073217537787</v>
      </c>
      <c r="R194" s="32">
        <v>203.80220538437447</v>
      </c>
      <c r="S194" s="32">
        <v>286.07109876076845</v>
      </c>
      <c r="T194" s="32">
        <v>284.55622512427192</v>
      </c>
      <c r="U194" s="32">
        <v>158.19365224004829</v>
      </c>
      <c r="V194" s="32">
        <v>321.83532022228928</v>
      </c>
      <c r="W194" s="32">
        <v>311.66506073392617</v>
      </c>
      <c r="X194" s="32">
        <v>267.89348059288648</v>
      </c>
      <c r="Y194" s="32">
        <v>310.28569731910619</v>
      </c>
      <c r="Z194" s="32">
        <v>401.66234909147369</v>
      </c>
      <c r="AA194" s="32">
        <v>367.48501397354784</v>
      </c>
      <c r="AB194" s="64">
        <v>432.37528106915335</v>
      </c>
      <c r="AC194" s="80">
        <v>5105.232706265625</v>
      </c>
      <c r="AD194" s="255">
        <v>568.29286114435797</v>
      </c>
      <c r="AE194" s="128">
        <v>609.52751713158568</v>
      </c>
      <c r="AF194" s="128">
        <v>619.94514704890105</v>
      </c>
      <c r="AG194" s="128">
        <v>908.22842684638886</v>
      </c>
      <c r="AH194" s="128">
        <v>924.75223781484726</v>
      </c>
      <c r="AI194" s="128">
        <v>964.37793422261745</v>
      </c>
      <c r="AJ194" s="128">
        <v>1164.0538486519122</v>
      </c>
      <c r="AK194" s="128">
        <v>1165.4640056606918</v>
      </c>
      <c r="AL194" s="128">
        <v>894.61994900446496</v>
      </c>
      <c r="AM194" s="128">
        <v>1031.6113875247538</v>
      </c>
      <c r="AN194" s="128">
        <v>909.67719062268543</v>
      </c>
      <c r="AO194" s="256">
        <v>1095.6477684096901</v>
      </c>
      <c r="AP194" s="128">
        <v>1345.4480126535555</v>
      </c>
      <c r="AQ194" s="128">
        <v>1373.3099458137665</v>
      </c>
      <c r="AR194" s="128">
        <v>736.2122191575636</v>
      </c>
      <c r="AS194" s="128">
        <v>944.17979561569643</v>
      </c>
      <c r="AT194" s="128">
        <v>563.2187159700851</v>
      </c>
      <c r="AU194" s="128">
        <v>434.81434272221924</v>
      </c>
      <c r="AV194" s="128">
        <v>114.69610933462759</v>
      </c>
      <c r="AW194" s="128">
        <v>61.633185508540002</v>
      </c>
      <c r="AX194" s="128">
        <v>161.17402406185997</v>
      </c>
      <c r="AY194" s="128">
        <v>188.40761373625494</v>
      </c>
      <c r="AZ194" s="128">
        <v>96.325937755885988</v>
      </c>
      <c r="BA194" s="256">
        <v>85.497375655173016</v>
      </c>
      <c r="BB194" s="255">
        <v>26.870775157672004</v>
      </c>
      <c r="BC194" s="128">
        <v>60.332563590467593</v>
      </c>
      <c r="BD194" s="128">
        <v>44.402965743339998</v>
      </c>
      <c r="BE194" s="128">
        <v>34.096964490222788</v>
      </c>
      <c r="BF194" s="128">
        <v>45.432644392370008</v>
      </c>
      <c r="BG194" s="128">
        <v>937.55440210791039</v>
      </c>
      <c r="BH194" s="128">
        <v>222.83818454245699</v>
      </c>
      <c r="BI194" s="128">
        <v>610.94661341246683</v>
      </c>
      <c r="BJ194" s="128">
        <v>845.81833079960631</v>
      </c>
      <c r="BK194" s="128">
        <v>551.43045745737959</v>
      </c>
      <c r="BL194" s="128">
        <v>1323.8267258698488</v>
      </c>
      <c r="BM194" s="128">
        <v>2038.6334589082508</v>
      </c>
      <c r="BN194" s="445">
        <f>SUM(BB194:BM194)</f>
        <v>6742.1840864719916</v>
      </c>
      <c r="BO194" s="128">
        <v>318.06921616408096</v>
      </c>
      <c r="BP194" s="128">
        <v>402.20702001183759</v>
      </c>
      <c r="BQ194" s="128">
        <v>508.76506108034823</v>
      </c>
      <c r="BR194" s="128">
        <v>436.60072071790393</v>
      </c>
      <c r="BS194" s="128">
        <v>442.34751019067966</v>
      </c>
      <c r="BT194" s="128">
        <v>287.42836310920791</v>
      </c>
      <c r="BU194" s="128">
        <v>108.79849183955629</v>
      </c>
      <c r="BV194" s="128">
        <v>0</v>
      </c>
      <c r="BW194" s="382">
        <v>129.91283066973679</v>
      </c>
      <c r="BX194" s="382">
        <v>24.094637513112097</v>
      </c>
      <c r="BY194" s="382">
        <v>0</v>
      </c>
      <c r="BZ194" s="382">
        <v>28.764618371568798</v>
      </c>
      <c r="CA194" s="403">
        <f>SUM(BO194:BZ194)</f>
        <v>2686.9884696680319</v>
      </c>
      <c r="CB194" s="432">
        <v>35.239484474662902</v>
      </c>
      <c r="CC194" s="382">
        <v>2.0077821515752001</v>
      </c>
      <c r="CD194" s="382">
        <v>39.7955311047631</v>
      </c>
      <c r="CE194" s="382">
        <v>431.22842985711924</v>
      </c>
      <c r="CF194" s="382">
        <v>112.2872400222</v>
      </c>
      <c r="CG194" s="382">
        <v>24.181982687545197</v>
      </c>
      <c r="CH194" s="382">
        <v>50.420780025787401</v>
      </c>
      <c r="CI194" s="382">
        <v>167.255985905904</v>
      </c>
      <c r="CJ194" s="382">
        <v>111.83493235362002</v>
      </c>
      <c r="CK194" s="382">
        <v>150.3347541497244</v>
      </c>
      <c r="CL194" s="382">
        <v>1365.6205993787316</v>
      </c>
      <c r="CM194" s="435">
        <v>1674.2769674405781</v>
      </c>
      <c r="CN194" s="382">
        <v>991.57866991418734</v>
      </c>
      <c r="CO194" s="382">
        <v>549.38439469749665</v>
      </c>
      <c r="CP194" s="101">
        <f>SUM($BO194:$BP194)</f>
        <v>720.27623617591848</v>
      </c>
      <c r="CQ194" s="24">
        <f>SUM($CB194:$CC194)</f>
        <v>37.247266626238101</v>
      </c>
      <c r="CR194" s="102">
        <f>SUM($CN194:$CO194)</f>
        <v>1540.9630646116839</v>
      </c>
      <c r="CS194" s="361">
        <f t="shared" si="88"/>
        <v>4037.1171744618246</v>
      </c>
      <c r="CY194" s="233"/>
      <c r="CZ194" s="233"/>
      <c r="DA194" s="233"/>
      <c r="DB194" s="233"/>
      <c r="DC194" s="233"/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</row>
    <row r="195" spans="1:120" ht="20.100000000000001" customHeight="1" x14ac:dyDescent="0.25">
      <c r="A195" s="542"/>
      <c r="B195" s="28" t="s">
        <v>57</v>
      </c>
      <c r="C195" s="29"/>
      <c r="D195" s="85"/>
      <c r="E195" s="86"/>
      <c r="F195" s="86"/>
      <c r="G195" s="86">
        <v>1.8632546500000002</v>
      </c>
      <c r="H195" s="86">
        <v>1.29795171</v>
      </c>
      <c r="I195" s="86">
        <v>2.4299333399999998</v>
      </c>
      <c r="J195" s="86">
        <v>3.4498678799999998</v>
      </c>
      <c r="K195" s="86">
        <v>3.2364145899999999</v>
      </c>
      <c r="L195" s="86">
        <v>3.2364145900000003</v>
      </c>
      <c r="M195" s="86">
        <v>1.8301603200000001</v>
      </c>
      <c r="N195" s="86">
        <v>1.4296390299999997</v>
      </c>
      <c r="O195" s="88">
        <v>2.3864314599999998</v>
      </c>
      <c r="P195" s="375">
        <v>21.160067570000002</v>
      </c>
      <c r="Q195" s="94">
        <v>2.4535521</v>
      </c>
      <c r="R195" s="95">
        <v>1.0928285600000001</v>
      </c>
      <c r="S195" s="95">
        <v>4.0546364400000003</v>
      </c>
      <c r="T195" s="95">
        <v>0.70115695</v>
      </c>
      <c r="U195" s="95">
        <v>3.0864417199999998</v>
      </c>
      <c r="V195" s="95">
        <v>16.748808530000002</v>
      </c>
      <c r="W195" s="95">
        <v>1.40032399</v>
      </c>
      <c r="X195" s="95">
        <v>0.78088212000000001</v>
      </c>
      <c r="Y195" s="95">
        <v>1.7477363800000001</v>
      </c>
      <c r="Z195" s="95">
        <v>0.69235427999999999</v>
      </c>
      <c r="AA195" s="95">
        <v>1.3203370400000001</v>
      </c>
      <c r="AB195" s="96">
        <v>1.9696243800000002</v>
      </c>
      <c r="AC195" s="375"/>
      <c r="AD195" s="85">
        <v>1.57257932</v>
      </c>
      <c r="AE195" s="257">
        <v>0.61015176000000004</v>
      </c>
      <c r="AF195" s="257">
        <v>3.1434871699999998</v>
      </c>
      <c r="AG195" s="257">
        <v>0.15934404000000002</v>
      </c>
      <c r="AH195" s="257">
        <v>1.30205283</v>
      </c>
      <c r="AI195" s="257">
        <v>1.1362253600000001</v>
      </c>
      <c r="AJ195" s="257">
        <v>4.4724713599999992</v>
      </c>
      <c r="AK195" s="257">
        <v>2.9696200400000001</v>
      </c>
      <c r="AL195" s="257">
        <v>0.92968304000000002</v>
      </c>
      <c r="AM195" s="257">
        <v>0.92781623999999996</v>
      </c>
      <c r="AN195" s="257">
        <v>0.93694319000000015</v>
      </c>
      <c r="AO195" s="258">
        <v>2.1760111099999997</v>
      </c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8"/>
      <c r="BB195" s="288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7"/>
      <c r="BM195" s="257"/>
      <c r="BN195" s="447"/>
      <c r="BO195" s="257"/>
      <c r="BP195" s="257"/>
      <c r="BQ195" s="257"/>
      <c r="BR195" s="257"/>
      <c r="BS195" s="257"/>
      <c r="BT195" s="257"/>
      <c r="BU195" s="257"/>
      <c r="BV195" s="257"/>
      <c r="BW195" s="384"/>
      <c r="BX195" s="384"/>
      <c r="BY195" s="384"/>
      <c r="BZ195" s="384"/>
      <c r="CA195" s="569"/>
      <c r="CB195" s="433"/>
      <c r="CC195" s="384"/>
      <c r="CD195" s="384"/>
      <c r="CE195" s="384"/>
      <c r="CF195" s="463"/>
      <c r="CG195" s="463"/>
      <c r="CH195" s="463"/>
      <c r="CI195" s="463"/>
      <c r="CJ195" s="463"/>
      <c r="CK195" s="463"/>
      <c r="CL195" s="463"/>
      <c r="CM195" s="459"/>
      <c r="CN195" s="463"/>
      <c r="CO195" s="463"/>
      <c r="CP195" s="581"/>
      <c r="CQ195" s="145"/>
      <c r="CR195" s="397"/>
      <c r="CS195" s="349"/>
      <c r="CY195" s="233"/>
      <c r="CZ195" s="233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</row>
    <row r="196" spans="1:120" ht="19.5" customHeight="1" thickBot="1" x14ac:dyDescent="0.3">
      <c r="A196" s="542"/>
      <c r="B196" s="605" t="s">
        <v>49</v>
      </c>
      <c r="C196" s="606"/>
      <c r="D196" s="46">
        <v>0</v>
      </c>
      <c r="E196" s="32">
        <v>0</v>
      </c>
      <c r="F196" s="32">
        <v>0</v>
      </c>
      <c r="G196" s="32">
        <v>12.986884910500001</v>
      </c>
      <c r="H196" s="32">
        <v>9.0467234186999992</v>
      </c>
      <c r="I196" s="32">
        <v>16.936635379799998</v>
      </c>
      <c r="J196" s="32">
        <v>24.045579123599996</v>
      </c>
      <c r="K196" s="32">
        <v>22.557809692299998</v>
      </c>
      <c r="L196" s="32">
        <v>22.557809692300001</v>
      </c>
      <c r="M196" s="50">
        <v>12.7562174304</v>
      </c>
      <c r="N196" s="50">
        <v>9.9645840390999982</v>
      </c>
      <c r="O196" s="51">
        <v>16.633427276199999</v>
      </c>
      <c r="P196" s="24">
        <v>147.48567096289997</v>
      </c>
      <c r="Q196" s="52">
        <v>17.101258136999999</v>
      </c>
      <c r="R196" s="26">
        <v>7.6170150632000002</v>
      </c>
      <c r="S196" s="26">
        <v>28.260815986800001</v>
      </c>
      <c r="T196" s="26">
        <v>4.8870639415000001</v>
      </c>
      <c r="U196" s="26">
        <v>21.512498788399999</v>
      </c>
      <c r="V196" s="26">
        <v>116.73919545410001</v>
      </c>
      <c r="W196" s="26">
        <v>9.7602582103</v>
      </c>
      <c r="X196" s="26">
        <v>5.4427483764</v>
      </c>
      <c r="Y196" s="26">
        <v>12.1817225686</v>
      </c>
      <c r="Z196" s="26">
        <v>4.8257093315999997</v>
      </c>
      <c r="AA196" s="26">
        <v>9.2027491688000005</v>
      </c>
      <c r="AB196" s="64">
        <v>13.669193197200002</v>
      </c>
      <c r="AC196" s="24">
        <v>251.20022822390004</v>
      </c>
      <c r="AD196" s="255">
        <v>10.913700480800001</v>
      </c>
      <c r="AE196" s="128">
        <v>4.2260049592615347</v>
      </c>
      <c r="AF196" s="128">
        <v>21.716426204103236</v>
      </c>
      <c r="AG196" s="128">
        <v>1.0984115823999994</v>
      </c>
      <c r="AH196" s="128">
        <v>8.9711439987000006</v>
      </c>
      <c r="AI196" s="128">
        <v>7.8191241857333313</v>
      </c>
      <c r="AJ196" s="128">
        <v>30.753290164438706</v>
      </c>
      <c r="AK196" s="128">
        <v>20.401289674800008</v>
      </c>
      <c r="AL196" s="128">
        <v>6.386922484800003</v>
      </c>
      <c r="AM196" s="128">
        <v>6.3740975688000026</v>
      </c>
      <c r="AN196" s="128">
        <v>6.4280549121933399</v>
      </c>
      <c r="AO196" s="256">
        <v>14.927436214599998</v>
      </c>
      <c r="AP196" s="128">
        <v>20.221767369999998</v>
      </c>
      <c r="AQ196" s="128">
        <v>345.67738926279998</v>
      </c>
      <c r="AR196" s="128">
        <v>37.123845666600005</v>
      </c>
      <c r="AS196" s="128">
        <v>366.13527261920001</v>
      </c>
      <c r="AT196" s="128">
        <v>283.74760173760012</v>
      </c>
      <c r="AU196" s="128">
        <v>204.4655765418</v>
      </c>
      <c r="AV196" s="128">
        <v>67.132266779200009</v>
      </c>
      <c r="AW196" s="128">
        <v>275.58482332220001</v>
      </c>
      <c r="AX196" s="128">
        <v>36.416252170200003</v>
      </c>
      <c r="AY196" s="128">
        <v>395.13914091959987</v>
      </c>
      <c r="AZ196" s="128">
        <v>7.6781724432000003</v>
      </c>
      <c r="BA196" s="256">
        <v>0</v>
      </c>
      <c r="BB196" s="255">
        <v>0</v>
      </c>
      <c r="BC196" s="128">
        <v>3.5665920668000002</v>
      </c>
      <c r="BD196" s="128">
        <v>0.54875431240000005</v>
      </c>
      <c r="BE196" s="128">
        <v>11.2392013244</v>
      </c>
      <c r="BF196" s="128">
        <v>0</v>
      </c>
      <c r="BG196" s="128">
        <v>0</v>
      </c>
      <c r="BH196" s="128">
        <v>4.6541689208000001</v>
      </c>
      <c r="BI196" s="128">
        <v>2.1899441424000003</v>
      </c>
      <c r="BJ196" s="128">
        <v>2.1951083504000004</v>
      </c>
      <c r="BK196" s="128">
        <v>3.2907940674000002</v>
      </c>
      <c r="BL196" s="128">
        <v>64.540079333800008</v>
      </c>
      <c r="BM196" s="128">
        <v>0</v>
      </c>
      <c r="BN196" s="445">
        <f>SUM(BB196:BM196)</f>
        <v>92.224642518400017</v>
      </c>
      <c r="BO196" s="128">
        <v>0</v>
      </c>
      <c r="BP196" s="128">
        <v>0</v>
      </c>
      <c r="BQ196" s="128">
        <v>0</v>
      </c>
      <c r="BR196" s="128">
        <v>0</v>
      </c>
      <c r="BS196" s="128">
        <v>0</v>
      </c>
      <c r="BT196" s="128">
        <v>0</v>
      </c>
      <c r="BU196" s="128">
        <v>0</v>
      </c>
      <c r="BV196" s="128">
        <v>0</v>
      </c>
      <c r="BW196" s="382">
        <v>0</v>
      </c>
      <c r="BX196" s="382">
        <v>0</v>
      </c>
      <c r="BY196" s="382">
        <v>0</v>
      </c>
      <c r="BZ196" s="382">
        <v>0</v>
      </c>
      <c r="CA196" s="403">
        <f>SUM(BO196:BZ196)</f>
        <v>0</v>
      </c>
      <c r="CB196" s="432">
        <v>0</v>
      </c>
      <c r="CC196" s="382">
        <v>0</v>
      </c>
      <c r="CD196" s="382">
        <v>0</v>
      </c>
      <c r="CE196" s="382">
        <v>0</v>
      </c>
      <c r="CF196" s="464">
        <v>0</v>
      </c>
      <c r="CG196" s="464">
        <v>0</v>
      </c>
      <c r="CH196" s="464">
        <v>0</v>
      </c>
      <c r="CI196" s="464">
        <v>0</v>
      </c>
      <c r="CJ196" s="464">
        <v>0</v>
      </c>
      <c r="CK196" s="464">
        <v>0</v>
      </c>
      <c r="CL196" s="464">
        <v>0</v>
      </c>
      <c r="CM196" s="457">
        <v>0</v>
      </c>
      <c r="CN196" s="464">
        <v>0</v>
      </c>
      <c r="CO196" s="464">
        <v>0</v>
      </c>
      <c r="CP196" s="101">
        <f t="shared" ref="CP196:CP201" si="89">SUM($BO196:$BP196)</f>
        <v>0</v>
      </c>
      <c r="CQ196" s="24">
        <f t="shared" ref="CQ196:CQ201" si="90">SUM($CB196:$CC196)</f>
        <v>0</v>
      </c>
      <c r="CR196" s="102">
        <f t="shared" ref="CR196:CR201" si="91">SUM($CN196:$CO196)</f>
        <v>0</v>
      </c>
      <c r="CS196" s="361"/>
      <c r="CY196" s="233"/>
      <c r="CZ196" s="233"/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</row>
    <row r="197" spans="1:120" ht="20.100000000000001" customHeight="1" thickBot="1" x14ac:dyDescent="0.3">
      <c r="A197" s="542"/>
      <c r="B197" s="328"/>
      <c r="C197" s="325" t="s">
        <v>115</v>
      </c>
      <c r="D197" s="331">
        <f t="shared" ref="D197" si="92">+D198+D199+D200+D201</f>
        <v>1005</v>
      </c>
      <c r="E197" s="330">
        <f t="shared" ref="E197" si="93">+E198+E199+E200+E201</f>
        <v>849</v>
      </c>
      <c r="F197" s="330">
        <f t="shared" ref="F197" si="94">+F198+F199+F200+F201</f>
        <v>998</v>
      </c>
      <c r="G197" s="330">
        <f t="shared" ref="G197" si="95">+G198+G199+G200+G201</f>
        <v>954</v>
      </c>
      <c r="H197" s="330">
        <f t="shared" ref="H197" si="96">+H198+H199+H200+H201</f>
        <v>795</v>
      </c>
      <c r="I197" s="330">
        <f t="shared" ref="I197" si="97">+I198+I199+I200+I201</f>
        <v>665</v>
      </c>
      <c r="J197" s="330">
        <f t="shared" ref="J197" si="98">+J198+J199+J200+J201</f>
        <v>655</v>
      </c>
      <c r="K197" s="330">
        <f t="shared" ref="K197" si="99">+K198+K199+K200+K201</f>
        <v>438</v>
      </c>
      <c r="L197" s="330">
        <f t="shared" ref="L197" si="100">+L198+L199+L200+L201</f>
        <v>439</v>
      </c>
      <c r="M197" s="330">
        <f t="shared" ref="M197" si="101">+M198+M199+M200+M201</f>
        <v>949</v>
      </c>
      <c r="N197" s="330">
        <f t="shared" ref="N197" si="102">+N198+N199+N200+N201</f>
        <v>796</v>
      </c>
      <c r="O197" s="332">
        <f t="shared" ref="O197" si="103">+O198+O199+O200+O201</f>
        <v>740</v>
      </c>
      <c r="P197" s="330">
        <f t="shared" ref="P197" si="104">+P198+P199+P200+P201</f>
        <v>9283</v>
      </c>
      <c r="Q197" s="331">
        <f t="shared" ref="Q197" si="105">+Q198+Q199+Q200+Q201</f>
        <v>490</v>
      </c>
      <c r="R197" s="330">
        <f t="shared" ref="R197" si="106">+R198+R199+R200+R201</f>
        <v>437</v>
      </c>
      <c r="S197" s="330">
        <f t="shared" ref="S197" si="107">+S198+S199+S200+S201</f>
        <v>508</v>
      </c>
      <c r="T197" s="330">
        <f t="shared" ref="T197" si="108">+T198+T199+T200+T201</f>
        <v>760</v>
      </c>
      <c r="U197" s="330">
        <f t="shared" ref="U197" si="109">+U198+U199+U200+U201</f>
        <v>432</v>
      </c>
      <c r="V197" s="330">
        <f t="shared" ref="V197" si="110">+V198+V199+V200+V201</f>
        <v>780</v>
      </c>
      <c r="W197" s="330">
        <f t="shared" ref="W197" si="111">+W198+W199+W200+W201</f>
        <v>552</v>
      </c>
      <c r="X197" s="330">
        <f t="shared" ref="X197" si="112">+X198+X199+X200+X201</f>
        <v>642</v>
      </c>
      <c r="Y197" s="330">
        <f t="shared" ref="Y197" si="113">+Y198+Y199+Y200+Y201</f>
        <v>843</v>
      </c>
      <c r="Z197" s="330">
        <f t="shared" ref="Z197" si="114">+Z198+Z199+Z200+Z201</f>
        <v>949</v>
      </c>
      <c r="AA197" s="330">
        <f t="shared" ref="AA197" si="115">+AA198+AA199+AA200+AA201</f>
        <v>913</v>
      </c>
      <c r="AB197" s="332">
        <f t="shared" ref="AB197" si="116">+AB198+AB199+AB200+AB201</f>
        <v>1160</v>
      </c>
      <c r="AC197" s="330">
        <f t="shared" ref="AC197" si="117">+AC198+AC199+AC200+AC201</f>
        <v>8466</v>
      </c>
      <c r="AD197" s="331">
        <f t="shared" ref="AD197" si="118">+AD198+AD199+AD200+AD201</f>
        <v>964</v>
      </c>
      <c r="AE197" s="330">
        <f t="shared" ref="AE197" si="119">+AE198+AE199+AE200+AE201</f>
        <v>1266</v>
      </c>
      <c r="AF197" s="330">
        <f t="shared" ref="AF197" si="120">+AF198+AF199+AF200+AF201</f>
        <v>1713</v>
      </c>
      <c r="AG197" s="330">
        <f t="shared" ref="AG197" si="121">+AG198+AG199+AG200+AG201</f>
        <v>1683</v>
      </c>
      <c r="AH197" s="330">
        <f t="shared" ref="AH197" si="122">+AH198+AH199+AH200+AH201</f>
        <v>1659</v>
      </c>
      <c r="AI197" s="330">
        <f t="shared" ref="AI197" si="123">+AI198+AI199+AI200+AI201</f>
        <v>1651</v>
      </c>
      <c r="AJ197" s="330">
        <f t="shared" ref="AJ197" si="124">+AJ198+AJ199+AJ200+AJ201</f>
        <v>1826</v>
      </c>
      <c r="AK197" s="330">
        <f t="shared" ref="AK197" si="125">+AK198+AK199+AK200+AK201</f>
        <v>1873</v>
      </c>
      <c r="AL197" s="330">
        <f t="shared" ref="AL197" si="126">+AL198+AL199+AL200+AL201</f>
        <v>1834</v>
      </c>
      <c r="AM197" s="330">
        <f t="shared" ref="AM197" si="127">+AM198+AM199+AM200+AM201</f>
        <v>1491</v>
      </c>
      <c r="AN197" s="330">
        <f t="shared" ref="AN197" si="128">+AN198+AN199+AN200+AN201</f>
        <v>1167</v>
      </c>
      <c r="AO197" s="332">
        <f t="shared" ref="AO197" si="129">+AO198+AO199+AO200+AO201</f>
        <v>1723</v>
      </c>
      <c r="AP197" s="330">
        <f t="shared" ref="AP197" si="130">+AP198+AP199+AP200+AP201</f>
        <v>1371</v>
      </c>
      <c r="AQ197" s="330">
        <f t="shared" ref="AQ197" si="131">+AQ198+AQ199+AQ200+AQ201</f>
        <v>1395</v>
      </c>
      <c r="AR197" s="330">
        <f t="shared" ref="AR197" si="132">+AR198+AR199+AR200+AR201</f>
        <v>1724</v>
      </c>
      <c r="AS197" s="330">
        <f t="shared" ref="AS197" si="133">+AS198+AS199+AS200+AS201</f>
        <v>1278</v>
      </c>
      <c r="AT197" s="330">
        <f t="shared" ref="AT197" si="134">+AT198+AT199+AT200+AT201</f>
        <v>1867</v>
      </c>
      <c r="AU197" s="330">
        <f t="shared" ref="AU197" si="135">+AU198+AU199+AU200+AU201</f>
        <v>1375</v>
      </c>
      <c r="AV197" s="330">
        <f t="shared" ref="AV197" si="136">+AV198+AV199+AV200+AV201</f>
        <v>1572</v>
      </c>
      <c r="AW197" s="330">
        <f t="shared" ref="AW197" si="137">+AW198+AW199+AW200+AW201</f>
        <v>1603</v>
      </c>
      <c r="AX197" s="330">
        <f t="shared" ref="AX197" si="138">+AX198+AX199+AX200+AX201</f>
        <v>1774</v>
      </c>
      <c r="AY197" s="330">
        <f t="shared" ref="AY197" si="139">+AY198+AY199+AY200+AY201</f>
        <v>2014</v>
      </c>
      <c r="AZ197" s="330">
        <f t="shared" ref="AZ197" si="140">+AZ198+AZ199+AZ200+AZ201</f>
        <v>1986</v>
      </c>
      <c r="BA197" s="330">
        <f t="shared" ref="BA197" si="141">+BA198+BA199+BA200+BA201</f>
        <v>1603</v>
      </c>
      <c r="BB197" s="331">
        <f t="shared" ref="BB197" si="142">+BB198+BB199+BB200+BB201</f>
        <v>1507</v>
      </c>
      <c r="BC197" s="330">
        <f t="shared" ref="BC197" si="143">+BC198+BC199+BC200+BC201</f>
        <v>1834</v>
      </c>
      <c r="BD197" s="330">
        <f t="shared" ref="BD197" si="144">+BD198+BD199+BD200+BD201</f>
        <v>1619</v>
      </c>
      <c r="BE197" s="330">
        <f t="shared" ref="BE197" si="145">+BE198+BE199+BE200+BE201</f>
        <v>1795</v>
      </c>
      <c r="BF197" s="330">
        <f t="shared" ref="BF197" si="146">+BF198+BF199+BF200+BF201</f>
        <v>2216</v>
      </c>
      <c r="BG197" s="330">
        <f t="shared" ref="BG197" si="147">+BG198+BG199+BG200+BG201</f>
        <v>2537</v>
      </c>
      <c r="BH197" s="330">
        <f t="shared" ref="BH197" si="148">+BH198+BH199+BH200+BH201</f>
        <v>2553</v>
      </c>
      <c r="BI197" s="330">
        <f t="shared" ref="BI197" si="149">+BI198+BI199+BI200+BI201</f>
        <v>2731</v>
      </c>
      <c r="BJ197" s="330">
        <f t="shared" ref="BJ197" si="150">+BJ198+BJ199+BJ200+BJ201</f>
        <v>3366</v>
      </c>
      <c r="BK197" s="330">
        <f t="shared" ref="BK197" si="151">+BK198+BK199+BK200+BK201</f>
        <v>3911</v>
      </c>
      <c r="BL197" s="330">
        <f t="shared" ref="BL197" si="152">+BL198+BL199+BL200+BL201</f>
        <v>5053</v>
      </c>
      <c r="BM197" s="330">
        <f t="shared" ref="BM197" si="153">+BM198+BM199+BM200+BM201</f>
        <v>5449</v>
      </c>
      <c r="BN197" s="448">
        <f>SUM(BB197:BM197)</f>
        <v>34571</v>
      </c>
      <c r="BO197" s="330">
        <f t="shared" ref="BO197" si="154">+BO198+BO199+BO200+BO201</f>
        <v>6183</v>
      </c>
      <c r="BP197" s="330">
        <f t="shared" ref="BP197" si="155">+BP198+BP199+BP200+BP201</f>
        <v>6074</v>
      </c>
      <c r="BQ197" s="330">
        <f t="shared" ref="BQ197" si="156">+BQ198+BQ199+BQ200+BQ201</f>
        <v>4677</v>
      </c>
      <c r="BR197" s="330">
        <f t="shared" ref="BR197" si="157">+BR198+BR199+BR200+BR201</f>
        <v>4799</v>
      </c>
      <c r="BS197" s="330">
        <f t="shared" ref="BS197" si="158">+BS198+BS199+BS200+BS201</f>
        <v>3311</v>
      </c>
      <c r="BT197" s="330">
        <f t="shared" ref="BT197" si="159">+BT198+BT199+BT200+BT201</f>
        <v>2141</v>
      </c>
      <c r="BU197" s="330">
        <f t="shared" ref="BU197" si="160">+BU198+BU199+BU200+BU201</f>
        <v>3086</v>
      </c>
      <c r="BV197" s="330">
        <f t="shared" ref="BV197" si="161">+BV198+BV199+BV200+BV201</f>
        <v>2587</v>
      </c>
      <c r="BW197" s="330">
        <f t="shared" ref="BW197" si="162">+BW198+BW199+BW200+BW201</f>
        <v>3070</v>
      </c>
      <c r="BX197" s="330">
        <f t="shared" ref="BX197" si="163">+BX198+BX199+BX200+BX201</f>
        <v>3895</v>
      </c>
      <c r="BY197" s="330">
        <f t="shared" ref="BY197" si="164">+BY198+BY199+BY200+BY201</f>
        <v>4224</v>
      </c>
      <c r="BZ197" s="330">
        <f t="shared" ref="BZ197:CL197" si="165">+BZ198+BZ199+BZ200+BZ201</f>
        <v>6616</v>
      </c>
      <c r="CA197" s="448">
        <f>SUM(BO197:BZ197)</f>
        <v>50663</v>
      </c>
      <c r="CB197" s="331">
        <f t="shared" si="165"/>
        <v>3395</v>
      </c>
      <c r="CC197" s="330">
        <f t="shared" si="165"/>
        <v>5176</v>
      </c>
      <c r="CD197" s="330">
        <f t="shared" si="165"/>
        <v>4338</v>
      </c>
      <c r="CE197" s="330">
        <f t="shared" si="165"/>
        <v>3292</v>
      </c>
      <c r="CF197" s="330">
        <f t="shared" si="165"/>
        <v>3787</v>
      </c>
      <c r="CG197" s="330">
        <f t="shared" ref="CG197:CH197" si="166">+CG198+CG199+CG200+CG201</f>
        <v>3845</v>
      </c>
      <c r="CH197" s="330">
        <f t="shared" si="166"/>
        <v>3326</v>
      </c>
      <c r="CI197" s="330">
        <f t="shared" si="165"/>
        <v>3396</v>
      </c>
      <c r="CJ197" s="330">
        <f t="shared" si="165"/>
        <v>4137</v>
      </c>
      <c r="CK197" s="330">
        <f t="shared" si="165"/>
        <v>4378</v>
      </c>
      <c r="CL197" s="330">
        <f t="shared" si="165"/>
        <v>3813</v>
      </c>
      <c r="CM197" s="332">
        <f t="shared" ref="CM197:CO197" si="167">+CM198+CM199+CM200+CM201</f>
        <v>3348</v>
      </c>
      <c r="CN197" s="330">
        <f t="shared" si="167"/>
        <v>2848</v>
      </c>
      <c r="CO197" s="332">
        <f t="shared" si="167"/>
        <v>2678</v>
      </c>
      <c r="CP197" s="331">
        <f t="shared" si="89"/>
        <v>12257</v>
      </c>
      <c r="CQ197" s="330">
        <f t="shared" si="90"/>
        <v>8571</v>
      </c>
      <c r="CR197" s="332">
        <f t="shared" si="91"/>
        <v>5526</v>
      </c>
      <c r="CS197" s="549">
        <f t="shared" si="88"/>
        <v>-35.526776338816944</v>
      </c>
      <c r="CY197" s="233"/>
      <c r="CZ197" s="233"/>
      <c r="DA197" s="233"/>
      <c r="DB197" s="233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</row>
    <row r="198" spans="1:120" ht="20.100000000000001" customHeight="1" x14ac:dyDescent="0.25">
      <c r="A198" s="542"/>
      <c r="B198" s="644" t="s">
        <v>33</v>
      </c>
      <c r="C198" s="645"/>
      <c r="D198" s="39">
        <v>226</v>
      </c>
      <c r="E198" s="12">
        <v>217</v>
      </c>
      <c r="F198" s="12">
        <v>277</v>
      </c>
      <c r="G198" s="12">
        <v>302</v>
      </c>
      <c r="H198" s="12">
        <v>256</v>
      </c>
      <c r="I198" s="12">
        <v>207</v>
      </c>
      <c r="J198" s="12">
        <v>176</v>
      </c>
      <c r="K198" s="12">
        <v>80</v>
      </c>
      <c r="L198" s="12">
        <v>113</v>
      </c>
      <c r="M198" s="57">
        <v>423</v>
      </c>
      <c r="N198" s="57">
        <v>275</v>
      </c>
      <c r="O198" s="58">
        <v>196</v>
      </c>
      <c r="P198" s="80">
        <v>2748</v>
      </c>
      <c r="Q198" s="52">
        <v>243</v>
      </c>
      <c r="R198" s="26">
        <v>221</v>
      </c>
      <c r="S198" s="26">
        <v>126</v>
      </c>
      <c r="T198" s="26">
        <v>484</v>
      </c>
      <c r="U198" s="26">
        <v>158</v>
      </c>
      <c r="V198" s="26">
        <v>352</v>
      </c>
      <c r="W198" s="26">
        <v>233</v>
      </c>
      <c r="X198" s="26">
        <v>356</v>
      </c>
      <c r="Y198" s="26">
        <v>442</v>
      </c>
      <c r="Z198" s="26">
        <v>423</v>
      </c>
      <c r="AA198" s="26">
        <v>490</v>
      </c>
      <c r="AB198" s="161">
        <v>598</v>
      </c>
      <c r="AC198" s="80">
        <v>4126</v>
      </c>
      <c r="AD198" s="52">
        <v>518</v>
      </c>
      <c r="AE198" s="26">
        <v>567</v>
      </c>
      <c r="AF198" s="26">
        <v>572</v>
      </c>
      <c r="AG198" s="26">
        <v>1121</v>
      </c>
      <c r="AH198" s="26">
        <v>934</v>
      </c>
      <c r="AI198" s="26">
        <v>950</v>
      </c>
      <c r="AJ198" s="26">
        <v>982</v>
      </c>
      <c r="AK198" s="26">
        <v>895</v>
      </c>
      <c r="AL198" s="26">
        <v>1056</v>
      </c>
      <c r="AM198" s="26">
        <v>855</v>
      </c>
      <c r="AN198" s="26">
        <v>642</v>
      </c>
      <c r="AO198" s="76">
        <v>949</v>
      </c>
      <c r="AP198" s="31">
        <v>793</v>
      </c>
      <c r="AQ198" s="31">
        <v>910</v>
      </c>
      <c r="AR198" s="31">
        <v>1181</v>
      </c>
      <c r="AS198" s="31">
        <v>794</v>
      </c>
      <c r="AT198" s="31">
        <v>1135</v>
      </c>
      <c r="AU198" s="31">
        <v>924</v>
      </c>
      <c r="AV198" s="31">
        <v>1099</v>
      </c>
      <c r="AW198" s="31">
        <v>1062</v>
      </c>
      <c r="AX198" s="31">
        <v>1378</v>
      </c>
      <c r="AY198" s="31">
        <v>1520</v>
      </c>
      <c r="AZ198" s="31">
        <v>1548</v>
      </c>
      <c r="BA198" s="134">
        <v>1253</v>
      </c>
      <c r="BB198" s="52">
        <v>1113</v>
      </c>
      <c r="BC198" s="26">
        <v>1120</v>
      </c>
      <c r="BD198" s="26">
        <v>1134</v>
      </c>
      <c r="BE198" s="26">
        <v>1242</v>
      </c>
      <c r="BF198" s="26">
        <v>1483</v>
      </c>
      <c r="BG198" s="26">
        <v>1863</v>
      </c>
      <c r="BH198" s="26">
        <v>2011</v>
      </c>
      <c r="BI198" s="26">
        <v>1970</v>
      </c>
      <c r="BJ198" s="26">
        <v>2479</v>
      </c>
      <c r="BK198" s="26">
        <v>3277</v>
      </c>
      <c r="BL198" s="26">
        <v>4285</v>
      </c>
      <c r="BM198" s="26">
        <v>4713</v>
      </c>
      <c r="BN198" s="449">
        <f>SUM(BB198:BM198)</f>
        <v>26690</v>
      </c>
      <c r="BO198" s="26">
        <v>5534</v>
      </c>
      <c r="BP198" s="26">
        <v>5496</v>
      </c>
      <c r="BQ198" s="26">
        <v>4195</v>
      </c>
      <c r="BR198" s="26">
        <v>4259</v>
      </c>
      <c r="BS198" s="26">
        <v>2564</v>
      </c>
      <c r="BT198" s="26">
        <v>1592</v>
      </c>
      <c r="BU198" s="26">
        <v>2363</v>
      </c>
      <c r="BV198" s="26">
        <v>1937</v>
      </c>
      <c r="BW198" s="98">
        <v>2347</v>
      </c>
      <c r="BX198" s="98">
        <v>3050</v>
      </c>
      <c r="BY198" s="98">
        <v>3326</v>
      </c>
      <c r="BZ198" s="98">
        <v>6029</v>
      </c>
      <c r="CA198" s="439">
        <f>SUM(BO198:BZ198)</f>
        <v>42692</v>
      </c>
      <c r="CB198" s="138">
        <v>2854</v>
      </c>
      <c r="CC198" s="98">
        <v>4546</v>
      </c>
      <c r="CD198" s="98">
        <v>3803</v>
      </c>
      <c r="CE198" s="98">
        <v>2743</v>
      </c>
      <c r="CF198" s="98">
        <v>3396</v>
      </c>
      <c r="CG198" s="98">
        <v>3329</v>
      </c>
      <c r="CH198" s="98">
        <v>2805</v>
      </c>
      <c r="CI198" s="98">
        <v>2991</v>
      </c>
      <c r="CJ198" s="98">
        <v>3697</v>
      </c>
      <c r="CK198" s="98">
        <v>3947</v>
      </c>
      <c r="CL198" s="98">
        <v>3427</v>
      </c>
      <c r="CM198" s="243">
        <v>2775</v>
      </c>
      <c r="CN198" s="98">
        <v>2343</v>
      </c>
      <c r="CO198" s="98">
        <v>2445</v>
      </c>
      <c r="CP198" s="554">
        <f t="shared" si="89"/>
        <v>11030</v>
      </c>
      <c r="CQ198" s="111">
        <f t="shared" si="90"/>
        <v>7400</v>
      </c>
      <c r="CR198" s="248">
        <f t="shared" si="91"/>
        <v>4788</v>
      </c>
      <c r="CS198" s="359">
        <f t="shared" si="88"/>
        <v>-35.297297297297291</v>
      </c>
      <c r="CY198" s="233"/>
      <c r="CZ198" s="233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</row>
    <row r="199" spans="1:120" ht="20.100000000000001" customHeight="1" x14ac:dyDescent="0.25">
      <c r="A199" s="542"/>
      <c r="B199" s="59" t="s">
        <v>34</v>
      </c>
      <c r="C199" s="162"/>
      <c r="D199" s="39">
        <v>441</v>
      </c>
      <c r="E199" s="12">
        <v>354</v>
      </c>
      <c r="F199" s="12">
        <v>416</v>
      </c>
      <c r="G199" s="12">
        <v>467</v>
      </c>
      <c r="H199" s="12">
        <v>380</v>
      </c>
      <c r="I199" s="12">
        <v>308</v>
      </c>
      <c r="J199" s="12">
        <v>299</v>
      </c>
      <c r="K199" s="12">
        <v>280</v>
      </c>
      <c r="L199" s="12">
        <v>235</v>
      </c>
      <c r="M199" s="57">
        <v>427</v>
      </c>
      <c r="N199" s="57">
        <v>441</v>
      </c>
      <c r="O199" s="58">
        <v>442</v>
      </c>
      <c r="P199" s="80">
        <v>4490</v>
      </c>
      <c r="Q199" s="52">
        <v>183</v>
      </c>
      <c r="R199" s="26">
        <v>172</v>
      </c>
      <c r="S199" s="26">
        <v>271</v>
      </c>
      <c r="T199" s="26">
        <v>191</v>
      </c>
      <c r="U199" s="26">
        <v>198</v>
      </c>
      <c r="V199" s="26">
        <v>282</v>
      </c>
      <c r="W199" s="26">
        <v>213</v>
      </c>
      <c r="X199" s="26">
        <v>195</v>
      </c>
      <c r="Y199" s="26">
        <v>315</v>
      </c>
      <c r="Z199" s="26">
        <v>427</v>
      </c>
      <c r="AA199" s="26">
        <v>289</v>
      </c>
      <c r="AB199" s="161">
        <v>423</v>
      </c>
      <c r="AC199" s="80">
        <v>3159</v>
      </c>
      <c r="AD199" s="52">
        <v>348</v>
      </c>
      <c r="AE199" s="26">
        <v>454</v>
      </c>
      <c r="AF199" s="26">
        <v>352</v>
      </c>
      <c r="AG199" s="26">
        <v>378</v>
      </c>
      <c r="AH199" s="26">
        <v>497</v>
      </c>
      <c r="AI199" s="26">
        <v>467</v>
      </c>
      <c r="AJ199" s="26">
        <v>565</v>
      </c>
      <c r="AK199" s="26">
        <v>639</v>
      </c>
      <c r="AL199" s="26">
        <v>578</v>
      </c>
      <c r="AM199" s="26">
        <v>430</v>
      </c>
      <c r="AN199" s="26">
        <v>351</v>
      </c>
      <c r="AO199" s="76">
        <v>537</v>
      </c>
      <c r="AP199" s="26">
        <v>381</v>
      </c>
      <c r="AQ199" s="26">
        <v>331</v>
      </c>
      <c r="AR199" s="26">
        <v>421</v>
      </c>
      <c r="AS199" s="26">
        <v>358</v>
      </c>
      <c r="AT199" s="26">
        <v>576</v>
      </c>
      <c r="AU199" s="26">
        <v>321</v>
      </c>
      <c r="AV199" s="26">
        <v>422</v>
      </c>
      <c r="AW199" s="26">
        <v>499</v>
      </c>
      <c r="AX199" s="26">
        <v>362</v>
      </c>
      <c r="AY199" s="26">
        <v>435</v>
      </c>
      <c r="AZ199" s="26">
        <v>406</v>
      </c>
      <c r="BA199" s="76">
        <v>328</v>
      </c>
      <c r="BB199" s="52">
        <v>384</v>
      </c>
      <c r="BC199" s="26">
        <v>693</v>
      </c>
      <c r="BD199" s="26">
        <v>467</v>
      </c>
      <c r="BE199" s="26">
        <v>535</v>
      </c>
      <c r="BF199" s="26">
        <v>717</v>
      </c>
      <c r="BG199" s="26">
        <v>601</v>
      </c>
      <c r="BH199" s="26">
        <v>503</v>
      </c>
      <c r="BI199" s="26">
        <v>664</v>
      </c>
      <c r="BJ199" s="26">
        <v>818</v>
      </c>
      <c r="BK199" s="26">
        <v>579</v>
      </c>
      <c r="BL199" s="26">
        <v>585</v>
      </c>
      <c r="BM199" s="26">
        <v>519</v>
      </c>
      <c r="BN199" s="449">
        <f>SUM(BB199:BM199)</f>
        <v>7065</v>
      </c>
      <c r="BO199" s="26">
        <v>631</v>
      </c>
      <c r="BP199" s="26">
        <v>509</v>
      </c>
      <c r="BQ199" s="26">
        <v>450</v>
      </c>
      <c r="BR199" s="26">
        <v>493</v>
      </c>
      <c r="BS199" s="26">
        <v>675</v>
      </c>
      <c r="BT199" s="26">
        <v>533</v>
      </c>
      <c r="BU199" s="26">
        <v>706</v>
      </c>
      <c r="BV199" s="26">
        <v>650</v>
      </c>
      <c r="BW199" s="98">
        <v>717</v>
      </c>
      <c r="BX199" s="98">
        <v>843</v>
      </c>
      <c r="BY199" s="98">
        <v>898</v>
      </c>
      <c r="BZ199" s="98">
        <v>584</v>
      </c>
      <c r="CA199" s="439">
        <f t="shared" ref="CA199:CA201" si="168">SUM(BO199:BZ199)</f>
        <v>7689</v>
      </c>
      <c r="CB199" s="138">
        <v>533</v>
      </c>
      <c r="CC199" s="98">
        <v>628</v>
      </c>
      <c r="CD199" s="98">
        <v>517</v>
      </c>
      <c r="CE199" s="98">
        <v>539</v>
      </c>
      <c r="CF199" s="98">
        <v>364</v>
      </c>
      <c r="CG199" s="98">
        <v>514</v>
      </c>
      <c r="CH199" s="98">
        <v>516</v>
      </c>
      <c r="CI199" s="98">
        <v>392</v>
      </c>
      <c r="CJ199" s="98">
        <v>424</v>
      </c>
      <c r="CK199" s="98">
        <v>417</v>
      </c>
      <c r="CL199" s="98">
        <v>336</v>
      </c>
      <c r="CM199" s="243">
        <v>512</v>
      </c>
      <c r="CN199" s="98">
        <v>469</v>
      </c>
      <c r="CO199" s="98">
        <v>204</v>
      </c>
      <c r="CP199" s="555">
        <f t="shared" si="89"/>
        <v>1140</v>
      </c>
      <c r="CQ199" s="80">
        <f t="shared" si="90"/>
        <v>1161</v>
      </c>
      <c r="CR199" s="27">
        <f t="shared" si="91"/>
        <v>673</v>
      </c>
      <c r="CS199" s="359">
        <f t="shared" si="88"/>
        <v>-42.032730404823425</v>
      </c>
      <c r="CY199" s="233"/>
      <c r="CZ199" s="233"/>
      <c r="DA199" s="233"/>
      <c r="DB199" s="233"/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</row>
    <row r="200" spans="1:120" ht="20.100000000000001" customHeight="1" x14ac:dyDescent="0.25">
      <c r="A200" s="542"/>
      <c r="B200" s="59" t="s">
        <v>35</v>
      </c>
      <c r="C200" s="162"/>
      <c r="D200" s="39">
        <v>338</v>
      </c>
      <c r="E200" s="12">
        <v>278</v>
      </c>
      <c r="F200" s="12">
        <v>305</v>
      </c>
      <c r="G200" s="12">
        <v>179</v>
      </c>
      <c r="H200" s="12">
        <v>156</v>
      </c>
      <c r="I200" s="12">
        <v>141</v>
      </c>
      <c r="J200" s="12">
        <v>169</v>
      </c>
      <c r="K200" s="12">
        <v>70</v>
      </c>
      <c r="L200" s="12">
        <v>79</v>
      </c>
      <c r="M200" s="57">
        <v>96</v>
      </c>
      <c r="N200" s="57">
        <v>66</v>
      </c>
      <c r="O200" s="58">
        <v>90</v>
      </c>
      <c r="P200" s="80">
        <v>1967</v>
      </c>
      <c r="Q200" s="52">
        <v>55</v>
      </c>
      <c r="R200" s="26">
        <v>38</v>
      </c>
      <c r="S200" s="26">
        <v>93</v>
      </c>
      <c r="T200" s="26">
        <v>81</v>
      </c>
      <c r="U200" s="26">
        <v>66</v>
      </c>
      <c r="V200" s="26">
        <v>70</v>
      </c>
      <c r="W200" s="26">
        <v>91</v>
      </c>
      <c r="X200" s="26">
        <v>79</v>
      </c>
      <c r="Y200" s="26">
        <v>74</v>
      </c>
      <c r="Z200" s="26">
        <v>96</v>
      </c>
      <c r="AA200" s="26">
        <v>115</v>
      </c>
      <c r="AB200" s="161">
        <v>126</v>
      </c>
      <c r="AC200" s="80">
        <v>984</v>
      </c>
      <c r="AD200" s="52">
        <v>88</v>
      </c>
      <c r="AE200" s="26">
        <v>240</v>
      </c>
      <c r="AF200" s="26">
        <v>780</v>
      </c>
      <c r="AG200" s="26">
        <v>183</v>
      </c>
      <c r="AH200" s="26">
        <v>222</v>
      </c>
      <c r="AI200" s="26">
        <v>229</v>
      </c>
      <c r="AJ200" s="26">
        <v>263</v>
      </c>
      <c r="AK200" s="26">
        <v>329</v>
      </c>
      <c r="AL200" s="26">
        <v>195</v>
      </c>
      <c r="AM200" s="26">
        <v>202</v>
      </c>
      <c r="AN200" s="26">
        <v>170</v>
      </c>
      <c r="AO200" s="76">
        <v>229</v>
      </c>
      <c r="AP200" s="26">
        <v>186</v>
      </c>
      <c r="AQ200" s="26">
        <v>145</v>
      </c>
      <c r="AR200" s="26">
        <v>86</v>
      </c>
      <c r="AS200" s="26">
        <v>96</v>
      </c>
      <c r="AT200" s="26">
        <v>102</v>
      </c>
      <c r="AU200" s="26">
        <v>105</v>
      </c>
      <c r="AV200" s="26">
        <v>42</v>
      </c>
      <c r="AW200" s="26">
        <v>10</v>
      </c>
      <c r="AX200" s="26">
        <v>27</v>
      </c>
      <c r="AY200" s="26">
        <v>37</v>
      </c>
      <c r="AZ200" s="26">
        <v>28</v>
      </c>
      <c r="BA200" s="76">
        <v>22</v>
      </c>
      <c r="BB200" s="52">
        <v>10</v>
      </c>
      <c r="BC200" s="26">
        <v>19</v>
      </c>
      <c r="BD200" s="26">
        <v>17</v>
      </c>
      <c r="BE200" s="26">
        <v>13</v>
      </c>
      <c r="BF200" s="26">
        <v>16</v>
      </c>
      <c r="BG200" s="26">
        <v>73</v>
      </c>
      <c r="BH200" s="26">
        <v>36</v>
      </c>
      <c r="BI200" s="26">
        <v>96</v>
      </c>
      <c r="BJ200" s="26">
        <v>68</v>
      </c>
      <c r="BK200" s="26">
        <v>52</v>
      </c>
      <c r="BL200" s="26">
        <v>153</v>
      </c>
      <c r="BM200" s="26">
        <v>217</v>
      </c>
      <c r="BN200" s="449">
        <f t="shared" ref="BN200:BN201" si="169">SUM(BB200:BM200)</f>
        <v>770</v>
      </c>
      <c r="BO200" s="26">
        <v>18</v>
      </c>
      <c r="BP200" s="26">
        <v>69</v>
      </c>
      <c r="BQ200" s="26">
        <v>32</v>
      </c>
      <c r="BR200" s="26">
        <v>47</v>
      </c>
      <c r="BS200" s="26">
        <v>72</v>
      </c>
      <c r="BT200" s="26">
        <v>16</v>
      </c>
      <c r="BU200" s="26">
        <v>17</v>
      </c>
      <c r="BV200" s="26">
        <v>0</v>
      </c>
      <c r="BW200" s="98">
        <v>6</v>
      </c>
      <c r="BX200" s="98">
        <v>2</v>
      </c>
      <c r="BY200" s="98">
        <v>0</v>
      </c>
      <c r="BZ200" s="98">
        <v>3</v>
      </c>
      <c r="CA200" s="439">
        <f t="shared" si="168"/>
        <v>282</v>
      </c>
      <c r="CB200" s="138">
        <v>8</v>
      </c>
      <c r="CC200" s="98">
        <v>2</v>
      </c>
      <c r="CD200" s="98">
        <v>18</v>
      </c>
      <c r="CE200" s="98">
        <v>10</v>
      </c>
      <c r="CF200" s="98">
        <v>27</v>
      </c>
      <c r="CG200" s="98">
        <v>2</v>
      </c>
      <c r="CH200" s="98">
        <v>5</v>
      </c>
      <c r="CI200" s="98">
        <v>13</v>
      </c>
      <c r="CJ200" s="98">
        <v>16</v>
      </c>
      <c r="CK200" s="98">
        <v>14</v>
      </c>
      <c r="CL200" s="98">
        <v>50</v>
      </c>
      <c r="CM200" s="243">
        <v>61</v>
      </c>
      <c r="CN200" s="98">
        <v>36</v>
      </c>
      <c r="CO200" s="98">
        <v>29</v>
      </c>
      <c r="CP200" s="555">
        <f t="shared" si="89"/>
        <v>87</v>
      </c>
      <c r="CQ200" s="80">
        <f t="shared" si="90"/>
        <v>10</v>
      </c>
      <c r="CR200" s="27">
        <f t="shared" si="91"/>
        <v>65</v>
      </c>
      <c r="CS200" s="359">
        <f t="shared" si="88"/>
        <v>550</v>
      </c>
      <c r="CY200" s="233"/>
      <c r="CZ200" s="233"/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</row>
    <row r="201" spans="1:120" ht="20.100000000000001" customHeight="1" thickBot="1" x14ac:dyDescent="0.3">
      <c r="A201" s="542"/>
      <c r="B201" s="68" t="s">
        <v>40</v>
      </c>
      <c r="C201" s="163"/>
      <c r="D201" s="60">
        <v>0</v>
      </c>
      <c r="E201" s="61">
        <v>0</v>
      </c>
      <c r="F201" s="61">
        <v>0</v>
      </c>
      <c r="G201" s="61">
        <v>6</v>
      </c>
      <c r="H201" s="61">
        <v>3</v>
      </c>
      <c r="I201" s="61">
        <v>9</v>
      </c>
      <c r="J201" s="61">
        <v>11</v>
      </c>
      <c r="K201" s="61">
        <v>8</v>
      </c>
      <c r="L201" s="61">
        <v>12</v>
      </c>
      <c r="M201" s="62">
        <v>3</v>
      </c>
      <c r="N201" s="62">
        <v>14</v>
      </c>
      <c r="O201" s="63">
        <v>12</v>
      </c>
      <c r="P201" s="80">
        <v>78</v>
      </c>
      <c r="Q201" s="46">
        <v>9</v>
      </c>
      <c r="R201" s="32">
        <v>6</v>
      </c>
      <c r="S201" s="32">
        <v>18</v>
      </c>
      <c r="T201" s="32">
        <v>4</v>
      </c>
      <c r="U201" s="32">
        <v>10</v>
      </c>
      <c r="V201" s="32">
        <v>76</v>
      </c>
      <c r="W201" s="32">
        <v>15</v>
      </c>
      <c r="X201" s="32">
        <v>12</v>
      </c>
      <c r="Y201" s="32">
        <v>12</v>
      </c>
      <c r="Z201" s="32">
        <v>3</v>
      </c>
      <c r="AA201" s="32">
        <v>19</v>
      </c>
      <c r="AB201" s="64">
        <v>13</v>
      </c>
      <c r="AC201" s="24">
        <v>197</v>
      </c>
      <c r="AD201" s="46">
        <v>10</v>
      </c>
      <c r="AE201" s="32">
        <v>5</v>
      </c>
      <c r="AF201" s="32">
        <v>9</v>
      </c>
      <c r="AG201" s="32">
        <v>1</v>
      </c>
      <c r="AH201" s="32">
        <v>6</v>
      </c>
      <c r="AI201" s="32">
        <v>5</v>
      </c>
      <c r="AJ201" s="32">
        <v>16</v>
      </c>
      <c r="AK201" s="32">
        <v>10</v>
      </c>
      <c r="AL201" s="32">
        <v>5</v>
      </c>
      <c r="AM201" s="32">
        <v>4</v>
      </c>
      <c r="AN201" s="32">
        <v>4</v>
      </c>
      <c r="AO201" s="47">
        <v>8</v>
      </c>
      <c r="AP201" s="32">
        <v>11</v>
      </c>
      <c r="AQ201" s="32">
        <v>9</v>
      </c>
      <c r="AR201" s="32">
        <v>36</v>
      </c>
      <c r="AS201" s="32">
        <v>30</v>
      </c>
      <c r="AT201" s="32">
        <v>54</v>
      </c>
      <c r="AU201" s="32">
        <v>25</v>
      </c>
      <c r="AV201" s="32">
        <v>9</v>
      </c>
      <c r="AW201" s="32">
        <v>32</v>
      </c>
      <c r="AX201" s="32">
        <v>7</v>
      </c>
      <c r="AY201" s="32">
        <v>22</v>
      </c>
      <c r="AZ201" s="32">
        <v>4</v>
      </c>
      <c r="BA201" s="47">
        <v>0</v>
      </c>
      <c r="BB201" s="46">
        <v>0</v>
      </c>
      <c r="BC201" s="32">
        <v>2</v>
      </c>
      <c r="BD201" s="32">
        <v>1</v>
      </c>
      <c r="BE201" s="32">
        <v>5</v>
      </c>
      <c r="BF201" s="32">
        <v>0</v>
      </c>
      <c r="BG201" s="32">
        <v>0</v>
      </c>
      <c r="BH201" s="32">
        <v>3</v>
      </c>
      <c r="BI201" s="32">
        <v>1</v>
      </c>
      <c r="BJ201" s="32">
        <v>1</v>
      </c>
      <c r="BK201" s="32">
        <v>3</v>
      </c>
      <c r="BL201" s="32">
        <v>30</v>
      </c>
      <c r="BM201" s="32">
        <v>0</v>
      </c>
      <c r="BN201" s="443">
        <f t="shared" si="169"/>
        <v>46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246">
        <v>0</v>
      </c>
      <c r="BX201" s="246">
        <v>0</v>
      </c>
      <c r="BY201" s="246">
        <v>0</v>
      </c>
      <c r="BZ201" s="246">
        <v>0</v>
      </c>
      <c r="CA201" s="403">
        <f t="shared" si="168"/>
        <v>0</v>
      </c>
      <c r="CB201" s="245">
        <v>0</v>
      </c>
      <c r="CC201" s="246">
        <v>0</v>
      </c>
      <c r="CD201" s="246">
        <v>0</v>
      </c>
      <c r="CE201" s="246">
        <v>0</v>
      </c>
      <c r="CF201" s="246">
        <v>0</v>
      </c>
      <c r="CG201" s="246">
        <v>0</v>
      </c>
      <c r="CH201" s="246">
        <v>0</v>
      </c>
      <c r="CI201" s="246">
        <v>0</v>
      </c>
      <c r="CJ201" s="246">
        <v>0</v>
      </c>
      <c r="CK201" s="246">
        <v>0</v>
      </c>
      <c r="CL201" s="246">
        <v>0</v>
      </c>
      <c r="CM201" s="247">
        <v>0</v>
      </c>
      <c r="CN201" s="246">
        <v>0</v>
      </c>
      <c r="CO201" s="246">
        <v>0</v>
      </c>
      <c r="CP201" s="101">
        <f t="shared" si="89"/>
        <v>0</v>
      </c>
      <c r="CQ201" s="24">
        <f t="shared" si="90"/>
        <v>0</v>
      </c>
      <c r="CR201" s="102">
        <f t="shared" si="91"/>
        <v>0</v>
      </c>
      <c r="CS201" s="361"/>
      <c r="CY201" s="233"/>
      <c r="CZ201" s="233"/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</row>
    <row r="202" spans="1:120" s="65" customFormat="1" ht="20.100000000000001" customHeight="1" thickBot="1" x14ac:dyDescent="0.3">
      <c r="A202" s="542"/>
      <c r="B202" s="156" t="s">
        <v>46</v>
      </c>
      <c r="C202" s="303"/>
      <c r="D202" s="304"/>
      <c r="E202" s="304"/>
      <c r="F202" s="304"/>
      <c r="G202" s="73"/>
      <c r="H202" s="73"/>
      <c r="I202" s="73"/>
      <c r="J202" s="73"/>
      <c r="K202" s="73"/>
      <c r="L202" s="73"/>
      <c r="M202" s="73"/>
      <c r="N202" s="73"/>
      <c r="O202" s="73"/>
      <c r="P202" s="104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285">
        <v>0.80438438922485167</v>
      </c>
      <c r="AE202" s="285">
        <v>0.82016746543761188</v>
      </c>
      <c r="AF202" s="285">
        <v>0.87475981078402532</v>
      </c>
      <c r="AG202" s="285">
        <v>0.90440384846449373</v>
      </c>
      <c r="AH202" s="285">
        <v>0.88650602609136964</v>
      </c>
      <c r="AI202" s="285">
        <v>0.82767573396366068</v>
      </c>
      <c r="AJ202" s="285">
        <v>0.81755557294867476</v>
      </c>
      <c r="AK202" s="285">
        <v>0.88080924273929861</v>
      </c>
      <c r="AL202" s="285">
        <v>0.84424248494332521</v>
      </c>
      <c r="AM202" s="285"/>
      <c r="AN202" s="285"/>
      <c r="AO202" s="285"/>
      <c r="AP202" s="285"/>
      <c r="AQ202" s="285"/>
      <c r="AR202" s="285"/>
      <c r="AS202" s="310"/>
      <c r="AT202" s="310"/>
      <c r="AU202" s="310"/>
      <c r="AV202" s="310"/>
      <c r="AW202" s="310"/>
      <c r="AX202" s="310"/>
      <c r="AY202" s="310"/>
      <c r="AZ202" s="310"/>
      <c r="BA202" s="310"/>
      <c r="BB202" s="310"/>
      <c r="BC202" s="310"/>
      <c r="BD202" s="310"/>
      <c r="BE202" s="310"/>
      <c r="BF202" s="285"/>
      <c r="BG202" s="285"/>
      <c r="BH202" s="285"/>
      <c r="BI202" s="285"/>
      <c r="BJ202" s="285"/>
      <c r="BK202" s="285"/>
      <c r="BL202" s="285"/>
      <c r="BM202" s="285"/>
      <c r="BN202" s="285"/>
      <c r="BO202" s="310"/>
      <c r="BP202" s="285"/>
      <c r="BQ202" s="348"/>
      <c r="BR202" s="285"/>
      <c r="BS202" s="285"/>
      <c r="BT202" s="285"/>
      <c r="BU202" s="285"/>
      <c r="BV202" s="348"/>
      <c r="BW202" s="348"/>
      <c r="BX202" s="285"/>
      <c r="BY202" s="285"/>
      <c r="BZ202" s="285"/>
      <c r="CA202" s="285"/>
      <c r="CB202" s="348"/>
      <c r="CC202" s="348"/>
      <c r="CD202" s="285"/>
      <c r="CE202" s="285"/>
      <c r="CF202" s="285"/>
      <c r="CG202" s="285"/>
      <c r="CH202" s="285"/>
      <c r="CI202" s="285"/>
      <c r="CJ202" s="285"/>
      <c r="CK202" s="285"/>
      <c r="CL202" s="348"/>
      <c r="CM202" s="285"/>
      <c r="CN202" s="285"/>
      <c r="CO202" s="285"/>
      <c r="CP202" s="73"/>
      <c r="CQ202" s="73"/>
      <c r="CR202" s="73"/>
      <c r="CS202" s="104"/>
      <c r="CT202" s="233"/>
      <c r="CU202" s="233"/>
      <c r="CV202" s="233"/>
      <c r="CW202" s="233"/>
      <c r="CX202" s="233"/>
      <c r="CY202" s="233"/>
      <c r="CZ202" s="233"/>
      <c r="DA202" s="233"/>
      <c r="DB202" s="233"/>
      <c r="DC202" s="233"/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</row>
    <row r="203" spans="1:120" s="65" customFormat="1" ht="20.100000000000001" customHeight="1" thickBot="1" x14ac:dyDescent="0.35">
      <c r="A203" s="542"/>
      <c r="B203" s="327"/>
      <c r="C203" s="321" t="s">
        <v>111</v>
      </c>
      <c r="D203" s="333">
        <f t="shared" ref="D203:BP203" si="170">+D205+D210</f>
        <v>5346.6279847622</v>
      </c>
      <c r="E203" s="334">
        <f t="shared" si="170"/>
        <v>4865.6271330841</v>
      </c>
      <c r="F203" s="334">
        <f t="shared" si="170"/>
        <v>5582.5454357357994</v>
      </c>
      <c r="G203" s="334">
        <f t="shared" si="170"/>
        <v>5690.8196619967002</v>
      </c>
      <c r="H203" s="334">
        <f t="shared" si="170"/>
        <v>5530.6164756172002</v>
      </c>
      <c r="I203" s="334">
        <f t="shared" si="170"/>
        <v>5842.8661677214004</v>
      </c>
      <c r="J203" s="334">
        <f t="shared" si="170"/>
        <v>6232.6279533445004</v>
      </c>
      <c r="K203" s="334">
        <f t="shared" si="170"/>
        <v>5691.7005660244004</v>
      </c>
      <c r="L203" s="334">
        <f t="shared" si="170"/>
        <v>6270.0936372356</v>
      </c>
      <c r="M203" s="334">
        <f t="shared" si="170"/>
        <v>6671.1919460294994</v>
      </c>
      <c r="N203" s="334">
        <f t="shared" si="170"/>
        <v>6317.4489549281006</v>
      </c>
      <c r="O203" s="335">
        <f t="shared" si="170"/>
        <v>7368.5558973838997</v>
      </c>
      <c r="P203" s="334">
        <f t="shared" si="170"/>
        <v>71410.721813863405</v>
      </c>
      <c r="Q203" s="333">
        <f t="shared" si="170"/>
        <v>5577.2651304556002</v>
      </c>
      <c r="R203" s="334">
        <f t="shared" si="170"/>
        <v>5133.4075020283999</v>
      </c>
      <c r="S203" s="334">
        <f t="shared" si="170"/>
        <v>6543.1861252623003</v>
      </c>
      <c r="T203" s="334">
        <f t="shared" si="170"/>
        <v>6362.8269593332998</v>
      </c>
      <c r="U203" s="334">
        <f t="shared" si="170"/>
        <v>6168.499285723</v>
      </c>
      <c r="V203" s="334">
        <f t="shared" si="170"/>
        <v>6019.7340569047992</v>
      </c>
      <c r="W203" s="334">
        <f t="shared" si="170"/>
        <v>5909.1083809593001</v>
      </c>
      <c r="X203" s="334">
        <f t="shared" si="170"/>
        <v>6207.9754072627002</v>
      </c>
      <c r="Y203" s="334">
        <f t="shared" si="170"/>
        <v>6325.4857058688003</v>
      </c>
      <c r="Z203" s="334">
        <f t="shared" si="170"/>
        <v>6190.0213669481</v>
      </c>
      <c r="AA203" s="334">
        <f t="shared" si="170"/>
        <v>6494.3145805243003</v>
      </c>
      <c r="AB203" s="335">
        <f t="shared" si="170"/>
        <v>8451.2172208110005</v>
      </c>
      <c r="AC203" s="334">
        <f t="shared" si="170"/>
        <v>75383.041722081602</v>
      </c>
      <c r="AD203" s="333">
        <f t="shared" si="170"/>
        <v>6064.1745955865999</v>
      </c>
      <c r="AE203" s="334">
        <f t="shared" si="170"/>
        <v>6302.8665782199987</v>
      </c>
      <c r="AF203" s="334">
        <f t="shared" si="170"/>
        <v>7037.8087822738853</v>
      </c>
      <c r="AG203" s="334">
        <f t="shared" si="170"/>
        <v>7225.9210169191983</v>
      </c>
      <c r="AH203" s="334">
        <f t="shared" si="170"/>
        <v>8057.0161080302996</v>
      </c>
      <c r="AI203" s="334">
        <f t="shared" si="170"/>
        <v>7143.2579350795668</v>
      </c>
      <c r="AJ203" s="334">
        <f t="shared" si="170"/>
        <v>8279.9914906954073</v>
      </c>
      <c r="AK203" s="334">
        <f t="shared" si="170"/>
        <v>7699.4441704957007</v>
      </c>
      <c r="AL203" s="334">
        <f t="shared" si="170"/>
        <v>7499.5717075845005</v>
      </c>
      <c r="AM203" s="334">
        <f t="shared" si="170"/>
        <v>7303.9955867654007</v>
      </c>
      <c r="AN203" s="334">
        <f t="shared" si="170"/>
        <v>6865.9876089039881</v>
      </c>
      <c r="AO203" s="335">
        <f t="shared" si="170"/>
        <v>8913.0363225155997</v>
      </c>
      <c r="AP203" s="334">
        <f t="shared" si="170"/>
        <v>7123.4716170479996</v>
      </c>
      <c r="AQ203" s="334">
        <f t="shared" si="170"/>
        <v>6176.8804031033997</v>
      </c>
      <c r="AR203" s="334">
        <f t="shared" si="170"/>
        <v>7420.9765971381994</v>
      </c>
      <c r="AS203" s="334">
        <f t="shared" si="170"/>
        <v>7836.4528887225997</v>
      </c>
      <c r="AT203" s="334">
        <f t="shared" si="170"/>
        <v>8486.8141764764005</v>
      </c>
      <c r="AU203" s="334">
        <f t="shared" si="170"/>
        <v>6850.090335737601</v>
      </c>
      <c r="AV203" s="334">
        <f t="shared" si="170"/>
        <v>8214.4316276698009</v>
      </c>
      <c r="AW203" s="334">
        <f t="shared" si="170"/>
        <v>8021.3245841564003</v>
      </c>
      <c r="AX203" s="334">
        <f t="shared" si="170"/>
        <v>6847.1623160063991</v>
      </c>
      <c r="AY203" s="334">
        <f t="shared" si="170"/>
        <v>8542.4184556895998</v>
      </c>
      <c r="AZ203" s="334">
        <f t="shared" si="170"/>
        <v>7539.7432710285993</v>
      </c>
      <c r="BA203" s="334">
        <f t="shared" si="170"/>
        <v>9526.1417693092008</v>
      </c>
      <c r="BB203" s="333">
        <f t="shared" si="170"/>
        <v>8175.2354746230003</v>
      </c>
      <c r="BC203" s="334">
        <f t="shared" si="170"/>
        <v>6231.4473130702008</v>
      </c>
      <c r="BD203" s="334">
        <f t="shared" si="170"/>
        <v>7085.1302310217998</v>
      </c>
      <c r="BE203" s="334">
        <f t="shared" si="170"/>
        <v>8695.9810290276</v>
      </c>
      <c r="BF203" s="334">
        <f t="shared" si="170"/>
        <v>8183.3291461079998</v>
      </c>
      <c r="BG203" s="334">
        <f t="shared" si="170"/>
        <v>7424.9912561948004</v>
      </c>
      <c r="BH203" s="334">
        <f t="shared" si="170"/>
        <v>8218.2743729188005</v>
      </c>
      <c r="BI203" s="334">
        <f t="shared" si="170"/>
        <v>7473.3983149067999</v>
      </c>
      <c r="BJ203" s="334">
        <f t="shared" si="170"/>
        <v>7530.1666437563999</v>
      </c>
      <c r="BK203" s="334">
        <f t="shared" si="170"/>
        <v>8571.5698208350004</v>
      </c>
      <c r="BL203" s="334">
        <f t="shared" si="170"/>
        <v>7726.2195423379999</v>
      </c>
      <c r="BM203" s="335">
        <f t="shared" si="170"/>
        <v>10234.226095205398</v>
      </c>
      <c r="BN203" s="450">
        <f>SUM(BB203:BM203)</f>
        <v>95549.969240005797</v>
      </c>
      <c r="BO203" s="334">
        <f t="shared" si="170"/>
        <v>8245.3302193408017</v>
      </c>
      <c r="BP203" s="334">
        <f t="shared" si="170"/>
        <v>6699.482637819</v>
      </c>
      <c r="BQ203" s="334">
        <f t="shared" ref="BQ203:BY203" si="171">+BQ205+BQ210</f>
        <v>7038.9244314107991</v>
      </c>
      <c r="BR203" s="334">
        <f t="shared" si="171"/>
        <v>8740.0340666953998</v>
      </c>
      <c r="BS203" s="334">
        <f t="shared" si="171"/>
        <v>8257.412920109</v>
      </c>
      <c r="BT203" s="334">
        <f t="shared" si="171"/>
        <v>7425.8004967792003</v>
      </c>
      <c r="BU203" s="334">
        <f t="shared" si="171"/>
        <v>9983.7892344998018</v>
      </c>
      <c r="BV203" s="334">
        <f t="shared" si="171"/>
        <v>8004.1807872922</v>
      </c>
      <c r="BW203" s="334">
        <f t="shared" si="171"/>
        <v>8071.0699507253994</v>
      </c>
      <c r="BX203" s="334">
        <f t="shared" si="171"/>
        <v>9045.065383593399</v>
      </c>
      <c r="BY203" s="334">
        <f t="shared" si="171"/>
        <v>7716.1416292451995</v>
      </c>
      <c r="BZ203" s="334">
        <f t="shared" ref="BZ203:CL203" si="172">+BZ205+BZ210</f>
        <v>10639.884614233999</v>
      </c>
      <c r="CA203" s="450">
        <f>SUM(BO203:BZ203)</f>
        <v>99867.11637174421</v>
      </c>
      <c r="CB203" s="333">
        <f t="shared" si="172"/>
        <v>7716.369539061001</v>
      </c>
      <c r="CC203" s="334">
        <f t="shared" si="172"/>
        <v>6138.5304445011998</v>
      </c>
      <c r="CD203" s="334">
        <f t="shared" si="172"/>
        <v>7697.5132325352006</v>
      </c>
      <c r="CE203" s="334">
        <f t="shared" si="172"/>
        <v>8833.8120219911998</v>
      </c>
      <c r="CF203" s="334">
        <f t="shared" si="172"/>
        <v>7755.9302820874</v>
      </c>
      <c r="CG203" s="334">
        <f t="shared" ref="CG203:CH203" si="173">+CG205+CG210</f>
        <v>8070.6604925987995</v>
      </c>
      <c r="CH203" s="334">
        <f t="shared" si="173"/>
        <v>7440.9820989026002</v>
      </c>
      <c r="CI203" s="334">
        <f t="shared" si="172"/>
        <v>6944.8230265124002</v>
      </c>
      <c r="CJ203" s="334">
        <f t="shared" si="172"/>
        <v>7259.7404354620003</v>
      </c>
      <c r="CK203" s="334">
        <f t="shared" si="172"/>
        <v>8073.8267754926001</v>
      </c>
      <c r="CL203" s="334">
        <f t="shared" si="172"/>
        <v>7182.9155399548008</v>
      </c>
      <c r="CM203" s="335">
        <f t="shared" ref="CM203:CO203" si="174">+CM205+CM210</f>
        <v>10684.7354228028</v>
      </c>
      <c r="CN203" s="334">
        <f t="shared" si="174"/>
        <v>6986.3160900546</v>
      </c>
      <c r="CO203" s="335">
        <f t="shared" si="174"/>
        <v>6284.8711499102001</v>
      </c>
      <c r="CP203" s="333">
        <f>SUM($BO203:$BP203)</f>
        <v>14944.812857159803</v>
      </c>
      <c r="CQ203" s="334">
        <f>SUM($CB203:$CC203)</f>
        <v>13854.899983562202</v>
      </c>
      <c r="CR203" s="335">
        <f>SUM($CN203:$CO203)</f>
        <v>13271.1872399648</v>
      </c>
      <c r="CS203" s="549">
        <f t="shared" ref="CS203:CS208" si="175">((CR203/CQ203)-1)*100</f>
        <v>-4.2130419150620551</v>
      </c>
      <c r="CT203" s="233"/>
      <c r="CU203" s="233"/>
      <c r="CV203" s="233"/>
      <c r="CW203" s="233"/>
      <c r="CX203" s="233"/>
      <c r="CY203" s="233"/>
      <c r="CZ203" s="233"/>
      <c r="DA203" s="233"/>
      <c r="DB203" s="233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</row>
    <row r="204" spans="1:120" ht="20.100000000000001" customHeight="1" x14ac:dyDescent="0.2">
      <c r="A204" s="542"/>
      <c r="B204" s="28" t="s">
        <v>60</v>
      </c>
      <c r="C204" s="414"/>
      <c r="D204" s="30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11"/>
      <c r="P204" s="426"/>
      <c r="Q204" s="312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313"/>
      <c r="AC204" s="9"/>
      <c r="AD204" s="314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313"/>
      <c r="AP204" s="315">
        <v>40909</v>
      </c>
      <c r="AQ204" s="316">
        <v>40940</v>
      </c>
      <c r="AR204" s="315">
        <v>40969</v>
      </c>
      <c r="AS204" s="316">
        <v>41000</v>
      </c>
      <c r="AT204" s="315">
        <v>41030</v>
      </c>
      <c r="AU204" s="316">
        <v>41061</v>
      </c>
      <c r="AV204" s="315">
        <v>41091</v>
      </c>
      <c r="AW204" s="316">
        <v>41122</v>
      </c>
      <c r="AX204" s="316">
        <v>41153</v>
      </c>
      <c r="AY204" s="316">
        <v>41183</v>
      </c>
      <c r="AZ204" s="316">
        <v>41214</v>
      </c>
      <c r="BA204" s="316">
        <v>41244</v>
      </c>
      <c r="BB204" s="317">
        <v>41275</v>
      </c>
      <c r="BC204" s="316">
        <v>41306</v>
      </c>
      <c r="BD204" s="316">
        <v>41334</v>
      </c>
      <c r="BE204" s="316">
        <v>41365</v>
      </c>
      <c r="BF204" s="316">
        <v>41395</v>
      </c>
      <c r="BG204" s="316">
        <v>41426</v>
      </c>
      <c r="BH204" s="316">
        <v>41456</v>
      </c>
      <c r="BI204" s="316">
        <v>41487</v>
      </c>
      <c r="BJ204" s="316">
        <v>41518</v>
      </c>
      <c r="BK204" s="316">
        <v>41548</v>
      </c>
      <c r="BL204" s="316">
        <v>41579</v>
      </c>
      <c r="BM204" s="429">
        <v>41609</v>
      </c>
      <c r="BN204" s="451"/>
      <c r="BO204" s="316">
        <v>41640</v>
      </c>
      <c r="BP204" s="316">
        <v>41671</v>
      </c>
      <c r="BQ204" s="316">
        <v>41699</v>
      </c>
      <c r="BR204" s="316">
        <v>41730</v>
      </c>
      <c r="BS204" s="316">
        <v>41760</v>
      </c>
      <c r="BT204" s="316">
        <v>41791</v>
      </c>
      <c r="BU204" s="316">
        <v>41821</v>
      </c>
      <c r="BV204" s="316">
        <v>41852</v>
      </c>
      <c r="BW204" s="315"/>
      <c r="BX204" s="315"/>
      <c r="BY204" s="315"/>
      <c r="BZ204" s="315"/>
      <c r="CA204" s="570"/>
      <c r="CB204" s="430"/>
      <c r="CC204" s="315"/>
      <c r="CD204" s="315"/>
      <c r="CE204" s="315"/>
      <c r="CF204" s="315"/>
      <c r="CG204" s="315"/>
      <c r="CH204" s="315"/>
      <c r="CI204" s="315"/>
      <c r="CJ204" s="315"/>
      <c r="CK204" s="315"/>
      <c r="CL204" s="315"/>
      <c r="CM204" s="437"/>
      <c r="CN204" s="315"/>
      <c r="CO204" s="315"/>
      <c r="CP204" s="582"/>
      <c r="CQ204" s="120"/>
      <c r="CR204" s="398"/>
      <c r="CS204" s="360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</row>
    <row r="205" spans="1:120" s="38" customFormat="1" ht="20.100000000000001" customHeight="1" thickBot="1" x14ac:dyDescent="0.3">
      <c r="A205" s="542"/>
      <c r="B205" s="619" t="s">
        <v>49</v>
      </c>
      <c r="C205" s="636"/>
      <c r="D205" s="101">
        <f t="shared" ref="D205:BP205" si="176">SUM(D206:D208)</f>
        <v>3844.3602825300004</v>
      </c>
      <c r="E205" s="24">
        <f t="shared" si="176"/>
        <v>3486.19452697</v>
      </c>
      <c r="F205" s="24">
        <f t="shared" si="176"/>
        <v>3910.2526416600003</v>
      </c>
      <c r="G205" s="24">
        <f t="shared" si="176"/>
        <v>3983.71065172</v>
      </c>
      <c r="H205" s="24">
        <f t="shared" si="176"/>
        <v>3640.9952158400001</v>
      </c>
      <c r="I205" s="24">
        <f t="shared" si="176"/>
        <v>3858.9726897</v>
      </c>
      <c r="J205" s="24">
        <f t="shared" si="176"/>
        <v>4108.8802667</v>
      </c>
      <c r="K205" s="24">
        <f t="shared" si="176"/>
        <v>3888.5557145700004</v>
      </c>
      <c r="L205" s="24">
        <f t="shared" si="176"/>
        <v>4425.3230260199998</v>
      </c>
      <c r="M205" s="24">
        <f t="shared" si="176"/>
        <v>4668.7771934399998</v>
      </c>
      <c r="N205" s="24">
        <f t="shared" si="176"/>
        <v>4392.0750246000007</v>
      </c>
      <c r="O205" s="102">
        <f t="shared" si="176"/>
        <v>5305.3788000499999</v>
      </c>
      <c r="P205" s="24">
        <f t="shared" si="176"/>
        <v>49513.476033799998</v>
      </c>
      <c r="Q205" s="101">
        <f t="shared" si="176"/>
        <v>3942.6046813400003</v>
      </c>
      <c r="R205" s="24">
        <f t="shared" si="176"/>
        <v>3724.3562629400003</v>
      </c>
      <c r="S205" s="24">
        <f t="shared" si="176"/>
        <v>4764.4867709700002</v>
      </c>
      <c r="T205" s="24">
        <f t="shared" si="176"/>
        <v>4338.1262761899998</v>
      </c>
      <c r="U205" s="24">
        <f t="shared" si="176"/>
        <v>4189.3359614000001</v>
      </c>
      <c r="V205" s="24">
        <f t="shared" si="176"/>
        <v>4137.31866137</v>
      </c>
      <c r="W205" s="24">
        <f t="shared" si="176"/>
        <v>4122.8429933899997</v>
      </c>
      <c r="X205" s="24">
        <f t="shared" si="176"/>
        <v>4481.8160501399998</v>
      </c>
      <c r="Y205" s="24">
        <f t="shared" si="176"/>
        <v>4692.7963618800004</v>
      </c>
      <c r="Z205" s="24">
        <f t="shared" si="176"/>
        <v>4588.5951585700004</v>
      </c>
      <c r="AA205" s="24">
        <f t="shared" si="176"/>
        <v>4727.3836349100002</v>
      </c>
      <c r="AB205" s="102">
        <f t="shared" si="176"/>
        <v>6270.3457984200004</v>
      </c>
      <c r="AC205" s="24">
        <f t="shared" si="176"/>
        <v>53980.008611520003</v>
      </c>
      <c r="AD205" s="101">
        <f t="shared" si="176"/>
        <v>4626.3805682700004</v>
      </c>
      <c r="AE205" s="24">
        <f t="shared" si="176"/>
        <v>4983.7037740999995</v>
      </c>
      <c r="AF205" s="24">
        <f t="shared" si="176"/>
        <v>5522.7572527600005</v>
      </c>
      <c r="AG205" s="24">
        <f t="shared" si="176"/>
        <v>5230.7055551499998</v>
      </c>
      <c r="AH205" s="24">
        <f t="shared" si="176"/>
        <v>5711.8677845499997</v>
      </c>
      <c r="AI205" s="24">
        <f t="shared" si="176"/>
        <v>5356.4636704500008</v>
      </c>
      <c r="AJ205" s="24">
        <f t="shared" si="176"/>
        <v>6452.479788900001</v>
      </c>
      <c r="AK205" s="24">
        <f t="shared" si="176"/>
        <v>5708.3379421600002</v>
      </c>
      <c r="AL205" s="24">
        <f t="shared" si="176"/>
        <v>5699.0585548199997</v>
      </c>
      <c r="AM205" s="24">
        <f t="shared" si="176"/>
        <v>5399.1159766400006</v>
      </c>
      <c r="AN205" s="24">
        <f t="shared" si="176"/>
        <v>5152.4091880799997</v>
      </c>
      <c r="AO205" s="102">
        <f t="shared" si="176"/>
        <v>6852.2382316900002</v>
      </c>
      <c r="AP205" s="24">
        <f t="shared" si="176"/>
        <v>5671.8979370999996</v>
      </c>
      <c r="AQ205" s="24">
        <f t="shared" si="176"/>
        <v>4643.1292438399996</v>
      </c>
      <c r="AR205" s="24">
        <f t="shared" si="176"/>
        <v>5619.9325921499994</v>
      </c>
      <c r="AS205" s="24">
        <f t="shared" si="176"/>
        <v>5698.6080665199997</v>
      </c>
      <c r="AT205" s="24">
        <f t="shared" si="176"/>
        <v>6036.9372201999995</v>
      </c>
      <c r="AU205" s="24">
        <f t="shared" si="176"/>
        <v>5057.6399056400005</v>
      </c>
      <c r="AV205" s="24">
        <f t="shared" si="176"/>
        <v>6532.6236455400003</v>
      </c>
      <c r="AW205" s="24">
        <f t="shared" si="176"/>
        <v>6413.2653283100008</v>
      </c>
      <c r="AX205" s="24">
        <f t="shared" si="176"/>
        <v>5477.2064674499998</v>
      </c>
      <c r="AY205" s="24">
        <f t="shared" si="176"/>
        <v>6714.30961045</v>
      </c>
      <c r="AZ205" s="24">
        <f t="shared" si="176"/>
        <v>6032.0932708099999</v>
      </c>
      <c r="BA205" s="24">
        <f t="shared" si="176"/>
        <v>7750.4135320500009</v>
      </c>
      <c r="BB205" s="101">
        <f t="shared" si="176"/>
        <v>6659.8447804699999</v>
      </c>
      <c r="BC205" s="24">
        <f t="shared" si="176"/>
        <v>4944.0422155000006</v>
      </c>
      <c r="BD205" s="24">
        <f t="shared" si="176"/>
        <v>5727.7919160499996</v>
      </c>
      <c r="BE205" s="24">
        <f t="shared" si="176"/>
        <v>6855.2450791999991</v>
      </c>
      <c r="BF205" s="24">
        <f t="shared" si="176"/>
        <v>6058.1990774099995</v>
      </c>
      <c r="BG205" s="24">
        <f t="shared" si="176"/>
        <v>5563.5050787600003</v>
      </c>
      <c r="BH205" s="24">
        <f t="shared" si="176"/>
        <v>6457.55279479</v>
      </c>
      <c r="BI205" s="24">
        <f t="shared" si="176"/>
        <v>5983.9548035999997</v>
      </c>
      <c r="BJ205" s="24">
        <f t="shared" si="176"/>
        <v>5979.5972749100001</v>
      </c>
      <c r="BK205" s="24">
        <f t="shared" si="176"/>
        <v>6787.6908709400004</v>
      </c>
      <c r="BL205" s="24">
        <f t="shared" si="176"/>
        <v>6177.7909012499995</v>
      </c>
      <c r="BM205" s="102">
        <f t="shared" si="176"/>
        <v>8408.4662955499989</v>
      </c>
      <c r="BN205" s="23">
        <f>SUM(BB205:BM205)</f>
        <v>75603.681088429992</v>
      </c>
      <c r="BO205" s="24">
        <f t="shared" si="176"/>
        <v>6766.6438369900006</v>
      </c>
      <c r="BP205" s="24">
        <f t="shared" si="176"/>
        <v>5615.2124845799999</v>
      </c>
      <c r="BQ205" s="24">
        <f t="shared" ref="BQ205:BY205" si="177">SUM(BQ206:BQ208)</f>
        <v>5812.0283637099992</v>
      </c>
      <c r="BR205" s="24">
        <f t="shared" si="177"/>
        <v>7069.44850976</v>
      </c>
      <c r="BS205" s="24">
        <f t="shared" si="177"/>
        <v>6467.8529922400003</v>
      </c>
      <c r="BT205" s="24">
        <f t="shared" si="177"/>
        <v>5808.4242154499998</v>
      </c>
      <c r="BU205" s="24">
        <f t="shared" si="177"/>
        <v>8298.9133952000011</v>
      </c>
      <c r="BV205" s="24">
        <f t="shared" si="177"/>
        <v>6650.3570894599998</v>
      </c>
      <c r="BW205" s="24">
        <f t="shared" si="177"/>
        <v>6761.8761395399997</v>
      </c>
      <c r="BX205" s="24">
        <f t="shared" si="177"/>
        <v>7529.3402428999998</v>
      </c>
      <c r="BY205" s="24">
        <f t="shared" si="177"/>
        <v>6313.1166184899994</v>
      </c>
      <c r="BZ205" s="24">
        <f t="shared" ref="BZ205:CL205" si="178">SUM(BZ206:BZ208)</f>
        <v>8853.4783261199991</v>
      </c>
      <c r="CA205" s="25">
        <f>SUM(BO205:BZ205)</f>
        <v>81946.692214440001</v>
      </c>
      <c r="CB205" s="101">
        <f t="shared" si="178"/>
        <v>6596.3446734300005</v>
      </c>
      <c r="CC205" s="24">
        <f t="shared" si="178"/>
        <v>5228.4228063299997</v>
      </c>
      <c r="CD205" s="24">
        <f t="shared" si="178"/>
        <v>6614.9200531500001</v>
      </c>
      <c r="CE205" s="24">
        <f t="shared" si="178"/>
        <v>7492.6957562599991</v>
      </c>
      <c r="CF205" s="24">
        <f t="shared" si="178"/>
        <v>6402.8919354399995</v>
      </c>
      <c r="CG205" s="24">
        <f t="shared" ref="CG205:CH205" si="179">SUM(CG206:CG208)</f>
        <v>6645.3449047599997</v>
      </c>
      <c r="CH205" s="24">
        <f t="shared" si="179"/>
        <v>6334.9233422200004</v>
      </c>
      <c r="CI205" s="24">
        <f t="shared" si="178"/>
        <v>5926.3813839499999</v>
      </c>
      <c r="CJ205" s="24">
        <f t="shared" si="178"/>
        <v>6234.2657743700001</v>
      </c>
      <c r="CK205" s="24">
        <f t="shared" si="178"/>
        <v>6819.5506255699993</v>
      </c>
      <c r="CL205" s="24">
        <f t="shared" si="178"/>
        <v>6144.8676103200005</v>
      </c>
      <c r="CM205" s="102">
        <f t="shared" ref="CM205:CO205" si="180">SUM(CM206:CM208)</f>
        <v>9281.2980494900003</v>
      </c>
      <c r="CN205" s="24">
        <f t="shared" si="180"/>
        <v>6062.9676833200001</v>
      </c>
      <c r="CO205" s="102">
        <f t="shared" si="180"/>
        <v>5509.9389737900001</v>
      </c>
      <c r="CP205" s="101">
        <f>SUM($BO205:$BP205)</f>
        <v>12381.856321570001</v>
      </c>
      <c r="CQ205" s="24">
        <f>SUM($CB205:$CC205)</f>
        <v>11824.767479760001</v>
      </c>
      <c r="CR205" s="102">
        <f>SUM($CN205:$CO205)</f>
        <v>11572.906657110001</v>
      </c>
      <c r="CS205" s="361">
        <f t="shared" si="175"/>
        <v>-2.1299431306459171</v>
      </c>
      <c r="CT205" s="233"/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</row>
    <row r="206" spans="1:120" ht="20.100000000000001" customHeight="1" x14ac:dyDescent="0.25">
      <c r="A206" s="542"/>
      <c r="B206" s="286" t="s">
        <v>36</v>
      </c>
      <c r="C206" s="416"/>
      <c r="D206" s="52">
        <v>2704.2727363600002</v>
      </c>
      <c r="E206" s="26">
        <v>2450.09060206</v>
      </c>
      <c r="F206" s="26">
        <v>2846.1494643400001</v>
      </c>
      <c r="G206" s="26">
        <v>2753.3242117899999</v>
      </c>
      <c r="H206" s="26">
        <v>2619.8976497899998</v>
      </c>
      <c r="I206" s="26">
        <v>2651.7422641100002</v>
      </c>
      <c r="J206" s="26">
        <v>2933.6485753100001</v>
      </c>
      <c r="K206" s="26">
        <v>2758.3608585900001</v>
      </c>
      <c r="L206" s="26">
        <v>3222.1161796599999</v>
      </c>
      <c r="M206" s="26">
        <v>3306.57579992</v>
      </c>
      <c r="N206" s="26">
        <v>3051.1638513400003</v>
      </c>
      <c r="O206" s="76">
        <v>3583.81115778</v>
      </c>
      <c r="P206" s="111">
        <v>34881.153351050001</v>
      </c>
      <c r="Q206" s="45">
        <v>2871.6216772100001</v>
      </c>
      <c r="R206" s="31">
        <v>2799.1190035900004</v>
      </c>
      <c r="S206" s="31">
        <v>3608.7582450500004</v>
      </c>
      <c r="T206" s="31">
        <v>3237.2076050999999</v>
      </c>
      <c r="U206" s="31">
        <v>3004.8384983600004</v>
      </c>
      <c r="V206" s="31">
        <v>3299.9479305899999</v>
      </c>
      <c r="W206" s="31">
        <v>3287.0122201999998</v>
      </c>
      <c r="X206" s="31">
        <v>3466.5254378300001</v>
      </c>
      <c r="Y206" s="31">
        <v>3658.5373609499998</v>
      </c>
      <c r="Z206" s="31">
        <v>3627.4430324800001</v>
      </c>
      <c r="AA206" s="31">
        <v>3643.7891665900001</v>
      </c>
      <c r="AB206" s="160">
        <v>4304.9127265200004</v>
      </c>
      <c r="AC206" s="111">
        <v>40809.712904470005</v>
      </c>
      <c r="AD206" s="52">
        <v>3596.9744800900003</v>
      </c>
      <c r="AE206" s="26">
        <v>3831.4284025399998</v>
      </c>
      <c r="AF206" s="26">
        <v>4252.4174538300003</v>
      </c>
      <c r="AG206" s="26">
        <v>4151.8009689099999</v>
      </c>
      <c r="AH206" s="26">
        <v>4456.8379858199996</v>
      </c>
      <c r="AI206" s="26">
        <v>4178.0590182800006</v>
      </c>
      <c r="AJ206" s="26">
        <v>4615.6950155100003</v>
      </c>
      <c r="AK206" s="26">
        <v>4281.90336639</v>
      </c>
      <c r="AL206" s="26">
        <v>4330.5834237999998</v>
      </c>
      <c r="AM206" s="26">
        <v>3975.33848089</v>
      </c>
      <c r="AN206" s="26">
        <v>3934.4837325999997</v>
      </c>
      <c r="AO206" s="76">
        <v>4748.2051259</v>
      </c>
      <c r="AP206" s="31">
        <v>4216.08052391</v>
      </c>
      <c r="AQ206" s="31">
        <v>3605.1508649899997</v>
      </c>
      <c r="AR206" s="31">
        <v>4265.6164113300001</v>
      </c>
      <c r="AS206" s="31">
        <v>4266.8703065099999</v>
      </c>
      <c r="AT206" s="31">
        <v>4617.2962608500002</v>
      </c>
      <c r="AU206" s="31">
        <v>3741.2234930300001</v>
      </c>
      <c r="AV206" s="31">
        <v>4644.4769675100006</v>
      </c>
      <c r="AW206" s="31">
        <v>4941.1675200500003</v>
      </c>
      <c r="AX206" s="31">
        <v>4085.8709032600004</v>
      </c>
      <c r="AY206" s="31">
        <v>4979.68749923</v>
      </c>
      <c r="AZ206" s="31">
        <v>4536.2860582200001</v>
      </c>
      <c r="BA206" s="31">
        <v>4977.7942688800003</v>
      </c>
      <c r="BB206" s="52">
        <v>4864.0070425699996</v>
      </c>
      <c r="BC206" s="26">
        <v>3801.5984368899999</v>
      </c>
      <c r="BD206" s="26">
        <v>4085.3701500000002</v>
      </c>
      <c r="BE206" s="26">
        <v>4984.2992660800001</v>
      </c>
      <c r="BF206" s="26">
        <v>4550.8012742600004</v>
      </c>
      <c r="BG206" s="26">
        <v>4136.8157342600007</v>
      </c>
      <c r="BH206" s="26">
        <v>4684.14370762</v>
      </c>
      <c r="BI206" s="26">
        <v>4374.2258053800006</v>
      </c>
      <c r="BJ206" s="26">
        <v>4350.3311496300003</v>
      </c>
      <c r="BK206" s="26">
        <v>4912.9388802700005</v>
      </c>
      <c r="BL206" s="26">
        <v>4348.9133432899998</v>
      </c>
      <c r="BM206" s="76">
        <v>5314.0579453999999</v>
      </c>
      <c r="BN206" s="449">
        <f>SUM(BB206:BM206)</f>
        <v>54407.502735650007</v>
      </c>
      <c r="BO206" s="26">
        <v>4754.6722100200004</v>
      </c>
      <c r="BP206" s="26">
        <v>4165.0945804399998</v>
      </c>
      <c r="BQ206" s="26">
        <v>4520.1385625299999</v>
      </c>
      <c r="BR206" s="26">
        <v>5320.7420679099996</v>
      </c>
      <c r="BS206" s="26">
        <v>4983.9661588999998</v>
      </c>
      <c r="BT206" s="26">
        <v>4375.31129134</v>
      </c>
      <c r="BU206" s="26">
        <v>6620.7194856800006</v>
      </c>
      <c r="BV206" s="26">
        <v>4352.5931923400003</v>
      </c>
      <c r="BW206" s="98">
        <v>4974.5366557799998</v>
      </c>
      <c r="BX206" s="98">
        <v>5403.5522455800001</v>
      </c>
      <c r="BY206" s="98">
        <v>4486.7816060499999</v>
      </c>
      <c r="BZ206" s="98">
        <v>5757.2243553199996</v>
      </c>
      <c r="CA206" s="571">
        <f>SUM(BO206:BZ206)</f>
        <v>59715.332411889998</v>
      </c>
      <c r="CB206" s="138">
        <v>4777.3009260500003</v>
      </c>
      <c r="CC206" s="98">
        <v>4013.3280486599997</v>
      </c>
      <c r="CD206" s="98">
        <v>4833.6678401199997</v>
      </c>
      <c r="CE206" s="98">
        <v>5460.6109716899991</v>
      </c>
      <c r="CF206" s="98">
        <v>4749.2318952899996</v>
      </c>
      <c r="CG206" s="98">
        <v>4984.0589481699999</v>
      </c>
      <c r="CH206" s="98">
        <v>4696.4306120399997</v>
      </c>
      <c r="CI206" s="98">
        <v>4422.4202699899997</v>
      </c>
      <c r="CJ206" s="98">
        <v>4552.2345322900001</v>
      </c>
      <c r="CK206" s="98">
        <v>4953.2394885799995</v>
      </c>
      <c r="CL206" s="98">
        <v>4675.7538101700002</v>
      </c>
      <c r="CM206" s="243">
        <v>5967.2397903599995</v>
      </c>
      <c r="CN206" s="98">
        <v>4551.7889395000002</v>
      </c>
      <c r="CO206" s="98">
        <v>4313.7278796999999</v>
      </c>
      <c r="CP206" s="554">
        <f>SUM($BO206:$BP206)</f>
        <v>8919.7667904600003</v>
      </c>
      <c r="CQ206" s="111">
        <f>SUM($CB206:$CC206)</f>
        <v>8790.62897471</v>
      </c>
      <c r="CR206" s="248">
        <f>SUM($CN206:$CO206)</f>
        <v>8865.5168192000001</v>
      </c>
      <c r="CS206" s="362">
        <f t="shared" si="175"/>
        <v>0.85190541775164164</v>
      </c>
      <c r="CY206" s="233"/>
      <c r="CZ206" s="233"/>
      <c r="DA206" s="233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</row>
    <row r="207" spans="1:120" ht="20.100000000000001" customHeight="1" x14ac:dyDescent="0.25">
      <c r="A207" s="542"/>
      <c r="B207" s="59" t="s">
        <v>37</v>
      </c>
      <c r="C207" s="13"/>
      <c r="D207" s="52">
        <v>743.34899952000001</v>
      </c>
      <c r="E207" s="26">
        <v>551.86034308000001</v>
      </c>
      <c r="F207" s="26">
        <v>620.49535205999996</v>
      </c>
      <c r="G207" s="26">
        <v>641.17728482000007</v>
      </c>
      <c r="H207" s="26">
        <v>590.86667695000006</v>
      </c>
      <c r="I207" s="26">
        <v>629.56897638999999</v>
      </c>
      <c r="J207" s="26">
        <v>682.99584594000009</v>
      </c>
      <c r="K207" s="26">
        <v>600.95522884000002</v>
      </c>
      <c r="L207" s="26">
        <v>657.70655549000003</v>
      </c>
      <c r="M207" s="26">
        <v>823.34001250999995</v>
      </c>
      <c r="N207" s="26">
        <v>869.47097371000007</v>
      </c>
      <c r="O207" s="76">
        <v>1182.80208305</v>
      </c>
      <c r="P207" s="80">
        <v>8594.5883323599992</v>
      </c>
      <c r="Q207" s="52">
        <v>722.36401263000005</v>
      </c>
      <c r="R207" s="26">
        <v>497.35122699999999</v>
      </c>
      <c r="S207" s="26">
        <v>739.22564266999996</v>
      </c>
      <c r="T207" s="26">
        <v>670.0609188200001</v>
      </c>
      <c r="U207" s="26">
        <v>724.47100389000002</v>
      </c>
      <c r="V207" s="26">
        <v>436.76943949999998</v>
      </c>
      <c r="W207" s="26">
        <v>510.45960599</v>
      </c>
      <c r="X207" s="26">
        <v>661.41017644999999</v>
      </c>
      <c r="Y207" s="26">
        <v>591.73238212000001</v>
      </c>
      <c r="Z207" s="26">
        <v>636.64765629999999</v>
      </c>
      <c r="AA207" s="26">
        <v>742.34120826999992</v>
      </c>
      <c r="AB207" s="161">
        <v>1372.4986506600001</v>
      </c>
      <c r="AC207" s="80">
        <v>8305.3319242999987</v>
      </c>
      <c r="AD207" s="52">
        <v>723.07389824999996</v>
      </c>
      <c r="AE207" s="26">
        <v>657.8731679199999</v>
      </c>
      <c r="AF207" s="26">
        <v>696.42069871000001</v>
      </c>
      <c r="AG207" s="26">
        <v>644.66106754999998</v>
      </c>
      <c r="AH207" s="26">
        <v>699.69991877999996</v>
      </c>
      <c r="AI207" s="26">
        <v>689.26763538</v>
      </c>
      <c r="AJ207" s="26">
        <v>894.86092960000008</v>
      </c>
      <c r="AK207" s="26">
        <v>894.30809276000002</v>
      </c>
      <c r="AL207" s="26">
        <v>905.54445955999995</v>
      </c>
      <c r="AM207" s="26">
        <v>903.95431660999998</v>
      </c>
      <c r="AN207" s="26">
        <v>815.76523927999995</v>
      </c>
      <c r="AO207" s="76">
        <v>1598.8593762</v>
      </c>
      <c r="AP207" s="26">
        <v>912.59292260000007</v>
      </c>
      <c r="AQ207" s="26">
        <v>649.56583044000001</v>
      </c>
      <c r="AR207" s="26">
        <v>808.40303540000002</v>
      </c>
      <c r="AS207" s="26">
        <v>660.72257542</v>
      </c>
      <c r="AT207" s="26">
        <v>938.12368749999996</v>
      </c>
      <c r="AU207" s="26">
        <v>810.71077676000004</v>
      </c>
      <c r="AV207" s="26">
        <v>948.68603117999999</v>
      </c>
      <c r="AW207" s="26">
        <v>983.65331665999997</v>
      </c>
      <c r="AX207" s="26">
        <v>869.86681675</v>
      </c>
      <c r="AY207" s="26">
        <v>1084.5676165899999</v>
      </c>
      <c r="AZ207" s="26">
        <v>1047.4959149700001</v>
      </c>
      <c r="BA207" s="26">
        <v>2097.2363532700001</v>
      </c>
      <c r="BB207" s="52">
        <v>1245.0658316400002</v>
      </c>
      <c r="BC207" s="26">
        <v>729.56234826000002</v>
      </c>
      <c r="BD207" s="26">
        <v>942.08171433000007</v>
      </c>
      <c r="BE207" s="26">
        <v>1225.1938000599998</v>
      </c>
      <c r="BF207" s="26">
        <v>994.66714953999997</v>
      </c>
      <c r="BG207" s="26">
        <v>924.41446121000001</v>
      </c>
      <c r="BH207" s="26">
        <v>1127.25603815</v>
      </c>
      <c r="BI207" s="26">
        <v>1052.71837043</v>
      </c>
      <c r="BJ207" s="26">
        <v>1048.8910974099999</v>
      </c>
      <c r="BK207" s="26">
        <v>1219.5989604000001</v>
      </c>
      <c r="BL207" s="26">
        <v>1175.2773338</v>
      </c>
      <c r="BM207" s="76">
        <v>2436.21250663</v>
      </c>
      <c r="BN207" s="449">
        <f>SUM(BB207:BM207)</f>
        <v>14120.93961186</v>
      </c>
      <c r="BO207" s="26">
        <v>1549.1230235399998</v>
      </c>
      <c r="BP207" s="26">
        <v>995.90339767</v>
      </c>
      <c r="BQ207" s="26">
        <v>832.69680930999994</v>
      </c>
      <c r="BR207" s="26">
        <v>1103.16771943</v>
      </c>
      <c r="BS207" s="26">
        <v>983.54292969000005</v>
      </c>
      <c r="BT207" s="26">
        <v>920.62933267999995</v>
      </c>
      <c r="BU207" s="26">
        <v>1256.24933106</v>
      </c>
      <c r="BV207" s="26">
        <v>1148.88194856</v>
      </c>
      <c r="BW207" s="98">
        <v>1207.00140784</v>
      </c>
      <c r="BX207" s="98">
        <v>1488.12670368</v>
      </c>
      <c r="BY207" s="98">
        <v>1318.18928729</v>
      </c>
      <c r="BZ207" s="98">
        <v>2468.8930167399999</v>
      </c>
      <c r="CA207" s="439">
        <f t="shared" ref="CA207:CA208" si="181">SUM(BO207:BZ207)</f>
        <v>15272.404907490001</v>
      </c>
      <c r="CB207" s="138">
        <v>1184.9927853900001</v>
      </c>
      <c r="CC207" s="98">
        <v>796.86278252</v>
      </c>
      <c r="CD207" s="98">
        <v>1273.2687363099999</v>
      </c>
      <c r="CE207" s="98">
        <v>1362.7696635299999</v>
      </c>
      <c r="CF207" s="98">
        <v>1063.31140615</v>
      </c>
      <c r="CG207" s="98">
        <v>961.89268373000004</v>
      </c>
      <c r="CH207" s="98">
        <v>957.61743136000007</v>
      </c>
      <c r="CI207" s="98">
        <v>875.80243636</v>
      </c>
      <c r="CJ207" s="98">
        <v>1053.7487433700001</v>
      </c>
      <c r="CK207" s="98">
        <v>1209.58761392</v>
      </c>
      <c r="CL207" s="98">
        <v>919.28658833000009</v>
      </c>
      <c r="CM207" s="243">
        <v>2489.1770913099999</v>
      </c>
      <c r="CN207" s="98">
        <v>836.88344305999999</v>
      </c>
      <c r="CO207" s="98">
        <v>685.99362267999993</v>
      </c>
      <c r="CP207" s="555">
        <f t="shared" ref="CP207:CP208" si="182">SUM($BO207:$BP207)</f>
        <v>2545.0264212100001</v>
      </c>
      <c r="CQ207" s="80">
        <f>SUM($CB207:$CC207)</f>
        <v>1981.85556791</v>
      </c>
      <c r="CR207" s="27">
        <f>SUM($CN207:$CO207)</f>
        <v>1522.87706574</v>
      </c>
      <c r="CS207" s="359">
        <f t="shared" si="175"/>
        <v>-23.159028821359751</v>
      </c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</row>
    <row r="208" spans="1:120" ht="20.100000000000001" customHeight="1" thickBot="1" x14ac:dyDescent="0.3">
      <c r="A208" s="542"/>
      <c r="B208" s="59" t="s">
        <v>38</v>
      </c>
      <c r="C208" s="13"/>
      <c r="D208" s="52">
        <v>396.73854664999999</v>
      </c>
      <c r="E208" s="26">
        <v>484.24358182999998</v>
      </c>
      <c r="F208" s="26">
        <v>443.60782525999997</v>
      </c>
      <c r="G208" s="26">
        <v>589.20915510999998</v>
      </c>
      <c r="H208" s="26">
        <v>430.23088910000001</v>
      </c>
      <c r="I208" s="26">
        <v>577.66144919999999</v>
      </c>
      <c r="J208" s="26">
        <v>492.23584545</v>
      </c>
      <c r="K208" s="26">
        <v>529.23962714000004</v>
      </c>
      <c r="L208" s="26">
        <v>545.50029086999996</v>
      </c>
      <c r="M208" s="26">
        <v>538.86138100999995</v>
      </c>
      <c r="N208" s="26">
        <v>471.44019954999999</v>
      </c>
      <c r="O208" s="76">
        <v>538.76555922</v>
      </c>
      <c r="P208" s="80">
        <v>6037.7343503899992</v>
      </c>
      <c r="Q208" s="46">
        <v>348.61899149999999</v>
      </c>
      <c r="R208" s="32">
        <v>427.88603235000005</v>
      </c>
      <c r="S208" s="32">
        <v>416.50288325000002</v>
      </c>
      <c r="T208" s="32">
        <v>430.85775226999999</v>
      </c>
      <c r="U208" s="32">
        <v>460.02645914999999</v>
      </c>
      <c r="V208" s="32">
        <v>400.60129128</v>
      </c>
      <c r="W208" s="32">
        <v>325.3711672</v>
      </c>
      <c r="X208" s="32">
        <v>353.88043586000003</v>
      </c>
      <c r="Y208" s="32">
        <v>442.52661881</v>
      </c>
      <c r="Z208" s="32">
        <v>324.50446979000003</v>
      </c>
      <c r="AA208" s="32">
        <v>341.25326004999999</v>
      </c>
      <c r="AB208" s="64">
        <v>592.93442124000001</v>
      </c>
      <c r="AC208" s="24">
        <v>4864.9637827500001</v>
      </c>
      <c r="AD208" s="52">
        <v>306.33218993000003</v>
      </c>
      <c r="AE208" s="26">
        <v>494.40220363999998</v>
      </c>
      <c r="AF208" s="26">
        <v>573.91910022000002</v>
      </c>
      <c r="AG208" s="26">
        <v>434.24351868999997</v>
      </c>
      <c r="AH208" s="26">
        <v>555.32987995000008</v>
      </c>
      <c r="AI208" s="26">
        <v>489.13701679000002</v>
      </c>
      <c r="AJ208" s="26">
        <v>941.92384378999998</v>
      </c>
      <c r="AK208" s="26">
        <v>532.12648301000002</v>
      </c>
      <c r="AL208" s="26">
        <v>462.93067145999999</v>
      </c>
      <c r="AM208" s="26">
        <v>519.82317913999998</v>
      </c>
      <c r="AN208" s="26">
        <v>402.16021619999998</v>
      </c>
      <c r="AO208" s="76">
        <v>505.17372958999999</v>
      </c>
      <c r="AP208" s="32">
        <v>543.22449059000007</v>
      </c>
      <c r="AQ208" s="32">
        <v>388.41254841</v>
      </c>
      <c r="AR208" s="32">
        <v>545.91314541999998</v>
      </c>
      <c r="AS208" s="32">
        <v>771.01518458999999</v>
      </c>
      <c r="AT208" s="32">
        <v>481.51727185000004</v>
      </c>
      <c r="AU208" s="32">
        <v>505.70563585000002</v>
      </c>
      <c r="AV208" s="32">
        <v>939.46064684999999</v>
      </c>
      <c r="AW208" s="32">
        <v>488.44449160000005</v>
      </c>
      <c r="AX208" s="32">
        <v>521.46874744000002</v>
      </c>
      <c r="AY208" s="32">
        <v>650.05449463000002</v>
      </c>
      <c r="AZ208" s="32">
        <v>448.31129762</v>
      </c>
      <c r="BA208" s="32">
        <v>675.38290989999996</v>
      </c>
      <c r="BB208" s="46">
        <v>550.77190626000004</v>
      </c>
      <c r="BC208" s="26">
        <v>412.88143035000002</v>
      </c>
      <c r="BD208" s="26">
        <v>700.34005172000002</v>
      </c>
      <c r="BE208" s="26">
        <v>645.75201305999997</v>
      </c>
      <c r="BF208" s="26">
        <v>512.73065360999999</v>
      </c>
      <c r="BG208" s="26">
        <v>502.27488329000005</v>
      </c>
      <c r="BH208" s="26">
        <v>646.15304902000003</v>
      </c>
      <c r="BI208" s="26">
        <v>557.01062778999994</v>
      </c>
      <c r="BJ208" s="26">
        <v>580.37502787000005</v>
      </c>
      <c r="BK208" s="26">
        <v>655.15303026999993</v>
      </c>
      <c r="BL208" s="26">
        <v>653.60022415999993</v>
      </c>
      <c r="BM208" s="76">
        <v>658.19584351999993</v>
      </c>
      <c r="BN208" s="449">
        <f>SUM(BB208:BM208)</f>
        <v>7075.2387409200001</v>
      </c>
      <c r="BO208" s="32">
        <v>462.84860343000003</v>
      </c>
      <c r="BP208" s="32">
        <v>454.21450647</v>
      </c>
      <c r="BQ208" s="32">
        <v>459.19299187000001</v>
      </c>
      <c r="BR208" s="32">
        <v>645.53872242</v>
      </c>
      <c r="BS208" s="32">
        <v>500.34390364999996</v>
      </c>
      <c r="BT208" s="32">
        <v>512.48359143000005</v>
      </c>
      <c r="BU208" s="32">
        <v>421.94457846</v>
      </c>
      <c r="BV208" s="32">
        <v>1148.88194856</v>
      </c>
      <c r="BW208" s="246">
        <v>580.33807591999994</v>
      </c>
      <c r="BX208" s="246">
        <v>637.66129363999994</v>
      </c>
      <c r="BY208" s="246">
        <v>508.14572514999998</v>
      </c>
      <c r="BZ208" s="246">
        <v>627.36095405999993</v>
      </c>
      <c r="CA208" s="403">
        <f t="shared" si="181"/>
        <v>6958.9548950599992</v>
      </c>
      <c r="CB208" s="245">
        <v>634.05096199000002</v>
      </c>
      <c r="CC208" s="246">
        <v>418.23197514999998</v>
      </c>
      <c r="CD208" s="246">
        <v>507.98347672000006</v>
      </c>
      <c r="CE208" s="246">
        <v>669.31512104000001</v>
      </c>
      <c r="CF208" s="246">
        <v>590.34863399999995</v>
      </c>
      <c r="CG208" s="246">
        <v>699.39327286000002</v>
      </c>
      <c r="CH208" s="246">
        <v>680.87529882000001</v>
      </c>
      <c r="CI208" s="246">
        <v>628.15867760000003</v>
      </c>
      <c r="CJ208" s="246">
        <v>628.28249871000003</v>
      </c>
      <c r="CK208" s="246">
        <v>656.72352307000006</v>
      </c>
      <c r="CL208" s="246">
        <v>549.82721182</v>
      </c>
      <c r="CM208" s="247">
        <v>824.88116782000009</v>
      </c>
      <c r="CN208" s="246">
        <v>674.29530076000003</v>
      </c>
      <c r="CO208" s="246">
        <v>510.21747141000003</v>
      </c>
      <c r="CP208" s="101">
        <f t="shared" si="182"/>
        <v>917.06310989999997</v>
      </c>
      <c r="CQ208" s="24">
        <f>SUM($CB208:$CC208)</f>
        <v>1052.2829371400001</v>
      </c>
      <c r="CR208" s="102">
        <f>SUM($CN208:$CO208)</f>
        <v>1184.5127721700001</v>
      </c>
      <c r="CS208" s="361">
        <f t="shared" si="175"/>
        <v>12.565996307930982</v>
      </c>
      <c r="CU208" s="268"/>
      <c r="CV208" s="270"/>
    </row>
    <row r="209" spans="1:120" ht="20.100000000000001" customHeight="1" x14ac:dyDescent="0.25">
      <c r="A209" s="542"/>
      <c r="B209" s="28" t="s">
        <v>61</v>
      </c>
      <c r="C209" s="19"/>
      <c r="D209" s="45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134"/>
      <c r="P209" s="111"/>
      <c r="Q209" s="45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160"/>
      <c r="AC209" s="111"/>
      <c r="AD209" s="45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134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45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134"/>
      <c r="BN209" s="452"/>
      <c r="BO209" s="31"/>
      <c r="BP209" s="31"/>
      <c r="BQ209" s="31"/>
      <c r="BR209" s="31"/>
      <c r="BS209" s="31"/>
      <c r="BT209" s="31"/>
      <c r="BU209" s="31"/>
      <c r="BV209" s="31"/>
      <c r="BW209" s="34"/>
      <c r="BX209" s="34"/>
      <c r="BY209" s="34"/>
      <c r="BZ209" s="34"/>
      <c r="CA209" s="571"/>
      <c r="CB209" s="112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5"/>
      <c r="CN209" s="34"/>
      <c r="CO209" s="34"/>
      <c r="CP209" s="554"/>
      <c r="CQ209" s="111"/>
      <c r="CR209" s="248"/>
      <c r="CS209" s="349"/>
      <c r="CU209" s="270"/>
      <c r="CV209" s="270"/>
    </row>
    <row r="210" spans="1:120" ht="20.100000000000001" customHeight="1" thickBot="1" x14ac:dyDescent="0.3">
      <c r="A210" s="542"/>
      <c r="B210" s="619" t="s">
        <v>49</v>
      </c>
      <c r="C210" s="636"/>
      <c r="D210" s="101">
        <f t="shared" ref="D210:BP210" si="183">SUM(D211:D213)</f>
        <v>1502.2677022321996</v>
      </c>
      <c r="E210" s="24">
        <f t="shared" si="183"/>
        <v>1379.4326061141001</v>
      </c>
      <c r="F210" s="24">
        <f t="shared" si="183"/>
        <v>1672.2927940757995</v>
      </c>
      <c r="G210" s="24">
        <f t="shared" si="183"/>
        <v>1707.1090102767</v>
      </c>
      <c r="H210" s="24">
        <f t="shared" si="183"/>
        <v>1889.6212597772001</v>
      </c>
      <c r="I210" s="24">
        <f t="shared" si="183"/>
        <v>1983.8934780213999</v>
      </c>
      <c r="J210" s="24">
        <f t="shared" si="183"/>
        <v>2123.7476866445004</v>
      </c>
      <c r="K210" s="24">
        <f t="shared" si="183"/>
        <v>1803.1448514543999</v>
      </c>
      <c r="L210" s="24">
        <f t="shared" si="183"/>
        <v>1844.7706112156002</v>
      </c>
      <c r="M210" s="24">
        <f t="shared" si="183"/>
        <v>2002.4147525895</v>
      </c>
      <c r="N210" s="24">
        <f t="shared" si="183"/>
        <v>1925.3739303280997</v>
      </c>
      <c r="O210" s="102">
        <f t="shared" si="183"/>
        <v>2063.1770973338998</v>
      </c>
      <c r="P210" s="24">
        <f t="shared" si="183"/>
        <v>21897.2457800634</v>
      </c>
      <c r="Q210" s="101">
        <f t="shared" si="183"/>
        <v>1634.6604491155999</v>
      </c>
      <c r="R210" s="24">
        <f t="shared" si="183"/>
        <v>1409.0512390884001</v>
      </c>
      <c r="S210" s="24">
        <f t="shared" si="183"/>
        <v>1778.6993542923001</v>
      </c>
      <c r="T210" s="24">
        <f t="shared" si="183"/>
        <v>2024.7006831433</v>
      </c>
      <c r="U210" s="24">
        <f t="shared" si="183"/>
        <v>1979.1633243229999</v>
      </c>
      <c r="V210" s="24">
        <f t="shared" si="183"/>
        <v>1882.4153955347997</v>
      </c>
      <c r="W210" s="24">
        <f t="shared" si="183"/>
        <v>1786.2653875692999</v>
      </c>
      <c r="X210" s="24">
        <f t="shared" si="183"/>
        <v>1726.1593571226999</v>
      </c>
      <c r="Y210" s="24">
        <f t="shared" si="183"/>
        <v>1632.6893439887999</v>
      </c>
      <c r="Z210" s="24">
        <f t="shared" si="183"/>
        <v>1601.4262083780998</v>
      </c>
      <c r="AA210" s="24">
        <f t="shared" si="183"/>
        <v>1766.9309456143001</v>
      </c>
      <c r="AB210" s="102">
        <f t="shared" si="183"/>
        <v>2180.8714223910001</v>
      </c>
      <c r="AC210" s="24">
        <f t="shared" si="183"/>
        <v>21403.033110561606</v>
      </c>
      <c r="AD210" s="101">
        <f t="shared" si="183"/>
        <v>1437.7940273165998</v>
      </c>
      <c r="AE210" s="24">
        <f t="shared" si="183"/>
        <v>1319.1628041199988</v>
      </c>
      <c r="AF210" s="24">
        <f t="shared" si="183"/>
        <v>1515.0515295138846</v>
      </c>
      <c r="AG210" s="24">
        <f t="shared" si="183"/>
        <v>1995.2154617691986</v>
      </c>
      <c r="AH210" s="24">
        <f t="shared" si="183"/>
        <v>2345.1483234803</v>
      </c>
      <c r="AI210" s="24">
        <f t="shared" si="183"/>
        <v>1786.794264629566</v>
      </c>
      <c r="AJ210" s="24">
        <f t="shared" si="183"/>
        <v>1827.5117017954069</v>
      </c>
      <c r="AK210" s="24">
        <f t="shared" si="183"/>
        <v>1991.106228335701</v>
      </c>
      <c r="AL210" s="24">
        <f t="shared" si="183"/>
        <v>1800.5131527645008</v>
      </c>
      <c r="AM210" s="24">
        <f t="shared" si="183"/>
        <v>1904.8796101254006</v>
      </c>
      <c r="AN210" s="24">
        <f t="shared" si="183"/>
        <v>1713.5784208239882</v>
      </c>
      <c r="AO210" s="102">
        <f t="shared" si="183"/>
        <v>2060.7980908256</v>
      </c>
      <c r="AP210" s="24">
        <f t="shared" si="183"/>
        <v>1451.5736799480001</v>
      </c>
      <c r="AQ210" s="24">
        <f t="shared" si="183"/>
        <v>1533.7511592633998</v>
      </c>
      <c r="AR210" s="24">
        <f t="shared" si="183"/>
        <v>1801.0440049882</v>
      </c>
      <c r="AS210" s="24">
        <f t="shared" si="183"/>
        <v>2137.8448222026</v>
      </c>
      <c r="AT210" s="24">
        <f t="shared" si="183"/>
        <v>2449.8769562764001</v>
      </c>
      <c r="AU210" s="24">
        <f t="shared" si="183"/>
        <v>1792.4504300976</v>
      </c>
      <c r="AV210" s="24">
        <f t="shared" si="183"/>
        <v>1681.8079821298002</v>
      </c>
      <c r="AW210" s="24">
        <f t="shared" si="183"/>
        <v>1608.0592558464</v>
      </c>
      <c r="AX210" s="24">
        <f t="shared" si="183"/>
        <v>1369.9558485563998</v>
      </c>
      <c r="AY210" s="24">
        <f t="shared" si="183"/>
        <v>1828.1088452396</v>
      </c>
      <c r="AZ210" s="24">
        <f t="shared" si="183"/>
        <v>1507.6500002185999</v>
      </c>
      <c r="BA210" s="24">
        <f t="shared" si="183"/>
        <v>1775.7282372592003</v>
      </c>
      <c r="BB210" s="101">
        <f t="shared" si="183"/>
        <v>1515.3906941530001</v>
      </c>
      <c r="BC210" s="24">
        <f t="shared" si="183"/>
        <v>1287.4050975702</v>
      </c>
      <c r="BD210" s="24">
        <f t="shared" si="183"/>
        <v>1357.3383149718002</v>
      </c>
      <c r="BE210" s="24">
        <f t="shared" si="183"/>
        <v>1840.7359498276003</v>
      </c>
      <c r="BF210" s="24">
        <f t="shared" si="183"/>
        <v>2125.1300686980003</v>
      </c>
      <c r="BG210" s="24">
        <f t="shared" si="183"/>
        <v>1861.4861774348001</v>
      </c>
      <c r="BH210" s="24">
        <f t="shared" si="183"/>
        <v>1760.7215781288</v>
      </c>
      <c r="BI210" s="24">
        <f t="shared" si="183"/>
        <v>1489.4435113068</v>
      </c>
      <c r="BJ210" s="24">
        <f t="shared" si="183"/>
        <v>1550.5693688464</v>
      </c>
      <c r="BK210" s="24">
        <f t="shared" si="183"/>
        <v>1783.878949895</v>
      </c>
      <c r="BL210" s="24">
        <f t="shared" si="183"/>
        <v>1548.4286410880002</v>
      </c>
      <c r="BM210" s="102">
        <f t="shared" si="183"/>
        <v>1825.7597996554002</v>
      </c>
      <c r="BN210" s="23">
        <f t="shared" ref="BN210:BN216" si="184">SUM(BB210:BM210)</f>
        <v>19946.288151575802</v>
      </c>
      <c r="BO210" s="24">
        <f t="shared" si="183"/>
        <v>1478.6863823508002</v>
      </c>
      <c r="BP210" s="24">
        <f t="shared" si="183"/>
        <v>1084.2701532389999</v>
      </c>
      <c r="BQ210" s="24">
        <f t="shared" ref="BQ210:BY210" si="185">SUM(BQ211:BQ213)</f>
        <v>1226.8960677008001</v>
      </c>
      <c r="BR210" s="24">
        <f t="shared" si="185"/>
        <v>1670.5855569354003</v>
      </c>
      <c r="BS210" s="24">
        <f t="shared" si="185"/>
        <v>1789.5599278690001</v>
      </c>
      <c r="BT210" s="24">
        <f t="shared" si="185"/>
        <v>1617.3762813292001</v>
      </c>
      <c r="BU210" s="24">
        <f t="shared" si="185"/>
        <v>1684.8758392998</v>
      </c>
      <c r="BV210" s="24">
        <f t="shared" si="185"/>
        <v>1353.8236978322002</v>
      </c>
      <c r="BW210" s="24">
        <f t="shared" si="185"/>
        <v>1309.1938111853997</v>
      </c>
      <c r="BX210" s="24">
        <f t="shared" si="185"/>
        <v>1515.7251406934001</v>
      </c>
      <c r="BY210" s="24">
        <f t="shared" si="185"/>
        <v>1403.0250107552001</v>
      </c>
      <c r="BZ210" s="24">
        <f t="shared" ref="BZ210:CL210" si="186">SUM(BZ211:BZ213)</f>
        <v>1786.4062881140003</v>
      </c>
      <c r="CA210" s="23">
        <f>SUM(BO210:BZ210)</f>
        <v>17920.424157304202</v>
      </c>
      <c r="CB210" s="101">
        <f t="shared" si="186"/>
        <v>1120.024865631</v>
      </c>
      <c r="CC210" s="24">
        <f t="shared" si="186"/>
        <v>910.10763817120005</v>
      </c>
      <c r="CD210" s="24">
        <f t="shared" si="186"/>
        <v>1082.5931793852001</v>
      </c>
      <c r="CE210" s="24">
        <f t="shared" si="186"/>
        <v>1341.1162657312</v>
      </c>
      <c r="CF210" s="24">
        <f t="shared" si="186"/>
        <v>1353.0383466474002</v>
      </c>
      <c r="CG210" s="24">
        <f t="shared" ref="CG210:CH210" si="187">SUM(CG211:CG213)</f>
        <v>1425.3155878388</v>
      </c>
      <c r="CH210" s="24">
        <f t="shared" si="187"/>
        <v>1106.0587566826</v>
      </c>
      <c r="CI210" s="24">
        <f t="shared" si="186"/>
        <v>1018.4416425624001</v>
      </c>
      <c r="CJ210" s="24">
        <f t="shared" si="186"/>
        <v>1025.4746610919999</v>
      </c>
      <c r="CK210" s="24">
        <f t="shared" si="186"/>
        <v>1254.2761499226003</v>
      </c>
      <c r="CL210" s="24">
        <f t="shared" si="186"/>
        <v>1038.0479296348001</v>
      </c>
      <c r="CM210" s="102">
        <f t="shared" ref="CM210:CO210" si="188">SUM(CM211:CM213)</f>
        <v>1403.4373733128</v>
      </c>
      <c r="CN210" s="24">
        <f t="shared" si="188"/>
        <v>923.34840673460008</v>
      </c>
      <c r="CO210" s="102">
        <f t="shared" si="188"/>
        <v>774.93217612019998</v>
      </c>
      <c r="CP210" s="101">
        <f t="shared" ref="CP210:CP222" si="189">SUM($BO210:$BP210)</f>
        <v>2562.9565355898003</v>
      </c>
      <c r="CQ210" s="24">
        <f t="shared" ref="CQ210:CQ222" si="190">SUM($CB210:$CC210)</f>
        <v>2030.1325038022001</v>
      </c>
      <c r="CR210" s="102">
        <f t="shared" ref="CR210:CR222" si="191">SUM($CN210:$CO210)</f>
        <v>1698.2805828548001</v>
      </c>
      <c r="CS210" s="361">
        <f t="shared" ref="CS210:CS213" si="192">((CR210/CQ210)-1)*100</f>
        <v>-16.346318298233253</v>
      </c>
      <c r="CV210" s="270"/>
    </row>
    <row r="211" spans="1:120" ht="20.100000000000001" customHeight="1" x14ac:dyDescent="0.25">
      <c r="A211" s="542"/>
      <c r="B211" s="59" t="s">
        <v>36</v>
      </c>
      <c r="C211" s="417"/>
      <c r="D211" s="52">
        <v>1088.0359861405998</v>
      </c>
      <c r="E211" s="26">
        <v>1018.8319537762001</v>
      </c>
      <c r="F211" s="26">
        <v>1305.7601651582997</v>
      </c>
      <c r="G211" s="26">
        <v>1347.0441396084</v>
      </c>
      <c r="H211" s="26">
        <v>1549.0743837835</v>
      </c>
      <c r="I211" s="26">
        <v>1606.0362878651999</v>
      </c>
      <c r="J211" s="26">
        <v>1576.1185868976002</v>
      </c>
      <c r="K211" s="26">
        <v>1375.5840237310999</v>
      </c>
      <c r="L211" s="26">
        <v>1457.526634756</v>
      </c>
      <c r="M211" s="26">
        <v>1530.6695303102999</v>
      </c>
      <c r="N211" s="26">
        <v>1533.3999999999999</v>
      </c>
      <c r="O211" s="76">
        <v>1609.2097886678</v>
      </c>
      <c r="P211" s="80">
        <v>16997.291480694999</v>
      </c>
      <c r="Q211" s="52">
        <v>1231.5889096006999</v>
      </c>
      <c r="R211" s="26">
        <v>1076.1496203191</v>
      </c>
      <c r="S211" s="26">
        <v>1334.5814281810001</v>
      </c>
      <c r="T211" s="26">
        <v>1570.8411321409001</v>
      </c>
      <c r="U211" s="26">
        <v>1548.0470430032999</v>
      </c>
      <c r="V211" s="26">
        <v>1400.6173990610998</v>
      </c>
      <c r="W211" s="26">
        <v>1390.9518927035999</v>
      </c>
      <c r="X211" s="26">
        <v>1374.2363598728998</v>
      </c>
      <c r="Y211" s="26">
        <v>1250.9783295217001</v>
      </c>
      <c r="Z211" s="26">
        <v>1301.4808979021998</v>
      </c>
      <c r="AA211" s="26">
        <v>1439.5131210635002</v>
      </c>
      <c r="AB211" s="76">
        <v>1843.1891593176001</v>
      </c>
      <c r="AC211" s="80">
        <v>16762.175292687603</v>
      </c>
      <c r="AD211" s="52">
        <v>1110.5513491161998</v>
      </c>
      <c r="AE211" s="26">
        <v>1089.9296180029221</v>
      </c>
      <c r="AF211" s="26">
        <v>1246.9153900486974</v>
      </c>
      <c r="AG211" s="26">
        <v>1713.2450975126653</v>
      </c>
      <c r="AH211" s="26">
        <v>1946.0909078962</v>
      </c>
      <c r="AI211" s="26">
        <v>1521.5647201322161</v>
      </c>
      <c r="AJ211" s="26">
        <v>1543.5618108661552</v>
      </c>
      <c r="AK211" s="26">
        <v>1704.6613173444007</v>
      </c>
      <c r="AL211" s="26">
        <v>1560.7415646462007</v>
      </c>
      <c r="AM211" s="26">
        <v>1585.6084531803006</v>
      </c>
      <c r="AN211" s="26">
        <v>1499.3043447710879</v>
      </c>
      <c r="AO211" s="76">
        <v>1752.4505742268</v>
      </c>
      <c r="AP211" s="26">
        <v>1251.8367895572001</v>
      </c>
      <c r="AQ211" s="26">
        <v>1332.7641014435999</v>
      </c>
      <c r="AR211" s="26">
        <v>1580.8948404312</v>
      </c>
      <c r="AS211" s="26">
        <v>1777.4551091751998</v>
      </c>
      <c r="AT211" s="26">
        <v>2205.4193970858</v>
      </c>
      <c r="AU211" s="26">
        <v>1573.9652285811999</v>
      </c>
      <c r="AV211" s="26">
        <v>1486.7358790480002</v>
      </c>
      <c r="AW211" s="26">
        <v>1372.2863545790001</v>
      </c>
      <c r="AX211" s="26">
        <v>1185.9387544269998</v>
      </c>
      <c r="AY211" s="26">
        <v>1562.874042527</v>
      </c>
      <c r="AZ211" s="26">
        <v>1295.9005724028</v>
      </c>
      <c r="BA211" s="26">
        <v>1582.4123359548003</v>
      </c>
      <c r="BB211" s="52">
        <v>1389.2516402982001</v>
      </c>
      <c r="BC211" s="26">
        <v>1180.8111817082001</v>
      </c>
      <c r="BD211" s="26">
        <v>1187.7064309950001</v>
      </c>
      <c r="BE211" s="26">
        <v>1660.1766403446002</v>
      </c>
      <c r="BF211" s="26">
        <v>2006.0092441046004</v>
      </c>
      <c r="BG211" s="26">
        <v>1679.7536683508001</v>
      </c>
      <c r="BH211" s="26">
        <v>1593.276735554</v>
      </c>
      <c r="BI211" s="26">
        <v>1345.6444663928</v>
      </c>
      <c r="BJ211" s="26">
        <v>1379.8668959824001</v>
      </c>
      <c r="BK211" s="26">
        <v>1590.4410676378</v>
      </c>
      <c r="BL211" s="26">
        <v>1352.2878273870001</v>
      </c>
      <c r="BM211" s="76">
        <v>1621.8675554340002</v>
      </c>
      <c r="BN211" s="449">
        <f t="shared" si="184"/>
        <v>17987.093354189401</v>
      </c>
      <c r="BO211" s="26">
        <v>1330.3090499258001</v>
      </c>
      <c r="BP211" s="26">
        <v>1000.7737105044</v>
      </c>
      <c r="BQ211" s="26">
        <v>1106.5547081344</v>
      </c>
      <c r="BR211" s="26">
        <v>1572.2847796572003</v>
      </c>
      <c r="BS211" s="26">
        <v>1685.6495112660002</v>
      </c>
      <c r="BT211" s="26">
        <v>1517.4318636232001</v>
      </c>
      <c r="BU211" s="26">
        <v>1568.8315835276001</v>
      </c>
      <c r="BV211" s="26">
        <v>1250.8630487780001</v>
      </c>
      <c r="BW211" s="98">
        <v>1168.3477400503998</v>
      </c>
      <c r="BX211" s="98">
        <v>1361.7052215984002</v>
      </c>
      <c r="BY211" s="98">
        <v>1276.2302862638001</v>
      </c>
      <c r="BZ211" s="98">
        <v>1657.7586379032002</v>
      </c>
      <c r="CA211" s="571">
        <f>SUM(BO211:BZ211)</f>
        <v>16496.740141232403</v>
      </c>
      <c r="CB211" s="138">
        <v>1030.1203341086</v>
      </c>
      <c r="CC211" s="98">
        <v>831.0143061248001</v>
      </c>
      <c r="CD211" s="98">
        <v>995.44216474080008</v>
      </c>
      <c r="CE211" s="98">
        <v>1238.5508087917999</v>
      </c>
      <c r="CF211" s="98">
        <v>1289.4736509942002</v>
      </c>
      <c r="CG211" s="98">
        <v>1228.8313052568001</v>
      </c>
      <c r="CH211" s="98">
        <v>1031.2450194466001</v>
      </c>
      <c r="CI211" s="98">
        <v>916.05240255900014</v>
      </c>
      <c r="CJ211" s="98">
        <v>944.65489027000001</v>
      </c>
      <c r="CK211" s="98">
        <v>1159.4767857246002</v>
      </c>
      <c r="CL211" s="98">
        <v>958.02888531560006</v>
      </c>
      <c r="CM211" s="243">
        <v>1305.1089312324</v>
      </c>
      <c r="CN211" s="98">
        <v>861.97815195380008</v>
      </c>
      <c r="CO211" s="98">
        <v>723.57414814020001</v>
      </c>
      <c r="CP211" s="554">
        <f t="shared" si="189"/>
        <v>2331.0827604302003</v>
      </c>
      <c r="CQ211" s="111">
        <f t="shared" si="190"/>
        <v>1861.1346402334002</v>
      </c>
      <c r="CR211" s="248">
        <f t="shared" si="191"/>
        <v>1585.5523000940002</v>
      </c>
      <c r="CS211" s="362">
        <f t="shared" si="192"/>
        <v>-14.807222120417896</v>
      </c>
      <c r="CU211" s="271"/>
      <c r="CV211" s="270"/>
    </row>
    <row r="212" spans="1:120" ht="20.100000000000001" customHeight="1" x14ac:dyDescent="0.25">
      <c r="A212" s="542"/>
      <c r="B212" s="59" t="s">
        <v>37</v>
      </c>
      <c r="C212" s="417"/>
      <c r="D212" s="66">
        <v>3.0134349616999998</v>
      </c>
      <c r="E212" s="67">
        <v>2.2900869676999998</v>
      </c>
      <c r="F212" s="67">
        <v>1.4624139652999999</v>
      </c>
      <c r="G212" s="67">
        <v>1.5828659506</v>
      </c>
      <c r="H212" s="67">
        <v>3.2103187123999994</v>
      </c>
      <c r="I212" s="26">
        <v>3.8849472428</v>
      </c>
      <c r="J212" s="67">
        <v>2.9320372803999999</v>
      </c>
      <c r="K212" s="67">
        <v>1.7257090608999999</v>
      </c>
      <c r="L212" s="26">
        <v>8.0060738416999992</v>
      </c>
      <c r="M212" s="67">
        <v>2.1686324873</v>
      </c>
      <c r="N212" s="67">
        <v>1.6539303281</v>
      </c>
      <c r="O212" s="241">
        <v>1.6373454918999999</v>
      </c>
      <c r="P212" s="80">
        <v>33.567796290800004</v>
      </c>
      <c r="Q212" s="52">
        <v>4.6394710013000005</v>
      </c>
      <c r="R212" s="67">
        <v>1.0081049741999999</v>
      </c>
      <c r="S212" s="26">
        <v>4.6328161149999998</v>
      </c>
      <c r="T212" s="67">
        <v>1.8933723412000001</v>
      </c>
      <c r="U212" s="67">
        <v>1.0729407505999999</v>
      </c>
      <c r="V212" s="67">
        <v>2.1707802928</v>
      </c>
      <c r="W212" s="26">
        <v>5.5961158382000002</v>
      </c>
      <c r="X212" s="67">
        <v>1.6470873911999999</v>
      </c>
      <c r="Y212" s="67">
        <v>1.8448844209999997</v>
      </c>
      <c r="Z212" s="67">
        <v>1.1209373555</v>
      </c>
      <c r="AA212" s="67">
        <v>2.7629000541999997</v>
      </c>
      <c r="AB212" s="76">
        <v>5.1606691537999998</v>
      </c>
      <c r="AC212" s="80">
        <v>33.550079689</v>
      </c>
      <c r="AD212" s="52">
        <v>9.917449253800001</v>
      </c>
      <c r="AE212" s="26">
        <v>8.2195162492923011</v>
      </c>
      <c r="AF212" s="26">
        <v>6.6736694638709713</v>
      </c>
      <c r="AG212" s="26">
        <v>1.0635083609333325</v>
      </c>
      <c r="AH212" s="26">
        <v>2.2196715137999998</v>
      </c>
      <c r="AI212" s="26">
        <v>4.8563640894666653</v>
      </c>
      <c r="AJ212" s="26">
        <v>0.84995597179354854</v>
      </c>
      <c r="AK212" s="26">
        <v>7.9850802798000045</v>
      </c>
      <c r="AL212" s="26">
        <v>0.64354615080000022</v>
      </c>
      <c r="AM212" s="26">
        <v>3.0791980284000013</v>
      </c>
      <c r="AN212" s="26">
        <v>1.6155617928333346</v>
      </c>
      <c r="AO212" s="76">
        <v>2.0401124127999997</v>
      </c>
      <c r="AP212" s="26">
        <v>0.64011469479999994</v>
      </c>
      <c r="AQ212" s="26">
        <v>3.8294852400000003E-2</v>
      </c>
      <c r="AR212" s="26">
        <v>3.4579627319999999</v>
      </c>
      <c r="AS212" s="26">
        <v>0.77938024080000001</v>
      </c>
      <c r="AT212" s="26">
        <v>0.1593802322</v>
      </c>
      <c r="AU212" s="26">
        <v>2.1971800018000001</v>
      </c>
      <c r="AV212" s="26">
        <v>1.0517044734000001</v>
      </c>
      <c r="AW212" s="26">
        <v>1.2147294236000001</v>
      </c>
      <c r="AX212" s="26">
        <v>0.62921058760000015</v>
      </c>
      <c r="AY212" s="26">
        <v>0.86548305060000008</v>
      </c>
      <c r="AZ212" s="26">
        <v>3.5402471972000007</v>
      </c>
      <c r="BA212" s="26">
        <v>2.4970349922000006</v>
      </c>
      <c r="BB212" s="52">
        <v>2.7700462537999999</v>
      </c>
      <c r="BC212" s="26">
        <v>12.8333133754</v>
      </c>
      <c r="BD212" s="26">
        <v>2.8292116958000002</v>
      </c>
      <c r="BE212" s="26">
        <v>4.5473432858000002</v>
      </c>
      <c r="BF212" s="26">
        <v>6.1654096336000004</v>
      </c>
      <c r="BG212" s="26">
        <v>2.4229201696000002</v>
      </c>
      <c r="BH212" s="26">
        <v>6.7097589342000008</v>
      </c>
      <c r="BI212" s="26">
        <v>6.3032099522000005</v>
      </c>
      <c r="BJ212" s="26">
        <v>7.5934968564000007</v>
      </c>
      <c r="BK212" s="26">
        <v>3.5757967461999995</v>
      </c>
      <c r="BL212" s="26">
        <v>5.8872102912000006</v>
      </c>
      <c r="BM212" s="76">
        <v>4.0101292084000004</v>
      </c>
      <c r="BN212" s="449">
        <f t="shared" si="184"/>
        <v>65.647846402599995</v>
      </c>
      <c r="BO212" s="26">
        <v>4.4336196464000004</v>
      </c>
      <c r="BP212" s="26">
        <v>3.0194043725999999</v>
      </c>
      <c r="BQ212" s="26">
        <v>4.2772132241999996</v>
      </c>
      <c r="BR212" s="26">
        <v>11.550044937200001</v>
      </c>
      <c r="BS212" s="26">
        <v>17.384449966799998</v>
      </c>
      <c r="BT212" s="26">
        <v>3.5236652052000004</v>
      </c>
      <c r="BU212" s="26">
        <v>3.7258685072000004</v>
      </c>
      <c r="BV212" s="26">
        <v>1.9651368659999999</v>
      </c>
      <c r="BW212" s="98">
        <v>13.273991886399999</v>
      </c>
      <c r="BX212" s="98">
        <v>4.0039877934000003</v>
      </c>
      <c r="BY212" s="98">
        <v>7.5920717600000005</v>
      </c>
      <c r="BZ212" s="98">
        <v>9.5701284755999989</v>
      </c>
      <c r="CA212" s="439">
        <f t="shared" ref="CA212:CA213" si="193">SUM(BO212:BZ212)</f>
        <v>84.319582640999997</v>
      </c>
      <c r="CB212" s="138">
        <v>1.6565512908000002</v>
      </c>
      <c r="CC212" s="98">
        <v>15.517212298</v>
      </c>
      <c r="CD212" s="98">
        <v>8.4054678596000016</v>
      </c>
      <c r="CE212" s="98">
        <v>10.244704517600001</v>
      </c>
      <c r="CF212" s="98">
        <v>3.9930704464000004</v>
      </c>
      <c r="CG212" s="98">
        <v>5.5539926512000006</v>
      </c>
      <c r="CH212" s="98">
        <v>11.9808663142</v>
      </c>
      <c r="CI212" s="98">
        <v>12.494584891600001</v>
      </c>
      <c r="CJ212" s="98">
        <v>5.6424136608</v>
      </c>
      <c r="CK212" s="98">
        <v>10.648245046600001</v>
      </c>
      <c r="CL212" s="98">
        <v>5.3174292556000005</v>
      </c>
      <c r="CM212" s="243">
        <v>15.304815722000001</v>
      </c>
      <c r="CN212" s="98">
        <v>5.6873509140000005</v>
      </c>
      <c r="CO212" s="98">
        <v>1.793415631</v>
      </c>
      <c r="CP212" s="555">
        <f t="shared" si="189"/>
        <v>7.4530240190000008</v>
      </c>
      <c r="CQ212" s="80">
        <f t="shared" si="190"/>
        <v>17.1737635888</v>
      </c>
      <c r="CR212" s="27">
        <f t="shared" si="191"/>
        <v>7.4807665450000007</v>
      </c>
      <c r="CS212" s="359">
        <f t="shared" si="192"/>
        <v>-56.440727122395941</v>
      </c>
      <c r="CT212" s="272"/>
      <c r="CV212" s="270"/>
    </row>
    <row r="213" spans="1:120" ht="20.100000000000001" customHeight="1" thickBot="1" x14ac:dyDescent="0.3">
      <c r="A213" s="542"/>
      <c r="B213" s="59" t="s">
        <v>38</v>
      </c>
      <c r="C213" s="417"/>
      <c r="D213" s="52">
        <v>411.21828112989999</v>
      </c>
      <c r="E213" s="26">
        <v>358.31056537019998</v>
      </c>
      <c r="F213" s="26">
        <v>365.07021495219999</v>
      </c>
      <c r="G213" s="26">
        <v>358.48200471769997</v>
      </c>
      <c r="H213" s="26">
        <v>337.33655728129997</v>
      </c>
      <c r="I213" s="26">
        <v>373.97224291340001</v>
      </c>
      <c r="J213" s="26">
        <v>544.69706246650003</v>
      </c>
      <c r="K213" s="26">
        <v>425.83511866240002</v>
      </c>
      <c r="L213" s="26">
        <v>379.23790261789998</v>
      </c>
      <c r="M213" s="26">
        <v>469.57658979189995</v>
      </c>
      <c r="N213" s="26">
        <v>390.32</v>
      </c>
      <c r="O213" s="76">
        <v>452.32996317419997</v>
      </c>
      <c r="P213" s="80">
        <v>4866.3865030775996</v>
      </c>
      <c r="Q213" s="46">
        <v>398.43206851360003</v>
      </c>
      <c r="R213" s="32">
        <v>331.89351379509998</v>
      </c>
      <c r="S213" s="32">
        <v>439.48510999629997</v>
      </c>
      <c r="T213" s="32">
        <v>451.96617866119999</v>
      </c>
      <c r="U213" s="32">
        <v>430.0433405691</v>
      </c>
      <c r="V213" s="32">
        <v>479.62721618090001</v>
      </c>
      <c r="W213" s="32">
        <v>389.71737902749999</v>
      </c>
      <c r="X213" s="32">
        <v>350.27590985860002</v>
      </c>
      <c r="Y213" s="32">
        <v>379.86613004610001</v>
      </c>
      <c r="Z213" s="32">
        <v>298.82437312039997</v>
      </c>
      <c r="AA213" s="32">
        <v>324.65492449660002</v>
      </c>
      <c r="AB213" s="47">
        <v>332.52159391960004</v>
      </c>
      <c r="AC213" s="80">
        <v>4607.3077381849998</v>
      </c>
      <c r="AD213" s="52">
        <v>317.32522894660002</v>
      </c>
      <c r="AE213" s="26">
        <v>221.01366986778442</v>
      </c>
      <c r="AF213" s="26">
        <v>261.46247000131626</v>
      </c>
      <c r="AG213" s="26">
        <v>280.90685589559979</v>
      </c>
      <c r="AH213" s="26">
        <v>396.8377440703</v>
      </c>
      <c r="AI213" s="26">
        <v>260.37318040788324</v>
      </c>
      <c r="AJ213" s="26">
        <v>283.09993495745806</v>
      </c>
      <c r="AK213" s="26">
        <v>278.45983071150016</v>
      </c>
      <c r="AL213" s="26">
        <v>239.12804196750008</v>
      </c>
      <c r="AM213" s="26">
        <v>316.19195891670012</v>
      </c>
      <c r="AN213" s="26">
        <v>212.65851426006685</v>
      </c>
      <c r="AO213" s="76">
        <v>306.30740418600004</v>
      </c>
      <c r="AP213" s="32">
        <v>199.09677569600001</v>
      </c>
      <c r="AQ213" s="32">
        <v>200.9487629674</v>
      </c>
      <c r="AR213" s="32">
        <v>216.69120182500001</v>
      </c>
      <c r="AS213" s="32">
        <v>359.6103327866</v>
      </c>
      <c r="AT213" s="32">
        <v>244.2981789584</v>
      </c>
      <c r="AU213" s="32">
        <v>216.28802151460002</v>
      </c>
      <c r="AV213" s="32">
        <v>194.02039860840003</v>
      </c>
      <c r="AW213" s="32">
        <v>234.55817184379998</v>
      </c>
      <c r="AX213" s="32">
        <v>183.38788354179999</v>
      </c>
      <c r="AY213" s="32">
        <v>264.36931966200001</v>
      </c>
      <c r="AZ213" s="32">
        <v>208.20918061860002</v>
      </c>
      <c r="BA213" s="32">
        <v>190.81886631219999</v>
      </c>
      <c r="BB213" s="52">
        <v>123.36900760100002</v>
      </c>
      <c r="BC213" s="26">
        <v>93.760602486600007</v>
      </c>
      <c r="BD213" s="26">
        <v>166.80267228100001</v>
      </c>
      <c r="BE213" s="26">
        <v>176.01196619720002</v>
      </c>
      <c r="BF213" s="26">
        <v>112.95541495980001</v>
      </c>
      <c r="BG213" s="26">
        <v>179.30958891440002</v>
      </c>
      <c r="BH213" s="26">
        <v>160.73508364060001</v>
      </c>
      <c r="BI213" s="26">
        <v>137.4958349618</v>
      </c>
      <c r="BJ213" s="26">
        <v>163.10897600760001</v>
      </c>
      <c r="BK213" s="26">
        <v>189.86208551100003</v>
      </c>
      <c r="BL213" s="26">
        <v>190.25360340980001</v>
      </c>
      <c r="BM213" s="76">
        <v>199.88211501300003</v>
      </c>
      <c r="BN213" s="449">
        <f t="shared" si="184"/>
        <v>1893.5469509838001</v>
      </c>
      <c r="BO213" s="32">
        <v>143.94371277860003</v>
      </c>
      <c r="BP213" s="32">
        <v>80.477038362000002</v>
      </c>
      <c r="BQ213" s="32">
        <v>116.0641463422</v>
      </c>
      <c r="BR213" s="32">
        <v>86.750732341000003</v>
      </c>
      <c r="BS213" s="32">
        <v>86.525966636199996</v>
      </c>
      <c r="BT213" s="32">
        <v>96.420752500800006</v>
      </c>
      <c r="BU213" s="32">
        <v>112.318387265</v>
      </c>
      <c r="BV213" s="32">
        <v>100.9955121882</v>
      </c>
      <c r="BW213" s="246">
        <v>127.57207924860002</v>
      </c>
      <c r="BX213" s="246">
        <v>150.01593130160001</v>
      </c>
      <c r="BY213" s="246">
        <v>119.20265273140001</v>
      </c>
      <c r="BZ213" s="246">
        <v>119.07752173519999</v>
      </c>
      <c r="CA213" s="403">
        <f t="shared" si="193"/>
        <v>1339.3644334307999</v>
      </c>
      <c r="CB213" s="245">
        <v>88.24798023160001</v>
      </c>
      <c r="CC213" s="246">
        <v>63.576119748399996</v>
      </c>
      <c r="CD213" s="246">
        <v>78.745546784799998</v>
      </c>
      <c r="CE213" s="246">
        <v>92.320752421800009</v>
      </c>
      <c r="CF213" s="98">
        <v>59.571625206800007</v>
      </c>
      <c r="CG213" s="98">
        <v>190.9302899308</v>
      </c>
      <c r="CH213" s="98">
        <v>62.832870921800001</v>
      </c>
      <c r="CI213" s="98">
        <v>89.894655111800006</v>
      </c>
      <c r="CJ213" s="98">
        <v>75.177357161199993</v>
      </c>
      <c r="CK213" s="98">
        <v>84.15111915140001</v>
      </c>
      <c r="CL213" s="98">
        <v>74.701615063600002</v>
      </c>
      <c r="CM213" s="243">
        <v>83.023626358400008</v>
      </c>
      <c r="CN213" s="98">
        <v>55.682903866800004</v>
      </c>
      <c r="CO213" s="98">
        <v>49.564612349000001</v>
      </c>
      <c r="CP213" s="101">
        <f t="shared" si="189"/>
        <v>224.42075114060003</v>
      </c>
      <c r="CQ213" s="24">
        <f t="shared" si="190"/>
        <v>151.82409998</v>
      </c>
      <c r="CR213" s="102">
        <f t="shared" si="191"/>
        <v>105.2475162158</v>
      </c>
      <c r="CS213" s="361">
        <f t="shared" si="192"/>
        <v>-30.677991024044005</v>
      </c>
      <c r="CV213" s="270"/>
    </row>
    <row r="214" spans="1:120" ht="20.100000000000001" customHeight="1" thickBot="1" x14ac:dyDescent="0.3">
      <c r="A214" s="542"/>
      <c r="B214" s="328"/>
      <c r="C214" s="321" t="s">
        <v>115</v>
      </c>
      <c r="D214" s="322">
        <f t="shared" ref="D214:BP214" si="194">+D215+D219</f>
        <v>132696</v>
      </c>
      <c r="E214" s="323">
        <f t="shared" si="194"/>
        <v>122503</v>
      </c>
      <c r="F214" s="323">
        <f t="shared" si="194"/>
        <v>155205</v>
      </c>
      <c r="G214" s="323">
        <f t="shared" si="194"/>
        <v>145615</v>
      </c>
      <c r="H214" s="323">
        <f t="shared" si="194"/>
        <v>141467</v>
      </c>
      <c r="I214" s="323">
        <f t="shared" si="194"/>
        <v>153551</v>
      </c>
      <c r="J214" s="323">
        <f t="shared" si="194"/>
        <v>158375</v>
      </c>
      <c r="K214" s="323">
        <f t="shared" si="194"/>
        <v>148322</v>
      </c>
      <c r="L214" s="323">
        <f t="shared" si="194"/>
        <v>156509</v>
      </c>
      <c r="M214" s="323">
        <f t="shared" si="194"/>
        <v>163449</v>
      </c>
      <c r="N214" s="323">
        <f t="shared" si="194"/>
        <v>154371</v>
      </c>
      <c r="O214" s="324">
        <f t="shared" si="194"/>
        <v>174154</v>
      </c>
      <c r="P214" s="323">
        <f t="shared" si="194"/>
        <v>1806217</v>
      </c>
      <c r="Q214" s="322">
        <f t="shared" si="194"/>
        <v>128639</v>
      </c>
      <c r="R214" s="323">
        <f t="shared" si="194"/>
        <v>125318</v>
      </c>
      <c r="S214" s="323">
        <f t="shared" si="194"/>
        <v>169518</v>
      </c>
      <c r="T214" s="323">
        <f t="shared" si="194"/>
        <v>152599</v>
      </c>
      <c r="U214" s="323">
        <f t="shared" si="194"/>
        <v>152686</v>
      </c>
      <c r="V214" s="323">
        <f t="shared" si="194"/>
        <v>150019</v>
      </c>
      <c r="W214" s="323">
        <f t="shared" si="194"/>
        <v>153071</v>
      </c>
      <c r="X214" s="323">
        <f t="shared" si="194"/>
        <v>156962</v>
      </c>
      <c r="Y214" s="323">
        <f t="shared" si="194"/>
        <v>158652</v>
      </c>
      <c r="Z214" s="323">
        <f t="shared" si="194"/>
        <v>159006</v>
      </c>
      <c r="AA214" s="323">
        <f t="shared" si="194"/>
        <v>163952</v>
      </c>
      <c r="AB214" s="324">
        <f t="shared" si="194"/>
        <v>185404</v>
      </c>
      <c r="AC214" s="323">
        <f t="shared" si="194"/>
        <v>1855826</v>
      </c>
      <c r="AD214" s="322">
        <f t="shared" si="194"/>
        <v>142108</v>
      </c>
      <c r="AE214" s="323">
        <f t="shared" si="194"/>
        <v>140285</v>
      </c>
      <c r="AF214" s="323">
        <f t="shared" si="194"/>
        <v>160568</v>
      </c>
      <c r="AG214" s="323">
        <f t="shared" si="194"/>
        <v>144759</v>
      </c>
      <c r="AH214" s="323">
        <f t="shared" si="194"/>
        <v>169549</v>
      </c>
      <c r="AI214" s="323">
        <f t="shared" si="194"/>
        <v>161327</v>
      </c>
      <c r="AJ214" s="323">
        <f t="shared" si="194"/>
        <v>154975</v>
      </c>
      <c r="AK214" s="323">
        <f t="shared" si="194"/>
        <v>173374</v>
      </c>
      <c r="AL214" s="323">
        <f t="shared" si="194"/>
        <v>162818</v>
      </c>
      <c r="AM214" s="323">
        <f t="shared" si="194"/>
        <v>163295</v>
      </c>
      <c r="AN214" s="323">
        <f t="shared" si="194"/>
        <v>166484</v>
      </c>
      <c r="AO214" s="324">
        <f t="shared" si="194"/>
        <v>184433</v>
      </c>
      <c r="AP214" s="323">
        <f t="shared" si="194"/>
        <v>145730</v>
      </c>
      <c r="AQ214" s="323">
        <f t="shared" si="194"/>
        <v>142341</v>
      </c>
      <c r="AR214" s="323">
        <f t="shared" si="194"/>
        <v>166294</v>
      </c>
      <c r="AS214" s="323">
        <f t="shared" si="194"/>
        <v>142793</v>
      </c>
      <c r="AT214" s="323">
        <f t="shared" si="194"/>
        <v>177985</v>
      </c>
      <c r="AU214" s="323">
        <f t="shared" si="194"/>
        <v>151648</v>
      </c>
      <c r="AV214" s="323">
        <f t="shared" si="194"/>
        <v>173125</v>
      </c>
      <c r="AW214" s="323">
        <f t="shared" si="194"/>
        <v>175827</v>
      </c>
      <c r="AX214" s="323">
        <f t="shared" si="194"/>
        <v>153542</v>
      </c>
      <c r="AY214" s="323">
        <f t="shared" si="194"/>
        <v>188654</v>
      </c>
      <c r="AZ214" s="323">
        <f t="shared" si="194"/>
        <v>167720</v>
      </c>
      <c r="BA214" s="323">
        <f t="shared" si="194"/>
        <v>183354</v>
      </c>
      <c r="BB214" s="322">
        <f t="shared" si="194"/>
        <v>160349</v>
      </c>
      <c r="BC214" s="323">
        <f t="shared" si="194"/>
        <v>141025</v>
      </c>
      <c r="BD214" s="323">
        <f t="shared" si="194"/>
        <v>157417</v>
      </c>
      <c r="BE214" s="323">
        <f t="shared" si="194"/>
        <v>176952</v>
      </c>
      <c r="BF214" s="323">
        <f t="shared" si="194"/>
        <v>166176</v>
      </c>
      <c r="BG214" s="323">
        <f t="shared" si="194"/>
        <v>158273</v>
      </c>
      <c r="BH214" s="323">
        <f t="shared" si="194"/>
        <v>185320</v>
      </c>
      <c r="BI214" s="323">
        <f t="shared" si="194"/>
        <v>170461</v>
      </c>
      <c r="BJ214" s="323">
        <f t="shared" si="194"/>
        <v>171688</v>
      </c>
      <c r="BK214" s="323">
        <f t="shared" si="194"/>
        <v>193672</v>
      </c>
      <c r="BL214" s="323">
        <f t="shared" si="194"/>
        <v>175029</v>
      </c>
      <c r="BM214" s="324">
        <f t="shared" si="194"/>
        <v>192787</v>
      </c>
      <c r="BN214" s="438">
        <f t="shared" si="184"/>
        <v>2049149</v>
      </c>
      <c r="BO214" s="323">
        <f t="shared" si="194"/>
        <v>164558</v>
      </c>
      <c r="BP214" s="323">
        <f t="shared" si="194"/>
        <v>154770</v>
      </c>
      <c r="BQ214" s="323">
        <f t="shared" ref="BQ214:BY214" si="195">+BQ215+BQ219</f>
        <v>161460</v>
      </c>
      <c r="BR214" s="323">
        <f t="shared" si="195"/>
        <v>168780</v>
      </c>
      <c r="BS214" s="323">
        <f t="shared" si="195"/>
        <v>171089</v>
      </c>
      <c r="BT214" s="323">
        <f t="shared" si="195"/>
        <v>165206</v>
      </c>
      <c r="BU214" s="323">
        <f t="shared" si="195"/>
        <v>203381</v>
      </c>
      <c r="BV214" s="323">
        <f t="shared" si="195"/>
        <v>176800</v>
      </c>
      <c r="BW214" s="323">
        <f t="shared" si="195"/>
        <v>181615</v>
      </c>
      <c r="BX214" s="323">
        <f t="shared" si="195"/>
        <v>194323</v>
      </c>
      <c r="BY214" s="323">
        <f t="shared" si="195"/>
        <v>166412</v>
      </c>
      <c r="BZ214" s="323">
        <f t="shared" ref="BZ214:CK214" si="196">+BZ215+BZ219</f>
        <v>208098</v>
      </c>
      <c r="CA214" s="438">
        <f>SUM(BO214:BZ214)</f>
        <v>2116492</v>
      </c>
      <c r="CB214" s="322">
        <f t="shared" si="196"/>
        <v>151271</v>
      </c>
      <c r="CC214" s="323">
        <f t="shared" si="196"/>
        <v>144557</v>
      </c>
      <c r="CD214" s="323">
        <f t="shared" si="196"/>
        <v>179014</v>
      </c>
      <c r="CE214" s="323">
        <f t="shared" si="196"/>
        <v>166654</v>
      </c>
      <c r="CF214" s="323">
        <f t="shared" si="196"/>
        <v>160733</v>
      </c>
      <c r="CG214" s="323">
        <f t="shared" ref="CG214:CH214" si="197">+CG215+CG219</f>
        <v>174771</v>
      </c>
      <c r="CH214" s="323">
        <f t="shared" si="197"/>
        <v>170182</v>
      </c>
      <c r="CI214" s="323">
        <f t="shared" si="196"/>
        <v>164895</v>
      </c>
      <c r="CJ214" s="323">
        <f t="shared" si="196"/>
        <v>172088</v>
      </c>
      <c r="CK214" s="323">
        <f t="shared" si="196"/>
        <v>181836</v>
      </c>
      <c r="CL214" s="323">
        <f t="shared" ref="CL214:CN214" si="198">+CL215+CL219</f>
        <v>169466</v>
      </c>
      <c r="CM214" s="324">
        <f t="shared" si="198"/>
        <v>199173</v>
      </c>
      <c r="CN214" s="323">
        <f t="shared" si="198"/>
        <v>141639</v>
      </c>
      <c r="CO214" s="324">
        <f t="shared" ref="CO214" si="199">+CO215+CO219</f>
        <v>144167</v>
      </c>
      <c r="CP214" s="322">
        <f t="shared" si="189"/>
        <v>319328</v>
      </c>
      <c r="CQ214" s="323">
        <f t="shared" si="190"/>
        <v>295828</v>
      </c>
      <c r="CR214" s="324">
        <f t="shared" si="191"/>
        <v>285806</v>
      </c>
      <c r="CS214" s="549">
        <f t="shared" ref="CS214:CS222" si="200">((CR214/CQ214)-1)*100</f>
        <v>-3.3877793853185012</v>
      </c>
      <c r="CV214" s="270"/>
    </row>
    <row r="215" spans="1:120" s="38" customFormat="1" ht="20.100000000000001" customHeight="1" thickBot="1" x14ac:dyDescent="0.3">
      <c r="A215" s="542"/>
      <c r="B215" s="339" t="s">
        <v>41</v>
      </c>
      <c r="C215" s="418"/>
      <c r="D215" s="101">
        <f t="shared" ref="D215:BP215" si="201">SUM(D216:D218)</f>
        <v>106884</v>
      </c>
      <c r="E215" s="24">
        <f t="shared" si="201"/>
        <v>97442</v>
      </c>
      <c r="F215" s="24">
        <f t="shared" si="201"/>
        <v>123920</v>
      </c>
      <c r="G215" s="24">
        <f t="shared" si="201"/>
        <v>115946</v>
      </c>
      <c r="H215" s="24">
        <f t="shared" si="201"/>
        <v>112405</v>
      </c>
      <c r="I215" s="24">
        <f t="shared" si="201"/>
        <v>121893</v>
      </c>
      <c r="J215" s="24">
        <f t="shared" si="201"/>
        <v>126039</v>
      </c>
      <c r="K215" s="24">
        <f t="shared" si="201"/>
        <v>118331</v>
      </c>
      <c r="L215" s="24">
        <f t="shared" si="201"/>
        <v>125542</v>
      </c>
      <c r="M215" s="24">
        <f t="shared" si="201"/>
        <v>130587</v>
      </c>
      <c r="N215" s="24">
        <f t="shared" si="201"/>
        <v>123174</v>
      </c>
      <c r="O215" s="102">
        <f t="shared" si="201"/>
        <v>141286</v>
      </c>
      <c r="P215" s="24">
        <f t="shared" si="201"/>
        <v>1443449</v>
      </c>
      <c r="Q215" s="101">
        <f t="shared" si="201"/>
        <v>103511</v>
      </c>
      <c r="R215" s="24">
        <f t="shared" si="201"/>
        <v>100396</v>
      </c>
      <c r="S215" s="24">
        <f t="shared" si="201"/>
        <v>136452</v>
      </c>
      <c r="T215" s="24">
        <f t="shared" si="201"/>
        <v>122604</v>
      </c>
      <c r="U215" s="24">
        <f t="shared" si="201"/>
        <v>121924</v>
      </c>
      <c r="V215" s="24">
        <f t="shared" si="201"/>
        <v>119941</v>
      </c>
      <c r="W215" s="24">
        <f t="shared" si="201"/>
        <v>123088</v>
      </c>
      <c r="X215" s="24">
        <f t="shared" si="201"/>
        <v>126454</v>
      </c>
      <c r="Y215" s="24">
        <f t="shared" si="201"/>
        <v>128858</v>
      </c>
      <c r="Z215" s="24">
        <f t="shared" si="201"/>
        <v>128859</v>
      </c>
      <c r="AA215" s="24">
        <f t="shared" si="201"/>
        <v>133573</v>
      </c>
      <c r="AB215" s="102">
        <f t="shared" si="201"/>
        <v>151527</v>
      </c>
      <c r="AC215" s="24">
        <f t="shared" si="201"/>
        <v>1497187</v>
      </c>
      <c r="AD215" s="101">
        <f t="shared" si="201"/>
        <v>116583</v>
      </c>
      <c r="AE215" s="24">
        <f t="shared" si="201"/>
        <v>114583</v>
      </c>
      <c r="AF215" s="24">
        <f t="shared" si="201"/>
        <v>132073</v>
      </c>
      <c r="AG215" s="24">
        <f t="shared" si="201"/>
        <v>118688</v>
      </c>
      <c r="AH215" s="24">
        <f t="shared" si="201"/>
        <v>139607</v>
      </c>
      <c r="AI215" s="24">
        <f t="shared" si="201"/>
        <v>133088</v>
      </c>
      <c r="AJ215" s="24">
        <f t="shared" si="201"/>
        <v>126275</v>
      </c>
      <c r="AK215" s="24">
        <f t="shared" si="201"/>
        <v>142434</v>
      </c>
      <c r="AL215" s="24">
        <f t="shared" si="201"/>
        <v>134056</v>
      </c>
      <c r="AM215" s="24">
        <f t="shared" si="201"/>
        <v>134194</v>
      </c>
      <c r="AN215" s="24">
        <f t="shared" si="201"/>
        <v>137267</v>
      </c>
      <c r="AO215" s="102">
        <f t="shared" si="201"/>
        <v>153678</v>
      </c>
      <c r="AP215" s="24">
        <f t="shared" si="201"/>
        <v>120689</v>
      </c>
      <c r="AQ215" s="24">
        <f t="shared" si="201"/>
        <v>117258</v>
      </c>
      <c r="AR215" s="24">
        <f t="shared" si="201"/>
        <v>137477</v>
      </c>
      <c r="AS215" s="24">
        <f t="shared" si="201"/>
        <v>117515</v>
      </c>
      <c r="AT215" s="24">
        <f t="shared" si="201"/>
        <v>147394</v>
      </c>
      <c r="AU215" s="24">
        <f t="shared" si="201"/>
        <v>125905</v>
      </c>
      <c r="AV215" s="24">
        <f t="shared" si="201"/>
        <v>144976</v>
      </c>
      <c r="AW215" s="24">
        <f t="shared" si="201"/>
        <v>148470</v>
      </c>
      <c r="AX215" s="24">
        <f t="shared" si="201"/>
        <v>130351</v>
      </c>
      <c r="AY215" s="24">
        <f t="shared" si="201"/>
        <v>159682</v>
      </c>
      <c r="AZ215" s="24">
        <f t="shared" si="201"/>
        <v>142305</v>
      </c>
      <c r="BA215" s="24">
        <f t="shared" si="201"/>
        <v>157312</v>
      </c>
      <c r="BB215" s="101">
        <f t="shared" si="201"/>
        <v>136584</v>
      </c>
      <c r="BC215" s="24">
        <f t="shared" si="201"/>
        <v>118964</v>
      </c>
      <c r="BD215" s="24">
        <f t="shared" si="201"/>
        <v>133517</v>
      </c>
      <c r="BE215" s="24">
        <f t="shared" si="201"/>
        <v>149776</v>
      </c>
      <c r="BF215" s="24">
        <f t="shared" si="201"/>
        <v>140021</v>
      </c>
      <c r="BG215" s="24">
        <f t="shared" si="201"/>
        <v>134197</v>
      </c>
      <c r="BH215" s="24">
        <f t="shared" si="201"/>
        <v>158305</v>
      </c>
      <c r="BI215" s="24">
        <f t="shared" si="201"/>
        <v>145669</v>
      </c>
      <c r="BJ215" s="24">
        <f t="shared" si="201"/>
        <v>147494</v>
      </c>
      <c r="BK215" s="24">
        <f t="shared" si="201"/>
        <v>166514</v>
      </c>
      <c r="BL215" s="24">
        <f t="shared" si="201"/>
        <v>150938</v>
      </c>
      <c r="BM215" s="102">
        <f t="shared" si="201"/>
        <v>167298</v>
      </c>
      <c r="BN215" s="23">
        <f t="shared" si="184"/>
        <v>1749277</v>
      </c>
      <c r="BO215" s="24">
        <f t="shared" si="201"/>
        <v>142201</v>
      </c>
      <c r="BP215" s="24">
        <f t="shared" si="201"/>
        <v>133560</v>
      </c>
      <c r="BQ215" s="24">
        <f t="shared" ref="BQ215:BY215" si="202">SUM(BQ216:BQ218)</f>
        <v>139924</v>
      </c>
      <c r="BR215" s="24">
        <f t="shared" si="202"/>
        <v>145700</v>
      </c>
      <c r="BS215" s="24">
        <f t="shared" si="202"/>
        <v>147355</v>
      </c>
      <c r="BT215" s="24">
        <f t="shared" si="202"/>
        <v>142160</v>
      </c>
      <c r="BU215" s="24">
        <f t="shared" si="202"/>
        <v>178323</v>
      </c>
      <c r="BV215" s="24">
        <f t="shared" si="202"/>
        <v>154711</v>
      </c>
      <c r="BW215" s="24">
        <f t="shared" si="202"/>
        <v>157848</v>
      </c>
      <c r="BX215" s="24">
        <f t="shared" si="202"/>
        <v>169043</v>
      </c>
      <c r="BY215" s="24">
        <f t="shared" si="202"/>
        <v>144803</v>
      </c>
      <c r="BZ215" s="24">
        <f t="shared" ref="BZ215:CK215" si="203">SUM(BZ216:BZ218)</f>
        <v>182956</v>
      </c>
      <c r="CA215" s="275">
        <f>SUM(BO215:BZ215)</f>
        <v>1838584</v>
      </c>
      <c r="CB215" s="101">
        <f t="shared" si="203"/>
        <v>132608</v>
      </c>
      <c r="CC215" s="24">
        <f t="shared" si="203"/>
        <v>126610</v>
      </c>
      <c r="CD215" s="24">
        <f t="shared" si="203"/>
        <v>157286</v>
      </c>
      <c r="CE215" s="24">
        <f t="shared" si="203"/>
        <v>146642</v>
      </c>
      <c r="CF215" s="24">
        <f t="shared" si="203"/>
        <v>141581</v>
      </c>
      <c r="CG215" s="24">
        <f t="shared" ref="CG215:CH215" si="204">SUM(CG216:CG218)</f>
        <v>154489</v>
      </c>
      <c r="CH215" s="24">
        <f t="shared" si="204"/>
        <v>150729</v>
      </c>
      <c r="CI215" s="24">
        <f t="shared" si="203"/>
        <v>146170</v>
      </c>
      <c r="CJ215" s="24">
        <f t="shared" si="203"/>
        <v>153002</v>
      </c>
      <c r="CK215" s="24">
        <f t="shared" si="203"/>
        <v>161733</v>
      </c>
      <c r="CL215" s="24">
        <f t="shared" ref="CL215:CN215" si="205">SUM(CL216:CL218)</f>
        <v>150610</v>
      </c>
      <c r="CM215" s="102">
        <f t="shared" si="205"/>
        <v>178264</v>
      </c>
      <c r="CN215" s="24">
        <f t="shared" si="205"/>
        <v>126562</v>
      </c>
      <c r="CO215" s="102">
        <f t="shared" ref="CO215" si="206">SUM(CO216:CO218)</f>
        <v>128491</v>
      </c>
      <c r="CP215" s="139">
        <f t="shared" si="189"/>
        <v>275761</v>
      </c>
      <c r="CQ215" s="372">
        <f t="shared" si="190"/>
        <v>259218</v>
      </c>
      <c r="CR215" s="373">
        <f t="shared" si="191"/>
        <v>255053</v>
      </c>
      <c r="CS215" s="368">
        <f t="shared" si="200"/>
        <v>-1.6067557036934188</v>
      </c>
      <c r="CT215" s="233"/>
      <c r="CU215" s="268"/>
      <c r="CV215" s="270"/>
      <c r="CW215" s="236"/>
      <c r="CX215" s="236"/>
      <c r="CY215" s="211"/>
      <c r="CZ215" s="221"/>
      <c r="DA215" s="221"/>
      <c r="DB215" s="211"/>
      <c r="DC215" s="211"/>
      <c r="DD215" s="211"/>
      <c r="DE215" s="211"/>
      <c r="DF215" s="211"/>
      <c r="DG215" s="211"/>
      <c r="DH215" s="211"/>
      <c r="DI215" s="211"/>
      <c r="DJ215" s="211"/>
      <c r="DK215" s="211"/>
      <c r="DL215" s="211"/>
      <c r="DM215" s="211"/>
      <c r="DN215" s="211"/>
      <c r="DO215" s="211"/>
      <c r="DP215" s="211"/>
    </row>
    <row r="216" spans="1:120" ht="20.100000000000001" customHeight="1" x14ac:dyDescent="0.25">
      <c r="A216" s="542"/>
      <c r="B216" s="646" t="s">
        <v>36</v>
      </c>
      <c r="C216" s="647"/>
      <c r="D216" s="52">
        <v>88171</v>
      </c>
      <c r="E216" s="26">
        <v>80826</v>
      </c>
      <c r="F216" s="26">
        <v>102719</v>
      </c>
      <c r="G216" s="26">
        <v>94713</v>
      </c>
      <c r="H216" s="26">
        <v>91557</v>
      </c>
      <c r="I216" s="26">
        <v>99336</v>
      </c>
      <c r="J216" s="26">
        <v>103069</v>
      </c>
      <c r="K216" s="26">
        <v>97140</v>
      </c>
      <c r="L216" s="26">
        <v>103346</v>
      </c>
      <c r="M216" s="26">
        <v>107101</v>
      </c>
      <c r="N216" s="26">
        <v>101442</v>
      </c>
      <c r="O216" s="76">
        <v>111440</v>
      </c>
      <c r="P216" s="111">
        <v>1180860</v>
      </c>
      <c r="Q216" s="45">
        <v>85764</v>
      </c>
      <c r="R216" s="31">
        <v>86295</v>
      </c>
      <c r="S216" s="31">
        <v>114113</v>
      </c>
      <c r="T216" s="31">
        <v>102328</v>
      </c>
      <c r="U216" s="31">
        <v>101617</v>
      </c>
      <c r="V216" s="31">
        <v>103860</v>
      </c>
      <c r="W216" s="31">
        <v>105952</v>
      </c>
      <c r="X216" s="31">
        <v>107669</v>
      </c>
      <c r="Y216" s="31">
        <v>109558</v>
      </c>
      <c r="Z216" s="31">
        <v>109052</v>
      </c>
      <c r="AA216" s="31">
        <v>112015</v>
      </c>
      <c r="AB216" s="160">
        <v>121327</v>
      </c>
      <c r="AC216" s="424">
        <v>1259550</v>
      </c>
      <c r="AD216" s="45">
        <v>99047</v>
      </c>
      <c r="AE216" s="31">
        <v>99587</v>
      </c>
      <c r="AF216" s="31">
        <v>113039</v>
      </c>
      <c r="AG216" s="31">
        <v>102942</v>
      </c>
      <c r="AH216" s="31">
        <v>118340</v>
      </c>
      <c r="AI216" s="31">
        <v>111859</v>
      </c>
      <c r="AJ216" s="31">
        <v>108746</v>
      </c>
      <c r="AK216" s="31">
        <v>120455</v>
      </c>
      <c r="AL216" s="31">
        <v>112707</v>
      </c>
      <c r="AM216" s="31">
        <v>112833</v>
      </c>
      <c r="AN216" s="31">
        <v>116177</v>
      </c>
      <c r="AO216" s="134">
        <v>124106</v>
      </c>
      <c r="AP216" s="31">
        <v>102357</v>
      </c>
      <c r="AQ216" s="31">
        <v>103115</v>
      </c>
      <c r="AR216" s="31">
        <v>118766</v>
      </c>
      <c r="AS216" s="31">
        <v>101983</v>
      </c>
      <c r="AT216" s="31">
        <v>125863</v>
      </c>
      <c r="AU216" s="31">
        <v>107371</v>
      </c>
      <c r="AV216" s="31">
        <v>124163</v>
      </c>
      <c r="AW216" s="31">
        <v>126649</v>
      </c>
      <c r="AX216" s="31">
        <v>110414</v>
      </c>
      <c r="AY216" s="31">
        <v>136470</v>
      </c>
      <c r="AZ216" s="31">
        <v>120948</v>
      </c>
      <c r="BA216" s="31">
        <v>128882</v>
      </c>
      <c r="BB216" s="52">
        <v>115761</v>
      </c>
      <c r="BC216" s="26">
        <v>106303</v>
      </c>
      <c r="BD216" s="26">
        <v>116876</v>
      </c>
      <c r="BE216" s="26">
        <v>129897</v>
      </c>
      <c r="BF216" s="26">
        <v>122104</v>
      </c>
      <c r="BG216" s="26">
        <v>115511</v>
      </c>
      <c r="BH216" s="26">
        <v>135844</v>
      </c>
      <c r="BI216" s="26">
        <v>125259</v>
      </c>
      <c r="BJ216" s="26">
        <v>126269</v>
      </c>
      <c r="BK216" s="26">
        <v>142410</v>
      </c>
      <c r="BL216" s="26">
        <v>128591</v>
      </c>
      <c r="BM216" s="76">
        <v>138334</v>
      </c>
      <c r="BN216" s="449">
        <f t="shared" si="184"/>
        <v>1503159</v>
      </c>
      <c r="BO216" s="26">
        <v>120808</v>
      </c>
      <c r="BP216" s="26">
        <v>117788</v>
      </c>
      <c r="BQ216" s="26">
        <v>122930</v>
      </c>
      <c r="BR216" s="26">
        <v>126593</v>
      </c>
      <c r="BS216" s="26">
        <v>128101</v>
      </c>
      <c r="BT216" s="26">
        <v>123457</v>
      </c>
      <c r="BU216" s="26">
        <v>158196</v>
      </c>
      <c r="BV216" s="26">
        <v>125659</v>
      </c>
      <c r="BW216" s="98">
        <v>136954</v>
      </c>
      <c r="BX216" s="98">
        <v>146078</v>
      </c>
      <c r="BY216" s="98">
        <v>125378</v>
      </c>
      <c r="BZ216" s="98">
        <v>151485</v>
      </c>
      <c r="CA216" s="571">
        <f>SUM(BO216:BZ216)</f>
        <v>1583427</v>
      </c>
      <c r="CB216" s="138">
        <v>115208</v>
      </c>
      <c r="CC216" s="98">
        <v>113660</v>
      </c>
      <c r="CD216" s="98">
        <v>138690</v>
      </c>
      <c r="CE216" s="98">
        <v>128353</v>
      </c>
      <c r="CF216" s="98">
        <v>122461</v>
      </c>
      <c r="CG216" s="98">
        <v>136349</v>
      </c>
      <c r="CH216" s="98">
        <v>133073</v>
      </c>
      <c r="CI216" s="98">
        <v>127736</v>
      </c>
      <c r="CJ216" s="98">
        <v>133100</v>
      </c>
      <c r="CK216" s="98">
        <v>140932</v>
      </c>
      <c r="CL216" s="98">
        <v>131371</v>
      </c>
      <c r="CM216" s="243">
        <v>148407</v>
      </c>
      <c r="CN216" s="98">
        <v>110558</v>
      </c>
      <c r="CO216" s="98">
        <v>116608</v>
      </c>
      <c r="CP216" s="555">
        <f t="shared" si="189"/>
        <v>238596</v>
      </c>
      <c r="CQ216" s="80">
        <f t="shared" si="190"/>
        <v>228868</v>
      </c>
      <c r="CR216" s="27">
        <f t="shared" si="191"/>
        <v>227166</v>
      </c>
      <c r="CS216" s="359">
        <f t="shared" si="200"/>
        <v>-0.7436601010189281</v>
      </c>
      <c r="CU216" s="236"/>
      <c r="CV216" s="270"/>
    </row>
    <row r="217" spans="1:120" ht="20.100000000000001" customHeight="1" x14ac:dyDescent="0.25">
      <c r="A217" s="542"/>
      <c r="B217" s="59" t="s">
        <v>37</v>
      </c>
      <c r="C217" s="417"/>
      <c r="D217" s="52">
        <v>13410</v>
      </c>
      <c r="E217" s="26">
        <v>11749</v>
      </c>
      <c r="F217" s="26">
        <v>14875</v>
      </c>
      <c r="G217" s="26">
        <v>15383</v>
      </c>
      <c r="H217" s="26">
        <v>15031</v>
      </c>
      <c r="I217" s="26">
        <v>16540</v>
      </c>
      <c r="J217" s="26">
        <v>16530</v>
      </c>
      <c r="K217" s="26">
        <v>15444</v>
      </c>
      <c r="L217" s="26">
        <v>16440</v>
      </c>
      <c r="M217" s="26">
        <v>17504</v>
      </c>
      <c r="N217" s="26">
        <v>16065</v>
      </c>
      <c r="O217" s="76">
        <v>22818</v>
      </c>
      <c r="P217" s="80">
        <v>191789</v>
      </c>
      <c r="Q217" s="52">
        <v>12680</v>
      </c>
      <c r="R217" s="26">
        <v>9414</v>
      </c>
      <c r="S217" s="26">
        <v>16675</v>
      </c>
      <c r="T217" s="26">
        <v>15222</v>
      </c>
      <c r="U217" s="26">
        <v>15551</v>
      </c>
      <c r="V217" s="26">
        <v>11233</v>
      </c>
      <c r="W217" s="26">
        <v>12716</v>
      </c>
      <c r="X217" s="26">
        <v>14356</v>
      </c>
      <c r="Y217" s="26">
        <v>15106</v>
      </c>
      <c r="Z217" s="26">
        <v>15549</v>
      </c>
      <c r="AA217" s="26">
        <v>17449</v>
      </c>
      <c r="AB217" s="161">
        <v>25219</v>
      </c>
      <c r="AC217" s="425">
        <v>181170</v>
      </c>
      <c r="AD217" s="52">
        <v>13855</v>
      </c>
      <c r="AE217" s="26">
        <v>11154</v>
      </c>
      <c r="AF217" s="26">
        <v>14655</v>
      </c>
      <c r="AG217" s="26">
        <v>12214</v>
      </c>
      <c r="AH217" s="26">
        <v>16968</v>
      </c>
      <c r="AI217" s="26">
        <v>17438</v>
      </c>
      <c r="AJ217" s="26">
        <v>13595</v>
      </c>
      <c r="AK217" s="26">
        <v>17760</v>
      </c>
      <c r="AL217" s="26">
        <v>17433</v>
      </c>
      <c r="AM217" s="26">
        <v>17457</v>
      </c>
      <c r="AN217" s="26">
        <v>17388</v>
      </c>
      <c r="AO217" s="76">
        <v>25045</v>
      </c>
      <c r="AP217" s="26">
        <v>14905</v>
      </c>
      <c r="AQ217" s="26">
        <v>10518</v>
      </c>
      <c r="AR217" s="26">
        <v>14239</v>
      </c>
      <c r="AS217" s="26">
        <v>11435</v>
      </c>
      <c r="AT217" s="26">
        <v>17006</v>
      </c>
      <c r="AU217" s="26">
        <v>14865</v>
      </c>
      <c r="AV217" s="26">
        <v>16410</v>
      </c>
      <c r="AW217" s="26">
        <v>17363</v>
      </c>
      <c r="AX217" s="26">
        <v>15691</v>
      </c>
      <c r="AY217" s="26">
        <v>18613</v>
      </c>
      <c r="AZ217" s="26">
        <v>17095</v>
      </c>
      <c r="BA217" s="26">
        <v>23828</v>
      </c>
      <c r="BB217" s="52">
        <v>16858</v>
      </c>
      <c r="BC217" s="26">
        <v>9346</v>
      </c>
      <c r="BD217" s="26">
        <v>12907</v>
      </c>
      <c r="BE217" s="26">
        <v>15559</v>
      </c>
      <c r="BF217" s="26">
        <v>13864</v>
      </c>
      <c r="BG217" s="26">
        <v>14510</v>
      </c>
      <c r="BH217" s="26">
        <v>17163</v>
      </c>
      <c r="BI217" s="26">
        <v>15653</v>
      </c>
      <c r="BJ217" s="26">
        <v>16449</v>
      </c>
      <c r="BK217" s="26">
        <v>18861</v>
      </c>
      <c r="BL217" s="26">
        <v>17578</v>
      </c>
      <c r="BM217" s="76">
        <v>23807</v>
      </c>
      <c r="BN217" s="449">
        <f t="shared" ref="BN217:BN218" si="207">SUM(BB217:BM217)</f>
        <v>192555</v>
      </c>
      <c r="BO217" s="26">
        <v>17260</v>
      </c>
      <c r="BP217" s="26">
        <v>11634</v>
      </c>
      <c r="BQ217" s="26">
        <v>13016</v>
      </c>
      <c r="BR217" s="26">
        <v>14698</v>
      </c>
      <c r="BS217" s="26">
        <v>14875</v>
      </c>
      <c r="BT217" s="26">
        <v>14369</v>
      </c>
      <c r="BU217" s="26">
        <v>15586</v>
      </c>
      <c r="BV217" s="26">
        <v>14526</v>
      </c>
      <c r="BW217" s="98">
        <v>16191</v>
      </c>
      <c r="BX217" s="98">
        <v>17858</v>
      </c>
      <c r="BY217" s="98">
        <v>15126</v>
      </c>
      <c r="BZ217" s="98">
        <v>25601</v>
      </c>
      <c r="CA217" s="439">
        <f t="shared" ref="CA217:CA218" si="208">SUM(BO217:BZ217)</f>
        <v>190740</v>
      </c>
      <c r="CB217" s="138">
        <v>13521</v>
      </c>
      <c r="CC217" s="98">
        <v>8915</v>
      </c>
      <c r="CD217" s="98">
        <v>13778</v>
      </c>
      <c r="CE217" s="98">
        <v>13528</v>
      </c>
      <c r="CF217" s="98">
        <v>14331</v>
      </c>
      <c r="CG217" s="98">
        <v>12486</v>
      </c>
      <c r="CH217" s="98">
        <v>12296</v>
      </c>
      <c r="CI217" s="98">
        <v>12899</v>
      </c>
      <c r="CJ217" s="98">
        <v>14437</v>
      </c>
      <c r="CK217" s="98">
        <v>15140</v>
      </c>
      <c r="CL217" s="98">
        <v>14004</v>
      </c>
      <c r="CM217" s="243">
        <v>23749</v>
      </c>
      <c r="CN217" s="98">
        <v>11693</v>
      </c>
      <c r="CO217" s="98">
        <v>7143</v>
      </c>
      <c r="CP217" s="555">
        <f t="shared" si="189"/>
        <v>28894</v>
      </c>
      <c r="CQ217" s="80">
        <f t="shared" si="190"/>
        <v>22436</v>
      </c>
      <c r="CR217" s="27">
        <f t="shared" si="191"/>
        <v>18836</v>
      </c>
      <c r="CS217" s="359">
        <f t="shared" si="200"/>
        <v>-16.045640934212869</v>
      </c>
      <c r="CT217" s="269"/>
      <c r="CU217" s="268"/>
      <c r="CV217" s="270"/>
    </row>
    <row r="218" spans="1:120" ht="20.100000000000001" customHeight="1" thickBot="1" x14ac:dyDescent="0.3">
      <c r="A218" s="542"/>
      <c r="B218" s="68" t="s">
        <v>38</v>
      </c>
      <c r="C218" s="419"/>
      <c r="D218" s="52">
        <v>5303</v>
      </c>
      <c r="E218" s="26">
        <v>4867</v>
      </c>
      <c r="F218" s="26">
        <v>6326</v>
      </c>
      <c r="G218" s="26">
        <v>5850</v>
      </c>
      <c r="H218" s="26">
        <v>5817</v>
      </c>
      <c r="I218" s="26">
        <v>6017</v>
      </c>
      <c r="J218" s="26">
        <v>6440</v>
      </c>
      <c r="K218" s="26">
        <v>5747</v>
      </c>
      <c r="L218" s="26">
        <v>5756</v>
      </c>
      <c r="M218" s="26">
        <v>5982</v>
      </c>
      <c r="N218" s="26">
        <v>5667</v>
      </c>
      <c r="O218" s="76">
        <v>7028</v>
      </c>
      <c r="P218" s="24">
        <v>70800</v>
      </c>
      <c r="Q218" s="46">
        <v>5067</v>
      </c>
      <c r="R218" s="32">
        <v>4687</v>
      </c>
      <c r="S218" s="32">
        <v>5664</v>
      </c>
      <c r="T218" s="32">
        <v>5054</v>
      </c>
      <c r="U218" s="32">
        <v>4756</v>
      </c>
      <c r="V218" s="32">
        <v>4848</v>
      </c>
      <c r="W218" s="32">
        <v>4420</v>
      </c>
      <c r="X218" s="32">
        <v>4429</v>
      </c>
      <c r="Y218" s="32">
        <v>4194</v>
      </c>
      <c r="Z218" s="32">
        <v>4258</v>
      </c>
      <c r="AA218" s="32">
        <v>4109</v>
      </c>
      <c r="AB218" s="64">
        <v>4981</v>
      </c>
      <c r="AC218" s="318">
        <v>56467</v>
      </c>
      <c r="AD218" s="52">
        <v>3681</v>
      </c>
      <c r="AE218" s="26">
        <v>3842</v>
      </c>
      <c r="AF218" s="26">
        <v>4379</v>
      </c>
      <c r="AG218" s="26">
        <v>3532</v>
      </c>
      <c r="AH218" s="26">
        <v>4299</v>
      </c>
      <c r="AI218" s="26">
        <v>3791</v>
      </c>
      <c r="AJ218" s="26">
        <v>3934</v>
      </c>
      <c r="AK218" s="26">
        <v>4219</v>
      </c>
      <c r="AL218" s="26">
        <v>3916</v>
      </c>
      <c r="AM218" s="26">
        <v>3904</v>
      </c>
      <c r="AN218" s="26">
        <v>3702</v>
      </c>
      <c r="AO218" s="76">
        <v>4527</v>
      </c>
      <c r="AP218" s="32">
        <v>3427</v>
      </c>
      <c r="AQ218" s="32">
        <v>3625</v>
      </c>
      <c r="AR218" s="32">
        <v>4472</v>
      </c>
      <c r="AS218" s="32">
        <v>4097</v>
      </c>
      <c r="AT218" s="32">
        <v>4525</v>
      </c>
      <c r="AU218" s="32">
        <v>3669</v>
      </c>
      <c r="AV218" s="32">
        <v>4403</v>
      </c>
      <c r="AW218" s="32">
        <v>4458</v>
      </c>
      <c r="AX218" s="32">
        <v>4246</v>
      </c>
      <c r="AY218" s="32">
        <v>4599</v>
      </c>
      <c r="AZ218" s="32">
        <v>4262</v>
      </c>
      <c r="BA218" s="32">
        <v>4602</v>
      </c>
      <c r="BB218" s="52">
        <v>3965</v>
      </c>
      <c r="BC218" s="26">
        <v>3315</v>
      </c>
      <c r="BD218" s="26">
        <v>3734</v>
      </c>
      <c r="BE218" s="26">
        <v>4320</v>
      </c>
      <c r="BF218" s="26">
        <v>4053</v>
      </c>
      <c r="BG218" s="26">
        <v>4176</v>
      </c>
      <c r="BH218" s="26">
        <v>5298</v>
      </c>
      <c r="BI218" s="26">
        <v>4757</v>
      </c>
      <c r="BJ218" s="26">
        <v>4776</v>
      </c>
      <c r="BK218" s="26">
        <v>5243</v>
      </c>
      <c r="BL218" s="26">
        <v>4769</v>
      </c>
      <c r="BM218" s="76">
        <v>5157</v>
      </c>
      <c r="BN218" s="449">
        <f t="shared" si="207"/>
        <v>53563</v>
      </c>
      <c r="BO218" s="26">
        <v>4133</v>
      </c>
      <c r="BP218" s="26">
        <v>4138</v>
      </c>
      <c r="BQ218" s="26">
        <v>3978</v>
      </c>
      <c r="BR218" s="26">
        <v>4409</v>
      </c>
      <c r="BS218" s="26">
        <v>4379</v>
      </c>
      <c r="BT218" s="26">
        <v>4334</v>
      </c>
      <c r="BU218" s="26">
        <v>4541</v>
      </c>
      <c r="BV218" s="26">
        <v>14526</v>
      </c>
      <c r="BW218" s="98">
        <v>4703</v>
      </c>
      <c r="BX218" s="98">
        <v>5107</v>
      </c>
      <c r="BY218" s="98">
        <v>4299</v>
      </c>
      <c r="BZ218" s="98">
        <v>5870</v>
      </c>
      <c r="CA218" s="403">
        <f t="shared" si="208"/>
        <v>64417</v>
      </c>
      <c r="CB218" s="138">
        <v>3879</v>
      </c>
      <c r="CC218" s="98">
        <v>4035</v>
      </c>
      <c r="CD218" s="98">
        <v>4818</v>
      </c>
      <c r="CE218" s="98">
        <v>4761</v>
      </c>
      <c r="CF218" s="98">
        <v>4789</v>
      </c>
      <c r="CG218" s="98">
        <v>5654</v>
      </c>
      <c r="CH218" s="98">
        <v>5360</v>
      </c>
      <c r="CI218" s="98">
        <v>5535</v>
      </c>
      <c r="CJ218" s="98">
        <v>5465</v>
      </c>
      <c r="CK218" s="98">
        <v>5661</v>
      </c>
      <c r="CL218" s="98">
        <v>5235</v>
      </c>
      <c r="CM218" s="243">
        <v>6108</v>
      </c>
      <c r="CN218" s="98">
        <v>4311</v>
      </c>
      <c r="CO218" s="98">
        <v>4740</v>
      </c>
      <c r="CP218" s="101">
        <f t="shared" si="189"/>
        <v>8271</v>
      </c>
      <c r="CQ218" s="24">
        <f t="shared" si="190"/>
        <v>7914</v>
      </c>
      <c r="CR218" s="102">
        <f t="shared" si="191"/>
        <v>9051</v>
      </c>
      <c r="CS218" s="361">
        <f t="shared" si="200"/>
        <v>14.366944655041692</v>
      </c>
      <c r="CU218" s="268"/>
      <c r="CV218" s="270"/>
    </row>
    <row r="219" spans="1:120" s="38" customFormat="1" ht="20.100000000000001" customHeight="1" thickBot="1" x14ac:dyDescent="0.3">
      <c r="A219" s="542"/>
      <c r="B219" s="339" t="s">
        <v>39</v>
      </c>
      <c r="C219" s="420"/>
      <c r="D219" s="139">
        <f t="shared" ref="D219:BP219" si="209">SUM(D220:D222)</f>
        <v>25812</v>
      </c>
      <c r="E219" s="372">
        <f t="shared" si="209"/>
        <v>25061</v>
      </c>
      <c r="F219" s="372">
        <f t="shared" si="209"/>
        <v>31285</v>
      </c>
      <c r="G219" s="372">
        <f t="shared" si="209"/>
        <v>29669</v>
      </c>
      <c r="H219" s="372">
        <f t="shared" si="209"/>
        <v>29062</v>
      </c>
      <c r="I219" s="372">
        <f t="shared" si="209"/>
        <v>31658</v>
      </c>
      <c r="J219" s="372">
        <f t="shared" si="209"/>
        <v>32336</v>
      </c>
      <c r="K219" s="372">
        <f t="shared" si="209"/>
        <v>29991</v>
      </c>
      <c r="L219" s="372">
        <f t="shared" si="209"/>
        <v>30967</v>
      </c>
      <c r="M219" s="372">
        <f t="shared" si="209"/>
        <v>32862</v>
      </c>
      <c r="N219" s="372">
        <f t="shared" si="209"/>
        <v>31197</v>
      </c>
      <c r="O219" s="373">
        <f t="shared" si="209"/>
        <v>32868</v>
      </c>
      <c r="P219" s="372">
        <f t="shared" si="209"/>
        <v>362768</v>
      </c>
      <c r="Q219" s="139">
        <f t="shared" si="209"/>
        <v>25128</v>
      </c>
      <c r="R219" s="372">
        <f t="shared" si="209"/>
        <v>24922</v>
      </c>
      <c r="S219" s="372">
        <f t="shared" si="209"/>
        <v>33066</v>
      </c>
      <c r="T219" s="372">
        <f t="shared" si="209"/>
        <v>29995</v>
      </c>
      <c r="U219" s="372">
        <f t="shared" si="209"/>
        <v>30762</v>
      </c>
      <c r="V219" s="372">
        <f t="shared" si="209"/>
        <v>30078</v>
      </c>
      <c r="W219" s="372">
        <f t="shared" si="209"/>
        <v>29983</v>
      </c>
      <c r="X219" s="372">
        <f t="shared" si="209"/>
        <v>30508</v>
      </c>
      <c r="Y219" s="372">
        <f t="shared" si="209"/>
        <v>29794</v>
      </c>
      <c r="Z219" s="372">
        <f t="shared" si="209"/>
        <v>30147</v>
      </c>
      <c r="AA219" s="372">
        <f t="shared" si="209"/>
        <v>30379</v>
      </c>
      <c r="AB219" s="373">
        <f t="shared" si="209"/>
        <v>33877</v>
      </c>
      <c r="AC219" s="372">
        <f t="shared" si="209"/>
        <v>358639</v>
      </c>
      <c r="AD219" s="139">
        <f t="shared" si="209"/>
        <v>25525</v>
      </c>
      <c r="AE219" s="372">
        <f t="shared" si="209"/>
        <v>25702</v>
      </c>
      <c r="AF219" s="372">
        <f t="shared" si="209"/>
        <v>28495</v>
      </c>
      <c r="AG219" s="372">
        <f t="shared" si="209"/>
        <v>26071</v>
      </c>
      <c r="AH219" s="372">
        <f t="shared" si="209"/>
        <v>29942</v>
      </c>
      <c r="AI219" s="372">
        <f t="shared" si="209"/>
        <v>28239</v>
      </c>
      <c r="AJ219" s="372">
        <f t="shared" si="209"/>
        <v>28700</v>
      </c>
      <c r="AK219" s="372">
        <f t="shared" si="209"/>
        <v>30940</v>
      </c>
      <c r="AL219" s="372">
        <f t="shared" si="209"/>
        <v>28762</v>
      </c>
      <c r="AM219" s="372">
        <f t="shared" si="209"/>
        <v>29101</v>
      </c>
      <c r="AN219" s="372">
        <f t="shared" si="209"/>
        <v>29217</v>
      </c>
      <c r="AO219" s="373">
        <f t="shared" si="209"/>
        <v>30755</v>
      </c>
      <c r="AP219" s="372">
        <f t="shared" si="209"/>
        <v>25041</v>
      </c>
      <c r="AQ219" s="372">
        <f t="shared" si="209"/>
        <v>25083</v>
      </c>
      <c r="AR219" s="372">
        <f t="shared" si="209"/>
        <v>28817</v>
      </c>
      <c r="AS219" s="372">
        <f t="shared" si="209"/>
        <v>25278</v>
      </c>
      <c r="AT219" s="372">
        <f t="shared" si="209"/>
        <v>30591</v>
      </c>
      <c r="AU219" s="372">
        <f t="shared" si="209"/>
        <v>25743</v>
      </c>
      <c r="AV219" s="372">
        <f t="shared" si="209"/>
        <v>28149</v>
      </c>
      <c r="AW219" s="372">
        <f t="shared" si="209"/>
        <v>27357</v>
      </c>
      <c r="AX219" s="372">
        <f t="shared" si="209"/>
        <v>23191</v>
      </c>
      <c r="AY219" s="372">
        <f t="shared" si="209"/>
        <v>28972</v>
      </c>
      <c r="AZ219" s="372">
        <f t="shared" si="209"/>
        <v>25415</v>
      </c>
      <c r="BA219" s="372">
        <f t="shared" si="209"/>
        <v>26042</v>
      </c>
      <c r="BB219" s="139">
        <f t="shared" si="209"/>
        <v>23765</v>
      </c>
      <c r="BC219" s="372">
        <f t="shared" si="209"/>
        <v>22061</v>
      </c>
      <c r="BD219" s="372">
        <f t="shared" si="209"/>
        <v>23900</v>
      </c>
      <c r="BE219" s="372">
        <f t="shared" si="209"/>
        <v>27176</v>
      </c>
      <c r="BF219" s="372">
        <f t="shared" si="209"/>
        <v>26155</v>
      </c>
      <c r="BG219" s="372">
        <f t="shared" si="209"/>
        <v>24076</v>
      </c>
      <c r="BH219" s="372">
        <f t="shared" si="209"/>
        <v>27015</v>
      </c>
      <c r="BI219" s="372">
        <f t="shared" si="209"/>
        <v>24792</v>
      </c>
      <c r="BJ219" s="372">
        <f t="shared" si="209"/>
        <v>24194</v>
      </c>
      <c r="BK219" s="372">
        <f t="shared" si="209"/>
        <v>27158</v>
      </c>
      <c r="BL219" s="372">
        <f t="shared" si="209"/>
        <v>24091</v>
      </c>
      <c r="BM219" s="373">
        <f t="shared" si="209"/>
        <v>25489</v>
      </c>
      <c r="BN219" s="275">
        <f>SUM(BB219:BM219)</f>
        <v>299872</v>
      </c>
      <c r="BO219" s="372">
        <f t="shared" si="209"/>
        <v>22357</v>
      </c>
      <c r="BP219" s="372">
        <f t="shared" si="209"/>
        <v>21210</v>
      </c>
      <c r="BQ219" s="372">
        <f t="shared" ref="BQ219:BY219" si="210">SUM(BQ220:BQ222)</f>
        <v>21536</v>
      </c>
      <c r="BR219" s="372">
        <f t="shared" si="210"/>
        <v>23080</v>
      </c>
      <c r="BS219" s="372">
        <f t="shared" si="210"/>
        <v>23734</v>
      </c>
      <c r="BT219" s="372">
        <f t="shared" si="210"/>
        <v>23046</v>
      </c>
      <c r="BU219" s="372">
        <f t="shared" si="210"/>
        <v>25058</v>
      </c>
      <c r="BV219" s="372">
        <f t="shared" si="210"/>
        <v>22089</v>
      </c>
      <c r="BW219" s="372">
        <f t="shared" si="210"/>
        <v>23767</v>
      </c>
      <c r="BX219" s="372">
        <f t="shared" si="210"/>
        <v>25280</v>
      </c>
      <c r="BY219" s="372">
        <f t="shared" si="210"/>
        <v>21609</v>
      </c>
      <c r="BZ219" s="372">
        <f t="shared" ref="BZ219:CL219" si="211">SUM(BZ220:BZ222)</f>
        <v>25142</v>
      </c>
      <c r="CA219" s="25">
        <f>SUM(BO219:BZ219)</f>
        <v>277908</v>
      </c>
      <c r="CB219" s="139">
        <f t="shared" si="211"/>
        <v>18663</v>
      </c>
      <c r="CC219" s="372">
        <f t="shared" si="211"/>
        <v>17947</v>
      </c>
      <c r="CD219" s="372">
        <f t="shared" si="211"/>
        <v>21728</v>
      </c>
      <c r="CE219" s="372">
        <f t="shared" si="211"/>
        <v>20012</v>
      </c>
      <c r="CF219" s="372">
        <f t="shared" si="211"/>
        <v>19152</v>
      </c>
      <c r="CG219" s="372">
        <f t="shared" ref="CG219:CH219" si="212">SUM(CG220:CG222)</f>
        <v>20282</v>
      </c>
      <c r="CH219" s="372">
        <f t="shared" si="212"/>
        <v>19453</v>
      </c>
      <c r="CI219" s="372">
        <f t="shared" si="211"/>
        <v>18725</v>
      </c>
      <c r="CJ219" s="372">
        <f t="shared" si="211"/>
        <v>19086</v>
      </c>
      <c r="CK219" s="372">
        <f t="shared" si="211"/>
        <v>20103</v>
      </c>
      <c r="CL219" s="372">
        <f t="shared" si="211"/>
        <v>18856</v>
      </c>
      <c r="CM219" s="373">
        <f t="shared" ref="CM219:CO219" si="213">SUM(CM220:CM222)</f>
        <v>20909</v>
      </c>
      <c r="CN219" s="372">
        <f t="shared" si="213"/>
        <v>15077</v>
      </c>
      <c r="CO219" s="373">
        <f t="shared" si="213"/>
        <v>15676</v>
      </c>
      <c r="CP219" s="139">
        <f t="shared" si="189"/>
        <v>43567</v>
      </c>
      <c r="CQ219" s="372">
        <f t="shared" si="190"/>
        <v>36610</v>
      </c>
      <c r="CR219" s="373">
        <f t="shared" si="191"/>
        <v>30753</v>
      </c>
      <c r="CS219" s="368">
        <f t="shared" si="200"/>
        <v>-15.998361103523628</v>
      </c>
      <c r="CT219" s="233"/>
      <c r="CU219" s="270"/>
      <c r="CV219" s="270"/>
      <c r="CW219" s="236"/>
      <c r="CX219" s="236"/>
      <c r="CY219" s="211"/>
      <c r="CZ219" s="221"/>
      <c r="DA219" s="221"/>
      <c r="DB219" s="211"/>
      <c r="DC219" s="211"/>
      <c r="DD219" s="211"/>
      <c r="DE219" s="211"/>
      <c r="DF219" s="211"/>
      <c r="DG219" s="211"/>
      <c r="DH219" s="211"/>
      <c r="DI219" s="211"/>
      <c r="DJ219" s="211"/>
      <c r="DK219" s="211"/>
      <c r="DL219" s="211"/>
      <c r="DM219" s="211"/>
      <c r="DN219" s="211"/>
      <c r="DO219" s="211"/>
      <c r="DP219" s="211"/>
    </row>
    <row r="220" spans="1:120" ht="20.100000000000001" customHeight="1" x14ac:dyDescent="0.25">
      <c r="A220" s="542"/>
      <c r="B220" s="646" t="s">
        <v>36</v>
      </c>
      <c r="C220" s="647"/>
      <c r="D220" s="45">
        <v>23602</v>
      </c>
      <c r="E220" s="31">
        <v>22892</v>
      </c>
      <c r="F220" s="31">
        <v>28816</v>
      </c>
      <c r="G220" s="31">
        <v>27152</v>
      </c>
      <c r="H220" s="31">
        <v>26738</v>
      </c>
      <c r="I220" s="31">
        <v>29334</v>
      </c>
      <c r="J220" s="31">
        <v>29844</v>
      </c>
      <c r="K220" s="31">
        <v>27742</v>
      </c>
      <c r="L220" s="31">
        <v>28353</v>
      </c>
      <c r="M220" s="31">
        <v>30352</v>
      </c>
      <c r="N220" s="31">
        <v>28854</v>
      </c>
      <c r="O220" s="134">
        <v>30245</v>
      </c>
      <c r="P220" s="111">
        <v>333924</v>
      </c>
      <c r="Q220" s="45">
        <v>23107</v>
      </c>
      <c r="R220" s="31">
        <v>22936</v>
      </c>
      <c r="S220" s="31">
        <v>30645</v>
      </c>
      <c r="T220" s="31">
        <v>27668</v>
      </c>
      <c r="U220" s="31">
        <v>28497</v>
      </c>
      <c r="V220" s="31">
        <v>27704</v>
      </c>
      <c r="W220" s="31">
        <v>27936</v>
      </c>
      <c r="X220" s="31">
        <v>28595</v>
      </c>
      <c r="Y220" s="31">
        <v>27992</v>
      </c>
      <c r="Z220" s="31">
        <v>28277</v>
      </c>
      <c r="AA220" s="31">
        <v>28549</v>
      </c>
      <c r="AB220" s="134">
        <v>31824</v>
      </c>
      <c r="AC220" s="424">
        <v>333730</v>
      </c>
      <c r="AD220" s="52">
        <v>23969</v>
      </c>
      <c r="AE220" s="26">
        <v>24301</v>
      </c>
      <c r="AF220" s="26">
        <v>26754</v>
      </c>
      <c r="AG220" s="26">
        <v>24692</v>
      </c>
      <c r="AH220" s="26">
        <v>28466</v>
      </c>
      <c r="AI220" s="26">
        <v>26825</v>
      </c>
      <c r="AJ220" s="26">
        <v>27356</v>
      </c>
      <c r="AK220" s="26">
        <v>29431</v>
      </c>
      <c r="AL220" s="26">
        <v>27469</v>
      </c>
      <c r="AM220" s="26">
        <v>27642</v>
      </c>
      <c r="AN220" s="26">
        <v>27949</v>
      </c>
      <c r="AO220" s="76">
        <v>29370</v>
      </c>
      <c r="AP220" s="31">
        <v>23846</v>
      </c>
      <c r="AQ220" s="31">
        <v>24008</v>
      </c>
      <c r="AR220" s="31">
        <v>27585</v>
      </c>
      <c r="AS220" s="31">
        <v>23947</v>
      </c>
      <c r="AT220" s="31">
        <v>29187</v>
      </c>
      <c r="AU220" s="31">
        <v>24693</v>
      </c>
      <c r="AV220" s="31">
        <v>27098</v>
      </c>
      <c r="AW220" s="31">
        <v>26127</v>
      </c>
      <c r="AX220" s="31">
        <v>22157</v>
      </c>
      <c r="AY220" s="31">
        <v>27689</v>
      </c>
      <c r="AZ220" s="31">
        <v>24218</v>
      </c>
      <c r="BA220" s="31">
        <v>24954</v>
      </c>
      <c r="BB220" s="52">
        <v>22888</v>
      </c>
      <c r="BC220" s="26">
        <v>21298</v>
      </c>
      <c r="BD220" s="26">
        <v>22891</v>
      </c>
      <c r="BE220" s="26">
        <v>26254</v>
      </c>
      <c r="BF220" s="26">
        <v>25268</v>
      </c>
      <c r="BG220" s="26">
        <v>23303</v>
      </c>
      <c r="BH220" s="26">
        <v>26114</v>
      </c>
      <c r="BI220" s="26">
        <v>23999</v>
      </c>
      <c r="BJ220" s="26">
        <v>23258</v>
      </c>
      <c r="BK220" s="26">
        <v>25857</v>
      </c>
      <c r="BL220" s="26">
        <v>22988</v>
      </c>
      <c r="BM220" s="76">
        <v>24268</v>
      </c>
      <c r="BN220" s="449">
        <f>SUM(BB220:BM220)</f>
        <v>288386</v>
      </c>
      <c r="BO220" s="26">
        <v>21386</v>
      </c>
      <c r="BP220" s="26">
        <v>20430</v>
      </c>
      <c r="BQ220" s="26">
        <v>20739</v>
      </c>
      <c r="BR220" s="26">
        <v>22302</v>
      </c>
      <c r="BS220" s="26">
        <v>22921</v>
      </c>
      <c r="BT220" s="26">
        <v>22326</v>
      </c>
      <c r="BU220" s="26">
        <v>24340</v>
      </c>
      <c r="BV220" s="26">
        <v>21372</v>
      </c>
      <c r="BW220" s="98">
        <v>22768</v>
      </c>
      <c r="BX220" s="98">
        <v>24279</v>
      </c>
      <c r="BY220" s="98">
        <v>20929</v>
      </c>
      <c r="BZ220" s="98">
        <v>24343</v>
      </c>
      <c r="CA220" s="571">
        <f>SUM(BO220:BZ220)</f>
        <v>268135</v>
      </c>
      <c r="CB220" s="138">
        <v>18113</v>
      </c>
      <c r="CC220" s="98">
        <v>17371</v>
      </c>
      <c r="CD220" s="98">
        <v>21109</v>
      </c>
      <c r="CE220" s="98">
        <v>19259</v>
      </c>
      <c r="CF220" s="98">
        <v>18476</v>
      </c>
      <c r="CG220" s="98">
        <v>19718</v>
      </c>
      <c r="CH220" s="98">
        <v>18816</v>
      </c>
      <c r="CI220" s="98">
        <v>17972</v>
      </c>
      <c r="CJ220" s="98">
        <v>18417</v>
      </c>
      <c r="CK220" s="98">
        <v>19376</v>
      </c>
      <c r="CL220" s="98">
        <v>18157</v>
      </c>
      <c r="CM220" s="243">
        <v>20071</v>
      </c>
      <c r="CN220" s="98">
        <v>14604</v>
      </c>
      <c r="CO220" s="98">
        <v>15021</v>
      </c>
      <c r="CP220" s="554">
        <f t="shared" si="189"/>
        <v>41816</v>
      </c>
      <c r="CQ220" s="111">
        <f t="shared" si="190"/>
        <v>35484</v>
      </c>
      <c r="CR220" s="248">
        <f t="shared" si="191"/>
        <v>29625</v>
      </c>
      <c r="CS220" s="359">
        <f t="shared" si="200"/>
        <v>-16.511667230300986</v>
      </c>
      <c r="CV220" s="270"/>
    </row>
    <row r="221" spans="1:120" ht="20.100000000000001" customHeight="1" x14ac:dyDescent="0.25">
      <c r="A221" s="542"/>
      <c r="B221" s="644" t="s">
        <v>37</v>
      </c>
      <c r="C221" s="660"/>
      <c r="D221" s="52">
        <v>21</v>
      </c>
      <c r="E221" s="26">
        <v>16</v>
      </c>
      <c r="F221" s="26">
        <v>11</v>
      </c>
      <c r="G221" s="26">
        <v>18</v>
      </c>
      <c r="H221" s="26">
        <v>25</v>
      </c>
      <c r="I221" s="26">
        <v>25</v>
      </c>
      <c r="J221" s="26">
        <v>27</v>
      </c>
      <c r="K221" s="26">
        <v>24</v>
      </c>
      <c r="L221" s="26">
        <v>284</v>
      </c>
      <c r="M221" s="26">
        <v>19</v>
      </c>
      <c r="N221" s="26">
        <v>23</v>
      </c>
      <c r="O221" s="76">
        <v>26</v>
      </c>
      <c r="P221" s="80">
        <v>519</v>
      </c>
      <c r="Q221" s="52">
        <v>14</v>
      </c>
      <c r="R221" s="26">
        <v>13</v>
      </c>
      <c r="S221" s="26">
        <v>24</v>
      </c>
      <c r="T221" s="26">
        <v>15</v>
      </c>
      <c r="U221" s="26">
        <v>12</v>
      </c>
      <c r="V221" s="26">
        <v>13</v>
      </c>
      <c r="W221" s="26">
        <v>12</v>
      </c>
      <c r="X221" s="26">
        <v>21</v>
      </c>
      <c r="Y221" s="26">
        <v>20</v>
      </c>
      <c r="Z221" s="26">
        <v>12</v>
      </c>
      <c r="AA221" s="26">
        <v>14</v>
      </c>
      <c r="AB221" s="76">
        <v>35</v>
      </c>
      <c r="AC221" s="425">
        <v>205</v>
      </c>
      <c r="AD221" s="52">
        <v>8</v>
      </c>
      <c r="AE221" s="26">
        <v>24</v>
      </c>
      <c r="AF221" s="26">
        <v>19</v>
      </c>
      <c r="AG221" s="26">
        <v>21</v>
      </c>
      <c r="AH221" s="26">
        <v>36</v>
      </c>
      <c r="AI221" s="26">
        <v>19</v>
      </c>
      <c r="AJ221" s="26">
        <v>17</v>
      </c>
      <c r="AK221" s="26">
        <v>36</v>
      </c>
      <c r="AL221" s="26">
        <v>22</v>
      </c>
      <c r="AM221" s="26">
        <v>24</v>
      </c>
      <c r="AN221" s="26">
        <v>22</v>
      </c>
      <c r="AO221" s="76">
        <v>45</v>
      </c>
      <c r="AP221" s="26">
        <v>17</v>
      </c>
      <c r="AQ221" s="26">
        <v>8</v>
      </c>
      <c r="AR221" s="26">
        <v>37</v>
      </c>
      <c r="AS221" s="26">
        <v>18</v>
      </c>
      <c r="AT221" s="26">
        <v>11</v>
      </c>
      <c r="AU221" s="26">
        <v>26</v>
      </c>
      <c r="AV221" s="26">
        <v>18</v>
      </c>
      <c r="AW221" s="26">
        <v>15</v>
      </c>
      <c r="AX221" s="26">
        <v>17</v>
      </c>
      <c r="AY221" s="26">
        <v>23</v>
      </c>
      <c r="AZ221" s="26">
        <v>23</v>
      </c>
      <c r="BA221" s="26">
        <v>28</v>
      </c>
      <c r="BB221" s="52">
        <v>30</v>
      </c>
      <c r="BC221" s="26">
        <v>25</v>
      </c>
      <c r="BD221" s="26">
        <v>39</v>
      </c>
      <c r="BE221" s="26">
        <v>34</v>
      </c>
      <c r="BF221" s="26">
        <v>63</v>
      </c>
      <c r="BG221" s="26">
        <v>35</v>
      </c>
      <c r="BH221" s="26">
        <v>33</v>
      </c>
      <c r="BI221" s="26">
        <v>25</v>
      </c>
      <c r="BJ221" s="26">
        <v>41</v>
      </c>
      <c r="BK221" s="26">
        <v>40</v>
      </c>
      <c r="BL221" s="26">
        <v>53</v>
      </c>
      <c r="BM221" s="76">
        <v>49</v>
      </c>
      <c r="BN221" s="449">
        <f t="shared" ref="BN221:BN222" si="214">SUM(BB221:BM221)</f>
        <v>467</v>
      </c>
      <c r="BO221" s="26">
        <v>53</v>
      </c>
      <c r="BP221" s="26">
        <v>50</v>
      </c>
      <c r="BQ221" s="26">
        <v>65</v>
      </c>
      <c r="BR221" s="26">
        <v>68</v>
      </c>
      <c r="BS221" s="26">
        <v>99</v>
      </c>
      <c r="BT221" s="26">
        <v>61</v>
      </c>
      <c r="BU221" s="26">
        <v>29</v>
      </c>
      <c r="BV221" s="26">
        <v>26</v>
      </c>
      <c r="BW221" s="98">
        <v>32</v>
      </c>
      <c r="BX221" s="98">
        <v>43</v>
      </c>
      <c r="BY221" s="98">
        <v>33</v>
      </c>
      <c r="BZ221" s="98">
        <v>51</v>
      </c>
      <c r="CA221" s="439">
        <f t="shared" ref="CA221:CA222" si="215">SUM(BO221:BZ221)</f>
        <v>610</v>
      </c>
      <c r="CB221" s="138">
        <v>20</v>
      </c>
      <c r="CC221" s="98">
        <v>34</v>
      </c>
      <c r="CD221" s="98">
        <v>34</v>
      </c>
      <c r="CE221" s="98">
        <v>36</v>
      </c>
      <c r="CF221" s="98">
        <v>37</v>
      </c>
      <c r="CG221" s="98">
        <v>34</v>
      </c>
      <c r="CH221" s="98">
        <v>41</v>
      </c>
      <c r="CI221" s="98">
        <v>30</v>
      </c>
      <c r="CJ221" s="98">
        <v>23</v>
      </c>
      <c r="CK221" s="98">
        <v>30</v>
      </c>
      <c r="CL221" s="98">
        <v>35</v>
      </c>
      <c r="CM221" s="243">
        <v>39</v>
      </c>
      <c r="CN221" s="98">
        <v>24</v>
      </c>
      <c r="CO221" s="98">
        <v>21</v>
      </c>
      <c r="CP221" s="555">
        <f t="shared" si="189"/>
        <v>103</v>
      </c>
      <c r="CQ221" s="80">
        <f t="shared" si="190"/>
        <v>54</v>
      </c>
      <c r="CR221" s="27">
        <f t="shared" si="191"/>
        <v>45</v>
      </c>
      <c r="CS221" s="359">
        <f t="shared" si="200"/>
        <v>-16.666666666666664</v>
      </c>
      <c r="CV221" s="270"/>
    </row>
    <row r="222" spans="1:120" ht="20.100000000000001" customHeight="1" thickBot="1" x14ac:dyDescent="0.3">
      <c r="A222" s="542"/>
      <c r="B222" s="611" t="s">
        <v>38</v>
      </c>
      <c r="C222" s="661"/>
      <c r="D222" s="46">
        <v>2189</v>
      </c>
      <c r="E222" s="32">
        <v>2153</v>
      </c>
      <c r="F222" s="32">
        <v>2458</v>
      </c>
      <c r="G222" s="32">
        <v>2499</v>
      </c>
      <c r="H222" s="32">
        <v>2299</v>
      </c>
      <c r="I222" s="32">
        <v>2299</v>
      </c>
      <c r="J222" s="32">
        <v>2465</v>
      </c>
      <c r="K222" s="32">
        <v>2225</v>
      </c>
      <c r="L222" s="32">
        <v>2330</v>
      </c>
      <c r="M222" s="32">
        <v>2491</v>
      </c>
      <c r="N222" s="32">
        <v>2320</v>
      </c>
      <c r="O222" s="47">
        <v>2597</v>
      </c>
      <c r="P222" s="24">
        <v>28325</v>
      </c>
      <c r="Q222" s="46">
        <v>2007</v>
      </c>
      <c r="R222" s="32">
        <v>1973</v>
      </c>
      <c r="S222" s="32">
        <v>2397</v>
      </c>
      <c r="T222" s="32">
        <v>2312</v>
      </c>
      <c r="U222" s="32">
        <v>2253</v>
      </c>
      <c r="V222" s="32">
        <v>2361</v>
      </c>
      <c r="W222" s="32">
        <v>2035</v>
      </c>
      <c r="X222" s="32">
        <v>1892</v>
      </c>
      <c r="Y222" s="32">
        <v>1782</v>
      </c>
      <c r="Z222" s="32">
        <v>1858</v>
      </c>
      <c r="AA222" s="32">
        <v>1816</v>
      </c>
      <c r="AB222" s="47">
        <v>2018</v>
      </c>
      <c r="AC222" s="318">
        <v>24704</v>
      </c>
      <c r="AD222" s="46">
        <v>1548</v>
      </c>
      <c r="AE222" s="32">
        <v>1377</v>
      </c>
      <c r="AF222" s="32">
        <v>1722</v>
      </c>
      <c r="AG222" s="32">
        <v>1358</v>
      </c>
      <c r="AH222" s="32">
        <v>1440</v>
      </c>
      <c r="AI222" s="32">
        <v>1395</v>
      </c>
      <c r="AJ222" s="32">
        <v>1327</v>
      </c>
      <c r="AK222" s="32">
        <v>1473</v>
      </c>
      <c r="AL222" s="32">
        <v>1271</v>
      </c>
      <c r="AM222" s="32">
        <v>1435</v>
      </c>
      <c r="AN222" s="32">
        <v>1246</v>
      </c>
      <c r="AO222" s="47">
        <v>1340</v>
      </c>
      <c r="AP222" s="32">
        <v>1178</v>
      </c>
      <c r="AQ222" s="32">
        <v>1067</v>
      </c>
      <c r="AR222" s="32">
        <v>1195</v>
      </c>
      <c r="AS222" s="32">
        <v>1313</v>
      </c>
      <c r="AT222" s="32">
        <v>1393</v>
      </c>
      <c r="AU222" s="32">
        <v>1024</v>
      </c>
      <c r="AV222" s="32">
        <v>1033</v>
      </c>
      <c r="AW222" s="32">
        <v>1215</v>
      </c>
      <c r="AX222" s="32">
        <v>1017</v>
      </c>
      <c r="AY222" s="32">
        <v>1260</v>
      </c>
      <c r="AZ222" s="32">
        <v>1174</v>
      </c>
      <c r="BA222" s="32">
        <v>1060</v>
      </c>
      <c r="BB222" s="46">
        <v>847</v>
      </c>
      <c r="BC222" s="32">
        <v>738</v>
      </c>
      <c r="BD222" s="32">
        <v>970</v>
      </c>
      <c r="BE222" s="32">
        <v>888</v>
      </c>
      <c r="BF222" s="32">
        <v>824</v>
      </c>
      <c r="BG222" s="32">
        <v>738</v>
      </c>
      <c r="BH222" s="32">
        <v>868</v>
      </c>
      <c r="BI222" s="32">
        <v>768</v>
      </c>
      <c r="BJ222" s="32">
        <v>895</v>
      </c>
      <c r="BK222" s="32">
        <v>1261</v>
      </c>
      <c r="BL222" s="32">
        <v>1050</v>
      </c>
      <c r="BM222" s="47">
        <v>1172</v>
      </c>
      <c r="BN222" s="443">
        <f t="shared" si="214"/>
        <v>11019</v>
      </c>
      <c r="BO222" s="32">
        <v>918</v>
      </c>
      <c r="BP222" s="32">
        <v>730</v>
      </c>
      <c r="BQ222" s="32">
        <v>732</v>
      </c>
      <c r="BR222" s="32">
        <v>710</v>
      </c>
      <c r="BS222" s="32">
        <v>714</v>
      </c>
      <c r="BT222" s="32">
        <v>659</v>
      </c>
      <c r="BU222" s="32">
        <v>689</v>
      </c>
      <c r="BV222" s="32">
        <v>691</v>
      </c>
      <c r="BW222" s="246">
        <v>967</v>
      </c>
      <c r="BX222" s="246">
        <v>958</v>
      </c>
      <c r="BY222" s="246">
        <v>647</v>
      </c>
      <c r="BZ222" s="246">
        <v>748</v>
      </c>
      <c r="CA222" s="403">
        <f t="shared" si="215"/>
        <v>9163</v>
      </c>
      <c r="CB222" s="245">
        <v>530</v>
      </c>
      <c r="CC222" s="246">
        <v>542</v>
      </c>
      <c r="CD222" s="246">
        <v>585</v>
      </c>
      <c r="CE222" s="246">
        <v>717</v>
      </c>
      <c r="CF222" s="246">
        <v>639</v>
      </c>
      <c r="CG222" s="246">
        <v>530</v>
      </c>
      <c r="CH222" s="246">
        <v>596</v>
      </c>
      <c r="CI222" s="246">
        <v>723</v>
      </c>
      <c r="CJ222" s="246">
        <v>646</v>
      </c>
      <c r="CK222" s="246">
        <v>697</v>
      </c>
      <c r="CL222" s="246">
        <v>664</v>
      </c>
      <c r="CM222" s="247">
        <v>799</v>
      </c>
      <c r="CN222" s="246">
        <v>449</v>
      </c>
      <c r="CO222" s="246">
        <v>634</v>
      </c>
      <c r="CP222" s="101">
        <f t="shared" si="189"/>
        <v>1648</v>
      </c>
      <c r="CQ222" s="24">
        <f t="shared" si="190"/>
        <v>1072</v>
      </c>
      <c r="CR222" s="102">
        <f t="shared" si="191"/>
        <v>1083</v>
      </c>
      <c r="CS222" s="361">
        <f t="shared" si="200"/>
        <v>1.0261194029850706</v>
      </c>
      <c r="CU222" s="268"/>
      <c r="CV222" s="270"/>
    </row>
    <row r="223" spans="1:120" s="18" customFormat="1" ht="20.100000000000001" customHeight="1" thickBot="1" x14ac:dyDescent="0.3">
      <c r="A223" s="542"/>
      <c r="B223" s="303" t="s">
        <v>110</v>
      </c>
      <c r="C223" s="303"/>
      <c r="D223" s="303"/>
      <c r="E223" s="303"/>
      <c r="F223" s="30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73"/>
      <c r="AC223" s="104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104"/>
      <c r="BC223" s="104"/>
      <c r="BD223" s="104"/>
      <c r="BE223" s="104"/>
      <c r="BF223" s="73"/>
      <c r="BG223" s="73"/>
      <c r="BH223" s="73"/>
      <c r="BI223" s="73"/>
      <c r="BJ223" s="73"/>
      <c r="BK223" s="73"/>
      <c r="BL223" s="73"/>
      <c r="BM223" s="73"/>
      <c r="BN223" s="73"/>
      <c r="BO223" s="117"/>
      <c r="BP223" s="73"/>
      <c r="BQ223" s="117"/>
      <c r="BR223" s="73"/>
      <c r="BS223" s="73"/>
      <c r="BT223" s="73"/>
      <c r="BU223" s="73"/>
      <c r="BV223" s="73"/>
      <c r="BW223" s="73"/>
      <c r="BX223" s="73"/>
      <c r="BY223" s="73"/>
      <c r="BZ223" s="73"/>
      <c r="CA223" s="73"/>
      <c r="CB223" s="117"/>
      <c r="CC223" s="117"/>
      <c r="CD223" s="73"/>
      <c r="CE223" s="73"/>
      <c r="CF223" s="73"/>
      <c r="CG223" s="73"/>
      <c r="CH223" s="73"/>
      <c r="CI223" s="73"/>
      <c r="CJ223" s="73"/>
      <c r="CK223" s="73"/>
      <c r="CL223" s="117"/>
      <c r="CM223" s="73"/>
      <c r="CN223" s="73"/>
      <c r="CO223" s="73"/>
      <c r="CP223" s="73"/>
      <c r="CQ223" s="73"/>
      <c r="CR223" s="73"/>
      <c r="CS223" s="104"/>
      <c r="CT223" s="233"/>
      <c r="CU223" s="236"/>
      <c r="CV223" s="270"/>
      <c r="CW223" s="235"/>
      <c r="CX223" s="235"/>
      <c r="CY223" s="210"/>
      <c r="CZ223" s="220"/>
      <c r="DA223" s="220"/>
      <c r="DB223" s="210"/>
      <c r="DC223" s="210"/>
      <c r="DD223" s="210"/>
      <c r="DE223" s="210"/>
      <c r="DF223" s="210"/>
      <c r="DG223" s="210"/>
      <c r="DH223" s="210"/>
      <c r="DI223" s="210"/>
      <c r="DJ223" s="210"/>
      <c r="DK223" s="210"/>
      <c r="DL223" s="210"/>
      <c r="DM223" s="210"/>
      <c r="DN223" s="210"/>
      <c r="DO223" s="210"/>
      <c r="DP223" s="210"/>
    </row>
    <row r="224" spans="1:120" s="18" customFormat="1" ht="20.100000000000001" customHeight="1" thickBot="1" x14ac:dyDescent="0.3">
      <c r="A224" s="542"/>
      <c r="B224" s="329"/>
      <c r="C224" s="321" t="s">
        <v>111</v>
      </c>
      <c r="D224" s="322">
        <f t="shared" ref="D224:BP224" si="216">+D226+D228</f>
        <v>1148.9487471256</v>
      </c>
      <c r="E224" s="323">
        <f t="shared" si="216"/>
        <v>1110.2434435773</v>
      </c>
      <c r="F224" s="323">
        <f t="shared" si="216"/>
        <v>1357.5473744653</v>
      </c>
      <c r="G224" s="323">
        <f t="shared" si="216"/>
        <v>1613.3045900202001</v>
      </c>
      <c r="H224" s="323">
        <f t="shared" si="216"/>
        <v>1415.7563066791001</v>
      </c>
      <c r="I224" s="323">
        <f t="shared" si="216"/>
        <v>1549.3612228033001</v>
      </c>
      <c r="J224" s="323">
        <f t="shared" si="216"/>
        <v>1739.6655567715002</v>
      </c>
      <c r="K224" s="323">
        <f t="shared" si="216"/>
        <v>1907.3531320444999</v>
      </c>
      <c r="L224" s="323">
        <f t="shared" si="216"/>
        <v>2010.0567397428999</v>
      </c>
      <c r="M224" s="323">
        <f t="shared" si="216"/>
        <v>2101.3309282722003</v>
      </c>
      <c r="N224" s="323">
        <f t="shared" si="216"/>
        <v>1922.2046622517</v>
      </c>
      <c r="O224" s="324">
        <f t="shared" si="216"/>
        <v>2457.3482563031002</v>
      </c>
      <c r="P224" s="323">
        <f t="shared" si="216"/>
        <v>20333.120960056702</v>
      </c>
      <c r="Q224" s="322">
        <f t="shared" si="216"/>
        <v>1718.0422804029999</v>
      </c>
      <c r="R224" s="323">
        <f t="shared" si="216"/>
        <v>1714.1851782351002</v>
      </c>
      <c r="S224" s="323">
        <f t="shared" si="216"/>
        <v>2112.7381939326997</v>
      </c>
      <c r="T224" s="323">
        <f t="shared" si="216"/>
        <v>2169.5337336384996</v>
      </c>
      <c r="U224" s="323">
        <f t="shared" si="216"/>
        <v>2051.802546505</v>
      </c>
      <c r="V224" s="323">
        <f t="shared" si="216"/>
        <v>2174.2001325081997</v>
      </c>
      <c r="W224" s="323">
        <f t="shared" si="216"/>
        <v>2898.4793736651995</v>
      </c>
      <c r="X224" s="323">
        <f t="shared" si="216"/>
        <v>2809.0900639600995</v>
      </c>
      <c r="Y224" s="323">
        <f t="shared" si="216"/>
        <v>2455.0620706999998</v>
      </c>
      <c r="Z224" s="323">
        <f t="shared" si="216"/>
        <v>3208.8363175916002</v>
      </c>
      <c r="AA224" s="323">
        <f t="shared" si="216"/>
        <v>2910.5380055162004</v>
      </c>
      <c r="AB224" s="324">
        <f t="shared" si="216"/>
        <v>3636.7612812646003</v>
      </c>
      <c r="AC224" s="323">
        <f t="shared" si="216"/>
        <v>29859.2691779202</v>
      </c>
      <c r="AD224" s="322">
        <f t="shared" si="216"/>
        <v>2957.9232177792001</v>
      </c>
      <c r="AE224" s="323">
        <f t="shared" si="216"/>
        <v>2680.0641721439692</v>
      </c>
      <c r="AF224" s="323">
        <f t="shared" si="216"/>
        <v>3065.3967195074065</v>
      </c>
      <c r="AG224" s="323">
        <f t="shared" si="216"/>
        <v>3545.5667569109328</v>
      </c>
      <c r="AH224" s="323">
        <f t="shared" si="216"/>
        <v>3594.1101126697999</v>
      </c>
      <c r="AI224" s="323">
        <f t="shared" si="216"/>
        <v>3476.2072606298498</v>
      </c>
      <c r="AJ224" s="323">
        <f t="shared" si="216"/>
        <v>4513.3054873109168</v>
      </c>
      <c r="AK224" s="323">
        <f t="shared" si="216"/>
        <v>4526.7128670970014</v>
      </c>
      <c r="AL224" s="323">
        <f t="shared" si="216"/>
        <v>5056.4878108197008</v>
      </c>
      <c r="AM224" s="323">
        <f t="shared" si="216"/>
        <v>4663.5441656817002</v>
      </c>
      <c r="AN224" s="323">
        <f t="shared" si="216"/>
        <v>5094.757601082154</v>
      </c>
      <c r="AO224" s="324">
        <f t="shared" si="216"/>
        <v>5794.5400712851997</v>
      </c>
      <c r="AP224" s="323">
        <f t="shared" si="216"/>
        <v>4774.1607963691995</v>
      </c>
      <c r="AQ224" s="323">
        <f t="shared" si="216"/>
        <v>4499.4166113110005</v>
      </c>
      <c r="AR224" s="323">
        <f t="shared" si="216"/>
        <v>5628.8926879787996</v>
      </c>
      <c r="AS224" s="323">
        <f t="shared" si="216"/>
        <v>5610.0075505049999</v>
      </c>
      <c r="AT224" s="323">
        <f t="shared" si="216"/>
        <v>6823.8819191331995</v>
      </c>
      <c r="AU224" s="323">
        <f t="shared" si="216"/>
        <v>6032.0197394533998</v>
      </c>
      <c r="AV224" s="323">
        <f t="shared" si="216"/>
        <v>7045.291253415</v>
      </c>
      <c r="AW224" s="323">
        <f t="shared" si="216"/>
        <v>6463.9902978170003</v>
      </c>
      <c r="AX224" s="323">
        <f t="shared" si="216"/>
        <v>6292.7535506046006</v>
      </c>
      <c r="AY224" s="323">
        <f t="shared" si="216"/>
        <v>8093.0927806352001</v>
      </c>
      <c r="AZ224" s="323">
        <f t="shared" si="216"/>
        <v>7056.8861033548019</v>
      </c>
      <c r="BA224" s="323">
        <f t="shared" si="216"/>
        <v>7958.2039528801997</v>
      </c>
      <c r="BB224" s="322">
        <f t="shared" si="216"/>
        <v>7345.6441082212004</v>
      </c>
      <c r="BC224" s="323">
        <f t="shared" si="216"/>
        <v>6620.7492103532004</v>
      </c>
      <c r="BD224" s="323">
        <f t="shared" si="216"/>
        <v>7805.4990905513996</v>
      </c>
      <c r="BE224" s="323">
        <f t="shared" si="216"/>
        <v>8876.8489934535992</v>
      </c>
      <c r="BF224" s="323">
        <f t="shared" si="216"/>
        <v>8225.1718034816004</v>
      </c>
      <c r="BG224" s="323">
        <f t="shared" si="216"/>
        <v>8344.6720058044011</v>
      </c>
      <c r="BH224" s="323">
        <f t="shared" si="216"/>
        <v>9396.6478618448</v>
      </c>
      <c r="BI224" s="323">
        <f t="shared" si="216"/>
        <v>8420.5095363778</v>
      </c>
      <c r="BJ224" s="323">
        <f t="shared" si="216"/>
        <v>8336.0015789934005</v>
      </c>
      <c r="BK224" s="323">
        <f t="shared" si="216"/>
        <v>8918.1768335209981</v>
      </c>
      <c r="BL224" s="323">
        <f t="shared" si="216"/>
        <v>8772.3988558456003</v>
      </c>
      <c r="BM224" s="323">
        <f t="shared" si="216"/>
        <v>10210.334648956399</v>
      </c>
      <c r="BN224" s="438">
        <f>SUM(BB224:BM224)</f>
        <v>101272.6545274044</v>
      </c>
      <c r="BO224" s="323">
        <f t="shared" si="216"/>
        <v>9494.6403903310002</v>
      </c>
      <c r="BP224" s="323">
        <f t="shared" si="216"/>
        <v>8380.1248284232006</v>
      </c>
      <c r="BQ224" s="323">
        <f t="shared" ref="BQ224:BY224" si="217">+BQ226+BQ228</f>
        <v>8275.1571174902001</v>
      </c>
      <c r="BR224" s="323">
        <f t="shared" si="217"/>
        <v>9800.0490107175992</v>
      </c>
      <c r="BS224" s="323">
        <f t="shared" si="217"/>
        <v>10205.7170220098</v>
      </c>
      <c r="BT224" s="323">
        <f t="shared" si="217"/>
        <v>9239.2444846609997</v>
      </c>
      <c r="BU224" s="323">
        <f t="shared" si="217"/>
        <v>11122.413784881201</v>
      </c>
      <c r="BV224" s="323">
        <f t="shared" si="217"/>
        <v>9545.7439213580001</v>
      </c>
      <c r="BW224" s="323">
        <f t="shared" si="217"/>
        <v>11385.6012058508</v>
      </c>
      <c r="BX224" s="323">
        <f t="shared" si="217"/>
        <v>11815.485656547</v>
      </c>
      <c r="BY224" s="323">
        <f t="shared" si="217"/>
        <v>10726.8938755286</v>
      </c>
      <c r="BZ224" s="323">
        <f t="shared" ref="BZ224:CL224" si="218">+BZ226+BZ228</f>
        <v>14957.3296811624</v>
      </c>
      <c r="CA224" s="438">
        <f>SUM(BO224:BZ224)</f>
        <v>124948.40097896082</v>
      </c>
      <c r="CB224" s="322">
        <f t="shared" si="218"/>
        <v>11170.279958187999</v>
      </c>
      <c r="CC224" s="323">
        <f t="shared" si="218"/>
        <v>10221.0603266866</v>
      </c>
      <c r="CD224" s="323">
        <f t="shared" si="218"/>
        <v>11374.769059807</v>
      </c>
      <c r="CE224" s="323">
        <f t="shared" si="218"/>
        <v>11617.0440558264</v>
      </c>
      <c r="CF224" s="323">
        <f t="shared" si="218"/>
        <v>11398.696467574002</v>
      </c>
      <c r="CG224" s="323">
        <f t="shared" ref="CG224:CH224" si="219">+CG226+CG228</f>
        <v>12664.330652037001</v>
      </c>
      <c r="CH224" s="323">
        <f t="shared" si="219"/>
        <v>12985.378455226599</v>
      </c>
      <c r="CI224" s="323">
        <f t="shared" si="218"/>
        <v>11335.435346825401</v>
      </c>
      <c r="CJ224" s="323">
        <f t="shared" si="218"/>
        <v>12901.3503360792</v>
      </c>
      <c r="CK224" s="323">
        <f t="shared" si="218"/>
        <v>14645.3855617382</v>
      </c>
      <c r="CL224" s="323">
        <f t="shared" si="218"/>
        <v>13282.459124585002</v>
      </c>
      <c r="CM224" s="324">
        <f t="shared" ref="CM224:CO224" si="220">+CM226+CM228</f>
        <v>17535.248897725</v>
      </c>
      <c r="CN224" s="323">
        <f t="shared" si="220"/>
        <v>12490.969616561599</v>
      </c>
      <c r="CO224" s="324">
        <f t="shared" si="220"/>
        <v>11965.586594665599</v>
      </c>
      <c r="CP224" s="322">
        <f>SUM($BO224:$BP224)</f>
        <v>17874.765218754201</v>
      </c>
      <c r="CQ224" s="323">
        <f>SUM($CB224:$CC224)</f>
        <v>21391.340284874597</v>
      </c>
      <c r="CR224" s="324">
        <f>SUM($CN224:$CO224)</f>
        <v>24456.556211227198</v>
      </c>
      <c r="CS224" s="549">
        <f t="shared" ref="CS224:CS226" si="221">((CR224/CQ224)-1)*100</f>
        <v>14.329237371442115</v>
      </c>
      <c r="CT224" s="233"/>
      <c r="CU224" s="236"/>
      <c r="CV224" s="270"/>
      <c r="CW224" s="235"/>
      <c r="CX224" s="235"/>
      <c r="CY224" s="210"/>
      <c r="CZ224" s="220"/>
      <c r="DA224" s="220"/>
      <c r="DB224" s="210"/>
      <c r="DC224" s="210"/>
      <c r="DD224" s="210"/>
      <c r="DE224" s="210"/>
      <c r="DF224" s="210"/>
      <c r="DG224" s="210"/>
      <c r="DH224" s="210"/>
      <c r="DI224" s="210"/>
      <c r="DJ224" s="210"/>
      <c r="DK224" s="210"/>
      <c r="DL224" s="210"/>
      <c r="DM224" s="210"/>
      <c r="DN224" s="210"/>
      <c r="DO224" s="210"/>
      <c r="DP224" s="210"/>
    </row>
    <row r="225" spans="1:120" s="18" customFormat="1" ht="20.100000000000001" customHeight="1" x14ac:dyDescent="0.25">
      <c r="A225" s="542"/>
      <c r="B225" s="48" t="s">
        <v>58</v>
      </c>
      <c r="C225" s="414"/>
      <c r="D225" s="71"/>
      <c r="E225" s="72"/>
      <c r="F225" s="72"/>
      <c r="G225" s="73"/>
      <c r="H225" s="73"/>
      <c r="I225" s="73"/>
      <c r="J225" s="73"/>
      <c r="K225" s="73"/>
      <c r="L225" s="73"/>
      <c r="M225" s="73"/>
      <c r="N225" s="73"/>
      <c r="O225" s="319"/>
      <c r="P225" s="73"/>
      <c r="Q225" s="140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319"/>
      <c r="AC225" s="73"/>
      <c r="AD225" s="140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319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140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4"/>
      <c r="BO225" s="73"/>
      <c r="BP225" s="73"/>
      <c r="BQ225" s="73"/>
      <c r="BR225" s="73"/>
      <c r="BS225" s="73"/>
      <c r="BT225" s="73"/>
      <c r="BU225" s="73"/>
      <c r="BV225" s="73"/>
      <c r="BW225" s="73"/>
      <c r="BX225" s="73"/>
      <c r="BY225" s="73"/>
      <c r="BZ225" s="73"/>
      <c r="CA225" s="74"/>
      <c r="CB225" s="140"/>
      <c r="CC225" s="73"/>
      <c r="CD225" s="73"/>
      <c r="CE225" s="73"/>
      <c r="CF225" s="104"/>
      <c r="CG225" s="73"/>
      <c r="CH225" s="73"/>
      <c r="CI225" s="73"/>
      <c r="CJ225" s="73"/>
      <c r="CK225" s="104"/>
      <c r="CL225" s="73"/>
      <c r="CM225" s="319"/>
      <c r="CN225" s="73"/>
      <c r="CO225" s="73"/>
      <c r="CP225" s="140"/>
      <c r="CQ225" s="73"/>
      <c r="CR225" s="319"/>
      <c r="CS225" s="74"/>
      <c r="CT225" s="269"/>
      <c r="CU225" s="268"/>
      <c r="CV225" s="270"/>
      <c r="CW225" s="235"/>
      <c r="CX225" s="235"/>
      <c r="CY225" s="210"/>
      <c r="CZ225" s="220"/>
      <c r="DA225" s="220"/>
      <c r="DB225" s="210"/>
      <c r="DC225" s="210"/>
      <c r="DD225" s="210"/>
      <c r="DE225" s="210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</row>
    <row r="226" spans="1:120" s="38" customFormat="1" ht="20.100000000000001" customHeight="1" thickBot="1" x14ac:dyDescent="0.3">
      <c r="A226" s="542"/>
      <c r="B226" s="619" t="s">
        <v>49</v>
      </c>
      <c r="C226" s="636"/>
      <c r="D226" s="52">
        <v>818.39923996000005</v>
      </c>
      <c r="E226" s="26">
        <v>779.01158310000005</v>
      </c>
      <c r="F226" s="26">
        <v>898.54334613000003</v>
      </c>
      <c r="G226" s="26">
        <v>1199.4822054400001</v>
      </c>
      <c r="H226" s="26">
        <v>1006.3237718900001</v>
      </c>
      <c r="I226" s="26">
        <v>1001.9448884400001</v>
      </c>
      <c r="J226" s="26">
        <v>1277.2966601500002</v>
      </c>
      <c r="K226" s="26">
        <v>1093.7016309000001</v>
      </c>
      <c r="L226" s="26">
        <v>1502.0288812900001</v>
      </c>
      <c r="M226" s="26">
        <v>1469.35745782</v>
      </c>
      <c r="N226" s="26">
        <v>1355.1551292899999</v>
      </c>
      <c r="O226" s="76">
        <v>1876.4265719700002</v>
      </c>
      <c r="P226" s="80">
        <v>14277.671366380002</v>
      </c>
      <c r="Q226" s="46">
        <v>1254.25055621</v>
      </c>
      <c r="R226" s="32">
        <v>1294.4937248800002</v>
      </c>
      <c r="S226" s="32">
        <v>1516.1419785399999</v>
      </c>
      <c r="T226" s="32">
        <v>1581.6129229299997</v>
      </c>
      <c r="U226" s="32">
        <v>1506.5524490400001</v>
      </c>
      <c r="V226" s="32">
        <v>1647.1739813299998</v>
      </c>
      <c r="W226" s="32">
        <v>2323.6459987599997</v>
      </c>
      <c r="X226" s="32">
        <v>2206.2336913499998</v>
      </c>
      <c r="Y226" s="32">
        <v>1920.1192336300001</v>
      </c>
      <c r="Z226" s="75">
        <v>2514.53911436</v>
      </c>
      <c r="AA226" s="75">
        <v>2181.0007877100002</v>
      </c>
      <c r="AB226" s="422">
        <v>2676.4104654400003</v>
      </c>
      <c r="AC226" s="80">
        <v>22622.174904179999</v>
      </c>
      <c r="AD226" s="142">
        <v>2255.7766975300001</v>
      </c>
      <c r="AE226" s="141">
        <v>2027.8911969400001</v>
      </c>
      <c r="AF226" s="141">
        <v>2287.6141270799999</v>
      </c>
      <c r="AG226" s="141">
        <v>2836.3517890399999</v>
      </c>
      <c r="AH226" s="141">
        <v>2776.4833014400001</v>
      </c>
      <c r="AI226" s="141">
        <v>2581.9836005100001</v>
      </c>
      <c r="AJ226" s="141">
        <v>3477.1060745500004</v>
      </c>
      <c r="AK226" s="141">
        <v>3445.5637708000004</v>
      </c>
      <c r="AL226" s="141">
        <v>3878.0236310699997</v>
      </c>
      <c r="AM226" s="141">
        <v>3607.0551967500001</v>
      </c>
      <c r="AN226" s="141">
        <v>4082.8942403299998</v>
      </c>
      <c r="AO226" s="143">
        <v>4446.7060003199995</v>
      </c>
      <c r="AP226" s="32">
        <v>3797.5529644099997</v>
      </c>
      <c r="AQ226" s="32">
        <v>3596.4868420100001</v>
      </c>
      <c r="AR226" s="32">
        <v>4526.7083998199996</v>
      </c>
      <c r="AS226" s="32">
        <v>4507.00833091</v>
      </c>
      <c r="AT226" s="32">
        <v>5423.2859259899997</v>
      </c>
      <c r="AU226" s="32">
        <v>4903.1830711499997</v>
      </c>
      <c r="AV226" s="32">
        <v>5799.5616870399999</v>
      </c>
      <c r="AW226" s="32">
        <v>5202.5975218800004</v>
      </c>
      <c r="AX226" s="32">
        <v>5101.50025018</v>
      </c>
      <c r="AY226" s="32">
        <v>6753.9500758499998</v>
      </c>
      <c r="AZ226" s="32">
        <v>5810.4135583000016</v>
      </c>
      <c r="BA226" s="32">
        <v>6547.2016350599997</v>
      </c>
      <c r="BB226" s="46">
        <v>6117.8396760900005</v>
      </c>
      <c r="BC226" s="32">
        <v>5400.3664530699998</v>
      </c>
      <c r="BD226" s="32">
        <v>6298.5226292799998</v>
      </c>
      <c r="BE226" s="32">
        <v>7376.0376740699994</v>
      </c>
      <c r="BF226" s="32">
        <v>6619.4079974800006</v>
      </c>
      <c r="BG226" s="32">
        <v>6578.709778970001</v>
      </c>
      <c r="BH226" s="32">
        <v>7713.04140895</v>
      </c>
      <c r="BI226" s="32">
        <v>6733.2823820000003</v>
      </c>
      <c r="BJ226" s="32">
        <v>6526.9503842999993</v>
      </c>
      <c r="BK226" s="32">
        <v>7440.8836137899989</v>
      </c>
      <c r="BL226" s="32">
        <v>7264.4445155000003</v>
      </c>
      <c r="BM226" s="32">
        <v>8603.2205570499991</v>
      </c>
      <c r="BN226" s="443">
        <f>SUM(BB226:BM226)</f>
        <v>82672.707070549979</v>
      </c>
      <c r="BO226" s="32">
        <v>8027.0276458800008</v>
      </c>
      <c r="BP226" s="32">
        <v>6866.8796536700002</v>
      </c>
      <c r="BQ226" s="32">
        <v>6794.5974695200002</v>
      </c>
      <c r="BR226" s="32">
        <v>8205.2407132099997</v>
      </c>
      <c r="BS226" s="32">
        <v>8250.9854765199998</v>
      </c>
      <c r="BT226" s="32">
        <v>7706.2756798600003</v>
      </c>
      <c r="BU226" s="32">
        <v>9506.5634645900009</v>
      </c>
      <c r="BV226" s="32">
        <v>7973.1634086100003</v>
      </c>
      <c r="BW226" s="246">
        <v>9790.75991092</v>
      </c>
      <c r="BX226" s="246">
        <v>10060.724428040001</v>
      </c>
      <c r="BY226" s="246">
        <v>9088.2199435999992</v>
      </c>
      <c r="BZ226" s="246">
        <v>12925.777945780001</v>
      </c>
      <c r="CA226" s="403">
        <f>SUM(BO226:BZ226)</f>
        <v>105196.2157402</v>
      </c>
      <c r="CB226" s="245">
        <v>9676.1721070499989</v>
      </c>
      <c r="CC226" s="246">
        <v>8825.0421714500008</v>
      </c>
      <c r="CD226" s="246">
        <v>9804.1320560599997</v>
      </c>
      <c r="CE226" s="246">
        <v>9654.2468529199996</v>
      </c>
      <c r="CF226" s="246">
        <v>9725.3174534000009</v>
      </c>
      <c r="CG226" s="246">
        <v>11018.002514310001</v>
      </c>
      <c r="CH226" s="246">
        <v>11605.665878579999</v>
      </c>
      <c r="CI226" s="246">
        <v>9964.4861006400006</v>
      </c>
      <c r="CJ226" s="246">
        <v>11701.639800520001</v>
      </c>
      <c r="CK226" s="246">
        <v>12741.28293297</v>
      </c>
      <c r="CL226" s="246">
        <v>11804.746632630002</v>
      </c>
      <c r="CM226" s="247">
        <v>14514.53998465</v>
      </c>
      <c r="CN226" s="246">
        <v>10942.671450889999</v>
      </c>
      <c r="CO226" s="246">
        <v>10470.219709479999</v>
      </c>
      <c r="CP226" s="583">
        <f>SUM($BO226:$BP226)</f>
        <v>14893.907299550001</v>
      </c>
      <c r="CQ226" s="374">
        <f>SUM($CB226:$CC226)</f>
        <v>18501.2142785</v>
      </c>
      <c r="CR226" s="399">
        <f>SUM($CN226:$CO226)</f>
        <v>21412.891160369996</v>
      </c>
      <c r="CS226" s="361">
        <f t="shared" si="221"/>
        <v>15.737760981740623</v>
      </c>
      <c r="CT226" s="233"/>
      <c r="CU226" s="268"/>
      <c r="CV226" s="270"/>
      <c r="CW226" s="236"/>
      <c r="CX226" s="236"/>
      <c r="CY226" s="211"/>
      <c r="CZ226" s="221"/>
      <c r="DA226" s="221"/>
      <c r="DB226" s="211"/>
      <c r="DC226" s="211"/>
      <c r="DD226" s="211"/>
      <c r="DE226" s="211"/>
      <c r="DF226" s="211"/>
      <c r="DG226" s="211"/>
      <c r="DH226" s="211"/>
      <c r="DI226" s="211"/>
      <c r="DJ226" s="211"/>
      <c r="DK226" s="211"/>
      <c r="DL226" s="211"/>
      <c r="DM226" s="211"/>
      <c r="DN226" s="211"/>
      <c r="DO226" s="211"/>
      <c r="DP226" s="211"/>
    </row>
    <row r="227" spans="1:120" s="38" customFormat="1" ht="20.100000000000001" customHeight="1" x14ac:dyDescent="0.25">
      <c r="A227" s="542"/>
      <c r="B227" s="28" t="s">
        <v>59</v>
      </c>
      <c r="C227" s="19"/>
      <c r="D227" s="85">
        <v>47.424606480000001</v>
      </c>
      <c r="E227" s="86">
        <v>47.522505090000003</v>
      </c>
      <c r="F227" s="86">
        <v>65.854236489999991</v>
      </c>
      <c r="G227" s="86">
        <v>59.371934659999994</v>
      </c>
      <c r="H227" s="86">
        <v>58.742114030000003</v>
      </c>
      <c r="I227" s="86">
        <v>78.538928889999994</v>
      </c>
      <c r="J227" s="86">
        <v>66.337000950000004</v>
      </c>
      <c r="K227" s="86">
        <v>116.73622684999999</v>
      </c>
      <c r="L227" s="86">
        <v>72.887784569999994</v>
      </c>
      <c r="M227" s="86">
        <v>90.67051226000001</v>
      </c>
      <c r="N227" s="86">
        <v>81.355743610000005</v>
      </c>
      <c r="O227" s="97">
        <v>83.346009229999993</v>
      </c>
      <c r="P227" s="375"/>
      <c r="Q227" s="85">
        <v>66.541136899999998</v>
      </c>
      <c r="R227" s="86">
        <v>60.213981830000002</v>
      </c>
      <c r="S227" s="86">
        <v>85.594865909999996</v>
      </c>
      <c r="T227" s="86">
        <v>84.35018805</v>
      </c>
      <c r="U227" s="86">
        <v>78.228134499999996</v>
      </c>
      <c r="V227" s="86">
        <v>75.613508060000001</v>
      </c>
      <c r="W227" s="86">
        <v>82.472507159999992</v>
      </c>
      <c r="X227" s="86">
        <v>86.49302333</v>
      </c>
      <c r="Y227" s="86">
        <v>76.749330999999998</v>
      </c>
      <c r="Z227" s="86">
        <v>99.612224279999992</v>
      </c>
      <c r="AA227" s="86">
        <v>104.66818046</v>
      </c>
      <c r="AB227" s="103">
        <v>138.37908009</v>
      </c>
      <c r="AC227" s="375"/>
      <c r="AD227" s="85"/>
      <c r="AE227" s="86"/>
      <c r="AF227" s="86"/>
      <c r="AG227" s="86"/>
      <c r="AH227" s="86"/>
      <c r="AI227" s="86"/>
      <c r="AJ227" s="86"/>
      <c r="AK227" s="86">
        <v>157.37250310000002</v>
      </c>
      <c r="AL227" s="86">
        <v>171.53772631000001</v>
      </c>
      <c r="AM227" s="86">
        <v>153.78296491</v>
      </c>
      <c r="AN227" s="86">
        <v>147.48761453</v>
      </c>
      <c r="AO227" s="103">
        <v>196.47726982</v>
      </c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5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446"/>
      <c r="BO227" s="86"/>
      <c r="BP227" s="86"/>
      <c r="BQ227" s="86"/>
      <c r="BR227" s="86"/>
      <c r="BS227" s="86"/>
      <c r="BT227" s="86"/>
      <c r="BU227" s="86"/>
      <c r="BV227" s="86"/>
      <c r="BW227" s="383"/>
      <c r="BX227" s="383"/>
      <c r="BY227" s="383"/>
      <c r="BZ227" s="383"/>
      <c r="CA227" s="568"/>
      <c r="CB227" s="431"/>
      <c r="CC227" s="383"/>
      <c r="CD227" s="383"/>
      <c r="CE227" s="383"/>
      <c r="CF227" s="383"/>
      <c r="CG227" s="383"/>
      <c r="CH227" s="383"/>
      <c r="CI227" s="383"/>
      <c r="CJ227" s="383"/>
      <c r="CK227" s="462"/>
      <c r="CL227" s="462"/>
      <c r="CM227" s="458"/>
      <c r="CN227" s="462"/>
      <c r="CO227" s="462"/>
      <c r="CP227" s="584"/>
      <c r="CQ227" s="375"/>
      <c r="CR227" s="119"/>
      <c r="CS227" s="350"/>
      <c r="CT227" s="233"/>
      <c r="CU227" s="270"/>
      <c r="CV227" s="270"/>
      <c r="CW227" s="236"/>
      <c r="CX227" s="236"/>
      <c r="CY227" s="211"/>
      <c r="CZ227" s="221"/>
      <c r="DA227" s="221"/>
      <c r="DB227" s="211"/>
      <c r="DC227" s="211"/>
      <c r="DD227" s="211"/>
      <c r="DE227" s="211"/>
      <c r="DF227" s="211"/>
      <c r="DG227" s="211"/>
      <c r="DH227" s="211"/>
      <c r="DI227" s="211"/>
      <c r="DJ227" s="211"/>
      <c r="DK227" s="211"/>
      <c r="DL227" s="211"/>
      <c r="DM227" s="211"/>
      <c r="DN227" s="211"/>
      <c r="DO227" s="211"/>
      <c r="DP227" s="211"/>
    </row>
    <row r="228" spans="1:120" ht="20.100000000000001" customHeight="1" thickBot="1" x14ac:dyDescent="0.3">
      <c r="A228" s="542"/>
      <c r="B228" s="619" t="s">
        <v>49</v>
      </c>
      <c r="C228" s="654"/>
      <c r="D228" s="52">
        <v>330.54950716560001</v>
      </c>
      <c r="E228" s="26">
        <v>331.23186047730002</v>
      </c>
      <c r="F228" s="26">
        <v>459.00402833529989</v>
      </c>
      <c r="G228" s="26">
        <v>413.82238458019992</v>
      </c>
      <c r="H228" s="26">
        <v>409.43253478910003</v>
      </c>
      <c r="I228" s="26">
        <v>547.41633436329994</v>
      </c>
      <c r="J228" s="26">
        <v>462.36889662150003</v>
      </c>
      <c r="K228" s="26">
        <v>813.65150114449989</v>
      </c>
      <c r="L228" s="26">
        <v>508.02785845289992</v>
      </c>
      <c r="M228" s="26">
        <v>631.97347045219999</v>
      </c>
      <c r="N228" s="26">
        <v>567.04953296170004</v>
      </c>
      <c r="O228" s="76">
        <v>580.92168433309996</v>
      </c>
      <c r="P228" s="80">
        <v>6055.4495936766989</v>
      </c>
      <c r="Q228" s="52">
        <v>463.79172419299999</v>
      </c>
      <c r="R228" s="26">
        <v>419.69145335510001</v>
      </c>
      <c r="S228" s="26">
        <v>596.59621539269995</v>
      </c>
      <c r="T228" s="26">
        <v>587.92081070849997</v>
      </c>
      <c r="U228" s="26">
        <v>545.25009746499995</v>
      </c>
      <c r="V228" s="26">
        <v>527.02615117819994</v>
      </c>
      <c r="W228" s="26">
        <v>574.83337490519989</v>
      </c>
      <c r="X228" s="26">
        <v>602.85637261009992</v>
      </c>
      <c r="Y228" s="26">
        <v>534.94283707</v>
      </c>
      <c r="Z228" s="77">
        <v>694.29720323159995</v>
      </c>
      <c r="AA228" s="77">
        <v>729.53721780620003</v>
      </c>
      <c r="AB228" s="423">
        <v>960.35081582460009</v>
      </c>
      <c r="AC228" s="80">
        <v>7237.0942737402002</v>
      </c>
      <c r="AD228" s="105">
        <v>702.14652024920008</v>
      </c>
      <c r="AE228" s="137">
        <v>652.17297520396903</v>
      </c>
      <c r="AF228" s="137">
        <v>777.78259242740683</v>
      </c>
      <c r="AG228" s="137">
        <v>709.2149678709327</v>
      </c>
      <c r="AH228" s="137">
        <v>817.62681122979996</v>
      </c>
      <c r="AI228" s="137">
        <v>894.22366011984968</v>
      </c>
      <c r="AJ228" s="137">
        <v>1036.1994127609164</v>
      </c>
      <c r="AK228" s="137">
        <v>1081.1490962970006</v>
      </c>
      <c r="AL228" s="137">
        <v>1178.4641797497006</v>
      </c>
      <c r="AM228" s="137">
        <v>1056.4889689317004</v>
      </c>
      <c r="AN228" s="137">
        <v>1011.8633607521542</v>
      </c>
      <c r="AO228" s="106">
        <v>1347.8340709652</v>
      </c>
      <c r="AP228" s="32">
        <v>976.60783195919998</v>
      </c>
      <c r="AQ228" s="32">
        <v>902.92976930099996</v>
      </c>
      <c r="AR228" s="32">
        <v>1102.1842881588</v>
      </c>
      <c r="AS228" s="32">
        <v>1102.9992195950001</v>
      </c>
      <c r="AT228" s="32">
        <v>1400.5959931432001</v>
      </c>
      <c r="AU228" s="32">
        <v>1128.8366683034001</v>
      </c>
      <c r="AV228" s="32">
        <v>1245.7295663750001</v>
      </c>
      <c r="AW228" s="32">
        <v>1261.3927759369999</v>
      </c>
      <c r="AX228" s="32">
        <v>1191.2533004246002</v>
      </c>
      <c r="AY228" s="32">
        <v>1339.1427047852001</v>
      </c>
      <c r="AZ228" s="32">
        <v>1246.4725450548001</v>
      </c>
      <c r="BA228" s="32">
        <v>1411.0023178202</v>
      </c>
      <c r="BB228" s="46">
        <v>1227.8044321312002</v>
      </c>
      <c r="BC228" s="32">
        <v>1220.3827572832001</v>
      </c>
      <c r="BD228" s="32">
        <v>1506.9764612714</v>
      </c>
      <c r="BE228" s="32">
        <v>1500.8113193836</v>
      </c>
      <c r="BF228" s="32">
        <v>1605.7638060016</v>
      </c>
      <c r="BG228" s="32">
        <v>1765.9622268343999</v>
      </c>
      <c r="BH228" s="32">
        <v>1683.6064528948002</v>
      </c>
      <c r="BI228" s="32">
        <v>1687.2271543777999</v>
      </c>
      <c r="BJ228" s="32">
        <v>1809.0511946934002</v>
      </c>
      <c r="BK228" s="32">
        <v>1477.2932197309999</v>
      </c>
      <c r="BL228" s="32">
        <v>1507.9543403456</v>
      </c>
      <c r="BM228" s="32">
        <v>1607.1140919064003</v>
      </c>
      <c r="BN228" s="443">
        <f>SUM(BB228:BM228)</f>
        <v>18599.947456854403</v>
      </c>
      <c r="BO228" s="26">
        <v>1467.612744451</v>
      </c>
      <c r="BP228" s="26">
        <v>1513.2451747532002</v>
      </c>
      <c r="BQ228" s="26">
        <v>1480.5596479702001</v>
      </c>
      <c r="BR228" s="26">
        <v>1594.8082975075999</v>
      </c>
      <c r="BS228" s="26">
        <v>1954.7315454898001</v>
      </c>
      <c r="BT228" s="26">
        <v>1532.968804801</v>
      </c>
      <c r="BU228" s="26">
        <v>1615.8503202912002</v>
      </c>
      <c r="BV228" s="26">
        <v>1572.580512748</v>
      </c>
      <c r="BW228" s="98">
        <v>1594.8412949308001</v>
      </c>
      <c r="BX228" s="98">
        <v>1754.7612285069999</v>
      </c>
      <c r="BY228" s="98">
        <v>1638.6739319285998</v>
      </c>
      <c r="BZ228" s="98">
        <v>2031.5517353824002</v>
      </c>
      <c r="CA228" s="403">
        <f>SUM(BO228:BZ228)</f>
        <v>19752.185238760798</v>
      </c>
      <c r="CB228" s="138">
        <v>1494.1078511380001</v>
      </c>
      <c r="CC228" s="98">
        <v>1396.0181552366</v>
      </c>
      <c r="CD228" s="98">
        <v>1570.6370037470001</v>
      </c>
      <c r="CE228" s="98">
        <v>1962.7972029064001</v>
      </c>
      <c r="CF228" s="246">
        <v>1673.3790141740001</v>
      </c>
      <c r="CG228" s="246">
        <v>1646.328137727</v>
      </c>
      <c r="CH228" s="246">
        <v>1379.7125766466002</v>
      </c>
      <c r="CI228" s="246">
        <v>1370.9492461853999</v>
      </c>
      <c r="CJ228" s="246">
        <v>1199.7105355592</v>
      </c>
      <c r="CK228" s="98">
        <v>1904.1026287682002</v>
      </c>
      <c r="CL228" s="98">
        <v>1477.7124919550001</v>
      </c>
      <c r="CM228" s="243">
        <v>3020.7089130750001</v>
      </c>
      <c r="CN228" s="98">
        <v>1548.2981656716001</v>
      </c>
      <c r="CO228" s="98">
        <v>1495.3668851856003</v>
      </c>
      <c r="CP228" s="583">
        <f>SUM($BO228:$BP228)</f>
        <v>2980.8579192042002</v>
      </c>
      <c r="CQ228" s="374">
        <f>SUM($CB228:$CC228)</f>
        <v>2890.1260063746004</v>
      </c>
      <c r="CR228" s="399">
        <f>SUM($CN228:$CO228)</f>
        <v>3043.6650508572002</v>
      </c>
      <c r="CS228" s="361">
        <f t="shared" ref="CS228:CS231" si="222">((CR228/CQ228)-1)*100</f>
        <v>5.3125380742551354</v>
      </c>
      <c r="CV228" s="270"/>
    </row>
    <row r="229" spans="1:120" ht="20.100000000000001" customHeight="1" thickBot="1" x14ac:dyDescent="0.3">
      <c r="A229" s="542"/>
      <c r="B229" s="328"/>
      <c r="C229" s="321" t="s">
        <v>115</v>
      </c>
      <c r="D229" s="322">
        <f t="shared" ref="D229:BP229" si="223">+D230+D231</f>
        <v>5427</v>
      </c>
      <c r="E229" s="323">
        <f t="shared" si="223"/>
        <v>5176</v>
      </c>
      <c r="F229" s="323">
        <f t="shared" si="223"/>
        <v>6628</v>
      </c>
      <c r="G229" s="323">
        <f t="shared" si="223"/>
        <v>6979</v>
      </c>
      <c r="H229" s="323">
        <f t="shared" si="223"/>
        <v>6450</v>
      </c>
      <c r="I229" s="323">
        <f t="shared" si="223"/>
        <v>9525</v>
      </c>
      <c r="J229" s="323">
        <f t="shared" si="223"/>
        <v>8971</v>
      </c>
      <c r="K229" s="323">
        <f t="shared" si="223"/>
        <v>9588</v>
      </c>
      <c r="L229" s="323">
        <f t="shared" si="223"/>
        <v>10775</v>
      </c>
      <c r="M229" s="323">
        <f t="shared" si="223"/>
        <v>11377</v>
      </c>
      <c r="N229" s="323">
        <f t="shared" si="223"/>
        <v>11288</v>
      </c>
      <c r="O229" s="324">
        <f t="shared" si="223"/>
        <v>13349</v>
      </c>
      <c r="P229" s="323">
        <f t="shared" si="223"/>
        <v>105533</v>
      </c>
      <c r="Q229" s="322">
        <f t="shared" si="223"/>
        <v>10998</v>
      </c>
      <c r="R229" s="323">
        <f t="shared" si="223"/>
        <v>10975</v>
      </c>
      <c r="S229" s="323">
        <f t="shared" si="223"/>
        <v>14718</v>
      </c>
      <c r="T229" s="323">
        <f t="shared" si="223"/>
        <v>13435</v>
      </c>
      <c r="U229" s="323">
        <f t="shared" si="223"/>
        <v>14383</v>
      </c>
      <c r="V229" s="323">
        <f t="shared" si="223"/>
        <v>15710</v>
      </c>
      <c r="W229" s="323">
        <f t="shared" si="223"/>
        <v>17549</v>
      </c>
      <c r="X229" s="323">
        <f t="shared" si="223"/>
        <v>17871</v>
      </c>
      <c r="Y229" s="323">
        <f t="shared" si="223"/>
        <v>18986</v>
      </c>
      <c r="Z229" s="323">
        <f t="shared" si="223"/>
        <v>19963</v>
      </c>
      <c r="AA229" s="323">
        <f t="shared" si="223"/>
        <v>20760</v>
      </c>
      <c r="AB229" s="324">
        <f t="shared" si="223"/>
        <v>25468</v>
      </c>
      <c r="AC229" s="323">
        <f t="shared" si="223"/>
        <v>200816</v>
      </c>
      <c r="AD229" s="322">
        <f t="shared" si="223"/>
        <v>19585</v>
      </c>
      <c r="AE229" s="323">
        <f t="shared" si="223"/>
        <v>20670</v>
      </c>
      <c r="AF229" s="323">
        <f t="shared" si="223"/>
        <v>23260</v>
      </c>
      <c r="AG229" s="323">
        <f t="shared" si="223"/>
        <v>23338</v>
      </c>
      <c r="AH229" s="323">
        <f t="shared" si="223"/>
        <v>25881</v>
      </c>
      <c r="AI229" s="323">
        <f t="shared" si="223"/>
        <v>26475</v>
      </c>
      <c r="AJ229" s="323">
        <f t="shared" si="223"/>
        <v>27761</v>
      </c>
      <c r="AK229" s="323">
        <f t="shared" si="223"/>
        <v>33350</v>
      </c>
      <c r="AL229" s="323">
        <f t="shared" si="223"/>
        <v>34229</v>
      </c>
      <c r="AM229" s="323">
        <f t="shared" si="223"/>
        <v>36168</v>
      </c>
      <c r="AN229" s="323">
        <f t="shared" si="223"/>
        <v>37826</v>
      </c>
      <c r="AO229" s="324">
        <f t="shared" si="223"/>
        <v>44519</v>
      </c>
      <c r="AP229" s="323">
        <f t="shared" si="223"/>
        <v>36082</v>
      </c>
      <c r="AQ229" s="323">
        <f t="shared" si="223"/>
        <v>37106</v>
      </c>
      <c r="AR229" s="323">
        <f t="shared" si="223"/>
        <v>42780</v>
      </c>
      <c r="AS229" s="323">
        <f t="shared" si="223"/>
        <v>38964</v>
      </c>
      <c r="AT229" s="323">
        <f t="shared" si="223"/>
        <v>48205</v>
      </c>
      <c r="AU229" s="323">
        <f t="shared" si="223"/>
        <v>46107</v>
      </c>
      <c r="AV229" s="323">
        <f t="shared" si="223"/>
        <v>52047</v>
      </c>
      <c r="AW229" s="323">
        <f t="shared" si="223"/>
        <v>56265</v>
      </c>
      <c r="AX229" s="323">
        <f t="shared" si="223"/>
        <v>51346</v>
      </c>
      <c r="AY229" s="323">
        <f t="shared" si="223"/>
        <v>60828</v>
      </c>
      <c r="AZ229" s="323">
        <f t="shared" si="223"/>
        <v>64678</v>
      </c>
      <c r="BA229" s="323">
        <f t="shared" si="223"/>
        <v>82308</v>
      </c>
      <c r="BB229" s="322">
        <f t="shared" si="223"/>
        <v>70681</v>
      </c>
      <c r="BC229" s="323">
        <f t="shared" si="223"/>
        <v>59530</v>
      </c>
      <c r="BD229" s="323">
        <f t="shared" si="223"/>
        <v>67595</v>
      </c>
      <c r="BE229" s="323">
        <f t="shared" si="223"/>
        <v>74162</v>
      </c>
      <c r="BF229" s="323">
        <f t="shared" si="223"/>
        <v>73027</v>
      </c>
      <c r="BG229" s="323">
        <f t="shared" si="223"/>
        <v>74349</v>
      </c>
      <c r="BH229" s="323">
        <f t="shared" si="223"/>
        <v>81448</v>
      </c>
      <c r="BI229" s="323">
        <f t="shared" si="223"/>
        <v>80285</v>
      </c>
      <c r="BJ229" s="323">
        <f t="shared" si="223"/>
        <v>80867</v>
      </c>
      <c r="BK229" s="323">
        <f t="shared" si="223"/>
        <v>88704</v>
      </c>
      <c r="BL229" s="323">
        <f t="shared" si="223"/>
        <v>86640</v>
      </c>
      <c r="BM229" s="323">
        <f t="shared" si="223"/>
        <v>106995</v>
      </c>
      <c r="BN229" s="438">
        <f>SUM(BB229:BM229)</f>
        <v>944283</v>
      </c>
      <c r="BO229" s="323">
        <f t="shared" si="223"/>
        <v>87229</v>
      </c>
      <c r="BP229" s="323">
        <f t="shared" si="223"/>
        <v>92303</v>
      </c>
      <c r="BQ229" s="323">
        <f t="shared" ref="BQ229:BY229" si="224">+BQ230+BQ231</f>
        <v>89858</v>
      </c>
      <c r="BR229" s="323">
        <f t="shared" si="224"/>
        <v>97830</v>
      </c>
      <c r="BS229" s="323">
        <f t="shared" si="224"/>
        <v>102942</v>
      </c>
      <c r="BT229" s="323">
        <f t="shared" si="224"/>
        <v>102857</v>
      </c>
      <c r="BU229" s="323">
        <f t="shared" si="224"/>
        <v>112863</v>
      </c>
      <c r="BV229" s="323">
        <f t="shared" si="224"/>
        <v>107750</v>
      </c>
      <c r="BW229" s="323">
        <f t="shared" si="224"/>
        <v>115501</v>
      </c>
      <c r="BX229" s="323">
        <f t="shared" si="224"/>
        <v>124322</v>
      </c>
      <c r="BY229" s="323">
        <f t="shared" si="224"/>
        <v>113891</v>
      </c>
      <c r="BZ229" s="323">
        <f t="shared" ref="BZ229:CL229" si="225">+BZ230+BZ231</f>
        <v>159115</v>
      </c>
      <c r="CA229" s="438">
        <f>SUM(BO229:BZ229)</f>
        <v>1306461</v>
      </c>
      <c r="CB229" s="322">
        <f t="shared" si="225"/>
        <v>120007</v>
      </c>
      <c r="CC229" s="323">
        <f t="shared" si="225"/>
        <v>115297</v>
      </c>
      <c r="CD229" s="323">
        <f t="shared" si="225"/>
        <v>138261</v>
      </c>
      <c r="CE229" s="323">
        <f t="shared" si="225"/>
        <v>138781</v>
      </c>
      <c r="CF229" s="323">
        <f t="shared" si="225"/>
        <v>144001</v>
      </c>
      <c r="CG229" s="323">
        <f t="shared" ref="CG229:CH229" si="226">+CG230+CG231</f>
        <v>156617</v>
      </c>
      <c r="CH229" s="323">
        <f t="shared" si="226"/>
        <v>159037</v>
      </c>
      <c r="CI229" s="323">
        <f t="shared" si="225"/>
        <v>164054</v>
      </c>
      <c r="CJ229" s="323">
        <f t="shared" si="225"/>
        <v>168527</v>
      </c>
      <c r="CK229" s="323">
        <f t="shared" si="225"/>
        <v>192918</v>
      </c>
      <c r="CL229" s="323">
        <f t="shared" si="225"/>
        <v>181618</v>
      </c>
      <c r="CM229" s="324">
        <f t="shared" ref="CM229:CO229" si="227">+CM230+CM231</f>
        <v>248434</v>
      </c>
      <c r="CN229" s="323">
        <f t="shared" si="227"/>
        <v>186147</v>
      </c>
      <c r="CO229" s="324">
        <f t="shared" si="227"/>
        <v>187067</v>
      </c>
      <c r="CP229" s="322">
        <f>SUM($BO229:$BP229)</f>
        <v>179532</v>
      </c>
      <c r="CQ229" s="323">
        <f>SUM($CB229:$CC229)</f>
        <v>235304</v>
      </c>
      <c r="CR229" s="324">
        <f>SUM($CN229:$CO229)</f>
        <v>373214</v>
      </c>
      <c r="CS229" s="549">
        <f t="shared" si="222"/>
        <v>58.609288409886794</v>
      </c>
      <c r="CU229" s="268"/>
      <c r="CV229" s="270"/>
    </row>
    <row r="230" spans="1:120" ht="20.100000000000001" customHeight="1" thickBot="1" x14ac:dyDescent="0.3">
      <c r="A230" s="542"/>
      <c r="B230" s="644" t="s">
        <v>41</v>
      </c>
      <c r="C230" s="660"/>
      <c r="D230" s="46">
        <v>3871</v>
      </c>
      <c r="E230" s="32">
        <v>3575</v>
      </c>
      <c r="F230" s="32">
        <v>4628</v>
      </c>
      <c r="G230" s="32">
        <v>5036</v>
      </c>
      <c r="H230" s="32">
        <v>4990</v>
      </c>
      <c r="I230" s="32">
        <v>7212</v>
      </c>
      <c r="J230" s="32">
        <v>6303</v>
      </c>
      <c r="K230" s="32">
        <v>6617</v>
      </c>
      <c r="L230" s="32">
        <v>7390</v>
      </c>
      <c r="M230" s="32">
        <v>7978</v>
      </c>
      <c r="N230" s="32">
        <v>7988</v>
      </c>
      <c r="O230" s="47">
        <v>9470</v>
      </c>
      <c r="P230" s="80">
        <v>75058</v>
      </c>
      <c r="Q230" s="46">
        <v>7742</v>
      </c>
      <c r="R230" s="32">
        <v>7844</v>
      </c>
      <c r="S230" s="32">
        <v>10564</v>
      </c>
      <c r="T230" s="32">
        <v>9647</v>
      </c>
      <c r="U230" s="32">
        <v>10508</v>
      </c>
      <c r="V230" s="32">
        <v>11439</v>
      </c>
      <c r="W230" s="32">
        <v>13000</v>
      </c>
      <c r="X230" s="32">
        <v>13180</v>
      </c>
      <c r="Y230" s="32">
        <v>14008</v>
      </c>
      <c r="Z230" s="32">
        <v>14951</v>
      </c>
      <c r="AA230" s="32">
        <v>15524</v>
      </c>
      <c r="AB230" s="47">
        <v>19253</v>
      </c>
      <c r="AC230" s="24">
        <v>147660</v>
      </c>
      <c r="AD230" s="45">
        <v>14784</v>
      </c>
      <c r="AE230" s="31">
        <v>15784</v>
      </c>
      <c r="AF230" s="31">
        <v>17705</v>
      </c>
      <c r="AG230" s="31">
        <v>18057</v>
      </c>
      <c r="AH230" s="31">
        <v>19964</v>
      </c>
      <c r="AI230" s="31">
        <v>20480</v>
      </c>
      <c r="AJ230" s="31">
        <v>21574</v>
      </c>
      <c r="AK230" s="31">
        <v>25457</v>
      </c>
      <c r="AL230" s="31">
        <v>26586</v>
      </c>
      <c r="AM230" s="31">
        <v>28192</v>
      </c>
      <c r="AN230" s="31">
        <v>29608</v>
      </c>
      <c r="AO230" s="134">
        <v>35582</v>
      </c>
      <c r="AP230" s="33">
        <v>28570</v>
      </c>
      <c r="AQ230" s="33">
        <v>29728</v>
      </c>
      <c r="AR230" s="33">
        <v>34245</v>
      </c>
      <c r="AS230" s="33">
        <v>31219</v>
      </c>
      <c r="AT230" s="33">
        <v>38938</v>
      </c>
      <c r="AU230" s="33">
        <v>37255</v>
      </c>
      <c r="AV230" s="33">
        <v>42184</v>
      </c>
      <c r="AW230" s="33">
        <v>45454</v>
      </c>
      <c r="AX230" s="33">
        <v>42132</v>
      </c>
      <c r="AY230" s="33">
        <v>49946</v>
      </c>
      <c r="AZ230" s="33">
        <v>54255</v>
      </c>
      <c r="BA230" s="33">
        <v>70686</v>
      </c>
      <c r="BB230" s="157">
        <v>59880</v>
      </c>
      <c r="BC230" s="33">
        <v>50056</v>
      </c>
      <c r="BD230" s="33">
        <v>57056</v>
      </c>
      <c r="BE230" s="33">
        <v>62643</v>
      </c>
      <c r="BF230" s="33">
        <v>61708</v>
      </c>
      <c r="BG230" s="33">
        <v>63267</v>
      </c>
      <c r="BH230" s="33">
        <v>69312</v>
      </c>
      <c r="BI230" s="33">
        <v>68222</v>
      </c>
      <c r="BJ230" s="33">
        <v>69235</v>
      </c>
      <c r="BK230" s="33">
        <v>75553</v>
      </c>
      <c r="BL230" s="33">
        <v>74489</v>
      </c>
      <c r="BM230" s="33">
        <v>93487</v>
      </c>
      <c r="BN230" s="453">
        <f>SUM(BB230:BM230)</f>
        <v>804908</v>
      </c>
      <c r="BO230" s="33">
        <v>75201</v>
      </c>
      <c r="BP230" s="33">
        <v>79921</v>
      </c>
      <c r="BQ230" s="33">
        <v>77445</v>
      </c>
      <c r="BR230" s="33">
        <v>83957</v>
      </c>
      <c r="BS230" s="33">
        <v>88549</v>
      </c>
      <c r="BT230" s="33">
        <v>89379</v>
      </c>
      <c r="BU230" s="33">
        <v>97805</v>
      </c>
      <c r="BV230" s="33">
        <v>93515</v>
      </c>
      <c r="BW230" s="114">
        <v>101307</v>
      </c>
      <c r="BX230" s="114">
        <v>108275</v>
      </c>
      <c r="BY230" s="114">
        <v>99606</v>
      </c>
      <c r="BZ230" s="114">
        <v>141352</v>
      </c>
      <c r="CA230" s="363">
        <f>SUM(BO230:BZ230)</f>
        <v>1136312</v>
      </c>
      <c r="CB230" s="113">
        <v>105544</v>
      </c>
      <c r="CC230" s="114">
        <v>101891</v>
      </c>
      <c r="CD230" s="114">
        <v>122184</v>
      </c>
      <c r="CE230" s="114">
        <v>122624</v>
      </c>
      <c r="CF230" s="114">
        <v>127887</v>
      </c>
      <c r="CG230" s="114">
        <v>140011</v>
      </c>
      <c r="CH230" s="114">
        <v>141504</v>
      </c>
      <c r="CI230" s="114">
        <v>147207</v>
      </c>
      <c r="CJ230" s="114">
        <v>153813</v>
      </c>
      <c r="CK230" s="114">
        <v>173992</v>
      </c>
      <c r="CL230" s="114">
        <v>163390</v>
      </c>
      <c r="CM230" s="115">
        <v>227516</v>
      </c>
      <c r="CN230" s="114">
        <v>169117</v>
      </c>
      <c r="CO230" s="114">
        <v>170123</v>
      </c>
      <c r="CP230" s="139">
        <f>SUM($BO230:$BP230)</f>
        <v>155122</v>
      </c>
      <c r="CQ230" s="372">
        <f>SUM($CB230:$CC230)</f>
        <v>207435</v>
      </c>
      <c r="CR230" s="373">
        <f>SUM($CN230:$CO230)</f>
        <v>339240</v>
      </c>
      <c r="CS230" s="368">
        <f t="shared" si="222"/>
        <v>63.540386145057482</v>
      </c>
      <c r="CU230" s="236"/>
      <c r="CV230" s="270"/>
    </row>
    <row r="231" spans="1:120" ht="20.100000000000001" customHeight="1" thickBot="1" x14ac:dyDescent="0.3">
      <c r="A231" s="542"/>
      <c r="B231" s="339" t="s">
        <v>39</v>
      </c>
      <c r="C231" s="415"/>
      <c r="D231" s="46">
        <v>1556</v>
      </c>
      <c r="E231" s="32">
        <v>1601</v>
      </c>
      <c r="F231" s="32">
        <v>2000</v>
      </c>
      <c r="G231" s="32">
        <v>1943</v>
      </c>
      <c r="H231" s="32">
        <v>1460</v>
      </c>
      <c r="I231" s="32">
        <v>2313</v>
      </c>
      <c r="J231" s="32">
        <v>2668</v>
      </c>
      <c r="K231" s="32">
        <v>2971</v>
      </c>
      <c r="L231" s="32">
        <v>3385</v>
      </c>
      <c r="M231" s="32">
        <v>3399</v>
      </c>
      <c r="N231" s="32">
        <v>3300</v>
      </c>
      <c r="O231" s="158">
        <v>3879</v>
      </c>
      <c r="P231" s="372">
        <v>30475</v>
      </c>
      <c r="Q231" s="157">
        <v>3256</v>
      </c>
      <c r="R231" s="33">
        <v>3131</v>
      </c>
      <c r="S231" s="33">
        <v>4154</v>
      </c>
      <c r="T231" s="33">
        <v>3788</v>
      </c>
      <c r="U231" s="33">
        <v>3875</v>
      </c>
      <c r="V231" s="33">
        <v>4271</v>
      </c>
      <c r="W231" s="33">
        <v>4549</v>
      </c>
      <c r="X231" s="33">
        <v>4691</v>
      </c>
      <c r="Y231" s="33">
        <v>4978</v>
      </c>
      <c r="Z231" s="33">
        <v>5012</v>
      </c>
      <c r="AA231" s="33">
        <v>5236</v>
      </c>
      <c r="AB231" s="158">
        <v>6215</v>
      </c>
      <c r="AC231" s="372">
        <v>53156</v>
      </c>
      <c r="AD231" s="157">
        <v>4801</v>
      </c>
      <c r="AE231" s="33">
        <v>4886</v>
      </c>
      <c r="AF231" s="33">
        <v>5555</v>
      </c>
      <c r="AG231" s="33">
        <v>5281</v>
      </c>
      <c r="AH231" s="33">
        <v>5917</v>
      </c>
      <c r="AI231" s="33">
        <v>5995</v>
      </c>
      <c r="AJ231" s="33">
        <v>6187</v>
      </c>
      <c r="AK231" s="33">
        <v>7893</v>
      </c>
      <c r="AL231" s="33">
        <v>7643</v>
      </c>
      <c r="AM231" s="33">
        <v>7976</v>
      </c>
      <c r="AN231" s="33">
        <v>8218</v>
      </c>
      <c r="AO231" s="158">
        <v>8937</v>
      </c>
      <c r="AP231" s="33">
        <v>7512</v>
      </c>
      <c r="AQ231" s="33">
        <v>7378</v>
      </c>
      <c r="AR231" s="33">
        <v>8535</v>
      </c>
      <c r="AS231" s="33">
        <v>7745</v>
      </c>
      <c r="AT231" s="33">
        <v>9267</v>
      </c>
      <c r="AU231" s="33">
        <v>8852</v>
      </c>
      <c r="AV231" s="33">
        <v>9863</v>
      </c>
      <c r="AW231" s="33">
        <v>10811</v>
      </c>
      <c r="AX231" s="33">
        <v>9214</v>
      </c>
      <c r="AY231" s="33">
        <v>10882</v>
      </c>
      <c r="AZ231" s="33">
        <v>10423</v>
      </c>
      <c r="BA231" s="33">
        <v>11622</v>
      </c>
      <c r="BB231" s="157">
        <v>10801</v>
      </c>
      <c r="BC231" s="33">
        <v>9474</v>
      </c>
      <c r="BD231" s="32">
        <v>10539</v>
      </c>
      <c r="BE231" s="32">
        <v>11519</v>
      </c>
      <c r="BF231" s="32">
        <v>11319</v>
      </c>
      <c r="BG231" s="32">
        <v>11082</v>
      </c>
      <c r="BH231" s="32">
        <v>12136</v>
      </c>
      <c r="BI231" s="32">
        <v>12063</v>
      </c>
      <c r="BJ231" s="32">
        <v>11632</v>
      </c>
      <c r="BK231" s="32">
        <v>13151</v>
      </c>
      <c r="BL231" s="32">
        <v>12151</v>
      </c>
      <c r="BM231" s="32">
        <v>13508</v>
      </c>
      <c r="BN231" s="453">
        <f>SUM(BB231:BM231)</f>
        <v>139375</v>
      </c>
      <c r="BO231" s="32">
        <v>12028</v>
      </c>
      <c r="BP231" s="32">
        <v>12382</v>
      </c>
      <c r="BQ231" s="32">
        <v>12413</v>
      </c>
      <c r="BR231" s="32">
        <v>13873</v>
      </c>
      <c r="BS231" s="32">
        <v>14393</v>
      </c>
      <c r="BT231" s="32">
        <v>13478</v>
      </c>
      <c r="BU231" s="32">
        <v>15058</v>
      </c>
      <c r="BV231" s="32">
        <v>14235</v>
      </c>
      <c r="BW231" s="246">
        <v>14194</v>
      </c>
      <c r="BX231" s="246">
        <v>16047</v>
      </c>
      <c r="BY231" s="246">
        <v>14285</v>
      </c>
      <c r="BZ231" s="246">
        <v>17763</v>
      </c>
      <c r="CA231" s="363">
        <f>SUM(BO231:BZ231)</f>
        <v>170149</v>
      </c>
      <c r="CB231" s="245">
        <v>14463</v>
      </c>
      <c r="CC231" s="246">
        <v>13406</v>
      </c>
      <c r="CD231" s="246">
        <v>16077</v>
      </c>
      <c r="CE231" s="246">
        <v>16157</v>
      </c>
      <c r="CF231" s="114">
        <v>16114</v>
      </c>
      <c r="CG231" s="114">
        <v>16606</v>
      </c>
      <c r="CH231" s="114">
        <v>17533</v>
      </c>
      <c r="CI231" s="114">
        <v>16847</v>
      </c>
      <c r="CJ231" s="114">
        <v>14714</v>
      </c>
      <c r="CK231" s="246">
        <v>18926</v>
      </c>
      <c r="CL231" s="246">
        <v>18228</v>
      </c>
      <c r="CM231" s="247">
        <v>20918</v>
      </c>
      <c r="CN231" s="246">
        <v>17030</v>
      </c>
      <c r="CO231" s="246">
        <v>16944</v>
      </c>
      <c r="CP231" s="139">
        <f>SUM($BO231:$BP231)</f>
        <v>24410</v>
      </c>
      <c r="CQ231" s="372">
        <f>SUM($CB231:$CC231)</f>
        <v>27869</v>
      </c>
      <c r="CR231" s="373">
        <f>SUM($CN231:$CO231)</f>
        <v>33974</v>
      </c>
      <c r="CS231" s="361">
        <f t="shared" si="222"/>
        <v>21.906060497326774</v>
      </c>
      <c r="CT231" s="269"/>
      <c r="CU231" s="268"/>
      <c r="CV231" s="270"/>
    </row>
    <row r="232" spans="1:120" ht="20.100000000000001" customHeight="1" thickBot="1" x14ac:dyDescent="0.3">
      <c r="A232" s="542"/>
      <c r="B232" s="303" t="s">
        <v>195</v>
      </c>
      <c r="C232" s="303"/>
      <c r="D232" s="303"/>
      <c r="E232" s="303"/>
      <c r="F232" s="30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73"/>
      <c r="AC232" s="104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104"/>
      <c r="BC232" s="104"/>
      <c r="BD232" s="104"/>
      <c r="BE232" s="104"/>
      <c r="BF232" s="73"/>
      <c r="BG232" s="73"/>
      <c r="BH232" s="73"/>
      <c r="BI232" s="73"/>
      <c r="BJ232" s="73"/>
      <c r="BK232" s="73"/>
      <c r="BL232" s="73"/>
      <c r="BM232" s="73"/>
      <c r="BN232" s="117"/>
      <c r="BO232" s="117"/>
      <c r="BP232" s="73"/>
      <c r="BQ232" s="117"/>
      <c r="BR232" s="73"/>
      <c r="BS232" s="73"/>
      <c r="BT232" s="73"/>
      <c r="BU232" s="73"/>
      <c r="BV232" s="73"/>
      <c r="BW232" s="73"/>
      <c r="BX232" s="73"/>
      <c r="BY232" s="73"/>
      <c r="BZ232" s="73"/>
      <c r="CA232" s="73"/>
      <c r="CB232" s="117"/>
      <c r="CC232" s="73"/>
      <c r="CD232" s="73"/>
      <c r="CE232" s="73"/>
      <c r="CF232" s="73"/>
      <c r="CG232" s="73"/>
      <c r="CH232" s="73"/>
      <c r="CI232" s="73"/>
      <c r="CJ232" s="73"/>
      <c r="CK232" s="73"/>
      <c r="CL232" s="117"/>
      <c r="CM232" s="117"/>
      <c r="CN232" s="73"/>
      <c r="CO232" s="73"/>
      <c r="CP232" s="73"/>
      <c r="CQ232" s="73"/>
      <c r="CR232" s="73"/>
      <c r="CS232" s="104"/>
      <c r="CT232" s="269"/>
      <c r="CU232" s="268"/>
      <c r="CV232" s="270"/>
    </row>
    <row r="233" spans="1:120" ht="20.100000000000001" customHeight="1" thickBot="1" x14ac:dyDescent="0.35">
      <c r="A233" s="542"/>
      <c r="B233" s="327"/>
      <c r="C233" s="321" t="s">
        <v>111</v>
      </c>
      <c r="D233" s="322">
        <f t="shared" ref="D233:BP233" si="228">+D235+D237</f>
        <v>141.36492074261389</v>
      </c>
      <c r="E233" s="323">
        <f t="shared" si="228"/>
        <v>126.09985906494788</v>
      </c>
      <c r="F233" s="323">
        <f t="shared" si="228"/>
        <v>131.95945713279275</v>
      </c>
      <c r="G233" s="323">
        <f t="shared" si="228"/>
        <v>137.11178465479665</v>
      </c>
      <c r="H233" s="323">
        <f t="shared" si="228"/>
        <v>134.97235789082612</v>
      </c>
      <c r="I233" s="323">
        <f t="shared" si="228"/>
        <v>139.92390273410112</v>
      </c>
      <c r="J233" s="323">
        <f t="shared" si="228"/>
        <v>160.55726875564216</v>
      </c>
      <c r="K233" s="323">
        <f t="shared" si="228"/>
        <v>155.30036946060395</v>
      </c>
      <c r="L233" s="323">
        <f t="shared" si="228"/>
        <v>163.56330600260719</v>
      </c>
      <c r="M233" s="323">
        <f t="shared" si="228"/>
        <v>159.90498716023171</v>
      </c>
      <c r="N233" s="323">
        <f t="shared" si="228"/>
        <v>165.09581010412171</v>
      </c>
      <c r="O233" s="324">
        <f t="shared" si="228"/>
        <v>216.92799773737579</v>
      </c>
      <c r="P233" s="323">
        <f t="shared" si="228"/>
        <v>1832.7820214406611</v>
      </c>
      <c r="Q233" s="322">
        <f t="shared" si="228"/>
        <v>179.74603798088251</v>
      </c>
      <c r="R233" s="323">
        <f t="shared" si="228"/>
        <v>159.28204401446143</v>
      </c>
      <c r="S233" s="323">
        <f t="shared" si="228"/>
        <v>171.4055666013993</v>
      </c>
      <c r="T233" s="323">
        <f t="shared" si="228"/>
        <v>166.30699222182858</v>
      </c>
      <c r="U233" s="323">
        <f t="shared" si="228"/>
        <v>176.77897554744868</v>
      </c>
      <c r="V233" s="323">
        <f t="shared" si="228"/>
        <v>181.695844208914</v>
      </c>
      <c r="W233" s="323">
        <f t="shared" si="228"/>
        <v>190.03661617958505</v>
      </c>
      <c r="X233" s="323">
        <f t="shared" si="228"/>
        <v>186.53586052511162</v>
      </c>
      <c r="Y233" s="323">
        <f t="shared" si="228"/>
        <v>187.66944348980653</v>
      </c>
      <c r="Z233" s="323">
        <f t="shared" si="228"/>
        <v>187.90422700347153</v>
      </c>
      <c r="AA233" s="323">
        <f t="shared" si="228"/>
        <v>194.28435648094836</v>
      </c>
      <c r="AB233" s="324">
        <f t="shared" si="228"/>
        <v>236.20888334728465</v>
      </c>
      <c r="AC233" s="323">
        <f t="shared" si="228"/>
        <v>2217.8548476011424</v>
      </c>
      <c r="AD233" s="322">
        <f t="shared" si="228"/>
        <v>206.1481636073799</v>
      </c>
      <c r="AE233" s="323">
        <f t="shared" si="228"/>
        <v>209.16239536221735</v>
      </c>
      <c r="AF233" s="323">
        <f t="shared" si="228"/>
        <v>199.52630249515784</v>
      </c>
      <c r="AG233" s="323">
        <f t="shared" si="228"/>
        <v>200.73355430625094</v>
      </c>
      <c r="AH233" s="323">
        <f t="shared" si="228"/>
        <v>205.16873459271568</v>
      </c>
      <c r="AI233" s="323">
        <f t="shared" si="228"/>
        <v>205.80731855024823</v>
      </c>
      <c r="AJ233" s="323">
        <f t="shared" si="228"/>
        <v>220.96221289182441</v>
      </c>
      <c r="AK233" s="323">
        <f t="shared" si="228"/>
        <v>204.11203682446404</v>
      </c>
      <c r="AL233" s="323">
        <f t="shared" si="228"/>
        <v>208.90975529793741</v>
      </c>
      <c r="AM233" s="323">
        <f t="shared" si="228"/>
        <v>220.38676878531055</v>
      </c>
      <c r="AN233" s="323">
        <f t="shared" si="228"/>
        <v>232.78655988277927</v>
      </c>
      <c r="AO233" s="324">
        <f t="shared" si="228"/>
        <v>270.99827364052038</v>
      </c>
      <c r="AP233" s="323">
        <f t="shared" si="228"/>
        <v>252.41053158967236</v>
      </c>
      <c r="AQ233" s="323">
        <f t="shared" si="228"/>
        <v>212.8990026894636</v>
      </c>
      <c r="AR233" s="323">
        <f t="shared" si="228"/>
        <v>213.5143166540698</v>
      </c>
      <c r="AS233" s="323">
        <f t="shared" si="228"/>
        <v>217.54513428352428</v>
      </c>
      <c r="AT233" s="323">
        <f t="shared" si="228"/>
        <v>225.71548414977315</v>
      </c>
      <c r="AU233" s="323">
        <f t="shared" si="228"/>
        <v>221.34493834277089</v>
      </c>
      <c r="AV233" s="323">
        <f t="shared" si="228"/>
        <v>240.48841417118706</v>
      </c>
      <c r="AW233" s="323">
        <f t="shared" si="228"/>
        <v>235.67065829492211</v>
      </c>
      <c r="AX233" s="323">
        <f t="shared" si="228"/>
        <v>231.42620545340708</v>
      </c>
      <c r="AY233" s="323">
        <f t="shared" si="228"/>
        <v>234.83114024337883</v>
      </c>
      <c r="AZ233" s="323">
        <f t="shared" si="228"/>
        <v>229.05649693952958</v>
      </c>
      <c r="BA233" s="323">
        <f t="shared" si="228"/>
        <v>315.65745896351547</v>
      </c>
      <c r="BB233" s="322">
        <f t="shared" si="228"/>
        <v>253.16316356732136</v>
      </c>
      <c r="BC233" s="323">
        <f t="shared" si="228"/>
        <v>226.44392941313086</v>
      </c>
      <c r="BD233" s="323">
        <f t="shared" si="228"/>
        <v>244.63741205959232</v>
      </c>
      <c r="BE233" s="323">
        <f t="shared" si="228"/>
        <v>247.29301285436117</v>
      </c>
      <c r="BF233" s="323">
        <f t="shared" si="228"/>
        <v>245.9278554767082</v>
      </c>
      <c r="BG233" s="323">
        <f t="shared" si="228"/>
        <v>255.93825936714973</v>
      </c>
      <c r="BH233" s="323">
        <f t="shared" si="228"/>
        <v>265.04666103062152</v>
      </c>
      <c r="BI233" s="323">
        <f t="shared" si="228"/>
        <v>259.72970268278624</v>
      </c>
      <c r="BJ233" s="323">
        <f t="shared" si="228"/>
        <v>260.77883397439984</v>
      </c>
      <c r="BK233" s="323">
        <f t="shared" si="228"/>
        <v>259.71615369555116</v>
      </c>
      <c r="BL233" s="323">
        <f t="shared" si="228"/>
        <v>271.52786403788809</v>
      </c>
      <c r="BM233" s="323">
        <f t="shared" si="228"/>
        <v>354.89181057747936</v>
      </c>
      <c r="BN233" s="438">
        <f>SUM(BB233:BM233)</f>
        <v>3145.0946587369899</v>
      </c>
      <c r="BO233" s="323">
        <f t="shared" si="228"/>
        <v>283.07569189448674</v>
      </c>
      <c r="BP233" s="323">
        <f t="shared" si="228"/>
        <v>252.97002134653252</v>
      </c>
      <c r="BQ233" s="323">
        <f t="shared" ref="BQ233:BY233" si="229">+BQ235+BQ237</f>
        <v>273.27867765718713</v>
      </c>
      <c r="BR233" s="323">
        <f t="shared" si="229"/>
        <v>275.89470366218137</v>
      </c>
      <c r="BS233" s="323">
        <f t="shared" si="229"/>
        <v>278.22406748816468</v>
      </c>
      <c r="BT233" s="323">
        <f t="shared" si="229"/>
        <v>292.19057028154043</v>
      </c>
      <c r="BU233" s="323">
        <f t="shared" si="229"/>
        <v>291.61612780292921</v>
      </c>
      <c r="BV233" s="323">
        <f t="shared" si="229"/>
        <v>302.0130854396852</v>
      </c>
      <c r="BW233" s="323">
        <f t="shared" si="229"/>
        <v>289.48925533408135</v>
      </c>
      <c r="BX233" s="323">
        <f t="shared" si="229"/>
        <v>339.91373808304394</v>
      </c>
      <c r="BY233" s="323">
        <f t="shared" si="229"/>
        <v>306.20379273905945</v>
      </c>
      <c r="BZ233" s="323">
        <f t="shared" ref="BZ233:CL233" si="230">+BZ235+BZ237</f>
        <v>413.6113416616592</v>
      </c>
      <c r="CA233" s="438">
        <f>SUM(BO233:BZ233)</f>
        <v>3598.481073390551</v>
      </c>
      <c r="CB233" s="322">
        <f t="shared" si="230"/>
        <v>333.8318454696149</v>
      </c>
      <c r="CC233" s="323">
        <f t="shared" si="230"/>
        <v>290.1334570607246</v>
      </c>
      <c r="CD233" s="323">
        <f t="shared" si="230"/>
        <v>318.82323005545214</v>
      </c>
      <c r="CE233" s="323">
        <f t="shared" si="230"/>
        <v>298.27408065784783</v>
      </c>
      <c r="CF233" s="323">
        <f t="shared" si="230"/>
        <v>317.76055973164398</v>
      </c>
      <c r="CG233" s="323">
        <f t="shared" ref="CG233:CH233" si="231">+CG235+CG237</f>
        <v>309.05609374614551</v>
      </c>
      <c r="CH233" s="323">
        <f t="shared" si="231"/>
        <v>323.38634179541191</v>
      </c>
      <c r="CI233" s="323">
        <f t="shared" si="230"/>
        <v>320.8997720130937</v>
      </c>
      <c r="CJ233" s="323">
        <f t="shared" si="230"/>
        <v>323.13854685953015</v>
      </c>
      <c r="CK233" s="323">
        <f t="shared" si="230"/>
        <v>322.5562970982038</v>
      </c>
      <c r="CL233" s="323">
        <f t="shared" si="230"/>
        <v>342.69725042472987</v>
      </c>
      <c r="CM233" s="324">
        <f t="shared" ref="CM233:CO233" si="232">+CM235+CM237</f>
        <v>435.88460279541243</v>
      </c>
      <c r="CN233" s="323">
        <f t="shared" si="232"/>
        <v>382.29500694479646</v>
      </c>
      <c r="CO233" s="324">
        <f t="shared" si="232"/>
        <v>314.68924715892479</v>
      </c>
      <c r="CP233" s="322">
        <f>SUM($BO233:$BP233)</f>
        <v>536.04571324101926</v>
      </c>
      <c r="CQ233" s="323">
        <f>SUM($CB233:$CC233)</f>
        <v>623.9653025303395</v>
      </c>
      <c r="CR233" s="324">
        <f>SUM($CN233:$CO233)</f>
        <v>696.98425410372124</v>
      </c>
      <c r="CS233" s="549">
        <f t="shared" ref="CS233:CS235" si="233">((CR233/CQ233)-1)*100</f>
        <v>11.702405771165658</v>
      </c>
      <c r="CT233" s="269"/>
      <c r="CU233" s="268"/>
      <c r="CV233" s="270"/>
    </row>
    <row r="234" spans="1:120" ht="20.100000000000001" customHeight="1" x14ac:dyDescent="0.25">
      <c r="A234" s="542"/>
      <c r="B234" s="48" t="s">
        <v>160</v>
      </c>
      <c r="C234" s="414"/>
      <c r="D234" s="71"/>
      <c r="E234" s="72"/>
      <c r="F234" s="72"/>
      <c r="G234" s="73"/>
      <c r="H234" s="73"/>
      <c r="I234" s="73"/>
      <c r="J234" s="73"/>
      <c r="K234" s="73"/>
      <c r="L234" s="73"/>
      <c r="M234" s="73"/>
      <c r="N234" s="73"/>
      <c r="O234" s="319"/>
      <c r="P234" s="104"/>
      <c r="Q234" s="140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319"/>
      <c r="AC234" s="73"/>
      <c r="AD234" s="140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319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140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4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4"/>
      <c r="CB234" s="140"/>
      <c r="CC234" s="73"/>
      <c r="CD234" s="73"/>
      <c r="CE234" s="73"/>
      <c r="CF234" s="73"/>
      <c r="CG234" s="73"/>
      <c r="CH234" s="73"/>
      <c r="CI234" s="73"/>
      <c r="CJ234" s="73"/>
      <c r="CK234" s="73"/>
      <c r="CL234" s="73"/>
      <c r="CM234" s="319"/>
      <c r="CN234" s="73"/>
      <c r="CO234" s="73"/>
      <c r="CP234" s="140"/>
      <c r="CQ234" s="73"/>
      <c r="CR234" s="319"/>
      <c r="CS234" s="74"/>
      <c r="CT234" s="269"/>
      <c r="CU234" s="268"/>
      <c r="CV234" s="270"/>
    </row>
    <row r="235" spans="1:120" ht="20.100000000000001" customHeight="1" thickBot="1" x14ac:dyDescent="0.3">
      <c r="A235" s="542"/>
      <c r="B235" s="619" t="s">
        <v>49</v>
      </c>
      <c r="C235" s="636"/>
      <c r="D235" s="52">
        <v>50.769775323317461</v>
      </c>
      <c r="E235" s="26">
        <v>45.896661268481928</v>
      </c>
      <c r="F235" s="26">
        <v>54.238766592664945</v>
      </c>
      <c r="G235" s="26">
        <v>55.375966757399759</v>
      </c>
      <c r="H235" s="26">
        <v>55.106556961559868</v>
      </c>
      <c r="I235" s="26">
        <v>60.589827149944639</v>
      </c>
      <c r="J235" s="26">
        <v>69.01025791839038</v>
      </c>
      <c r="K235" s="26">
        <v>65.394049696052832</v>
      </c>
      <c r="L235" s="26">
        <v>74.114431505093222</v>
      </c>
      <c r="M235" s="26">
        <v>71.218141232769071</v>
      </c>
      <c r="N235" s="26">
        <v>70.340413274933724</v>
      </c>
      <c r="O235" s="76">
        <v>109.51760645568586</v>
      </c>
      <c r="P235" s="80">
        <f>SUM(D235:O235)</f>
        <v>781.5724541362938</v>
      </c>
      <c r="Q235" s="52">
        <v>77.995753022806127</v>
      </c>
      <c r="R235" s="26">
        <v>74.147659884645506</v>
      </c>
      <c r="S235" s="26">
        <v>87.869075785843179</v>
      </c>
      <c r="T235" s="26">
        <v>77.354845310622366</v>
      </c>
      <c r="U235" s="26">
        <v>81.255653894446056</v>
      </c>
      <c r="V235" s="26">
        <v>86.857749780330835</v>
      </c>
      <c r="W235" s="26">
        <v>85.750645657474678</v>
      </c>
      <c r="X235" s="26">
        <v>89.541183764560458</v>
      </c>
      <c r="Y235" s="26">
        <v>90.705536557925328</v>
      </c>
      <c r="Z235" s="26">
        <v>87.046701742837016</v>
      </c>
      <c r="AA235" s="26">
        <v>93.108760502956216</v>
      </c>
      <c r="AB235" s="76">
        <v>122.72264070908463</v>
      </c>
      <c r="AC235" s="80">
        <f>SUM(Q235:AB235)</f>
        <v>1054.3562066135325</v>
      </c>
      <c r="AD235" s="52">
        <v>99.060068831693528</v>
      </c>
      <c r="AE235" s="26">
        <v>114.31950603403732</v>
      </c>
      <c r="AF235" s="26">
        <v>106.67023908215783</v>
      </c>
      <c r="AG235" s="26">
        <v>102.4865084102849</v>
      </c>
      <c r="AH235" s="26">
        <v>104.18263135046097</v>
      </c>
      <c r="AI235" s="26">
        <v>102.64176622467691</v>
      </c>
      <c r="AJ235" s="26">
        <v>104.38275371107838</v>
      </c>
      <c r="AK235" s="26">
        <v>98.949119337520045</v>
      </c>
      <c r="AL235" s="26">
        <v>106.66217459147559</v>
      </c>
      <c r="AM235" s="26">
        <v>111.42186834083262</v>
      </c>
      <c r="AN235" s="26">
        <v>122.84730946885971</v>
      </c>
      <c r="AO235" s="76">
        <v>153.88546065330772</v>
      </c>
      <c r="AP235" s="26">
        <v>94.15848060822637</v>
      </c>
      <c r="AQ235" s="26">
        <v>69.523642155061296</v>
      </c>
      <c r="AR235" s="26">
        <v>70.482756406536481</v>
      </c>
      <c r="AS235" s="26">
        <v>69.682202232220817</v>
      </c>
      <c r="AT235" s="26">
        <v>74.445074644689257</v>
      </c>
      <c r="AU235" s="26">
        <v>77.215625611742169</v>
      </c>
      <c r="AV235" s="26">
        <v>78.017030193499707</v>
      </c>
      <c r="AW235" s="26">
        <v>79.202430708818667</v>
      </c>
      <c r="AX235" s="26">
        <v>77.656974143879509</v>
      </c>
      <c r="AY235" s="26">
        <v>77.923321019890324</v>
      </c>
      <c r="AZ235" s="26">
        <v>79.248870119293912</v>
      </c>
      <c r="BA235" s="26">
        <v>122.09978070203958</v>
      </c>
      <c r="BB235" s="52">
        <v>90.31256314016963</v>
      </c>
      <c r="BC235" s="26">
        <v>80.556505006622785</v>
      </c>
      <c r="BD235" s="26">
        <v>84.511304853781951</v>
      </c>
      <c r="BE235" s="26">
        <v>84.933347446105998</v>
      </c>
      <c r="BF235" s="26">
        <v>87.503140112247252</v>
      </c>
      <c r="BG235" s="26">
        <v>94.562943747497997</v>
      </c>
      <c r="BH235" s="26">
        <v>91.595805196355997</v>
      </c>
      <c r="BI235" s="26">
        <v>94.372782939140279</v>
      </c>
      <c r="BJ235" s="26">
        <v>94.283015937111315</v>
      </c>
      <c r="BK235" s="26">
        <v>91.425592794391434</v>
      </c>
      <c r="BL235" s="26">
        <v>95.201074340000744</v>
      </c>
      <c r="BM235" s="26">
        <v>143.99026382569659</v>
      </c>
      <c r="BN235" s="449">
        <f>SUM(BB235:BM235)</f>
        <v>1133.2483393391219</v>
      </c>
      <c r="BO235" s="26">
        <v>113.65040620721432</v>
      </c>
      <c r="BP235" s="26">
        <v>104.05431478242218</v>
      </c>
      <c r="BQ235" s="26">
        <v>105.40439960073655</v>
      </c>
      <c r="BR235" s="26">
        <v>108.05673736011128</v>
      </c>
      <c r="BS235" s="26">
        <v>107.69051362744398</v>
      </c>
      <c r="BT235" s="26">
        <v>117.78590197246801</v>
      </c>
      <c r="BU235" s="26">
        <v>113.36376487416142</v>
      </c>
      <c r="BV235" s="26">
        <v>121.7877597179921</v>
      </c>
      <c r="BW235" s="26">
        <v>113.9811308608078</v>
      </c>
      <c r="BX235" s="26">
        <v>158.21150876463591</v>
      </c>
      <c r="BY235" s="26">
        <v>120.31838704005257</v>
      </c>
      <c r="BZ235" s="26">
        <v>186.49657274507871</v>
      </c>
      <c r="CA235" s="449">
        <f>SUM(BO235:BZ235)</f>
        <v>1470.8013975531248</v>
      </c>
      <c r="CB235" s="52">
        <v>149.75549721277579</v>
      </c>
      <c r="CC235" s="26">
        <v>128.99694495861539</v>
      </c>
      <c r="CD235" s="26">
        <v>137.00902798833488</v>
      </c>
      <c r="CE235" s="26">
        <v>124.19537820672257</v>
      </c>
      <c r="CF235" s="26">
        <v>136.33800859952095</v>
      </c>
      <c r="CG235" s="26">
        <v>132.00437361286848</v>
      </c>
      <c r="CH235" s="26">
        <v>137.11855865366476</v>
      </c>
      <c r="CI235" s="26">
        <v>136.13157092597874</v>
      </c>
      <c r="CJ235" s="26">
        <v>132.0484971530235</v>
      </c>
      <c r="CK235" s="26">
        <v>134.18297234197627</v>
      </c>
      <c r="CL235" s="26">
        <v>139.58497807496096</v>
      </c>
      <c r="CM235" s="76">
        <v>215.73835102524581</v>
      </c>
      <c r="CN235" s="26">
        <v>183.88140961263665</v>
      </c>
      <c r="CO235" s="26">
        <v>146.36467600787418</v>
      </c>
      <c r="CP235" s="583">
        <f>SUM($BO235:$BP235)</f>
        <v>217.70472098963648</v>
      </c>
      <c r="CQ235" s="374">
        <f>SUM($CB235:$CC235)</f>
        <v>278.75244217139118</v>
      </c>
      <c r="CR235" s="399">
        <f>SUM($CN235:$CO235)</f>
        <v>330.24608562051083</v>
      </c>
      <c r="CS235" s="361">
        <f t="shared" si="233"/>
        <v>18.472894102021442</v>
      </c>
      <c r="CT235" s="269"/>
      <c r="CU235" s="268"/>
      <c r="CV235" s="270"/>
    </row>
    <row r="236" spans="1:120" ht="20.100000000000001" customHeight="1" x14ac:dyDescent="0.25">
      <c r="A236" s="542"/>
      <c r="B236" s="28" t="s">
        <v>161</v>
      </c>
      <c r="C236" s="19"/>
      <c r="D236" s="85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97"/>
      <c r="P236" s="375"/>
      <c r="Q236" s="85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103"/>
      <c r="AC236" s="375"/>
      <c r="AD236" s="85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103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5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446"/>
      <c r="BO236" s="86"/>
      <c r="BP236" s="86"/>
      <c r="BQ236" s="86"/>
      <c r="BR236" s="86"/>
      <c r="BS236" s="86"/>
      <c r="BT236" s="86"/>
      <c r="BU236" s="86"/>
      <c r="BV236" s="86"/>
      <c r="BW236" s="383"/>
      <c r="BX236" s="383"/>
      <c r="BY236" s="383"/>
      <c r="BZ236" s="383"/>
      <c r="CA236" s="568"/>
      <c r="CB236" s="431"/>
      <c r="CC236" s="383"/>
      <c r="CD236" s="383"/>
      <c r="CE236" s="383"/>
      <c r="CF236" s="383"/>
      <c r="CG236" s="383"/>
      <c r="CH236" s="383"/>
      <c r="CI236" s="383"/>
      <c r="CJ236" s="383"/>
      <c r="CK236" s="383"/>
      <c r="CL236" s="383"/>
      <c r="CM236" s="436"/>
      <c r="CN236" s="383"/>
      <c r="CO236" s="383"/>
      <c r="CP236" s="584"/>
      <c r="CQ236" s="375"/>
      <c r="CR236" s="119"/>
      <c r="CS236" s="350"/>
      <c r="CT236" s="269"/>
      <c r="CU236" s="268"/>
      <c r="CV236" s="270"/>
    </row>
    <row r="237" spans="1:120" ht="20.100000000000001" customHeight="1" thickBot="1" x14ac:dyDescent="0.3">
      <c r="A237" s="542"/>
      <c r="B237" s="619" t="s">
        <v>49</v>
      </c>
      <c r="C237" s="654"/>
      <c r="D237" s="52">
        <v>90.595145419296429</v>
      </c>
      <c r="E237" s="26">
        <v>80.203197796465943</v>
      </c>
      <c r="F237" s="26">
        <v>77.720690540127819</v>
      </c>
      <c r="G237" s="26">
        <v>81.735817897396899</v>
      </c>
      <c r="H237" s="26">
        <v>79.865800929266243</v>
      </c>
      <c r="I237" s="26">
        <v>79.33407558415648</v>
      </c>
      <c r="J237" s="26">
        <v>91.547010837251761</v>
      </c>
      <c r="K237" s="26">
        <v>89.906319764551114</v>
      </c>
      <c r="L237" s="26">
        <v>89.44887449751397</v>
      </c>
      <c r="M237" s="26">
        <v>88.686845927462628</v>
      </c>
      <c r="N237" s="26">
        <v>94.755396829187987</v>
      </c>
      <c r="O237" s="76">
        <v>107.41039128168994</v>
      </c>
      <c r="P237" s="80">
        <f>SUM(D237:O237)</f>
        <v>1051.2095673043673</v>
      </c>
      <c r="Q237" s="52">
        <v>101.75028495807638</v>
      </c>
      <c r="R237" s="26">
        <v>85.134384129815928</v>
      </c>
      <c r="S237" s="26">
        <v>83.536490815556107</v>
      </c>
      <c r="T237" s="26">
        <v>88.952146911206214</v>
      </c>
      <c r="U237" s="26">
        <v>95.52332165300264</v>
      </c>
      <c r="V237" s="26">
        <v>94.838094428583162</v>
      </c>
      <c r="W237" s="26">
        <v>104.28597052211036</v>
      </c>
      <c r="X237" s="26">
        <v>96.994676760551144</v>
      </c>
      <c r="Y237" s="26">
        <v>96.963906931881198</v>
      </c>
      <c r="Z237" s="26">
        <v>100.85752526063452</v>
      </c>
      <c r="AA237" s="26">
        <v>101.17559597799213</v>
      </c>
      <c r="AB237" s="76">
        <v>113.48624263820001</v>
      </c>
      <c r="AC237" s="80">
        <f>SUM(Q237:AB237)</f>
        <v>1163.4986409876099</v>
      </c>
      <c r="AD237" s="52">
        <v>107.08809477568637</v>
      </c>
      <c r="AE237" s="26">
        <v>94.842889328180021</v>
      </c>
      <c r="AF237" s="26">
        <v>92.856063413000015</v>
      </c>
      <c r="AG237" s="26">
        <v>98.247045895966039</v>
      </c>
      <c r="AH237" s="26">
        <v>100.98610324225471</v>
      </c>
      <c r="AI237" s="26">
        <v>103.1655523255713</v>
      </c>
      <c r="AJ237" s="26">
        <v>116.57945918074603</v>
      </c>
      <c r="AK237" s="26">
        <v>105.16291748694401</v>
      </c>
      <c r="AL237" s="26">
        <v>102.24758070646182</v>
      </c>
      <c r="AM237" s="26">
        <v>108.96490044447795</v>
      </c>
      <c r="AN237" s="26">
        <v>109.93925041391955</v>
      </c>
      <c r="AO237" s="76">
        <v>117.11281298721265</v>
      </c>
      <c r="AP237" s="26">
        <v>158.25205098144599</v>
      </c>
      <c r="AQ237" s="26">
        <v>143.37536053440232</v>
      </c>
      <c r="AR237" s="26">
        <v>143.03156024753332</v>
      </c>
      <c r="AS237" s="26">
        <v>147.86293205130346</v>
      </c>
      <c r="AT237" s="26">
        <v>151.2704095050839</v>
      </c>
      <c r="AU237" s="26">
        <v>144.12931273102873</v>
      </c>
      <c r="AV237" s="26">
        <v>162.47138397768737</v>
      </c>
      <c r="AW237" s="26">
        <v>156.46822758610344</v>
      </c>
      <c r="AX237" s="26">
        <v>153.76923130952758</v>
      </c>
      <c r="AY237" s="26">
        <v>156.9078192234885</v>
      </c>
      <c r="AZ237" s="26">
        <v>149.80762682023567</v>
      </c>
      <c r="BA237" s="26">
        <v>193.55767826147587</v>
      </c>
      <c r="BB237" s="52">
        <v>162.85060042715173</v>
      </c>
      <c r="BC237" s="26">
        <v>145.88742440650807</v>
      </c>
      <c r="BD237" s="26">
        <v>160.12610720581037</v>
      </c>
      <c r="BE237" s="26">
        <v>162.35966540825518</v>
      </c>
      <c r="BF237" s="26">
        <v>158.42471536446095</v>
      </c>
      <c r="BG237" s="26">
        <v>161.37531561965173</v>
      </c>
      <c r="BH237" s="26">
        <v>173.45085583426552</v>
      </c>
      <c r="BI237" s="26">
        <v>165.35691974364596</v>
      </c>
      <c r="BJ237" s="26">
        <v>166.49581803728856</v>
      </c>
      <c r="BK237" s="26">
        <v>168.29056090115975</v>
      </c>
      <c r="BL237" s="26">
        <v>176.32678969788736</v>
      </c>
      <c r="BM237" s="26">
        <v>210.90154675178277</v>
      </c>
      <c r="BN237" s="449">
        <f>SUM(BB237:BM237)</f>
        <v>2011.8463193978675</v>
      </c>
      <c r="BO237" s="26">
        <v>169.42528568727244</v>
      </c>
      <c r="BP237" s="26">
        <v>148.91570656411034</v>
      </c>
      <c r="BQ237" s="26">
        <v>167.87427805645061</v>
      </c>
      <c r="BR237" s="26">
        <v>167.8379663020701</v>
      </c>
      <c r="BS237" s="26">
        <v>170.5335538607207</v>
      </c>
      <c r="BT237" s="26">
        <v>174.40466830907243</v>
      </c>
      <c r="BU237" s="26">
        <v>178.25236292876781</v>
      </c>
      <c r="BV237" s="26">
        <v>180.22532572169311</v>
      </c>
      <c r="BW237" s="26">
        <v>175.50812447327357</v>
      </c>
      <c r="BX237" s="26">
        <v>181.70222931840803</v>
      </c>
      <c r="BY237" s="26">
        <v>185.8854056990069</v>
      </c>
      <c r="BZ237" s="26">
        <v>227.11476891658049</v>
      </c>
      <c r="CA237" s="449">
        <f>SUM(BO237:BZ237)</f>
        <v>2127.6796758374267</v>
      </c>
      <c r="CB237" s="52">
        <v>184.07634825683908</v>
      </c>
      <c r="CC237" s="455">
        <v>161.13651210210921</v>
      </c>
      <c r="CD237" s="455">
        <v>181.81420206711726</v>
      </c>
      <c r="CE237" s="455">
        <v>174.07870245112525</v>
      </c>
      <c r="CF237" s="455">
        <v>181.422551132123</v>
      </c>
      <c r="CG237" s="26">
        <v>177.051720133277</v>
      </c>
      <c r="CH237" s="26">
        <v>186.26778314174712</v>
      </c>
      <c r="CI237" s="26">
        <v>184.76820108711496</v>
      </c>
      <c r="CJ237" s="26">
        <v>191.09004970650668</v>
      </c>
      <c r="CK237" s="26">
        <v>188.37332475622756</v>
      </c>
      <c r="CL237" s="26">
        <v>203.11227234976894</v>
      </c>
      <c r="CM237" s="76">
        <v>220.14625177016663</v>
      </c>
      <c r="CN237" s="26">
        <v>198.41359733215981</v>
      </c>
      <c r="CO237" s="26">
        <v>168.32457115105061</v>
      </c>
      <c r="CP237" s="583">
        <f>SUM($BO237:$BP237)</f>
        <v>318.34099225138277</v>
      </c>
      <c r="CQ237" s="374">
        <f>SUM($CB237:$CC237)</f>
        <v>345.21286035894832</v>
      </c>
      <c r="CR237" s="399">
        <f>SUM($CN237:$CO237)</f>
        <v>366.73816848321042</v>
      </c>
      <c r="CS237" s="361">
        <f t="shared" ref="CS237" si="234">((CR237/CQ237)-1)*100</f>
        <v>6.2353726051457947</v>
      </c>
      <c r="CT237" s="269"/>
      <c r="CU237" s="268"/>
      <c r="CV237" s="270"/>
    </row>
    <row r="238" spans="1:120" ht="20.100000000000001" customHeight="1" thickBot="1" x14ac:dyDescent="0.3">
      <c r="A238" s="542"/>
      <c r="B238" s="328"/>
      <c r="C238" s="321" t="s">
        <v>115</v>
      </c>
      <c r="D238" s="322">
        <f t="shared" ref="D238:BP238" si="235">+D239+D240</f>
        <v>576135.83614999999</v>
      </c>
      <c r="E238" s="323">
        <f t="shared" si="235"/>
        <v>554399</v>
      </c>
      <c r="F238" s="323">
        <f t="shared" si="235"/>
        <v>608417</v>
      </c>
      <c r="G238" s="323">
        <f t="shared" si="235"/>
        <v>613591</v>
      </c>
      <c r="H238" s="323">
        <f t="shared" si="235"/>
        <v>632756</v>
      </c>
      <c r="I238" s="323">
        <f t="shared" si="235"/>
        <v>653318</v>
      </c>
      <c r="J238" s="323">
        <f t="shared" si="235"/>
        <v>693029</v>
      </c>
      <c r="K238" s="323">
        <f t="shared" si="235"/>
        <v>686392</v>
      </c>
      <c r="L238" s="323">
        <f t="shared" si="235"/>
        <v>720095</v>
      </c>
      <c r="M238" s="323">
        <f t="shared" si="235"/>
        <v>714039</v>
      </c>
      <c r="N238" s="323">
        <f t="shared" si="235"/>
        <v>706750</v>
      </c>
      <c r="O238" s="324">
        <f t="shared" si="235"/>
        <v>820315</v>
      </c>
      <c r="P238" s="323">
        <f t="shared" si="235"/>
        <v>7979236.8361499999</v>
      </c>
      <c r="Q238" s="322">
        <f t="shared" si="235"/>
        <v>697272</v>
      </c>
      <c r="R238" s="323">
        <f t="shared" si="235"/>
        <v>666703</v>
      </c>
      <c r="S238" s="323">
        <f t="shared" si="235"/>
        <v>778095</v>
      </c>
      <c r="T238" s="323">
        <f t="shared" si="235"/>
        <v>736994</v>
      </c>
      <c r="U238" s="323">
        <f t="shared" si="235"/>
        <v>775897</v>
      </c>
      <c r="V238" s="323">
        <f t="shared" si="235"/>
        <v>786336</v>
      </c>
      <c r="W238" s="323">
        <f t="shared" si="235"/>
        <v>791152</v>
      </c>
      <c r="X238" s="323">
        <f t="shared" si="235"/>
        <v>807231</v>
      </c>
      <c r="Y238" s="323">
        <f t="shared" si="235"/>
        <v>836085</v>
      </c>
      <c r="Z238" s="323">
        <f t="shared" si="235"/>
        <v>834460</v>
      </c>
      <c r="AA238" s="323">
        <f t="shared" si="235"/>
        <v>859721</v>
      </c>
      <c r="AB238" s="324">
        <f t="shared" si="235"/>
        <v>987294</v>
      </c>
      <c r="AC238" s="323">
        <f t="shared" si="235"/>
        <v>9557240</v>
      </c>
      <c r="AD238" s="322">
        <f t="shared" si="235"/>
        <v>852631</v>
      </c>
      <c r="AE238" s="323">
        <f t="shared" si="235"/>
        <v>834735</v>
      </c>
      <c r="AF238" s="323">
        <f t="shared" si="235"/>
        <v>871246</v>
      </c>
      <c r="AG238" s="323">
        <f t="shared" si="235"/>
        <v>886896</v>
      </c>
      <c r="AH238" s="323">
        <f t="shared" si="235"/>
        <v>891082</v>
      </c>
      <c r="AI238" s="323">
        <f t="shared" si="235"/>
        <v>882596</v>
      </c>
      <c r="AJ238" s="323">
        <f t="shared" si="235"/>
        <v>891044.99</v>
      </c>
      <c r="AK238" s="323">
        <f t="shared" si="235"/>
        <v>930875.98</v>
      </c>
      <c r="AL238" s="323">
        <f t="shared" si="235"/>
        <v>910282.97981526842</v>
      </c>
      <c r="AM238" s="323">
        <f t="shared" si="235"/>
        <v>918455</v>
      </c>
      <c r="AN238" s="323">
        <f t="shared" si="235"/>
        <v>920527</v>
      </c>
      <c r="AO238" s="324">
        <f t="shared" si="235"/>
        <v>1018524</v>
      </c>
      <c r="AP238" s="323">
        <f t="shared" si="235"/>
        <v>1073769</v>
      </c>
      <c r="AQ238" s="323">
        <f t="shared" si="235"/>
        <v>1035909</v>
      </c>
      <c r="AR238" s="323">
        <f t="shared" si="235"/>
        <v>1092911</v>
      </c>
      <c r="AS238" s="323">
        <f t="shared" si="235"/>
        <v>1061918</v>
      </c>
      <c r="AT238" s="323">
        <f t="shared" si="235"/>
        <v>1139573</v>
      </c>
      <c r="AU238" s="323">
        <f t="shared" si="235"/>
        <v>1093514</v>
      </c>
      <c r="AV238" s="323">
        <f t="shared" si="235"/>
        <v>1143098</v>
      </c>
      <c r="AW238" s="323">
        <f t="shared" si="235"/>
        <v>1145747</v>
      </c>
      <c r="AX238" s="323">
        <f t="shared" si="235"/>
        <v>1124483</v>
      </c>
      <c r="AY238" s="323">
        <f t="shared" si="235"/>
        <v>1156670</v>
      </c>
      <c r="AZ238" s="323">
        <f t="shared" si="235"/>
        <v>1119630</v>
      </c>
      <c r="BA238" s="323">
        <f t="shared" si="235"/>
        <v>1284495</v>
      </c>
      <c r="BB238" s="322">
        <f t="shared" si="235"/>
        <v>1133729</v>
      </c>
      <c r="BC238" s="323">
        <f t="shared" si="235"/>
        <v>1042478</v>
      </c>
      <c r="BD238" s="323">
        <f t="shared" si="235"/>
        <v>1139395</v>
      </c>
      <c r="BE238" s="323">
        <f t="shared" si="235"/>
        <v>1150654</v>
      </c>
      <c r="BF238" s="323">
        <f t="shared" si="235"/>
        <v>1165556</v>
      </c>
      <c r="BG238" s="323">
        <f t="shared" si="235"/>
        <v>1167058</v>
      </c>
      <c r="BH238" s="323">
        <f t="shared" si="235"/>
        <v>1224976</v>
      </c>
      <c r="BI238" s="323">
        <f t="shared" si="235"/>
        <v>1179857</v>
      </c>
      <c r="BJ238" s="323">
        <f t="shared" si="235"/>
        <v>1176993</v>
      </c>
      <c r="BK238" s="323">
        <f t="shared" si="235"/>
        <v>1182665</v>
      </c>
      <c r="BL238" s="323">
        <f t="shared" si="235"/>
        <v>1182125</v>
      </c>
      <c r="BM238" s="323">
        <f t="shared" si="235"/>
        <v>1324459</v>
      </c>
      <c r="BN238" s="438">
        <f>SUM(BB238:BM238)</f>
        <v>14069945</v>
      </c>
      <c r="BO238" s="323">
        <f t="shared" si="235"/>
        <v>1173218</v>
      </c>
      <c r="BP238" s="323">
        <f t="shared" si="235"/>
        <v>1111927</v>
      </c>
      <c r="BQ238" s="323">
        <f t="shared" ref="BQ238:BY238" si="236">+BQ239+BQ240</f>
        <v>1185854</v>
      </c>
      <c r="BR238" s="323">
        <f t="shared" si="236"/>
        <v>1197626</v>
      </c>
      <c r="BS238" s="323">
        <f t="shared" si="236"/>
        <v>1215046</v>
      </c>
      <c r="BT238" s="323">
        <f t="shared" si="236"/>
        <v>1233437</v>
      </c>
      <c r="BU238" s="323">
        <f t="shared" si="236"/>
        <v>1250172</v>
      </c>
      <c r="BV238" s="323">
        <f t="shared" si="236"/>
        <v>1292411</v>
      </c>
      <c r="BW238" s="323">
        <f t="shared" si="236"/>
        <v>1249598</v>
      </c>
      <c r="BX238" s="323">
        <f t="shared" si="236"/>
        <v>1110910</v>
      </c>
      <c r="BY238" s="323">
        <f t="shared" si="236"/>
        <v>1278772</v>
      </c>
      <c r="BZ238" s="323">
        <f t="shared" ref="BZ238:CL238" si="237">+BZ239+BZ240</f>
        <v>1479265</v>
      </c>
      <c r="CA238" s="438">
        <f>SUM(BO238:BZ238)</f>
        <v>14778236</v>
      </c>
      <c r="CB238" s="322">
        <f t="shared" si="237"/>
        <v>1317858</v>
      </c>
      <c r="CC238" s="323">
        <f t="shared" si="237"/>
        <v>1218016</v>
      </c>
      <c r="CD238" s="323">
        <f t="shared" si="237"/>
        <v>1376009</v>
      </c>
      <c r="CE238" s="323">
        <f t="shared" si="237"/>
        <v>1275000</v>
      </c>
      <c r="CF238" s="323">
        <f t="shared" si="237"/>
        <v>1357591</v>
      </c>
      <c r="CG238" s="323">
        <f t="shared" ref="CG238:CH238" si="238">+CG239+CG240</f>
        <v>1321020</v>
      </c>
      <c r="CH238" s="323">
        <f t="shared" si="238"/>
        <v>1346930</v>
      </c>
      <c r="CI238" s="323">
        <f t="shared" si="237"/>
        <v>1370668</v>
      </c>
      <c r="CJ238" s="323">
        <f t="shared" si="237"/>
        <v>1347118.6182007631</v>
      </c>
      <c r="CK238" s="323">
        <f t="shared" si="237"/>
        <v>1372770</v>
      </c>
      <c r="CL238" s="323">
        <f t="shared" si="237"/>
        <v>1363636</v>
      </c>
      <c r="CM238" s="324">
        <f t="shared" ref="CM238:CO238" si="239">+CM239+CM240</f>
        <v>1573114</v>
      </c>
      <c r="CN238" s="323">
        <f t="shared" si="239"/>
        <v>1474520</v>
      </c>
      <c r="CO238" s="324">
        <f t="shared" si="239"/>
        <v>1320877</v>
      </c>
      <c r="CP238" s="322">
        <f>SUM($BO238:$BP238)</f>
        <v>2285145</v>
      </c>
      <c r="CQ238" s="323">
        <f>SUM($CB238:$CC238)</f>
        <v>2535874</v>
      </c>
      <c r="CR238" s="324">
        <f>SUM($CN238:$CO238)</f>
        <v>2795397</v>
      </c>
      <c r="CS238" s="549">
        <f t="shared" ref="CS238:CS240" si="240">((CR238/CQ238)-1)*100</f>
        <v>10.234065257185488</v>
      </c>
      <c r="CT238" s="269"/>
      <c r="CU238" s="268"/>
      <c r="CV238" s="270"/>
    </row>
    <row r="239" spans="1:120" ht="20.100000000000001" customHeight="1" thickBot="1" x14ac:dyDescent="0.3">
      <c r="A239" s="542"/>
      <c r="B239" s="644" t="s">
        <v>158</v>
      </c>
      <c r="C239" s="660"/>
      <c r="D239" s="157">
        <v>429675</v>
      </c>
      <c r="E239" s="33">
        <v>409613</v>
      </c>
      <c r="F239" s="33">
        <v>468611</v>
      </c>
      <c r="G239" s="33">
        <v>469046</v>
      </c>
      <c r="H239" s="33">
        <v>483358</v>
      </c>
      <c r="I239" s="33">
        <v>506071</v>
      </c>
      <c r="J239" s="33">
        <v>535063</v>
      </c>
      <c r="K239" s="33">
        <v>530737</v>
      </c>
      <c r="L239" s="33">
        <v>563903</v>
      </c>
      <c r="M239" s="33">
        <v>560008</v>
      </c>
      <c r="N239" s="33">
        <v>539297</v>
      </c>
      <c r="O239" s="158">
        <v>647017</v>
      </c>
      <c r="P239" s="372">
        <f>SUM(D239:O239)</f>
        <v>6142399</v>
      </c>
      <c r="Q239" s="157">
        <v>528640</v>
      </c>
      <c r="R239" s="33">
        <v>515940</v>
      </c>
      <c r="S239" s="33">
        <v>628129</v>
      </c>
      <c r="T239" s="33">
        <v>582801</v>
      </c>
      <c r="U239" s="33">
        <v>609302</v>
      </c>
      <c r="V239" s="33">
        <v>622402</v>
      </c>
      <c r="W239" s="33">
        <v>621415</v>
      </c>
      <c r="X239" s="33">
        <v>635541</v>
      </c>
      <c r="Y239" s="33">
        <v>671883</v>
      </c>
      <c r="Z239" s="33">
        <v>666835</v>
      </c>
      <c r="AA239" s="33">
        <v>684567</v>
      </c>
      <c r="AB239" s="158">
        <v>792180</v>
      </c>
      <c r="AC239" s="372">
        <f>SUM(Q239:AB239)</f>
        <v>7559635</v>
      </c>
      <c r="AD239" s="157">
        <v>675786</v>
      </c>
      <c r="AE239" s="33">
        <v>672222</v>
      </c>
      <c r="AF239" s="33">
        <v>707918</v>
      </c>
      <c r="AG239" s="33">
        <v>717095</v>
      </c>
      <c r="AH239" s="33">
        <v>721621</v>
      </c>
      <c r="AI239" s="33">
        <v>711690</v>
      </c>
      <c r="AJ239" s="33">
        <v>704013</v>
      </c>
      <c r="AK239" s="33">
        <v>750978</v>
      </c>
      <c r="AL239" s="33">
        <v>734803</v>
      </c>
      <c r="AM239" s="33">
        <v>739888</v>
      </c>
      <c r="AN239" s="33">
        <v>737547</v>
      </c>
      <c r="AO239" s="158">
        <v>828045</v>
      </c>
      <c r="AP239" s="33">
        <v>749551</v>
      </c>
      <c r="AQ239" s="33">
        <v>737766</v>
      </c>
      <c r="AR239" s="33">
        <v>791443</v>
      </c>
      <c r="AS239" s="33">
        <v>750845</v>
      </c>
      <c r="AT239" s="33">
        <v>828978</v>
      </c>
      <c r="AU239" s="33">
        <v>787394</v>
      </c>
      <c r="AV239" s="33">
        <v>812841</v>
      </c>
      <c r="AW239" s="33">
        <v>825384</v>
      </c>
      <c r="AX239" s="33">
        <v>801433</v>
      </c>
      <c r="AY239" s="33">
        <v>839849</v>
      </c>
      <c r="AZ239" s="33">
        <v>807434</v>
      </c>
      <c r="BA239" s="33">
        <v>912797</v>
      </c>
      <c r="BB239" s="157">
        <v>816054</v>
      </c>
      <c r="BC239" s="33">
        <v>763738</v>
      </c>
      <c r="BD239" s="33">
        <v>826316</v>
      </c>
      <c r="BE239" s="33">
        <v>851124</v>
      </c>
      <c r="BF239" s="33">
        <v>859329</v>
      </c>
      <c r="BG239" s="33">
        <v>855860</v>
      </c>
      <c r="BH239" s="33">
        <v>898999</v>
      </c>
      <c r="BI239" s="33">
        <v>866316</v>
      </c>
      <c r="BJ239" s="33">
        <v>850995</v>
      </c>
      <c r="BK239" s="33">
        <v>868319</v>
      </c>
      <c r="BL239" s="33">
        <v>862866</v>
      </c>
      <c r="BM239" s="33">
        <v>956266</v>
      </c>
      <c r="BN239" s="453">
        <f>SUM(BB239:BM239)</f>
        <v>10276182</v>
      </c>
      <c r="BO239" s="33">
        <v>857753</v>
      </c>
      <c r="BP239" s="33">
        <v>828939</v>
      </c>
      <c r="BQ239" s="33">
        <v>862178</v>
      </c>
      <c r="BR239" s="33">
        <v>887111</v>
      </c>
      <c r="BS239" s="33">
        <v>899461</v>
      </c>
      <c r="BT239" s="33">
        <v>904074</v>
      </c>
      <c r="BU239" s="33">
        <v>914348</v>
      </c>
      <c r="BV239" s="33">
        <v>951868</v>
      </c>
      <c r="BW239" s="33">
        <v>926242</v>
      </c>
      <c r="BX239" s="33">
        <v>776784</v>
      </c>
      <c r="BY239" s="33">
        <v>939968</v>
      </c>
      <c r="BZ239" s="33">
        <v>1087720</v>
      </c>
      <c r="CA239" s="453">
        <f>SUM(BO239:BZ239)</f>
        <v>10836446</v>
      </c>
      <c r="CB239" s="157">
        <v>976016</v>
      </c>
      <c r="CC239" s="33">
        <v>909069</v>
      </c>
      <c r="CD239" s="33">
        <v>1027998</v>
      </c>
      <c r="CE239" s="33">
        <v>935939</v>
      </c>
      <c r="CF239" s="33">
        <v>999142</v>
      </c>
      <c r="CG239" s="33">
        <v>978034</v>
      </c>
      <c r="CH239" s="33">
        <v>987820</v>
      </c>
      <c r="CI239" s="33">
        <v>1004458</v>
      </c>
      <c r="CJ239" s="33">
        <v>982743</v>
      </c>
      <c r="CK239" s="33">
        <v>1010775</v>
      </c>
      <c r="CL239" s="33">
        <v>976951</v>
      </c>
      <c r="CM239" s="158">
        <v>1169321</v>
      </c>
      <c r="CN239" s="33">
        <v>1089729</v>
      </c>
      <c r="CO239" s="33">
        <v>985461</v>
      </c>
      <c r="CP239" s="139">
        <f>SUM($BO239:$BP239)</f>
        <v>1686692</v>
      </c>
      <c r="CQ239" s="372">
        <f>SUM($CB239:$CC239)</f>
        <v>1885085</v>
      </c>
      <c r="CR239" s="373">
        <f>SUM($CN239:$CO239)</f>
        <v>2075190</v>
      </c>
      <c r="CS239" s="368">
        <f t="shared" si="240"/>
        <v>10.084691141248282</v>
      </c>
      <c r="CT239" s="269"/>
      <c r="CU239" s="268"/>
      <c r="CV239" s="270"/>
    </row>
    <row r="240" spans="1:120" ht="20.100000000000001" customHeight="1" thickBot="1" x14ac:dyDescent="0.3">
      <c r="A240" s="542"/>
      <c r="B240" s="339" t="s">
        <v>159</v>
      </c>
      <c r="C240" s="415"/>
      <c r="D240" s="157">
        <v>146460.83614999999</v>
      </c>
      <c r="E240" s="33">
        <v>144786</v>
      </c>
      <c r="F240" s="33">
        <v>139806</v>
      </c>
      <c r="G240" s="33">
        <v>144545</v>
      </c>
      <c r="H240" s="33">
        <v>149398</v>
      </c>
      <c r="I240" s="33">
        <v>147247</v>
      </c>
      <c r="J240" s="33">
        <v>157966</v>
      </c>
      <c r="K240" s="33">
        <v>155655</v>
      </c>
      <c r="L240" s="33">
        <v>156192</v>
      </c>
      <c r="M240" s="33">
        <v>154031</v>
      </c>
      <c r="N240" s="33">
        <v>167453</v>
      </c>
      <c r="O240" s="158">
        <v>173298</v>
      </c>
      <c r="P240" s="372">
        <f>SUM(D240:O240)</f>
        <v>1836837.8361499999</v>
      </c>
      <c r="Q240" s="157">
        <v>168632</v>
      </c>
      <c r="R240" s="33">
        <v>150763</v>
      </c>
      <c r="S240" s="33">
        <v>149966</v>
      </c>
      <c r="T240" s="33">
        <v>154193</v>
      </c>
      <c r="U240" s="33">
        <v>166595</v>
      </c>
      <c r="V240" s="33">
        <v>163934</v>
      </c>
      <c r="W240" s="33">
        <v>169737</v>
      </c>
      <c r="X240" s="33">
        <v>171690</v>
      </c>
      <c r="Y240" s="33">
        <v>164202</v>
      </c>
      <c r="Z240" s="33">
        <v>167625</v>
      </c>
      <c r="AA240" s="33">
        <v>175154</v>
      </c>
      <c r="AB240" s="158">
        <v>195114</v>
      </c>
      <c r="AC240" s="372">
        <f>SUM(Q240:AB240)</f>
        <v>1997605</v>
      </c>
      <c r="AD240" s="157">
        <v>176845</v>
      </c>
      <c r="AE240" s="33">
        <v>162513</v>
      </c>
      <c r="AF240" s="33">
        <v>163328</v>
      </c>
      <c r="AG240" s="33">
        <v>169801</v>
      </c>
      <c r="AH240" s="33">
        <v>169461</v>
      </c>
      <c r="AI240" s="33">
        <v>170906</v>
      </c>
      <c r="AJ240" s="33">
        <v>187031.99</v>
      </c>
      <c r="AK240" s="33">
        <v>179897.97999999998</v>
      </c>
      <c r="AL240" s="33">
        <v>175479.97981526842</v>
      </c>
      <c r="AM240" s="33">
        <v>178567</v>
      </c>
      <c r="AN240" s="33">
        <v>182980</v>
      </c>
      <c r="AO240" s="158">
        <v>190479</v>
      </c>
      <c r="AP240" s="33">
        <v>324218</v>
      </c>
      <c r="AQ240" s="33">
        <v>298143</v>
      </c>
      <c r="AR240" s="33">
        <v>301468</v>
      </c>
      <c r="AS240" s="33">
        <v>311073</v>
      </c>
      <c r="AT240" s="33">
        <v>310595</v>
      </c>
      <c r="AU240" s="33">
        <v>306120</v>
      </c>
      <c r="AV240" s="33">
        <v>330257</v>
      </c>
      <c r="AW240" s="33">
        <v>320363</v>
      </c>
      <c r="AX240" s="33">
        <v>323050</v>
      </c>
      <c r="AY240" s="33">
        <v>316821</v>
      </c>
      <c r="AZ240" s="33">
        <v>312196</v>
      </c>
      <c r="BA240" s="33">
        <v>371698</v>
      </c>
      <c r="BB240" s="157">
        <v>317675</v>
      </c>
      <c r="BC240" s="33">
        <v>278740</v>
      </c>
      <c r="BD240" s="33">
        <v>313079</v>
      </c>
      <c r="BE240" s="33">
        <v>299530</v>
      </c>
      <c r="BF240" s="33">
        <v>306227</v>
      </c>
      <c r="BG240" s="33">
        <v>311198</v>
      </c>
      <c r="BH240" s="33">
        <v>325977</v>
      </c>
      <c r="BI240" s="33">
        <v>313541</v>
      </c>
      <c r="BJ240" s="33">
        <v>325998</v>
      </c>
      <c r="BK240" s="33">
        <v>314346</v>
      </c>
      <c r="BL240" s="33">
        <v>319259</v>
      </c>
      <c r="BM240" s="33">
        <v>368193</v>
      </c>
      <c r="BN240" s="453">
        <f>SUM(BB240:BM240)</f>
        <v>3793763</v>
      </c>
      <c r="BO240" s="33">
        <v>315465</v>
      </c>
      <c r="BP240" s="33">
        <v>282988</v>
      </c>
      <c r="BQ240" s="33">
        <v>323676</v>
      </c>
      <c r="BR240" s="33">
        <v>310515</v>
      </c>
      <c r="BS240" s="33">
        <v>315585</v>
      </c>
      <c r="BT240" s="33">
        <v>329363</v>
      </c>
      <c r="BU240" s="33">
        <v>335824</v>
      </c>
      <c r="BV240" s="33">
        <v>340543</v>
      </c>
      <c r="BW240" s="33">
        <v>323356</v>
      </c>
      <c r="BX240" s="33">
        <v>334126</v>
      </c>
      <c r="BY240" s="33">
        <v>338804</v>
      </c>
      <c r="BZ240" s="33">
        <v>391545</v>
      </c>
      <c r="CA240" s="453">
        <f>SUM(BO240:BZ240)</f>
        <v>3941790</v>
      </c>
      <c r="CB240" s="157">
        <v>341842</v>
      </c>
      <c r="CC240" s="33">
        <v>308947</v>
      </c>
      <c r="CD240" s="33">
        <v>348011</v>
      </c>
      <c r="CE240" s="33">
        <v>339061</v>
      </c>
      <c r="CF240" s="33">
        <v>358449</v>
      </c>
      <c r="CG240" s="33">
        <v>342986</v>
      </c>
      <c r="CH240" s="33">
        <v>359110</v>
      </c>
      <c r="CI240" s="33">
        <v>366210</v>
      </c>
      <c r="CJ240" s="33">
        <v>364375.61820076301</v>
      </c>
      <c r="CK240" s="33">
        <v>361995</v>
      </c>
      <c r="CL240" s="33">
        <v>386685</v>
      </c>
      <c r="CM240" s="158">
        <v>403793</v>
      </c>
      <c r="CN240" s="33">
        <v>384791</v>
      </c>
      <c r="CO240" s="33">
        <v>335416</v>
      </c>
      <c r="CP240" s="139">
        <f>SUM($BO240:$BP240)</f>
        <v>598453</v>
      </c>
      <c r="CQ240" s="372">
        <f>SUM($CB240:$CC240)</f>
        <v>650789</v>
      </c>
      <c r="CR240" s="373">
        <f>SUM($CN240:$CO240)</f>
        <v>720207</v>
      </c>
      <c r="CS240" s="361">
        <f t="shared" si="240"/>
        <v>10.666744520881565</v>
      </c>
      <c r="CT240" s="269"/>
      <c r="CU240" s="268"/>
      <c r="CV240" s="270"/>
    </row>
    <row r="241" spans="1:100" ht="20.100000000000001" customHeight="1" x14ac:dyDescent="0.25">
      <c r="A241" s="542"/>
      <c r="B241" s="537" t="s">
        <v>194</v>
      </c>
      <c r="C241" s="55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80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80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111"/>
      <c r="CQ241" s="111"/>
      <c r="CR241" s="111"/>
      <c r="CS241" s="538"/>
      <c r="CT241" s="269"/>
      <c r="CU241" s="268"/>
      <c r="CV241" s="270"/>
    </row>
    <row r="242" spans="1:100" ht="20.100000000000001" customHeight="1" x14ac:dyDescent="0.25">
      <c r="A242" s="542"/>
      <c r="B242" s="352" t="s">
        <v>198</v>
      </c>
      <c r="C242" s="417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80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80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80"/>
      <c r="CQ242" s="80"/>
      <c r="CR242" s="80"/>
      <c r="CS242" s="536"/>
      <c r="CT242" s="269"/>
      <c r="CU242" s="268"/>
      <c r="CV242" s="270"/>
    </row>
    <row r="243" spans="1:100" ht="20.100000000000001" customHeight="1" thickBot="1" x14ac:dyDescent="0.3">
      <c r="A243" s="542"/>
      <c r="B243" s="304" t="s">
        <v>196</v>
      </c>
      <c r="C243" s="304"/>
      <c r="D243" s="304"/>
      <c r="E243" s="304"/>
      <c r="F243" s="304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400"/>
      <c r="BP243" s="73"/>
      <c r="BQ243" s="400"/>
      <c r="BR243" s="73"/>
      <c r="BS243" s="73"/>
      <c r="BT243" s="73"/>
      <c r="BU243" s="73"/>
      <c r="BV243" s="73"/>
      <c r="BW243" s="73"/>
      <c r="BX243" s="73"/>
      <c r="BY243" s="73"/>
      <c r="BZ243" s="73"/>
      <c r="CA243" s="73"/>
      <c r="CB243" s="400"/>
      <c r="CC243" s="73"/>
      <c r="CD243" s="73"/>
      <c r="CE243" s="73"/>
      <c r="CF243" s="73"/>
      <c r="CG243" s="73"/>
      <c r="CH243" s="73"/>
      <c r="CI243" s="73"/>
      <c r="CJ243" s="400"/>
      <c r="CK243" s="73"/>
      <c r="CL243" s="400"/>
      <c r="CM243" s="73"/>
      <c r="CN243" s="73"/>
      <c r="CO243" s="73"/>
      <c r="CP243" s="73"/>
      <c r="CQ243" s="73"/>
      <c r="CR243" s="73"/>
      <c r="CS243" s="73"/>
      <c r="CT243" s="269"/>
      <c r="CU243" s="268"/>
      <c r="CV243" s="270"/>
    </row>
    <row r="244" spans="1:100" ht="20.100000000000001" customHeight="1" thickBot="1" x14ac:dyDescent="0.35">
      <c r="A244" s="542"/>
      <c r="B244" s="327"/>
      <c r="C244" s="321" t="s">
        <v>111</v>
      </c>
      <c r="D244" s="322">
        <f t="shared" ref="D244:BP244" si="241">+D246</f>
        <v>0</v>
      </c>
      <c r="E244" s="323">
        <f t="shared" si="241"/>
        <v>0</v>
      </c>
      <c r="F244" s="323">
        <f t="shared" si="241"/>
        <v>0</v>
      </c>
      <c r="G244" s="323">
        <f t="shared" si="241"/>
        <v>0</v>
      </c>
      <c r="H244" s="323">
        <f t="shared" si="241"/>
        <v>0</v>
      </c>
      <c r="I244" s="323">
        <f t="shared" si="241"/>
        <v>0</v>
      </c>
      <c r="J244" s="323">
        <f t="shared" si="241"/>
        <v>0</v>
      </c>
      <c r="K244" s="323">
        <f t="shared" si="241"/>
        <v>0</v>
      </c>
      <c r="L244" s="323">
        <f t="shared" si="241"/>
        <v>0</v>
      </c>
      <c r="M244" s="323">
        <f t="shared" si="241"/>
        <v>0</v>
      </c>
      <c r="N244" s="323">
        <f t="shared" si="241"/>
        <v>0</v>
      </c>
      <c r="O244" s="324">
        <f t="shared" si="241"/>
        <v>0</v>
      </c>
      <c r="P244" s="323">
        <f t="shared" si="241"/>
        <v>0</v>
      </c>
      <c r="Q244" s="322">
        <f t="shared" si="241"/>
        <v>0</v>
      </c>
      <c r="R244" s="323">
        <f t="shared" si="241"/>
        <v>0</v>
      </c>
      <c r="S244" s="323">
        <f t="shared" si="241"/>
        <v>0</v>
      </c>
      <c r="T244" s="323">
        <f t="shared" si="241"/>
        <v>0</v>
      </c>
      <c r="U244" s="323">
        <f t="shared" si="241"/>
        <v>0</v>
      </c>
      <c r="V244" s="323">
        <f t="shared" si="241"/>
        <v>0</v>
      </c>
      <c r="W244" s="323">
        <f t="shared" si="241"/>
        <v>0</v>
      </c>
      <c r="X244" s="323">
        <f t="shared" si="241"/>
        <v>0</v>
      </c>
      <c r="Y244" s="323">
        <f t="shared" si="241"/>
        <v>0</v>
      </c>
      <c r="Z244" s="323">
        <f t="shared" si="241"/>
        <v>0</v>
      </c>
      <c r="AA244" s="323">
        <f t="shared" si="241"/>
        <v>0</v>
      </c>
      <c r="AB244" s="324">
        <f t="shared" si="241"/>
        <v>0</v>
      </c>
      <c r="AC244" s="323">
        <f t="shared" si="241"/>
        <v>0</v>
      </c>
      <c r="AD244" s="322">
        <f t="shared" si="241"/>
        <v>0</v>
      </c>
      <c r="AE244" s="323">
        <f t="shared" si="241"/>
        <v>0</v>
      </c>
      <c r="AF244" s="323">
        <f t="shared" si="241"/>
        <v>0</v>
      </c>
      <c r="AG244" s="323">
        <f t="shared" si="241"/>
        <v>0</v>
      </c>
      <c r="AH244" s="323">
        <f t="shared" si="241"/>
        <v>0</v>
      </c>
      <c r="AI244" s="323">
        <f t="shared" si="241"/>
        <v>0</v>
      </c>
      <c r="AJ244" s="323">
        <f t="shared" si="241"/>
        <v>0</v>
      </c>
      <c r="AK244" s="323">
        <f t="shared" si="241"/>
        <v>0</v>
      </c>
      <c r="AL244" s="323">
        <f t="shared" si="241"/>
        <v>0</v>
      </c>
      <c r="AM244" s="323">
        <f t="shared" si="241"/>
        <v>0</v>
      </c>
      <c r="AN244" s="323">
        <f t="shared" si="241"/>
        <v>0</v>
      </c>
      <c r="AO244" s="324">
        <f t="shared" si="241"/>
        <v>0</v>
      </c>
      <c r="AP244" s="323">
        <f t="shared" si="241"/>
        <v>0</v>
      </c>
      <c r="AQ244" s="323">
        <f t="shared" si="241"/>
        <v>0</v>
      </c>
      <c r="AR244" s="323">
        <f t="shared" si="241"/>
        <v>0</v>
      </c>
      <c r="AS244" s="323">
        <f t="shared" si="241"/>
        <v>0</v>
      </c>
      <c r="AT244" s="323">
        <f t="shared" si="241"/>
        <v>0</v>
      </c>
      <c r="AU244" s="323">
        <f t="shared" si="241"/>
        <v>0</v>
      </c>
      <c r="AV244" s="323">
        <f t="shared" si="241"/>
        <v>0</v>
      </c>
      <c r="AW244" s="323">
        <f t="shared" si="241"/>
        <v>0</v>
      </c>
      <c r="AX244" s="323">
        <f t="shared" si="241"/>
        <v>0</v>
      </c>
      <c r="AY244" s="323">
        <f t="shared" si="241"/>
        <v>0</v>
      </c>
      <c r="AZ244" s="323">
        <f t="shared" si="241"/>
        <v>0</v>
      </c>
      <c r="BA244" s="323">
        <f t="shared" si="241"/>
        <v>0</v>
      </c>
      <c r="BB244" s="322">
        <f t="shared" si="241"/>
        <v>0.23830793000000003</v>
      </c>
      <c r="BC244" s="323">
        <f t="shared" si="241"/>
        <v>0.86766840000000001</v>
      </c>
      <c r="BD244" s="323">
        <f t="shared" si="241"/>
        <v>2.0478699600000003</v>
      </c>
      <c r="BE244" s="323">
        <f t="shared" si="241"/>
        <v>3.0550886399999997</v>
      </c>
      <c r="BF244" s="323">
        <f t="shared" si="241"/>
        <v>3.5981488899999996</v>
      </c>
      <c r="BG244" s="323">
        <f t="shared" si="241"/>
        <v>4.1100268600000005</v>
      </c>
      <c r="BH244" s="323">
        <f t="shared" si="241"/>
        <v>8.3021315399999995</v>
      </c>
      <c r="BI244" s="323">
        <f t="shared" si="241"/>
        <v>6.63667958</v>
      </c>
      <c r="BJ244" s="323">
        <f t="shared" si="241"/>
        <v>7.6254183900000001</v>
      </c>
      <c r="BK244" s="323">
        <f t="shared" si="241"/>
        <v>9.0107550400000012</v>
      </c>
      <c r="BL244" s="323">
        <f t="shared" si="241"/>
        <v>10.870871390000001</v>
      </c>
      <c r="BM244" s="324">
        <f t="shared" si="241"/>
        <v>13.580000559999998</v>
      </c>
      <c r="BN244" s="438">
        <f>SUM(BB244:BM244)</f>
        <v>69.942967179999997</v>
      </c>
      <c r="BO244" s="323">
        <f t="shared" si="241"/>
        <v>12.577949929999999</v>
      </c>
      <c r="BP244" s="323">
        <f t="shared" si="241"/>
        <v>14.582328929999999</v>
      </c>
      <c r="BQ244" s="323">
        <f t="shared" ref="BQ244:BY244" si="242">+BQ246</f>
        <v>13.912135390000003</v>
      </c>
      <c r="BR244" s="323">
        <f t="shared" si="242"/>
        <v>16.371159540000001</v>
      </c>
      <c r="BS244" s="323">
        <f t="shared" si="242"/>
        <v>19.907945829999999</v>
      </c>
      <c r="BT244" s="323">
        <f t="shared" si="242"/>
        <v>24.946220629999999</v>
      </c>
      <c r="BU244" s="323">
        <f t="shared" si="242"/>
        <v>27.144495630000005</v>
      </c>
      <c r="BV244" s="323">
        <f t="shared" si="242"/>
        <v>27.160718230000004</v>
      </c>
      <c r="BW244" s="323">
        <f t="shared" si="242"/>
        <v>27.356971520000002</v>
      </c>
      <c r="BX244" s="323">
        <f t="shared" si="242"/>
        <v>33.042042590000001</v>
      </c>
      <c r="BY244" s="323">
        <f t="shared" si="242"/>
        <v>38.332092370000005</v>
      </c>
      <c r="BZ244" s="323">
        <f t="shared" ref="BZ244:CL244" si="243">+BZ246</f>
        <v>48.688201340000006</v>
      </c>
      <c r="CA244" s="438">
        <f>SUM(BO244:BZ244)</f>
        <v>304.02226193000001</v>
      </c>
      <c r="CB244" s="322">
        <f t="shared" si="243"/>
        <v>45.272466600000001</v>
      </c>
      <c r="CC244" s="323">
        <f t="shared" si="243"/>
        <v>45.627572929999999</v>
      </c>
      <c r="CD244" s="323">
        <f t="shared" si="243"/>
        <v>57.96909316</v>
      </c>
      <c r="CE244" s="323">
        <f t="shared" si="243"/>
        <v>66.877982869999997</v>
      </c>
      <c r="CF244" s="323">
        <f t="shared" si="243"/>
        <v>59.757440350100005</v>
      </c>
      <c r="CG244" s="323">
        <f t="shared" ref="CG244:CH244" si="244">+CG246</f>
        <v>62.813596409999995</v>
      </c>
      <c r="CH244" s="323">
        <f t="shared" si="244"/>
        <v>68.960874929999989</v>
      </c>
      <c r="CI244" s="323">
        <f t="shared" si="243"/>
        <v>71.724351569999996</v>
      </c>
      <c r="CJ244" s="323">
        <f t="shared" si="243"/>
        <v>77.052546300000003</v>
      </c>
      <c r="CK244" s="323">
        <f t="shared" si="243"/>
        <v>88.573238150000009</v>
      </c>
      <c r="CL244" s="323">
        <f t="shared" si="243"/>
        <v>100.10215906999991</v>
      </c>
      <c r="CM244" s="324">
        <f t="shared" ref="CM244:CO244" si="245">+CM246</f>
        <v>114.1767181899998</v>
      </c>
      <c r="CN244" s="323">
        <f t="shared" si="245"/>
        <v>101.87090591399981</v>
      </c>
      <c r="CO244" s="324">
        <f t="shared" si="245"/>
        <v>95.621221910000074</v>
      </c>
      <c r="CP244" s="322">
        <f>SUM($BO244:$BP244)</f>
        <v>27.160278859999998</v>
      </c>
      <c r="CQ244" s="323">
        <f>SUM($CB244:$CC244)</f>
        <v>90.900039530000001</v>
      </c>
      <c r="CR244" s="324">
        <f>SUM($CN244:$CO244)</f>
        <v>197.49212782399988</v>
      </c>
      <c r="CS244" s="549">
        <f t="shared" ref="CS244:CS246" si="246">((CR244/CQ244)-1)*100</f>
        <v>117.26297243118466</v>
      </c>
      <c r="CT244" s="269"/>
      <c r="CU244" s="268"/>
      <c r="CV244" s="270"/>
    </row>
    <row r="245" spans="1:100" ht="20.100000000000001" customHeight="1" x14ac:dyDescent="0.25">
      <c r="A245" s="542"/>
      <c r="B245" s="48" t="s">
        <v>162</v>
      </c>
      <c r="C245" s="70"/>
      <c r="D245" s="71"/>
      <c r="E245" s="72"/>
      <c r="F245" s="72"/>
      <c r="G245" s="73"/>
      <c r="H245" s="73"/>
      <c r="I245" s="73"/>
      <c r="J245" s="73"/>
      <c r="K245" s="73"/>
      <c r="L245" s="73"/>
      <c r="M245" s="73"/>
      <c r="N245" s="73"/>
      <c r="O245" s="319"/>
      <c r="P245" s="104"/>
      <c r="Q245" s="140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319"/>
      <c r="AC245" s="73"/>
      <c r="AD245" s="140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319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140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319"/>
      <c r="BN245" s="74"/>
      <c r="BO245" s="73"/>
      <c r="BP245" s="73"/>
      <c r="BQ245" s="73"/>
      <c r="BR245" s="73"/>
      <c r="BS245" s="73"/>
      <c r="BT245" s="73"/>
      <c r="BU245" s="73"/>
      <c r="BV245" s="73"/>
      <c r="BW245" s="73"/>
      <c r="BX245" s="73"/>
      <c r="BY245" s="73"/>
      <c r="BZ245" s="73"/>
      <c r="CA245" s="74"/>
      <c r="CB245" s="140"/>
      <c r="CC245" s="73"/>
      <c r="CD245" s="73"/>
      <c r="CE245" s="73"/>
      <c r="CF245" s="73"/>
      <c r="CG245" s="73"/>
      <c r="CH245" s="73"/>
      <c r="CI245" s="73"/>
      <c r="CJ245" s="73"/>
      <c r="CK245" s="73"/>
      <c r="CL245" s="73"/>
      <c r="CM245" s="319"/>
      <c r="CN245" s="73"/>
      <c r="CO245" s="73"/>
      <c r="CP245" s="140"/>
      <c r="CQ245" s="73"/>
      <c r="CR245" s="319"/>
      <c r="CS245" s="74"/>
      <c r="CT245" s="269"/>
      <c r="CU245" s="268"/>
      <c r="CV245" s="270"/>
    </row>
    <row r="246" spans="1:100" ht="20.100000000000001" customHeight="1" thickBot="1" x14ac:dyDescent="0.3">
      <c r="A246" s="542"/>
      <c r="B246" s="619" t="s">
        <v>49</v>
      </c>
      <c r="C246" s="620"/>
      <c r="D246" s="52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76">
        <v>0</v>
      </c>
      <c r="P246" s="80">
        <v>0</v>
      </c>
      <c r="Q246" s="52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76">
        <v>0</v>
      </c>
      <c r="AC246" s="80">
        <v>0</v>
      </c>
      <c r="AD246" s="52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7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52">
        <v>0.23830793000000003</v>
      </c>
      <c r="BC246" s="26">
        <v>0.86766840000000001</v>
      </c>
      <c r="BD246" s="26">
        <v>2.0478699600000003</v>
      </c>
      <c r="BE246" s="26">
        <v>3.0550886399999997</v>
      </c>
      <c r="BF246" s="26">
        <v>3.5981488899999996</v>
      </c>
      <c r="BG246" s="26">
        <v>4.1100268600000005</v>
      </c>
      <c r="BH246" s="26">
        <v>8.3021315399999995</v>
      </c>
      <c r="BI246" s="26">
        <v>6.63667958</v>
      </c>
      <c r="BJ246" s="26">
        <v>7.6254183900000001</v>
      </c>
      <c r="BK246" s="26">
        <v>9.0107550400000012</v>
      </c>
      <c r="BL246" s="26">
        <v>10.870871390000001</v>
      </c>
      <c r="BM246" s="76">
        <v>13.580000559999998</v>
      </c>
      <c r="BN246" s="449">
        <f>SUM(BB246:BM246)</f>
        <v>69.942967179999997</v>
      </c>
      <c r="BO246" s="26">
        <v>12.577949929999999</v>
      </c>
      <c r="BP246" s="26">
        <v>14.582328929999999</v>
      </c>
      <c r="BQ246" s="26">
        <v>13.912135390000003</v>
      </c>
      <c r="BR246" s="26">
        <v>16.371159540000001</v>
      </c>
      <c r="BS246" s="26">
        <v>19.907945829999999</v>
      </c>
      <c r="BT246" s="26">
        <v>24.946220629999999</v>
      </c>
      <c r="BU246" s="26">
        <v>27.144495630000005</v>
      </c>
      <c r="BV246" s="26">
        <v>27.160718230000004</v>
      </c>
      <c r="BW246" s="26">
        <v>27.356971520000002</v>
      </c>
      <c r="BX246" s="26">
        <v>33.042042590000001</v>
      </c>
      <c r="BY246" s="26">
        <v>38.332092370000005</v>
      </c>
      <c r="BZ246" s="26">
        <f>48688201.34/1000000</f>
        <v>48.688201340000006</v>
      </c>
      <c r="CA246" s="449">
        <f>SUM(BO246:BZ246)</f>
        <v>304.02226193000001</v>
      </c>
      <c r="CB246" s="52">
        <f>45272466.6/1000000</f>
        <v>45.272466600000001</v>
      </c>
      <c r="CC246" s="26">
        <f>45627572.93/1000000</f>
        <v>45.627572929999999</v>
      </c>
      <c r="CD246" s="26">
        <f>57969093.16/1000000</f>
        <v>57.96909316</v>
      </c>
      <c r="CE246" s="26">
        <f>66877982.87/1000000</f>
        <v>66.877982869999997</v>
      </c>
      <c r="CF246" s="26">
        <f>59757440.3501/1000000</f>
        <v>59.757440350100005</v>
      </c>
      <c r="CG246" s="26">
        <f>62813596.41/1000000</f>
        <v>62.813596409999995</v>
      </c>
      <c r="CH246" s="26">
        <f>(68959336.13+1234.7+304.1)/1000000</f>
        <v>68.960874929999989</v>
      </c>
      <c r="CI246" s="26">
        <f>(71723825.07+229+297.5)/1000000</f>
        <v>71.724351569999996</v>
      </c>
      <c r="CJ246" s="26">
        <f>+(77050769.8+1691+85.5)/1000000</f>
        <v>77.052546300000003</v>
      </c>
      <c r="CK246" s="26">
        <f>+(88571085.95+890.2+1262)/1000000</f>
        <v>88.573238150000009</v>
      </c>
      <c r="CL246" s="26">
        <v>100.10215906999991</v>
      </c>
      <c r="CM246" s="76">
        <v>114.1767181899998</v>
      </c>
      <c r="CN246" s="26">
        <v>101.87090591399981</v>
      </c>
      <c r="CO246" s="26">
        <v>95.621221910000074</v>
      </c>
      <c r="CP246" s="583">
        <f>SUM($BO246:$BP246)</f>
        <v>27.160278859999998</v>
      </c>
      <c r="CQ246" s="374">
        <f>SUM($CB246:$CC246)</f>
        <v>90.900039530000001</v>
      </c>
      <c r="CR246" s="399">
        <f>SUM($CN246:$CO246)</f>
        <v>197.49212782399988</v>
      </c>
      <c r="CS246" s="361">
        <f t="shared" si="246"/>
        <v>117.26297243118466</v>
      </c>
      <c r="CT246" s="269"/>
      <c r="CU246" s="268"/>
      <c r="CV246" s="270"/>
    </row>
    <row r="247" spans="1:100" ht="20.100000000000001" customHeight="1" thickBot="1" x14ac:dyDescent="0.3">
      <c r="A247" s="542"/>
      <c r="B247" s="328"/>
      <c r="C247" s="325" t="s">
        <v>115</v>
      </c>
      <c r="D247" s="322">
        <f t="shared" ref="D247:BP247" si="247">+D248</f>
        <v>0</v>
      </c>
      <c r="E247" s="323">
        <f t="shared" si="247"/>
        <v>0</v>
      </c>
      <c r="F247" s="323">
        <f t="shared" si="247"/>
        <v>0</v>
      </c>
      <c r="G247" s="323">
        <f t="shared" si="247"/>
        <v>0</v>
      </c>
      <c r="H247" s="323">
        <f t="shared" si="247"/>
        <v>0</v>
      </c>
      <c r="I247" s="323">
        <f t="shared" si="247"/>
        <v>0</v>
      </c>
      <c r="J247" s="323">
        <f t="shared" si="247"/>
        <v>0</v>
      </c>
      <c r="K247" s="323">
        <f t="shared" si="247"/>
        <v>0</v>
      </c>
      <c r="L247" s="323">
        <f t="shared" si="247"/>
        <v>0</v>
      </c>
      <c r="M247" s="323">
        <f t="shared" si="247"/>
        <v>0</v>
      </c>
      <c r="N247" s="323">
        <f t="shared" si="247"/>
        <v>0</v>
      </c>
      <c r="O247" s="324">
        <f t="shared" si="247"/>
        <v>0</v>
      </c>
      <c r="P247" s="323">
        <f t="shared" si="247"/>
        <v>0</v>
      </c>
      <c r="Q247" s="322">
        <f t="shared" si="247"/>
        <v>0</v>
      </c>
      <c r="R247" s="323">
        <f t="shared" si="247"/>
        <v>0</v>
      </c>
      <c r="S247" s="323">
        <f t="shared" si="247"/>
        <v>0</v>
      </c>
      <c r="T247" s="323">
        <f t="shared" si="247"/>
        <v>0</v>
      </c>
      <c r="U247" s="323">
        <f t="shared" si="247"/>
        <v>0</v>
      </c>
      <c r="V247" s="323">
        <f t="shared" si="247"/>
        <v>0</v>
      </c>
      <c r="W247" s="323">
        <f t="shared" si="247"/>
        <v>0</v>
      </c>
      <c r="X247" s="323">
        <f t="shared" si="247"/>
        <v>0</v>
      </c>
      <c r="Y247" s="323">
        <f t="shared" si="247"/>
        <v>0</v>
      </c>
      <c r="Z247" s="323">
        <f t="shared" si="247"/>
        <v>0</v>
      </c>
      <c r="AA247" s="323">
        <f t="shared" si="247"/>
        <v>0</v>
      </c>
      <c r="AB247" s="324">
        <f t="shared" si="247"/>
        <v>0</v>
      </c>
      <c r="AC247" s="323">
        <f t="shared" si="247"/>
        <v>0</v>
      </c>
      <c r="AD247" s="322">
        <f t="shared" si="247"/>
        <v>0</v>
      </c>
      <c r="AE247" s="323">
        <f t="shared" si="247"/>
        <v>0</v>
      </c>
      <c r="AF247" s="323">
        <f t="shared" si="247"/>
        <v>0</v>
      </c>
      <c r="AG247" s="323">
        <f t="shared" si="247"/>
        <v>0</v>
      </c>
      <c r="AH247" s="323">
        <f t="shared" si="247"/>
        <v>0</v>
      </c>
      <c r="AI247" s="323">
        <f t="shared" si="247"/>
        <v>0</v>
      </c>
      <c r="AJ247" s="323">
        <f t="shared" si="247"/>
        <v>0</v>
      </c>
      <c r="AK247" s="323">
        <f t="shared" si="247"/>
        <v>0</v>
      </c>
      <c r="AL247" s="323">
        <f t="shared" si="247"/>
        <v>0</v>
      </c>
      <c r="AM247" s="323">
        <f t="shared" si="247"/>
        <v>0</v>
      </c>
      <c r="AN247" s="323">
        <f t="shared" si="247"/>
        <v>0</v>
      </c>
      <c r="AO247" s="324">
        <f t="shared" si="247"/>
        <v>0</v>
      </c>
      <c r="AP247" s="323">
        <f t="shared" si="247"/>
        <v>0</v>
      </c>
      <c r="AQ247" s="323">
        <f t="shared" si="247"/>
        <v>0</v>
      </c>
      <c r="AR247" s="323">
        <f t="shared" si="247"/>
        <v>0</v>
      </c>
      <c r="AS247" s="323">
        <f t="shared" si="247"/>
        <v>0</v>
      </c>
      <c r="AT247" s="323">
        <f t="shared" si="247"/>
        <v>0</v>
      </c>
      <c r="AU247" s="323">
        <f t="shared" si="247"/>
        <v>0</v>
      </c>
      <c r="AV247" s="323">
        <f t="shared" si="247"/>
        <v>0</v>
      </c>
      <c r="AW247" s="323">
        <f t="shared" si="247"/>
        <v>0</v>
      </c>
      <c r="AX247" s="323">
        <f t="shared" si="247"/>
        <v>0</v>
      </c>
      <c r="AY247" s="323">
        <f t="shared" si="247"/>
        <v>0</v>
      </c>
      <c r="AZ247" s="323">
        <f t="shared" si="247"/>
        <v>0</v>
      </c>
      <c r="BA247" s="323">
        <f t="shared" si="247"/>
        <v>0</v>
      </c>
      <c r="BB247" s="322">
        <f t="shared" si="247"/>
        <v>1851</v>
      </c>
      <c r="BC247" s="323">
        <f t="shared" si="247"/>
        <v>5548</v>
      </c>
      <c r="BD247" s="323">
        <f t="shared" si="247"/>
        <v>28249</v>
      </c>
      <c r="BE247" s="323">
        <f t="shared" si="247"/>
        <v>55551</v>
      </c>
      <c r="BF247" s="323">
        <f t="shared" si="247"/>
        <v>23036</v>
      </c>
      <c r="BG247" s="323">
        <f t="shared" si="247"/>
        <v>22484</v>
      </c>
      <c r="BH247" s="323">
        <f t="shared" si="247"/>
        <v>91398</v>
      </c>
      <c r="BI247" s="323">
        <f t="shared" si="247"/>
        <v>39372</v>
      </c>
      <c r="BJ247" s="323">
        <f t="shared" si="247"/>
        <v>64237</v>
      </c>
      <c r="BK247" s="323">
        <f t="shared" si="247"/>
        <v>65057</v>
      </c>
      <c r="BL247" s="323">
        <f t="shared" si="247"/>
        <v>80705</v>
      </c>
      <c r="BM247" s="324">
        <f t="shared" si="247"/>
        <v>87811</v>
      </c>
      <c r="BN247" s="438">
        <f>SUM(BB247:BM247)</f>
        <v>565299</v>
      </c>
      <c r="BO247" s="323">
        <f t="shared" si="247"/>
        <v>120208</v>
      </c>
      <c r="BP247" s="323">
        <f t="shared" si="247"/>
        <v>92212</v>
      </c>
      <c r="BQ247" s="323">
        <f t="shared" ref="BQ247:BY247" si="248">+BQ248</f>
        <v>107141</v>
      </c>
      <c r="BR247" s="323">
        <f t="shared" si="248"/>
        <v>139837</v>
      </c>
      <c r="BS247" s="323">
        <f t="shared" si="248"/>
        <v>171790</v>
      </c>
      <c r="BT247" s="323">
        <f t="shared" si="248"/>
        <v>197190</v>
      </c>
      <c r="BU247" s="323">
        <f t="shared" si="248"/>
        <v>179401</v>
      </c>
      <c r="BV247" s="323">
        <f t="shared" si="248"/>
        <v>144190</v>
      </c>
      <c r="BW247" s="323">
        <f t="shared" si="248"/>
        <v>175828</v>
      </c>
      <c r="BX247" s="323">
        <f t="shared" si="248"/>
        <v>224749</v>
      </c>
      <c r="BY247" s="323">
        <f t="shared" si="248"/>
        <v>264639</v>
      </c>
      <c r="BZ247" s="323">
        <f t="shared" ref="BZ247:CO247" si="249">+BZ248</f>
        <v>295169</v>
      </c>
      <c r="CA247" s="438">
        <f>SUM(BO247:BZ247)</f>
        <v>2112354</v>
      </c>
      <c r="CB247" s="322">
        <f t="shared" si="249"/>
        <v>349664</v>
      </c>
      <c r="CC247" s="323">
        <f t="shared" si="249"/>
        <v>307599</v>
      </c>
      <c r="CD247" s="323">
        <f t="shared" si="249"/>
        <v>821745</v>
      </c>
      <c r="CE247" s="323">
        <f t="shared" si="249"/>
        <v>1900502</v>
      </c>
      <c r="CF247" s="323">
        <f t="shared" si="249"/>
        <v>1789248</v>
      </c>
      <c r="CG247" s="323">
        <f t="shared" si="249"/>
        <v>1741151</v>
      </c>
      <c r="CH247" s="323">
        <f t="shared" si="249"/>
        <v>2024416</v>
      </c>
      <c r="CI247" s="323">
        <f t="shared" si="249"/>
        <v>2350117</v>
      </c>
      <c r="CJ247" s="323">
        <f t="shared" si="249"/>
        <v>2304645</v>
      </c>
      <c r="CK247" s="323">
        <f t="shared" si="249"/>
        <v>2886868</v>
      </c>
      <c r="CL247" s="323">
        <f t="shared" si="249"/>
        <v>3901174</v>
      </c>
      <c r="CM247" s="324">
        <f t="shared" si="249"/>
        <v>4347263</v>
      </c>
      <c r="CN247" s="323">
        <f t="shared" si="249"/>
        <v>3959915</v>
      </c>
      <c r="CO247" s="324">
        <f t="shared" si="249"/>
        <v>3998472</v>
      </c>
      <c r="CP247" s="322">
        <f>SUM($BO247:$BP247)</f>
        <v>212420</v>
      </c>
      <c r="CQ247" s="323">
        <f>SUM($CB247:$CC247)</f>
        <v>657263</v>
      </c>
      <c r="CR247" s="324">
        <f>SUM($CN247:$CO247)</f>
        <v>7958387</v>
      </c>
      <c r="CS247" s="549">
        <f t="shared" ref="CS247:CS248" si="250">((CR247/CQ247)-1)*100</f>
        <v>1110.8375186188787</v>
      </c>
      <c r="CT247" s="269"/>
      <c r="CU247" s="268"/>
      <c r="CV247" s="270"/>
    </row>
    <row r="248" spans="1:100" ht="20.100000000000001" customHeight="1" thickBot="1" x14ac:dyDescent="0.3">
      <c r="A248" s="542"/>
      <c r="B248" s="652" t="s">
        <v>41</v>
      </c>
      <c r="C248" s="653"/>
      <c r="D248" s="157">
        <v>0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158">
        <v>0</v>
      </c>
      <c r="P248" s="372">
        <v>0</v>
      </c>
      <c r="Q248" s="157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0</v>
      </c>
      <c r="AA248" s="33">
        <v>0</v>
      </c>
      <c r="AB248" s="158">
        <v>0</v>
      </c>
      <c r="AC248" s="372">
        <v>0</v>
      </c>
      <c r="AD248" s="157">
        <v>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158">
        <v>0</v>
      </c>
      <c r="AP248" s="33">
        <v>0</v>
      </c>
      <c r="AQ248" s="33">
        <v>0</v>
      </c>
      <c r="AR248" s="33">
        <v>0</v>
      </c>
      <c r="AS248" s="33">
        <v>0</v>
      </c>
      <c r="AT248" s="33">
        <v>0</v>
      </c>
      <c r="AU248" s="33">
        <v>0</v>
      </c>
      <c r="AV248" s="33">
        <v>0</v>
      </c>
      <c r="AW248" s="33">
        <v>0</v>
      </c>
      <c r="AX248" s="33">
        <v>0</v>
      </c>
      <c r="AY248" s="33">
        <v>0</v>
      </c>
      <c r="AZ248" s="33">
        <v>0</v>
      </c>
      <c r="BA248" s="33">
        <v>0</v>
      </c>
      <c r="BB248" s="157">
        <v>1851</v>
      </c>
      <c r="BC248" s="33">
        <v>5548</v>
      </c>
      <c r="BD248" s="33">
        <v>28249</v>
      </c>
      <c r="BE248" s="33">
        <v>55551</v>
      </c>
      <c r="BF248" s="33">
        <v>23036</v>
      </c>
      <c r="BG248" s="33">
        <v>22484</v>
      </c>
      <c r="BH248" s="33">
        <v>91398</v>
      </c>
      <c r="BI248" s="33">
        <v>39372</v>
      </c>
      <c r="BJ248" s="33">
        <v>64237</v>
      </c>
      <c r="BK248" s="33">
        <v>65057</v>
      </c>
      <c r="BL248" s="33">
        <v>80705</v>
      </c>
      <c r="BM248" s="158">
        <v>87811</v>
      </c>
      <c r="BN248" s="443">
        <f>SUM(BB248:BM248)</f>
        <v>565299</v>
      </c>
      <c r="BO248" s="33">
        <v>120208</v>
      </c>
      <c r="BP248" s="33">
        <v>92212</v>
      </c>
      <c r="BQ248" s="33">
        <v>107141</v>
      </c>
      <c r="BR248" s="33">
        <v>139837</v>
      </c>
      <c r="BS248" s="33">
        <v>171790</v>
      </c>
      <c r="BT248" s="33">
        <v>197190</v>
      </c>
      <c r="BU248" s="33">
        <v>179401</v>
      </c>
      <c r="BV248" s="33">
        <v>144190</v>
      </c>
      <c r="BW248" s="33">
        <v>175828</v>
      </c>
      <c r="BX248" s="33">
        <v>224749</v>
      </c>
      <c r="BY248" s="33">
        <v>264639</v>
      </c>
      <c r="BZ248" s="33">
        <v>295169</v>
      </c>
      <c r="CA248" s="453">
        <f>SUM(BO248:BZ248)</f>
        <v>2112354</v>
      </c>
      <c r="CB248" s="157">
        <v>349664</v>
      </c>
      <c r="CC248" s="33">
        <v>307599</v>
      </c>
      <c r="CD248" s="33">
        <v>821745</v>
      </c>
      <c r="CE248" s="33">
        <v>1900502</v>
      </c>
      <c r="CF248" s="33">
        <v>1789248</v>
      </c>
      <c r="CG248" s="33">
        <v>1741151</v>
      </c>
      <c r="CH248" s="33">
        <f>2024359+36+21</f>
        <v>2024416</v>
      </c>
      <c r="CI248" s="33">
        <f>2350087+17+13</f>
        <v>2350117</v>
      </c>
      <c r="CJ248" s="33">
        <f>2304508+125+12</f>
        <v>2304645</v>
      </c>
      <c r="CK248" s="33">
        <f>2886731+56+81</f>
        <v>2886868</v>
      </c>
      <c r="CL248" s="33">
        <v>3901174</v>
      </c>
      <c r="CM248" s="158">
        <v>4347263</v>
      </c>
      <c r="CN248" s="33">
        <v>3959915</v>
      </c>
      <c r="CO248" s="33">
        <v>3998472</v>
      </c>
      <c r="CP248" s="139">
        <f>SUM($BO248:$BP248)</f>
        <v>212420</v>
      </c>
      <c r="CQ248" s="372">
        <f>SUM($CB248:$CC248)</f>
        <v>657263</v>
      </c>
      <c r="CR248" s="373">
        <f>SUM($CN248:$CO248)</f>
        <v>7958387</v>
      </c>
      <c r="CS248" s="368">
        <f t="shared" si="250"/>
        <v>1110.8375186188787</v>
      </c>
      <c r="CT248" s="269"/>
      <c r="CU248" s="268"/>
      <c r="CV248" s="270"/>
    </row>
    <row r="249" spans="1:100" ht="20.100000000000001" customHeight="1" x14ac:dyDescent="0.25">
      <c r="A249" s="542"/>
      <c r="B249" s="537" t="s">
        <v>199</v>
      </c>
      <c r="C249" s="55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11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11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111"/>
      <c r="CQ249" s="111"/>
      <c r="CR249" s="111"/>
      <c r="CS249" s="538"/>
      <c r="CT249" s="269"/>
      <c r="CU249" s="268"/>
      <c r="CV249" s="270"/>
    </row>
    <row r="250" spans="1:100" ht="20.100000000000001" customHeight="1" thickBot="1" x14ac:dyDescent="0.3">
      <c r="A250" s="542"/>
      <c r="B250" s="304" t="s">
        <v>197</v>
      </c>
      <c r="C250" s="304"/>
      <c r="D250" s="304"/>
      <c r="E250" s="304"/>
      <c r="F250" s="304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400"/>
      <c r="BP250" s="73"/>
      <c r="BQ250" s="400"/>
      <c r="BR250" s="73"/>
      <c r="BS250" s="73"/>
      <c r="BT250" s="73"/>
      <c r="BU250" s="73"/>
      <c r="BV250" s="73"/>
      <c r="BW250" s="73"/>
      <c r="BX250" s="73"/>
      <c r="BY250" s="73"/>
      <c r="BZ250" s="73"/>
      <c r="CA250" s="73"/>
      <c r="CB250" s="400"/>
      <c r="CC250" s="73"/>
      <c r="CD250" s="73"/>
      <c r="CE250" s="73"/>
      <c r="CF250" s="73"/>
      <c r="CG250" s="73"/>
      <c r="CH250" s="73"/>
      <c r="CI250" s="73"/>
      <c r="CJ250" s="400"/>
      <c r="CK250" s="73"/>
      <c r="CL250" s="400"/>
      <c r="CM250" s="73"/>
      <c r="CN250" s="73"/>
      <c r="CO250" s="73"/>
      <c r="CP250" s="73"/>
      <c r="CQ250" s="73"/>
      <c r="CR250" s="73"/>
      <c r="CS250" s="73"/>
      <c r="CT250" s="269"/>
      <c r="CU250" s="268"/>
      <c r="CV250" s="270"/>
    </row>
    <row r="251" spans="1:100" ht="20.100000000000001" customHeight="1" thickBot="1" x14ac:dyDescent="0.35">
      <c r="A251" s="542"/>
      <c r="B251" s="327"/>
      <c r="C251" s="321" t="s">
        <v>111</v>
      </c>
      <c r="D251" s="322">
        <f>+D253+D255</f>
        <v>0</v>
      </c>
      <c r="E251" s="323">
        <f t="shared" ref="E251:BP251" si="251">+E253+E255</f>
        <v>0</v>
      </c>
      <c r="F251" s="323">
        <f t="shared" si="251"/>
        <v>0</v>
      </c>
      <c r="G251" s="323">
        <f t="shared" si="251"/>
        <v>0</v>
      </c>
      <c r="H251" s="323">
        <f t="shared" si="251"/>
        <v>0</v>
      </c>
      <c r="I251" s="323">
        <f t="shared" si="251"/>
        <v>0</v>
      </c>
      <c r="J251" s="323">
        <f t="shared" si="251"/>
        <v>0</v>
      </c>
      <c r="K251" s="323">
        <f t="shared" si="251"/>
        <v>0</v>
      </c>
      <c r="L251" s="323">
        <f t="shared" si="251"/>
        <v>0</v>
      </c>
      <c r="M251" s="323">
        <f t="shared" si="251"/>
        <v>0</v>
      </c>
      <c r="N251" s="323">
        <f t="shared" si="251"/>
        <v>0</v>
      </c>
      <c r="O251" s="324">
        <f t="shared" si="251"/>
        <v>0</v>
      </c>
      <c r="P251" s="322">
        <f t="shared" si="251"/>
        <v>0</v>
      </c>
      <c r="Q251" s="322">
        <f t="shared" si="251"/>
        <v>0</v>
      </c>
      <c r="R251" s="323">
        <f t="shared" si="251"/>
        <v>0</v>
      </c>
      <c r="S251" s="323">
        <f t="shared" si="251"/>
        <v>0</v>
      </c>
      <c r="T251" s="323">
        <f t="shared" si="251"/>
        <v>0</v>
      </c>
      <c r="U251" s="323">
        <f t="shared" si="251"/>
        <v>0</v>
      </c>
      <c r="V251" s="323">
        <f t="shared" si="251"/>
        <v>0</v>
      </c>
      <c r="W251" s="323">
        <f t="shared" si="251"/>
        <v>0</v>
      </c>
      <c r="X251" s="323">
        <f t="shared" si="251"/>
        <v>0</v>
      </c>
      <c r="Y251" s="323">
        <f t="shared" si="251"/>
        <v>0</v>
      </c>
      <c r="Z251" s="323">
        <f t="shared" si="251"/>
        <v>0</v>
      </c>
      <c r="AA251" s="323">
        <f t="shared" si="251"/>
        <v>0</v>
      </c>
      <c r="AB251" s="324">
        <f t="shared" si="251"/>
        <v>0</v>
      </c>
      <c r="AC251" s="322">
        <f t="shared" si="251"/>
        <v>0</v>
      </c>
      <c r="AD251" s="322">
        <f t="shared" si="251"/>
        <v>0.87403881119999993</v>
      </c>
      <c r="AE251" s="323">
        <f t="shared" si="251"/>
        <v>1.0776449568000002</v>
      </c>
      <c r="AF251" s="323">
        <f t="shared" si="251"/>
        <v>0.95944468000000016</v>
      </c>
      <c r="AG251" s="323">
        <f t="shared" si="251"/>
        <v>0.6287037404000001</v>
      </c>
      <c r="AH251" s="323">
        <f t="shared" si="251"/>
        <v>1.2088867267999999</v>
      </c>
      <c r="AI251" s="323">
        <f t="shared" si="251"/>
        <v>0.84961326680000004</v>
      </c>
      <c r="AJ251" s="323">
        <f t="shared" si="251"/>
        <v>0.8230551291999999</v>
      </c>
      <c r="AK251" s="323">
        <f t="shared" si="251"/>
        <v>1.3508098933999999</v>
      </c>
      <c r="AL251" s="323">
        <f t="shared" si="251"/>
        <v>1.3823038358000002</v>
      </c>
      <c r="AM251" s="323">
        <f t="shared" si="251"/>
        <v>1.4964423914</v>
      </c>
      <c r="AN251" s="323">
        <f t="shared" si="251"/>
        <v>1.0667226507999998</v>
      </c>
      <c r="AO251" s="324">
        <f t="shared" si="251"/>
        <v>1.2827902137999998</v>
      </c>
      <c r="AP251" s="322">
        <f t="shared" si="251"/>
        <v>0.69741129639999999</v>
      </c>
      <c r="AQ251" s="323">
        <f t="shared" si="251"/>
        <v>1.1283298803999999</v>
      </c>
      <c r="AR251" s="323">
        <f t="shared" si="251"/>
        <v>1.3297095189999999</v>
      </c>
      <c r="AS251" s="323">
        <f t="shared" si="251"/>
        <v>1.0871835882000001</v>
      </c>
      <c r="AT251" s="323">
        <f t="shared" si="251"/>
        <v>1.6594828624</v>
      </c>
      <c r="AU251" s="323">
        <f t="shared" si="251"/>
        <v>1.4676268204</v>
      </c>
      <c r="AV251" s="323">
        <f t="shared" si="251"/>
        <v>1.3540096805999999</v>
      </c>
      <c r="AW251" s="323">
        <f t="shared" si="251"/>
        <v>1.3788728433999999</v>
      </c>
      <c r="AX251" s="323">
        <f t="shared" si="251"/>
        <v>1.2029844861999999</v>
      </c>
      <c r="AY251" s="323">
        <f t="shared" si="251"/>
        <v>1.1557648117999999</v>
      </c>
      <c r="AZ251" s="323">
        <f t="shared" si="251"/>
        <v>1.3942072995999999</v>
      </c>
      <c r="BA251" s="324">
        <f t="shared" si="251"/>
        <v>1.4049737456</v>
      </c>
      <c r="BB251" s="322">
        <f t="shared" si="251"/>
        <v>0.91234810880000006</v>
      </c>
      <c r="BC251" s="323">
        <f t="shared" si="251"/>
        <v>1.1125488476000001</v>
      </c>
      <c r="BD251" s="323">
        <f t="shared" si="251"/>
        <v>1.1985386882</v>
      </c>
      <c r="BE251" s="323">
        <f t="shared" si="251"/>
        <v>1.1754492495999997</v>
      </c>
      <c r="BF251" s="323">
        <f t="shared" si="251"/>
        <v>1.0131006786000001</v>
      </c>
      <c r="BG251" s="323">
        <f t="shared" si="251"/>
        <v>1.0261305654000001</v>
      </c>
      <c r="BH251" s="323">
        <f t="shared" si="251"/>
        <v>1.3152332902000001</v>
      </c>
      <c r="BI251" s="323">
        <f t="shared" si="251"/>
        <v>1.0149636756</v>
      </c>
      <c r="BJ251" s="323">
        <f t="shared" si="251"/>
        <v>1.339915634</v>
      </c>
      <c r="BK251" s="323">
        <f t="shared" si="251"/>
        <v>1.035755658</v>
      </c>
      <c r="BL251" s="323">
        <f t="shared" si="251"/>
        <v>1.0765648891999999</v>
      </c>
      <c r="BM251" s="324">
        <f t="shared" si="251"/>
        <v>1.0352121014</v>
      </c>
      <c r="BN251" s="322">
        <f t="shared" si="251"/>
        <v>13.255761386600001</v>
      </c>
      <c r="BO251" s="322">
        <f t="shared" si="251"/>
        <v>0.93207215759999984</v>
      </c>
      <c r="BP251" s="323">
        <f t="shared" si="251"/>
        <v>1.0276268958000001</v>
      </c>
      <c r="BQ251" s="323">
        <f t="shared" ref="BQ251:CL251" si="252">+BQ253+BQ255</f>
        <v>1.021065833</v>
      </c>
      <c r="BR251" s="323">
        <f t="shared" si="252"/>
        <v>1.0832159299999999</v>
      </c>
      <c r="BS251" s="323">
        <f t="shared" si="252"/>
        <v>1.0044019799999999</v>
      </c>
      <c r="BT251" s="323">
        <f t="shared" si="252"/>
        <v>1.0454988279999999</v>
      </c>
      <c r="BU251" s="323">
        <f t="shared" si="252"/>
        <v>1.04959114</v>
      </c>
      <c r="BV251" s="323">
        <f t="shared" si="252"/>
        <v>0.97754619899999984</v>
      </c>
      <c r="BW251" s="323">
        <f t="shared" si="252"/>
        <v>1.0455416</v>
      </c>
      <c r="BX251" s="323">
        <f t="shared" si="252"/>
        <v>1.0753972979999999</v>
      </c>
      <c r="BY251" s="323">
        <f t="shared" si="252"/>
        <v>0.83387288479999988</v>
      </c>
      <c r="BZ251" s="323">
        <f t="shared" si="252"/>
        <v>0.79664259999999998</v>
      </c>
      <c r="CA251" s="438">
        <f>SUM(BO251:BZ251)</f>
        <v>11.892473346200001</v>
      </c>
      <c r="CB251" s="323">
        <f t="shared" si="252"/>
        <v>0.75260452560000002</v>
      </c>
      <c r="CC251" s="323">
        <f t="shared" si="252"/>
        <v>0.71112752999999995</v>
      </c>
      <c r="CD251" s="323">
        <f t="shared" si="252"/>
        <v>0.90143702000000014</v>
      </c>
      <c r="CE251" s="323">
        <f t="shared" si="252"/>
        <v>0.7447913599999999</v>
      </c>
      <c r="CF251" s="323">
        <f t="shared" si="252"/>
        <v>0.72425132999999997</v>
      </c>
      <c r="CG251" s="323">
        <f t="shared" si="252"/>
        <v>0.90558932680000004</v>
      </c>
      <c r="CH251" s="323">
        <f t="shared" si="252"/>
        <v>0.95631778999999995</v>
      </c>
      <c r="CI251" s="323">
        <f t="shared" si="252"/>
        <v>0.70330887419999988</v>
      </c>
      <c r="CJ251" s="323">
        <f t="shared" si="252"/>
        <v>0.77699208480000004</v>
      </c>
      <c r="CK251" s="323">
        <f t="shared" si="252"/>
        <v>0.95044687999999988</v>
      </c>
      <c r="CL251" s="323">
        <f t="shared" si="252"/>
        <v>0.67757381359999991</v>
      </c>
      <c r="CM251" s="324">
        <f t="shared" ref="CM251:CO251" si="253">+CM253+CM255</f>
        <v>0.62711019999999984</v>
      </c>
      <c r="CN251" s="323">
        <f t="shared" si="253"/>
        <v>0.36704177000000004</v>
      </c>
      <c r="CO251" s="324">
        <f t="shared" si="253"/>
        <v>0.48289807000000001</v>
      </c>
      <c r="CP251" s="322">
        <f>SUM($BO251:$BP251)</f>
        <v>1.9596990534000001</v>
      </c>
      <c r="CQ251" s="323">
        <f>SUM($CB251:$CC251)</f>
        <v>1.4637320556</v>
      </c>
      <c r="CR251" s="324">
        <f>SUM($CN251:$CO251)</f>
        <v>0.84993984</v>
      </c>
      <c r="CS251" s="549">
        <f t="shared" ref="CS251" si="254">((CR251/CQ251)-1)*100</f>
        <v>-41.933372522090437</v>
      </c>
      <c r="CT251" s="269"/>
      <c r="CU251" s="268"/>
      <c r="CV251" s="270"/>
    </row>
    <row r="252" spans="1:100" ht="20.100000000000001" customHeight="1" x14ac:dyDescent="0.25">
      <c r="A252" s="542"/>
      <c r="B252" s="48" t="s">
        <v>162</v>
      </c>
      <c r="C252" s="70"/>
      <c r="D252" s="71"/>
      <c r="E252" s="72"/>
      <c r="F252" s="72"/>
      <c r="G252" s="73"/>
      <c r="H252" s="73"/>
      <c r="I252" s="73"/>
      <c r="J252" s="73"/>
      <c r="K252" s="73"/>
      <c r="L252" s="73"/>
      <c r="M252" s="73"/>
      <c r="N252" s="73"/>
      <c r="O252" s="319"/>
      <c r="P252" s="104"/>
      <c r="Q252" s="140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319"/>
      <c r="AC252" s="73"/>
      <c r="AD252" s="140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319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140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319"/>
      <c r="BN252" s="74"/>
      <c r="BO252" s="73"/>
      <c r="BP252" s="73"/>
      <c r="BQ252" s="73"/>
      <c r="BR252" s="73"/>
      <c r="BS252" s="73"/>
      <c r="BT252" s="73"/>
      <c r="BU252" s="73"/>
      <c r="BV252" s="73"/>
      <c r="BW252" s="73"/>
      <c r="BX252" s="73"/>
      <c r="BY252" s="73"/>
      <c r="BZ252" s="73"/>
      <c r="CA252" s="74"/>
      <c r="CB252" s="73"/>
      <c r="CC252" s="73"/>
      <c r="CD252" s="73"/>
      <c r="CE252" s="73"/>
      <c r="CF252" s="73"/>
      <c r="CG252" s="73"/>
      <c r="CH252" s="73"/>
      <c r="CI252" s="73"/>
      <c r="CJ252" s="73"/>
      <c r="CK252" s="73"/>
      <c r="CL252" s="73"/>
      <c r="CM252" s="319"/>
      <c r="CN252" s="73"/>
      <c r="CO252" s="73"/>
      <c r="CP252" s="140"/>
      <c r="CQ252" s="73"/>
      <c r="CR252" s="319"/>
      <c r="CS252" s="74"/>
      <c r="CT252" s="269"/>
      <c r="CU252" s="268"/>
      <c r="CV252" s="270"/>
    </row>
    <row r="253" spans="1:100" ht="20.100000000000001" customHeight="1" thickBot="1" x14ac:dyDescent="0.3">
      <c r="A253" s="542"/>
      <c r="B253" s="619" t="s">
        <v>49</v>
      </c>
      <c r="C253" s="620"/>
      <c r="D253" s="46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47">
        <v>0</v>
      </c>
      <c r="P253" s="24">
        <f>SUM(D253:O253)</f>
        <v>0</v>
      </c>
      <c r="Q253" s="46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47">
        <v>0</v>
      </c>
      <c r="AC253" s="24">
        <f>SUM(Q253:AB253)</f>
        <v>0</v>
      </c>
      <c r="AD253" s="46">
        <v>0.64459560999999999</v>
      </c>
      <c r="AE253" s="32">
        <v>0.84254114000000013</v>
      </c>
      <c r="AF253" s="32">
        <v>0.78318211000000015</v>
      </c>
      <c r="AG253" s="32">
        <v>0.49393975000000007</v>
      </c>
      <c r="AH253" s="32">
        <v>0.89569405999999996</v>
      </c>
      <c r="AI253" s="32">
        <v>0.70143451000000001</v>
      </c>
      <c r="AJ253" s="32">
        <v>0.66885687999999988</v>
      </c>
      <c r="AK253" s="32">
        <v>1.14853085</v>
      </c>
      <c r="AL253" s="32">
        <v>1.2233265600000001</v>
      </c>
      <c r="AM253" s="32">
        <v>1.2551831200000001</v>
      </c>
      <c r="AN253" s="32">
        <v>0.93701870999999992</v>
      </c>
      <c r="AO253" s="47">
        <v>1.0979589699999999</v>
      </c>
      <c r="AP253" s="32">
        <v>0.58907310000000002</v>
      </c>
      <c r="AQ253" s="32">
        <v>0.97265836999999999</v>
      </c>
      <c r="AR253" s="32">
        <v>1.1167740899999998</v>
      </c>
      <c r="AS253" s="32">
        <v>0.9920500000000001</v>
      </c>
      <c r="AT253" s="32">
        <v>1.2801602599999999</v>
      </c>
      <c r="AU253" s="32">
        <v>1.14397449</v>
      </c>
      <c r="AV253" s="32">
        <v>1.2589835199999999</v>
      </c>
      <c r="AW253" s="32">
        <v>1.2440107999999999</v>
      </c>
      <c r="AX253" s="32">
        <v>1.0666682599999999</v>
      </c>
      <c r="AY253" s="32">
        <v>1.01486638</v>
      </c>
      <c r="AZ253" s="32">
        <v>1.2204032999999999</v>
      </c>
      <c r="BA253" s="32">
        <v>1.2678117499999999</v>
      </c>
      <c r="BB253" s="46">
        <v>0.77586443000000005</v>
      </c>
      <c r="BC253" s="32">
        <v>0.96921834000000007</v>
      </c>
      <c r="BD253" s="32">
        <v>1.13989001</v>
      </c>
      <c r="BE253" s="32">
        <v>1.1388555399999998</v>
      </c>
      <c r="BF253" s="32">
        <v>0.94039833000000006</v>
      </c>
      <c r="BG253" s="32">
        <v>0.95665324000000007</v>
      </c>
      <c r="BH253" s="32">
        <v>1.2190247400000001</v>
      </c>
      <c r="BI253" s="32">
        <v>0.98276311000000005</v>
      </c>
      <c r="BJ253" s="32">
        <v>1.2093842399999999</v>
      </c>
      <c r="BK253" s="32">
        <v>0.98111369999999998</v>
      </c>
      <c r="BL253" s="32">
        <v>1.0225340199999999</v>
      </c>
      <c r="BM253" s="47">
        <v>0.98850586000000007</v>
      </c>
      <c r="BN253" s="443">
        <f>SUM(BB253:BM253)</f>
        <v>12.324205560000001</v>
      </c>
      <c r="BO253" s="32">
        <v>0.89980161999999986</v>
      </c>
      <c r="BP253" s="32">
        <v>0.9554492</v>
      </c>
      <c r="BQ253" s="32">
        <v>0.96716647</v>
      </c>
      <c r="BR253" s="32">
        <v>0.99954451</v>
      </c>
      <c r="BS253" s="32">
        <v>0.88266441999999989</v>
      </c>
      <c r="BT253" s="32">
        <v>0.96109133000000002</v>
      </c>
      <c r="BU253" s="32">
        <v>0.96559729999999999</v>
      </c>
      <c r="BV253" s="32">
        <v>0.93636801999999986</v>
      </c>
      <c r="BW253" s="32">
        <v>1.00247452</v>
      </c>
      <c r="BX253" s="32">
        <v>1.06020377</v>
      </c>
      <c r="BY253" s="32">
        <v>0.79494114999999987</v>
      </c>
      <c r="BZ253" s="32">
        <v>0.76693880000000003</v>
      </c>
      <c r="CA253" s="443">
        <f>SUM(BO253:BZ253)</f>
        <v>11.192241109999999</v>
      </c>
      <c r="CB253" s="32">
        <v>0.68961971</v>
      </c>
      <c r="CC253" s="32">
        <v>0.70203116999999993</v>
      </c>
      <c r="CD253" s="32">
        <v>0.81766270000000008</v>
      </c>
      <c r="CE253" s="32">
        <v>0.72695535999999994</v>
      </c>
      <c r="CF253" s="32">
        <v>0.71876332999999992</v>
      </c>
      <c r="CG253" s="32">
        <v>0.78074843999999999</v>
      </c>
      <c r="CH253" s="32">
        <v>0.83211062999999996</v>
      </c>
      <c r="CI253" s="32">
        <v>0.67012382999999986</v>
      </c>
      <c r="CJ253" s="32">
        <v>0.76651906000000003</v>
      </c>
      <c r="CK253" s="32">
        <v>0.83332609999999985</v>
      </c>
      <c r="CL253" s="32">
        <v>0.64712048999999994</v>
      </c>
      <c r="CM253" s="47">
        <v>0.56550739999999988</v>
      </c>
      <c r="CN253" s="32">
        <v>0.34577577000000004</v>
      </c>
      <c r="CO253" s="32">
        <f>480154.07/1000000</f>
        <v>0.48015406999999999</v>
      </c>
      <c r="CP253" s="583">
        <f>SUM($BO253:$BP253)</f>
        <v>1.8552508199999997</v>
      </c>
      <c r="CQ253" s="374">
        <f>SUM($CB253:$CC253)</f>
        <v>1.3916508799999998</v>
      </c>
      <c r="CR253" s="399">
        <f>SUM($CN253:$CO253)</f>
        <v>0.82592984000000003</v>
      </c>
      <c r="CS253" s="361">
        <f t="shared" ref="CS253:CS258" si="255">((CR253/CQ253)-1)*100</f>
        <v>-40.651074786802845</v>
      </c>
      <c r="CT253" s="269"/>
      <c r="CU253" s="268"/>
      <c r="CV253" s="270"/>
    </row>
    <row r="254" spans="1:100" ht="20.100000000000001" customHeight="1" x14ac:dyDescent="0.25">
      <c r="A254" s="542"/>
      <c r="B254" s="28" t="s">
        <v>59</v>
      </c>
      <c r="C254" s="19"/>
      <c r="D254" s="52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76"/>
      <c r="P254" s="80"/>
      <c r="Q254" s="52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76"/>
      <c r="AC254" s="80"/>
      <c r="AD254" s="52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7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52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76"/>
      <c r="BN254" s="449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449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76"/>
      <c r="CN254" s="26"/>
      <c r="CO254" s="26"/>
      <c r="CP254" s="557"/>
      <c r="CQ254" s="558"/>
      <c r="CR254" s="559"/>
      <c r="CS254" s="362"/>
      <c r="CT254" s="269"/>
      <c r="CU254" s="268"/>
      <c r="CV254" s="270"/>
    </row>
    <row r="255" spans="1:100" ht="20.100000000000001" customHeight="1" thickBot="1" x14ac:dyDescent="0.3">
      <c r="A255" s="542"/>
      <c r="B255" s="619" t="s">
        <v>49</v>
      </c>
      <c r="C255" s="654"/>
      <c r="D255" s="52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76">
        <v>0</v>
      </c>
      <c r="P255" s="24">
        <f>SUM(D255:O255)</f>
        <v>0</v>
      </c>
      <c r="Q255" s="52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76">
        <v>0</v>
      </c>
      <c r="AC255" s="24">
        <f>SUM(Q255:AB255)</f>
        <v>0</v>
      </c>
      <c r="AD255" s="52">
        <v>0.22944320119999997</v>
      </c>
      <c r="AE255" s="26">
        <v>0.2351038168</v>
      </c>
      <c r="AF255" s="26">
        <v>0.17626257000000001</v>
      </c>
      <c r="AG255" s="26">
        <v>0.13476399040000001</v>
      </c>
      <c r="AH255" s="26">
        <v>0.31319266680000002</v>
      </c>
      <c r="AI255" s="26">
        <v>0.14817875680000003</v>
      </c>
      <c r="AJ255" s="26">
        <v>0.1541982492</v>
      </c>
      <c r="AK255" s="26">
        <v>0.2022790434</v>
      </c>
      <c r="AL255" s="26">
        <v>0.15897727580000001</v>
      </c>
      <c r="AM255" s="26">
        <v>0.2412592714</v>
      </c>
      <c r="AN255" s="26">
        <v>0.1297039408</v>
      </c>
      <c r="AO255" s="76">
        <v>0.18483124379999999</v>
      </c>
      <c r="AP255" s="26">
        <v>0.1083381964</v>
      </c>
      <c r="AQ255" s="26">
        <v>0.15567151039999999</v>
      </c>
      <c r="AR255" s="26">
        <v>0.21293542900000001</v>
      </c>
      <c r="AS255" s="26">
        <v>9.5133588200000008E-2</v>
      </c>
      <c r="AT255" s="26">
        <v>0.37932260239999999</v>
      </c>
      <c r="AU255" s="26">
        <v>0.32365233040000002</v>
      </c>
      <c r="AV255" s="26">
        <v>9.5026160600000006E-2</v>
      </c>
      <c r="AW255" s="26">
        <v>0.13486204340000002</v>
      </c>
      <c r="AX255" s="26">
        <v>0.13631622620000003</v>
      </c>
      <c r="AY255" s="26">
        <v>0.1408984318</v>
      </c>
      <c r="AZ255" s="26">
        <v>0.17380399959999998</v>
      </c>
      <c r="BA255" s="26">
        <v>0.13716199560000003</v>
      </c>
      <c r="BB255" s="52">
        <v>0.13648367880000001</v>
      </c>
      <c r="BC255" s="26">
        <v>0.14333050760000002</v>
      </c>
      <c r="BD255" s="26">
        <v>5.8648678199999991E-2</v>
      </c>
      <c r="BE255" s="26">
        <v>3.659370960000001E-2</v>
      </c>
      <c r="BF255" s="26">
        <v>7.2702348600000008E-2</v>
      </c>
      <c r="BG255" s="26">
        <v>6.9477325399999998E-2</v>
      </c>
      <c r="BH255" s="26">
        <v>9.6208550199999993E-2</v>
      </c>
      <c r="BI255" s="26">
        <v>3.2200565600000002E-2</v>
      </c>
      <c r="BJ255" s="26">
        <v>0.13053139400000002</v>
      </c>
      <c r="BK255" s="26">
        <v>5.4641958000000004E-2</v>
      </c>
      <c r="BL255" s="26">
        <v>5.4030869199999998E-2</v>
      </c>
      <c r="BM255" s="76">
        <v>4.6706241400000001E-2</v>
      </c>
      <c r="BN255" s="443">
        <f>SUM(BB255:BM255)</f>
        <v>0.93155582660000003</v>
      </c>
      <c r="BO255" s="26">
        <v>3.2270537600000003E-2</v>
      </c>
      <c r="BP255" s="26">
        <v>7.2177695799999997E-2</v>
      </c>
      <c r="BQ255" s="26">
        <v>5.3899363000000006E-2</v>
      </c>
      <c r="BR255" s="26">
        <v>8.3671419999999996E-2</v>
      </c>
      <c r="BS255" s="26">
        <v>0.12173756000000001</v>
      </c>
      <c r="BT255" s="26">
        <v>8.4407497999999997E-2</v>
      </c>
      <c r="BU255" s="26">
        <v>8.3993840000000014E-2</v>
      </c>
      <c r="BV255" s="26">
        <v>4.1178178999999995E-2</v>
      </c>
      <c r="BW255" s="26">
        <v>4.3067080000000001E-2</v>
      </c>
      <c r="BX255" s="26">
        <v>1.5193528000000001E-2</v>
      </c>
      <c r="BY255" s="26">
        <v>3.8931734800000006E-2</v>
      </c>
      <c r="BZ255" s="26">
        <v>2.9703800000000002E-2</v>
      </c>
      <c r="CA255" s="443">
        <f>SUM(BO255:BZ255)</f>
        <v>0.70023223619999997</v>
      </c>
      <c r="CB255" s="26">
        <v>6.2984815600000008E-2</v>
      </c>
      <c r="CC255" s="26">
        <v>9.0963600000000013E-3</v>
      </c>
      <c r="CD255" s="26">
        <v>8.3774320000000013E-2</v>
      </c>
      <c r="CE255" s="26">
        <v>1.7836000000000001E-2</v>
      </c>
      <c r="CF255" s="26">
        <v>5.4879999999999998E-3</v>
      </c>
      <c r="CG255" s="26">
        <v>0.12484088680000001</v>
      </c>
      <c r="CH255" s="26">
        <v>0.12420716</v>
      </c>
      <c r="CI255" s="26">
        <v>3.3185044200000006E-2</v>
      </c>
      <c r="CJ255" s="26">
        <v>1.0473024800000001E-2</v>
      </c>
      <c r="CK255" s="26">
        <v>0.11712077999999999</v>
      </c>
      <c r="CL255" s="26">
        <v>3.0453323600000002E-2</v>
      </c>
      <c r="CM255" s="76">
        <v>6.1602800000000006E-2</v>
      </c>
      <c r="CN255" s="26">
        <v>2.1266E-2</v>
      </c>
      <c r="CO255" s="26">
        <f>2744/1000000</f>
        <v>2.7439999999999999E-3</v>
      </c>
      <c r="CP255" s="583">
        <f>SUM($BO255:$BP255)</f>
        <v>0.10444823340000001</v>
      </c>
      <c r="CQ255" s="374">
        <f>SUM($CB255:$CC255)</f>
        <v>7.2081175600000005E-2</v>
      </c>
      <c r="CR255" s="399">
        <f>SUM($CN255:$CO255)</f>
        <v>2.401E-2</v>
      </c>
      <c r="CS255" s="361">
        <f t="shared" si="255"/>
        <v>-66.690332392414533</v>
      </c>
      <c r="CT255" s="269"/>
      <c r="CU255" s="268"/>
      <c r="CV255" s="270"/>
    </row>
    <row r="256" spans="1:100" ht="20.100000000000001" customHeight="1" thickBot="1" x14ac:dyDescent="0.3">
      <c r="A256" s="542"/>
      <c r="B256" s="328"/>
      <c r="C256" s="325" t="s">
        <v>115</v>
      </c>
      <c r="D256" s="322">
        <f>+D257+D258</f>
        <v>0</v>
      </c>
      <c r="E256" s="323">
        <f t="shared" ref="E256:BP256" si="256">+E257+E258</f>
        <v>0</v>
      </c>
      <c r="F256" s="323">
        <f t="shared" si="256"/>
        <v>0</v>
      </c>
      <c r="G256" s="323">
        <f t="shared" si="256"/>
        <v>0</v>
      </c>
      <c r="H256" s="323">
        <f t="shared" si="256"/>
        <v>0</v>
      </c>
      <c r="I256" s="323">
        <f t="shared" si="256"/>
        <v>0</v>
      </c>
      <c r="J256" s="323">
        <f t="shared" si="256"/>
        <v>0</v>
      </c>
      <c r="K256" s="323">
        <f t="shared" si="256"/>
        <v>0</v>
      </c>
      <c r="L256" s="323">
        <f t="shared" si="256"/>
        <v>0</v>
      </c>
      <c r="M256" s="323">
        <f t="shared" si="256"/>
        <v>0</v>
      </c>
      <c r="N256" s="323">
        <f t="shared" si="256"/>
        <v>0</v>
      </c>
      <c r="O256" s="324">
        <f t="shared" si="256"/>
        <v>0</v>
      </c>
      <c r="P256" s="322">
        <f t="shared" si="256"/>
        <v>0</v>
      </c>
      <c r="Q256" s="322">
        <f t="shared" si="256"/>
        <v>0</v>
      </c>
      <c r="R256" s="323">
        <f t="shared" si="256"/>
        <v>0</v>
      </c>
      <c r="S256" s="323">
        <f t="shared" si="256"/>
        <v>0</v>
      </c>
      <c r="T256" s="323">
        <f t="shared" si="256"/>
        <v>0</v>
      </c>
      <c r="U256" s="323">
        <f t="shared" si="256"/>
        <v>0</v>
      </c>
      <c r="V256" s="323">
        <f t="shared" si="256"/>
        <v>0</v>
      </c>
      <c r="W256" s="323">
        <f t="shared" si="256"/>
        <v>0</v>
      </c>
      <c r="X256" s="323">
        <f t="shared" si="256"/>
        <v>0</v>
      </c>
      <c r="Y256" s="323">
        <f t="shared" si="256"/>
        <v>0</v>
      </c>
      <c r="Z256" s="323">
        <f t="shared" si="256"/>
        <v>0</v>
      </c>
      <c r="AA256" s="323">
        <f t="shared" si="256"/>
        <v>0</v>
      </c>
      <c r="AB256" s="324">
        <f t="shared" si="256"/>
        <v>0</v>
      </c>
      <c r="AC256" s="322">
        <f t="shared" si="256"/>
        <v>0</v>
      </c>
      <c r="AD256" s="322">
        <f t="shared" si="256"/>
        <v>788</v>
      </c>
      <c r="AE256" s="323">
        <f t="shared" si="256"/>
        <v>758</v>
      </c>
      <c r="AF256" s="323">
        <f t="shared" si="256"/>
        <v>806</v>
      </c>
      <c r="AG256" s="323">
        <f t="shared" si="256"/>
        <v>838</v>
      </c>
      <c r="AH256" s="323">
        <f t="shared" si="256"/>
        <v>937</v>
      </c>
      <c r="AI256" s="323">
        <f t="shared" si="256"/>
        <v>837</v>
      </c>
      <c r="AJ256" s="323">
        <f t="shared" si="256"/>
        <v>794</v>
      </c>
      <c r="AK256" s="323">
        <f t="shared" si="256"/>
        <v>872</v>
      </c>
      <c r="AL256" s="323">
        <f t="shared" si="256"/>
        <v>919</v>
      </c>
      <c r="AM256" s="323">
        <f t="shared" si="256"/>
        <v>933</v>
      </c>
      <c r="AN256" s="323">
        <f t="shared" si="256"/>
        <v>834</v>
      </c>
      <c r="AO256" s="324">
        <f t="shared" si="256"/>
        <v>946</v>
      </c>
      <c r="AP256" s="322">
        <f t="shared" si="256"/>
        <v>778</v>
      </c>
      <c r="AQ256" s="323">
        <f t="shared" si="256"/>
        <v>845</v>
      </c>
      <c r="AR256" s="323">
        <f t="shared" si="256"/>
        <v>1081</v>
      </c>
      <c r="AS256" s="323">
        <f t="shared" si="256"/>
        <v>876</v>
      </c>
      <c r="AT256" s="323">
        <f t="shared" si="256"/>
        <v>1163</v>
      </c>
      <c r="AU256" s="323">
        <f t="shared" si="256"/>
        <v>1054</v>
      </c>
      <c r="AV256" s="323">
        <f t="shared" si="256"/>
        <v>1159</v>
      </c>
      <c r="AW256" s="323">
        <f t="shared" si="256"/>
        <v>1115</v>
      </c>
      <c r="AX256" s="323">
        <f t="shared" si="256"/>
        <v>1122</v>
      </c>
      <c r="AY256" s="323">
        <f t="shared" si="256"/>
        <v>1210</v>
      </c>
      <c r="AZ256" s="323">
        <f t="shared" si="256"/>
        <v>1085</v>
      </c>
      <c r="BA256" s="324">
        <f t="shared" si="256"/>
        <v>1067</v>
      </c>
      <c r="BB256" s="322">
        <f t="shared" si="256"/>
        <v>933</v>
      </c>
      <c r="BC256" s="323">
        <f t="shared" si="256"/>
        <v>923</v>
      </c>
      <c r="BD256" s="323">
        <f t="shared" si="256"/>
        <v>1150</v>
      </c>
      <c r="BE256" s="323">
        <f t="shared" si="256"/>
        <v>1224</v>
      </c>
      <c r="BF256" s="323">
        <f t="shared" si="256"/>
        <v>1194</v>
      </c>
      <c r="BG256" s="323">
        <f t="shared" si="256"/>
        <v>1017</v>
      </c>
      <c r="BH256" s="323">
        <f t="shared" si="256"/>
        <v>1029</v>
      </c>
      <c r="BI256" s="323">
        <f t="shared" si="256"/>
        <v>1037</v>
      </c>
      <c r="BJ256" s="323">
        <f t="shared" si="256"/>
        <v>1020</v>
      </c>
      <c r="BK256" s="323">
        <f t="shared" si="256"/>
        <v>1128</v>
      </c>
      <c r="BL256" s="323">
        <f t="shared" si="256"/>
        <v>1016</v>
      </c>
      <c r="BM256" s="324">
        <f t="shared" si="256"/>
        <v>956</v>
      </c>
      <c r="BN256" s="322">
        <f t="shared" si="256"/>
        <v>12627</v>
      </c>
      <c r="BO256" s="322">
        <f t="shared" si="256"/>
        <v>735</v>
      </c>
      <c r="BP256" s="323">
        <f t="shared" si="256"/>
        <v>811</v>
      </c>
      <c r="BQ256" s="323">
        <f t="shared" ref="BQ256:CL256" si="257">+BQ257+BQ258</f>
        <v>728</v>
      </c>
      <c r="BR256" s="323">
        <f t="shared" si="257"/>
        <v>843</v>
      </c>
      <c r="BS256" s="323">
        <f t="shared" si="257"/>
        <v>832</v>
      </c>
      <c r="BT256" s="323">
        <f t="shared" si="257"/>
        <v>754</v>
      </c>
      <c r="BU256" s="323">
        <f t="shared" si="257"/>
        <v>722</v>
      </c>
      <c r="BV256" s="323">
        <f t="shared" si="257"/>
        <v>732</v>
      </c>
      <c r="BW256" s="323">
        <f t="shared" si="257"/>
        <v>771</v>
      </c>
      <c r="BX256" s="323">
        <f t="shared" si="257"/>
        <v>803</v>
      </c>
      <c r="BY256" s="323">
        <f t="shared" si="257"/>
        <v>662</v>
      </c>
      <c r="BZ256" s="323">
        <f t="shared" si="257"/>
        <v>637</v>
      </c>
      <c r="CA256" s="438">
        <f>SUM(BO256:BZ256)</f>
        <v>9030</v>
      </c>
      <c r="CB256" s="323">
        <f t="shared" si="257"/>
        <v>574</v>
      </c>
      <c r="CC256" s="323">
        <f t="shared" si="257"/>
        <v>531</v>
      </c>
      <c r="CD256" s="323">
        <f t="shared" si="257"/>
        <v>716</v>
      </c>
      <c r="CE256" s="323">
        <f t="shared" si="257"/>
        <v>672</v>
      </c>
      <c r="CF256" s="323">
        <f t="shared" si="257"/>
        <v>667</v>
      </c>
      <c r="CG256" s="323">
        <f t="shared" si="257"/>
        <v>606</v>
      </c>
      <c r="CH256" s="323">
        <f t="shared" si="257"/>
        <v>604</v>
      </c>
      <c r="CI256" s="323">
        <f t="shared" si="257"/>
        <v>586</v>
      </c>
      <c r="CJ256" s="323">
        <f t="shared" si="257"/>
        <v>574</v>
      </c>
      <c r="CK256" s="323">
        <f t="shared" si="257"/>
        <v>594</v>
      </c>
      <c r="CL256" s="323">
        <f t="shared" si="257"/>
        <v>473</v>
      </c>
      <c r="CM256" s="324">
        <f t="shared" ref="CM256:CO256" si="258">+CM257+CM258</f>
        <v>496</v>
      </c>
      <c r="CN256" s="323">
        <f t="shared" si="258"/>
        <v>330</v>
      </c>
      <c r="CO256" s="324">
        <f t="shared" si="258"/>
        <v>384</v>
      </c>
      <c r="CP256" s="322">
        <f>SUM($BO256:$BP256)</f>
        <v>1546</v>
      </c>
      <c r="CQ256" s="323">
        <f>SUM($CB256:$CC256)</f>
        <v>1105</v>
      </c>
      <c r="CR256" s="324">
        <f>SUM($CN256:$CO256)</f>
        <v>714</v>
      </c>
      <c r="CS256" s="549">
        <f t="shared" si="255"/>
        <v>-35.38461538461538</v>
      </c>
      <c r="CT256" s="269"/>
      <c r="CU256" s="268"/>
      <c r="CV256" s="270"/>
    </row>
    <row r="257" spans="1:120" ht="20.100000000000001" customHeight="1" thickBot="1" x14ac:dyDescent="0.3">
      <c r="A257" s="542"/>
      <c r="B257" s="652" t="s">
        <v>41</v>
      </c>
      <c r="C257" s="653"/>
      <c r="D257" s="157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158">
        <v>0</v>
      </c>
      <c r="P257" s="372">
        <f>+SUM(D257:O257)</f>
        <v>0</v>
      </c>
      <c r="Q257" s="157">
        <v>0</v>
      </c>
      <c r="R257" s="33">
        <v>0</v>
      </c>
      <c r="S257" s="33">
        <v>0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0</v>
      </c>
      <c r="AA257" s="33">
        <v>0</v>
      </c>
      <c r="AB257" s="158">
        <v>0</v>
      </c>
      <c r="AC257" s="372">
        <v>0</v>
      </c>
      <c r="AD257" s="157">
        <v>724</v>
      </c>
      <c r="AE257" s="33">
        <v>705</v>
      </c>
      <c r="AF257" s="33">
        <v>746</v>
      </c>
      <c r="AG257" s="33">
        <v>785</v>
      </c>
      <c r="AH257" s="33">
        <v>870</v>
      </c>
      <c r="AI257" s="33">
        <v>788</v>
      </c>
      <c r="AJ257" s="33">
        <v>738</v>
      </c>
      <c r="AK257" s="33">
        <v>819</v>
      </c>
      <c r="AL257" s="33">
        <v>873</v>
      </c>
      <c r="AM257" s="33">
        <v>889</v>
      </c>
      <c r="AN257" s="33">
        <v>785</v>
      </c>
      <c r="AO257" s="158">
        <v>902</v>
      </c>
      <c r="AP257" s="33">
        <v>742</v>
      </c>
      <c r="AQ257" s="33">
        <v>804</v>
      </c>
      <c r="AR257" s="33">
        <v>1032</v>
      </c>
      <c r="AS257" s="33">
        <v>849</v>
      </c>
      <c r="AT257" s="33">
        <v>1118</v>
      </c>
      <c r="AU257" s="33">
        <v>1008</v>
      </c>
      <c r="AV257" s="33">
        <v>1130</v>
      </c>
      <c r="AW257" s="33">
        <v>1078</v>
      </c>
      <c r="AX257" s="33">
        <v>1086</v>
      </c>
      <c r="AY257" s="33">
        <v>1179</v>
      </c>
      <c r="AZ257" s="33">
        <v>1063</v>
      </c>
      <c r="BA257" s="33">
        <v>1038</v>
      </c>
      <c r="BB257" s="157">
        <v>901</v>
      </c>
      <c r="BC257" s="33">
        <v>894</v>
      </c>
      <c r="BD257" s="33">
        <v>1126</v>
      </c>
      <c r="BE257" s="33">
        <v>1201</v>
      </c>
      <c r="BF257" s="33">
        <v>1169</v>
      </c>
      <c r="BG257" s="33">
        <v>1002</v>
      </c>
      <c r="BH257" s="33">
        <v>1006</v>
      </c>
      <c r="BI257" s="33">
        <v>1019</v>
      </c>
      <c r="BJ257" s="33">
        <v>1000</v>
      </c>
      <c r="BK257" s="33">
        <v>1109</v>
      </c>
      <c r="BL257" s="33">
        <v>993</v>
      </c>
      <c r="BM257" s="158">
        <v>942</v>
      </c>
      <c r="BN257" s="33">
        <f>SUM(BB257:BM257)</f>
        <v>12362</v>
      </c>
      <c r="BO257" s="157">
        <v>724</v>
      </c>
      <c r="BP257" s="33">
        <v>790</v>
      </c>
      <c r="BQ257" s="33">
        <v>713</v>
      </c>
      <c r="BR257" s="33">
        <v>830</v>
      </c>
      <c r="BS257" s="33">
        <v>813</v>
      </c>
      <c r="BT257" s="33">
        <v>742</v>
      </c>
      <c r="BU257" s="33">
        <v>712</v>
      </c>
      <c r="BV257" s="33">
        <v>720</v>
      </c>
      <c r="BW257" s="33">
        <v>759</v>
      </c>
      <c r="BX257" s="33">
        <v>792</v>
      </c>
      <c r="BY257" s="33">
        <v>651</v>
      </c>
      <c r="BZ257" s="33">
        <v>630</v>
      </c>
      <c r="CA257" s="453">
        <f>SUM(BO257:BZ257)</f>
        <v>8876</v>
      </c>
      <c r="CB257" s="33">
        <v>559</v>
      </c>
      <c r="CC257" s="33">
        <v>525</v>
      </c>
      <c r="CD257" s="33">
        <v>708</v>
      </c>
      <c r="CE257" s="33">
        <v>669</v>
      </c>
      <c r="CF257" s="33">
        <v>665</v>
      </c>
      <c r="CG257" s="33">
        <v>597</v>
      </c>
      <c r="CH257" s="33">
        <v>597</v>
      </c>
      <c r="CI257" s="33">
        <v>579</v>
      </c>
      <c r="CJ257" s="33">
        <v>569</v>
      </c>
      <c r="CK257" s="33">
        <v>582</v>
      </c>
      <c r="CL257" s="33">
        <v>464</v>
      </c>
      <c r="CM257" s="158">
        <v>492</v>
      </c>
      <c r="CN257" s="33">
        <v>323</v>
      </c>
      <c r="CO257" s="33">
        <v>382</v>
      </c>
      <c r="CP257" s="139">
        <f>SUM($BO257:$BP257)</f>
        <v>1514</v>
      </c>
      <c r="CQ257" s="372">
        <f>SUM($CB257:$CC257)</f>
        <v>1084</v>
      </c>
      <c r="CR257" s="373">
        <f>SUM($CN257:$CO257)</f>
        <v>705</v>
      </c>
      <c r="CS257" s="368">
        <f t="shared" si="255"/>
        <v>-34.963099630996311</v>
      </c>
      <c r="CT257" s="269"/>
      <c r="CU257" s="268"/>
      <c r="CV257" s="270"/>
    </row>
    <row r="258" spans="1:120" ht="20.100000000000001" customHeight="1" thickBot="1" x14ac:dyDescent="0.3">
      <c r="A258" s="542"/>
      <c r="B258" s="552" t="s">
        <v>39</v>
      </c>
      <c r="C258" s="553"/>
      <c r="D258" s="157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158">
        <v>0</v>
      </c>
      <c r="P258" s="372">
        <f>+SUM(D258:O258)</f>
        <v>0</v>
      </c>
      <c r="Q258" s="157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0</v>
      </c>
      <c r="AA258" s="33">
        <v>0</v>
      </c>
      <c r="AB258" s="158">
        <v>0</v>
      </c>
      <c r="AC258" s="372">
        <v>0</v>
      </c>
      <c r="AD258" s="157">
        <v>64</v>
      </c>
      <c r="AE258" s="33">
        <v>53</v>
      </c>
      <c r="AF258" s="33">
        <v>60</v>
      </c>
      <c r="AG258" s="33">
        <v>53</v>
      </c>
      <c r="AH258" s="33">
        <v>67</v>
      </c>
      <c r="AI258" s="33">
        <v>49</v>
      </c>
      <c r="AJ258" s="33">
        <v>56</v>
      </c>
      <c r="AK258" s="33">
        <v>53</v>
      </c>
      <c r="AL258" s="33">
        <v>46</v>
      </c>
      <c r="AM258" s="33">
        <v>44</v>
      </c>
      <c r="AN258" s="33">
        <v>49</v>
      </c>
      <c r="AO258" s="158">
        <v>44</v>
      </c>
      <c r="AP258" s="33">
        <v>36</v>
      </c>
      <c r="AQ258" s="33">
        <v>41</v>
      </c>
      <c r="AR258" s="33">
        <v>49</v>
      </c>
      <c r="AS258" s="33">
        <v>27</v>
      </c>
      <c r="AT258" s="33">
        <v>45</v>
      </c>
      <c r="AU258" s="33">
        <v>46</v>
      </c>
      <c r="AV258" s="33">
        <v>29</v>
      </c>
      <c r="AW258" s="33">
        <v>37</v>
      </c>
      <c r="AX258" s="33">
        <v>36</v>
      </c>
      <c r="AY258" s="33">
        <v>31</v>
      </c>
      <c r="AZ258" s="33">
        <v>22</v>
      </c>
      <c r="BA258" s="33">
        <v>29</v>
      </c>
      <c r="BB258" s="157">
        <v>32</v>
      </c>
      <c r="BC258" s="33">
        <v>29</v>
      </c>
      <c r="BD258" s="33">
        <v>24</v>
      </c>
      <c r="BE258" s="33">
        <v>23</v>
      </c>
      <c r="BF258" s="33">
        <v>25</v>
      </c>
      <c r="BG258" s="33">
        <v>15</v>
      </c>
      <c r="BH258" s="33">
        <v>23</v>
      </c>
      <c r="BI258" s="33">
        <v>18</v>
      </c>
      <c r="BJ258" s="33">
        <v>20</v>
      </c>
      <c r="BK258" s="33">
        <v>19</v>
      </c>
      <c r="BL258" s="33">
        <v>23</v>
      </c>
      <c r="BM258" s="158">
        <v>14</v>
      </c>
      <c r="BN258" s="33">
        <f>SUM(BB258:BM258)</f>
        <v>265</v>
      </c>
      <c r="BO258" s="157">
        <v>11</v>
      </c>
      <c r="BP258" s="33">
        <v>21</v>
      </c>
      <c r="BQ258" s="33">
        <v>15</v>
      </c>
      <c r="BR258" s="33">
        <v>13</v>
      </c>
      <c r="BS258" s="33">
        <v>19</v>
      </c>
      <c r="BT258" s="33">
        <v>12</v>
      </c>
      <c r="BU258" s="33">
        <v>10</v>
      </c>
      <c r="BV258" s="33">
        <v>12</v>
      </c>
      <c r="BW258" s="33">
        <v>12</v>
      </c>
      <c r="BX258" s="33">
        <v>11</v>
      </c>
      <c r="BY258" s="33">
        <v>11</v>
      </c>
      <c r="BZ258" s="33">
        <v>7</v>
      </c>
      <c r="CA258" s="453">
        <f>SUM(BO258:BZ258)</f>
        <v>154</v>
      </c>
      <c r="CB258" s="33">
        <v>15</v>
      </c>
      <c r="CC258" s="33">
        <v>6</v>
      </c>
      <c r="CD258" s="33">
        <v>8</v>
      </c>
      <c r="CE258" s="33">
        <v>3</v>
      </c>
      <c r="CF258" s="33">
        <v>2</v>
      </c>
      <c r="CG258" s="33">
        <v>9</v>
      </c>
      <c r="CH258" s="33">
        <v>7</v>
      </c>
      <c r="CI258" s="33">
        <v>7</v>
      </c>
      <c r="CJ258" s="33">
        <v>5</v>
      </c>
      <c r="CK258" s="33">
        <v>12</v>
      </c>
      <c r="CL258" s="33">
        <v>9</v>
      </c>
      <c r="CM258" s="158">
        <v>4</v>
      </c>
      <c r="CN258" s="33">
        <v>7</v>
      </c>
      <c r="CO258" s="33">
        <v>2</v>
      </c>
      <c r="CP258" s="139">
        <f>SUM($BO258:$BP258)</f>
        <v>32</v>
      </c>
      <c r="CQ258" s="372">
        <f>SUM($CB258:$CC258)</f>
        <v>21</v>
      </c>
      <c r="CR258" s="373">
        <f>SUM($CN258:$CO258)</f>
        <v>9</v>
      </c>
      <c r="CS258" s="368">
        <f t="shared" si="255"/>
        <v>-57.142857142857139</v>
      </c>
      <c r="CT258" s="269"/>
      <c r="CU258" s="268"/>
      <c r="CV258" s="270"/>
    </row>
    <row r="259" spans="1:120" ht="20.100000000000001" customHeight="1" x14ac:dyDescent="0.25">
      <c r="A259" s="542"/>
      <c r="B259" s="537" t="s">
        <v>200</v>
      </c>
      <c r="C259" s="55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11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11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111"/>
      <c r="CQ259" s="111"/>
      <c r="CR259" s="111"/>
      <c r="CS259" s="538"/>
      <c r="CT259" s="269"/>
      <c r="CU259" s="268"/>
      <c r="CV259" s="270"/>
    </row>
    <row r="260" spans="1:120" ht="20.100000000000001" customHeight="1" x14ac:dyDescent="0.25">
      <c r="A260" s="542"/>
      <c r="B260" s="352"/>
      <c r="C260" s="468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80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80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80"/>
      <c r="CQ260" s="80"/>
      <c r="CR260" s="80"/>
      <c r="CS260" s="536"/>
      <c r="CT260" s="269"/>
      <c r="CU260" s="268"/>
      <c r="CV260" s="270"/>
    </row>
    <row r="261" spans="1:120" ht="20.100000000000001" customHeight="1" thickBot="1" x14ac:dyDescent="0.3">
      <c r="A261" s="542"/>
      <c r="B261" s="165" t="s">
        <v>193</v>
      </c>
      <c r="C261" s="166"/>
      <c r="D261" s="166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400"/>
      <c r="AT261" s="400"/>
      <c r="AU261" s="400"/>
      <c r="AV261" s="400"/>
      <c r="AW261" s="400"/>
      <c r="AX261" s="400"/>
      <c r="AY261" s="400"/>
      <c r="AZ261" s="400"/>
      <c r="BA261" s="400"/>
      <c r="BB261" s="400"/>
      <c r="BC261" s="400"/>
      <c r="BD261" s="400"/>
      <c r="BE261" s="73"/>
      <c r="BF261" s="73"/>
      <c r="BG261" s="73"/>
      <c r="BH261" s="73"/>
      <c r="BI261" s="73"/>
      <c r="BJ261" s="73"/>
      <c r="BK261" s="73"/>
      <c r="BL261" s="73"/>
      <c r="BM261" s="73"/>
      <c r="BN261" s="73"/>
      <c r="BO261" s="73"/>
      <c r="BP261" s="73"/>
      <c r="BQ261" s="400"/>
      <c r="BR261" s="73"/>
      <c r="BS261" s="73"/>
      <c r="BT261" s="73"/>
      <c r="BU261" s="73"/>
      <c r="BV261" s="73"/>
      <c r="BW261" s="73"/>
      <c r="BX261" s="73"/>
      <c r="BY261" s="73"/>
      <c r="BZ261" s="73"/>
      <c r="CA261" s="73"/>
      <c r="CB261" s="73"/>
      <c r="CC261" s="400"/>
      <c r="CD261" s="73"/>
      <c r="CE261" s="73"/>
      <c r="CF261" s="73"/>
      <c r="CG261" s="73"/>
      <c r="CH261" s="73"/>
      <c r="CI261" s="73"/>
      <c r="CJ261" s="73"/>
      <c r="CK261" s="73"/>
      <c r="CL261" s="400"/>
      <c r="CM261" s="73"/>
      <c r="CN261" s="73"/>
      <c r="CO261" s="73"/>
      <c r="CP261" s="73"/>
      <c r="CQ261" s="81"/>
      <c r="CR261" s="81"/>
      <c r="CS261" s="81"/>
      <c r="CU261" s="268"/>
      <c r="CV261" s="270"/>
    </row>
    <row r="262" spans="1:120" ht="17.25" customHeight="1" x14ac:dyDescent="0.25">
      <c r="A262" s="542"/>
      <c r="B262" s="131"/>
      <c r="C262" s="167"/>
      <c r="D262" s="642"/>
      <c r="E262" s="643"/>
      <c r="F262" s="643"/>
      <c r="G262" s="643"/>
      <c r="H262" s="643"/>
      <c r="I262" s="643"/>
      <c r="J262" s="643"/>
      <c r="K262" s="643"/>
      <c r="L262" s="643"/>
      <c r="M262" s="643"/>
      <c r="N262" s="643"/>
      <c r="O262" s="643"/>
      <c r="P262" s="637" t="s">
        <v>76</v>
      </c>
      <c r="Q262" s="639"/>
      <c r="R262" s="640"/>
      <c r="S262" s="640"/>
      <c r="T262" s="640"/>
      <c r="U262" s="640"/>
      <c r="V262" s="640"/>
      <c r="W262" s="640"/>
      <c r="X262" s="640"/>
      <c r="Y262" s="640"/>
      <c r="Z262" s="640"/>
      <c r="AA262" s="640"/>
      <c r="AB262" s="641"/>
      <c r="AC262" s="637" t="s">
        <v>75</v>
      </c>
      <c r="AD262" s="264"/>
      <c r="AE262" s="264"/>
      <c r="AF262" s="264"/>
      <c r="AG262" s="264"/>
      <c r="AH262" s="264"/>
      <c r="AI262" s="264"/>
      <c r="AJ262" s="264"/>
      <c r="AK262" s="264"/>
      <c r="AL262" s="264"/>
      <c r="AM262" s="264"/>
      <c r="AN262" s="264"/>
      <c r="AO262" s="264"/>
      <c r="AP262" s="263"/>
      <c r="AQ262" s="264"/>
      <c r="AR262" s="264"/>
      <c r="AS262" s="264"/>
      <c r="AT262" s="264"/>
      <c r="AU262" s="264"/>
      <c r="AV262" s="264"/>
      <c r="AW262" s="264"/>
      <c r="AX262" s="264"/>
      <c r="AY262" s="264"/>
      <c r="AZ262" s="264"/>
      <c r="BA262" s="412"/>
      <c r="BB262" s="264"/>
      <c r="BC262" s="264"/>
      <c r="BD262" s="264"/>
      <c r="BE262" s="264"/>
      <c r="BF262" s="264"/>
      <c r="BG262" s="264"/>
      <c r="BH262" s="264"/>
      <c r="BI262" s="264"/>
      <c r="BJ262" s="264"/>
      <c r="BK262" s="264"/>
      <c r="BL262" s="264"/>
      <c r="BM262" s="264"/>
      <c r="BN262" s="658" t="s">
        <v>168</v>
      </c>
      <c r="BO262" s="263"/>
      <c r="BP262" s="264"/>
      <c r="BQ262" s="264"/>
      <c r="BR262" s="264"/>
      <c r="BS262" s="264"/>
      <c r="BT262" s="264"/>
      <c r="BU262" s="264"/>
      <c r="BV262" s="264"/>
      <c r="BW262" s="387"/>
      <c r="BX262" s="387"/>
      <c r="BY262" s="387"/>
      <c r="BZ262" s="387"/>
      <c r="CA262" s="572"/>
      <c r="CB262" s="387"/>
      <c r="CC262" s="387"/>
      <c r="CD262" s="387"/>
      <c r="CE262" s="387"/>
      <c r="CF262" s="387"/>
      <c r="CG262" s="387"/>
      <c r="CH262" s="387"/>
      <c r="CI262" s="387"/>
      <c r="CJ262" s="387"/>
      <c r="CK262" s="387"/>
      <c r="CL262" s="387"/>
      <c r="CM262" s="376"/>
      <c r="CN262" s="387"/>
      <c r="CO262" s="376"/>
      <c r="CP262" s="80"/>
      <c r="CQ262" s="81"/>
      <c r="CR262" s="81"/>
      <c r="CS262" s="81"/>
      <c r="CU262" s="270"/>
      <c r="CV262" s="270"/>
    </row>
    <row r="263" spans="1:120" s="40" customFormat="1" ht="20.100000000000001" customHeight="1" thickBot="1" x14ac:dyDescent="0.3">
      <c r="A263" s="542"/>
      <c r="B263" s="662" t="s">
        <v>47</v>
      </c>
      <c r="C263" s="663"/>
      <c r="D263" s="132" t="s">
        <v>2</v>
      </c>
      <c r="E263" s="133" t="s">
        <v>3</v>
      </c>
      <c r="F263" s="133" t="s">
        <v>4</v>
      </c>
      <c r="G263" s="133" t="s">
        <v>5</v>
      </c>
      <c r="H263" s="133" t="s">
        <v>6</v>
      </c>
      <c r="I263" s="133" t="s">
        <v>7</v>
      </c>
      <c r="J263" s="133" t="s">
        <v>43</v>
      </c>
      <c r="K263" s="133" t="s">
        <v>44</v>
      </c>
      <c r="L263" s="133" t="s">
        <v>45</v>
      </c>
      <c r="M263" s="133" t="s">
        <v>65</v>
      </c>
      <c r="N263" s="133" t="s">
        <v>66</v>
      </c>
      <c r="O263" s="133" t="s">
        <v>67</v>
      </c>
      <c r="P263" s="638"/>
      <c r="Q263" s="265" t="s">
        <v>2</v>
      </c>
      <c r="R263" s="266" t="s">
        <v>3</v>
      </c>
      <c r="S263" s="266" t="s">
        <v>4</v>
      </c>
      <c r="T263" s="266" t="s">
        <v>5</v>
      </c>
      <c r="U263" s="266" t="s">
        <v>6</v>
      </c>
      <c r="V263" s="266" t="s">
        <v>7</v>
      </c>
      <c r="W263" s="266" t="s">
        <v>43</v>
      </c>
      <c r="X263" s="266" t="s">
        <v>44</v>
      </c>
      <c r="Y263" s="266" t="s">
        <v>45</v>
      </c>
      <c r="Z263" s="266" t="s">
        <v>65</v>
      </c>
      <c r="AA263" s="266" t="s">
        <v>66</v>
      </c>
      <c r="AB263" s="413" t="s">
        <v>67</v>
      </c>
      <c r="AC263" s="638"/>
      <c r="AD263" s="266" t="s">
        <v>2</v>
      </c>
      <c r="AE263" s="266" t="s">
        <v>3</v>
      </c>
      <c r="AF263" s="266" t="s">
        <v>4</v>
      </c>
      <c r="AG263" s="266" t="s">
        <v>5</v>
      </c>
      <c r="AH263" s="266" t="s">
        <v>6</v>
      </c>
      <c r="AI263" s="266" t="s">
        <v>7</v>
      </c>
      <c r="AJ263" s="266" t="s">
        <v>43</v>
      </c>
      <c r="AK263" s="266" t="s">
        <v>44</v>
      </c>
      <c r="AL263" s="266" t="s">
        <v>45</v>
      </c>
      <c r="AM263" s="266" t="s">
        <v>65</v>
      </c>
      <c r="AN263" s="266" t="s">
        <v>66</v>
      </c>
      <c r="AO263" s="266" t="s">
        <v>67</v>
      </c>
      <c r="AP263" s="265" t="s">
        <v>2</v>
      </c>
      <c r="AQ263" s="266" t="s">
        <v>3</v>
      </c>
      <c r="AR263" s="266" t="s">
        <v>4</v>
      </c>
      <c r="AS263" s="266" t="s">
        <v>5</v>
      </c>
      <c r="AT263" s="266" t="s">
        <v>6</v>
      </c>
      <c r="AU263" s="266" t="s">
        <v>7</v>
      </c>
      <c r="AV263" s="266" t="s">
        <v>43</v>
      </c>
      <c r="AW263" s="266" t="s">
        <v>44</v>
      </c>
      <c r="AX263" s="266" t="s">
        <v>45</v>
      </c>
      <c r="AY263" s="266" t="s">
        <v>65</v>
      </c>
      <c r="AZ263" s="266" t="s">
        <v>66</v>
      </c>
      <c r="BA263" s="413" t="s">
        <v>67</v>
      </c>
      <c r="BB263" s="266" t="s">
        <v>2</v>
      </c>
      <c r="BC263" s="266" t="s">
        <v>3</v>
      </c>
      <c r="BD263" s="266" t="s">
        <v>4</v>
      </c>
      <c r="BE263" s="266" t="s">
        <v>5</v>
      </c>
      <c r="BF263" s="266" t="s">
        <v>6</v>
      </c>
      <c r="BG263" s="266" t="s">
        <v>7</v>
      </c>
      <c r="BH263" s="266" t="s">
        <v>43</v>
      </c>
      <c r="BI263" s="266" t="s">
        <v>44</v>
      </c>
      <c r="BJ263" s="266" t="s">
        <v>45</v>
      </c>
      <c r="BK263" s="266" t="s">
        <v>65</v>
      </c>
      <c r="BL263" s="266" t="s">
        <v>66</v>
      </c>
      <c r="BM263" s="266" t="s">
        <v>67</v>
      </c>
      <c r="BN263" s="659"/>
      <c r="BO263" s="265" t="s">
        <v>2</v>
      </c>
      <c r="BP263" s="266" t="s">
        <v>3</v>
      </c>
      <c r="BQ263" s="266" t="s">
        <v>4</v>
      </c>
      <c r="BR263" s="266" t="s">
        <v>5</v>
      </c>
      <c r="BS263" s="266" t="s">
        <v>6</v>
      </c>
      <c r="BT263" s="266" t="s">
        <v>7</v>
      </c>
      <c r="BU263" s="266" t="s">
        <v>43</v>
      </c>
      <c r="BV263" s="266" t="s">
        <v>44</v>
      </c>
      <c r="BW263" s="388" t="s">
        <v>45</v>
      </c>
      <c r="BX263" s="388" t="s">
        <v>65</v>
      </c>
      <c r="BY263" s="388" t="s">
        <v>66</v>
      </c>
      <c r="BZ263" s="388" t="s">
        <v>67</v>
      </c>
      <c r="CA263" s="573" t="s">
        <v>201</v>
      </c>
      <c r="CB263" s="388" t="s">
        <v>2</v>
      </c>
      <c r="CC263" s="388" t="s">
        <v>3</v>
      </c>
      <c r="CD263" s="388" t="s">
        <v>4</v>
      </c>
      <c r="CE263" s="388" t="s">
        <v>5</v>
      </c>
      <c r="CF263" s="388" t="s">
        <v>6</v>
      </c>
      <c r="CG263" s="388" t="s">
        <v>7</v>
      </c>
      <c r="CH263" s="388" t="str">
        <f>+CH11</f>
        <v>Jul</v>
      </c>
      <c r="CI263" s="388" t="str">
        <f>+CI11</f>
        <v>Ago</v>
      </c>
      <c r="CJ263" s="388" t="str">
        <f>+CJ11</f>
        <v>Sep</v>
      </c>
      <c r="CK263" s="388" t="s">
        <v>65</v>
      </c>
      <c r="CL263" s="388" t="s">
        <v>66</v>
      </c>
      <c r="CM263" s="377" t="s">
        <v>67</v>
      </c>
      <c r="CN263" s="388" t="s">
        <v>2</v>
      </c>
      <c r="CO263" s="377" t="s">
        <v>3</v>
      </c>
      <c r="CP263" s="80"/>
      <c r="CQ263" s="146"/>
      <c r="CR263" s="146"/>
      <c r="CS263" s="146"/>
      <c r="CT263" s="237"/>
      <c r="CU263" s="237"/>
      <c r="CV263" s="270"/>
      <c r="CW263" s="237"/>
      <c r="CX263" s="237"/>
      <c r="CY263" s="212"/>
      <c r="CZ263" s="222"/>
      <c r="DA263" s="222"/>
      <c r="DB263" s="212"/>
      <c r="DC263" s="212"/>
      <c r="DD263" s="212"/>
      <c r="DE263" s="212"/>
      <c r="DF263" s="212"/>
      <c r="DG263" s="212"/>
      <c r="DH263" s="212"/>
      <c r="DI263" s="212"/>
      <c r="DJ263" s="212"/>
      <c r="DK263" s="212"/>
      <c r="DL263" s="212"/>
      <c r="DM263" s="212"/>
      <c r="DN263" s="212"/>
      <c r="DO263" s="212"/>
      <c r="DP263" s="212"/>
    </row>
    <row r="264" spans="1:120" s="43" customFormat="1" ht="20.100000000000001" customHeight="1" x14ac:dyDescent="0.25">
      <c r="A264" s="542"/>
      <c r="B264" s="48" t="s">
        <v>52</v>
      </c>
      <c r="C264" s="70"/>
      <c r="D264" s="401"/>
      <c r="E264" s="402"/>
      <c r="F264" s="402"/>
      <c r="G264" s="402"/>
      <c r="H264" s="402"/>
      <c r="I264" s="402"/>
      <c r="J264" s="402"/>
      <c r="K264" s="402"/>
      <c r="L264" s="402"/>
      <c r="M264" s="402"/>
      <c r="N264" s="402"/>
      <c r="O264" s="402"/>
      <c r="P264" s="118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118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69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69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69"/>
      <c r="BO264" s="69"/>
      <c r="BP264" s="30"/>
      <c r="BQ264" s="30"/>
      <c r="BR264" s="30"/>
      <c r="BS264" s="30"/>
      <c r="BT264" s="30"/>
      <c r="BU264" s="30"/>
      <c r="BV264" s="30"/>
      <c r="BW264" s="111"/>
      <c r="BX264" s="111"/>
      <c r="BY264" s="111"/>
      <c r="BZ264" s="111"/>
      <c r="CA264" s="574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248"/>
      <c r="CN264" s="111"/>
      <c r="CO264" s="248"/>
      <c r="CP264" s="80"/>
      <c r="CQ264" s="147"/>
      <c r="CR264" s="147"/>
      <c r="CS264" s="147"/>
      <c r="CT264" s="238"/>
      <c r="CU264" s="238"/>
      <c r="CV264" s="270"/>
      <c r="CW264" s="238"/>
      <c r="CX264" s="238"/>
      <c r="CY264" s="213"/>
      <c r="CZ264" s="223"/>
      <c r="DA264" s="223"/>
      <c r="DB264" s="213"/>
      <c r="DC264" s="213"/>
      <c r="DD264" s="213"/>
      <c r="DE264" s="213"/>
      <c r="DF264" s="213"/>
      <c r="DG264" s="213"/>
      <c r="DH264" s="213"/>
      <c r="DI264" s="213"/>
      <c r="DJ264" s="213"/>
      <c r="DK264" s="213"/>
      <c r="DL264" s="213"/>
      <c r="DM264" s="213"/>
      <c r="DN264" s="213"/>
      <c r="DO264" s="213"/>
      <c r="DP264" s="213"/>
    </row>
    <row r="265" spans="1:120" ht="20.100000000000001" customHeight="1" thickBot="1" x14ac:dyDescent="0.25">
      <c r="A265" s="542"/>
      <c r="B265" s="619" t="s">
        <v>62</v>
      </c>
      <c r="C265" s="620"/>
      <c r="D265" s="245">
        <f>+(D205+D226+D233+D244+D253)/(D215+D230+D238+D247+D257)*1000000</f>
        <v>6994.0144640152284</v>
      </c>
      <c r="E265" s="246">
        <f t="shared" ref="E265:BP265" si="259">+(E205+E226+E233+E244+E251)/(E215+E230+E238+E247+E256)*1000000</f>
        <v>6700.0286369800979</v>
      </c>
      <c r="F265" s="246">
        <f t="shared" si="259"/>
        <v>6704.1927973822267</v>
      </c>
      <c r="G265" s="246">
        <f t="shared" si="259"/>
        <v>7242.7173906674989</v>
      </c>
      <c r="H265" s="246">
        <f t="shared" si="259"/>
        <v>6375.1049396999088</v>
      </c>
      <c r="I265" s="246">
        <f t="shared" si="259"/>
        <v>6391.4806707805128</v>
      </c>
      <c r="J265" s="246">
        <f t="shared" si="259"/>
        <v>6720.2920815071557</v>
      </c>
      <c r="K265" s="246">
        <f t="shared" si="259"/>
        <v>6332.1883734693283</v>
      </c>
      <c r="L265" s="246">
        <f t="shared" si="259"/>
        <v>7140.3545413130032</v>
      </c>
      <c r="M265" s="246">
        <f t="shared" si="259"/>
        <v>7386.8286313695826</v>
      </c>
      <c r="N265" s="246">
        <f t="shared" si="259"/>
        <v>7056.0225465133835</v>
      </c>
      <c r="O265" s="246">
        <f t="shared" si="259"/>
        <v>7619.1476933791409</v>
      </c>
      <c r="P265" s="403">
        <f t="shared" si="259"/>
        <v>6909.4229696788643</v>
      </c>
      <c r="Q265" s="246">
        <f t="shared" si="259"/>
        <v>6649.8887177649212</v>
      </c>
      <c r="R265" s="246">
        <f t="shared" si="259"/>
        <v>6681.9521330400576</v>
      </c>
      <c r="S265" s="246">
        <f t="shared" si="259"/>
        <v>6974.3353133963383</v>
      </c>
      <c r="T265" s="246">
        <f t="shared" si="259"/>
        <v>7001.5314339936704</v>
      </c>
      <c r="U265" s="246">
        <f t="shared" si="259"/>
        <v>6465.3527367148345</v>
      </c>
      <c r="V265" s="246">
        <f t="shared" si="259"/>
        <v>6501.1272407900851</v>
      </c>
      <c r="W265" s="246">
        <f t="shared" si="259"/>
        <v>7157.2900309839788</v>
      </c>
      <c r="X265" s="246">
        <f t="shared" si="259"/>
        <v>7260.365101693601</v>
      </c>
      <c r="Y265" s="246">
        <f t="shared" si="259"/>
        <v>6946.8084092051658</v>
      </c>
      <c r="Z265" s="246">
        <f t="shared" si="259"/>
        <v>7452.9920164509513</v>
      </c>
      <c r="AA265" s="246">
        <f t="shared" si="259"/>
        <v>7040.5849014400501</v>
      </c>
      <c r="AB265" s="246">
        <f t="shared" si="259"/>
        <v>7929.5149940394886</v>
      </c>
      <c r="AC265" s="403">
        <f t="shared" si="259"/>
        <v>7036.192306246252</v>
      </c>
      <c r="AD265" s="246">
        <f t="shared" si="259"/>
        <v>7198.7004975888976</v>
      </c>
      <c r="AE265" s="246">
        <f t="shared" si="259"/>
        <v>7477.1033186580016</v>
      </c>
      <c r="AF265" s="246">
        <f t="shared" si="259"/>
        <v>7839.7161240276355</v>
      </c>
      <c r="AG265" s="246">
        <f t="shared" si="259"/>
        <v>8070.8531870703555</v>
      </c>
      <c r="AH265" s="246">
        <f t="shared" si="259"/>
        <v>8268.1736297506777</v>
      </c>
      <c r="AI265" s="246">
        <f t="shared" si="259"/>
        <v>7854.4805673061537</v>
      </c>
      <c r="AJ265" s="246">
        <f t="shared" si="259"/>
        <v>9763.8630330538163</v>
      </c>
      <c r="AK265" s="246">
        <f t="shared" si="259"/>
        <v>8511.3066469123023</v>
      </c>
      <c r="AL265" s="246">
        <f t="shared" si="259"/>
        <v>9131.3422749368674</v>
      </c>
      <c r="AM265" s="246">
        <f t="shared" si="259"/>
        <v>8530.4826928422317</v>
      </c>
      <c r="AN265" s="246">
        <f t="shared" si="259"/>
        <v>8701.3816037546803</v>
      </c>
      <c r="AO265" s="246">
        <f t="shared" si="259"/>
        <v>9573.043852526469</v>
      </c>
      <c r="AP265" s="245">
        <f t="shared" si="259"/>
        <v>7944.5262111773209</v>
      </c>
      <c r="AQ265" s="246">
        <f t="shared" si="259"/>
        <v>7141.4697639852202</v>
      </c>
      <c r="AR265" s="246">
        <f t="shared" si="259"/>
        <v>8186.2766929520149</v>
      </c>
      <c r="AS265" s="246">
        <f t="shared" si="259"/>
        <v>8604.2160934800722</v>
      </c>
      <c r="AT265" s="246">
        <f t="shared" si="259"/>
        <v>8807.0830682392861</v>
      </c>
      <c r="AU265" s="246">
        <f t="shared" si="259"/>
        <v>8096.8504652461997</v>
      </c>
      <c r="AV265" s="246">
        <f t="shared" si="259"/>
        <v>9444.0943419167597</v>
      </c>
      <c r="AW265" s="246">
        <f t="shared" si="259"/>
        <v>8840.2715879553671</v>
      </c>
      <c r="AX265" s="246">
        <f t="shared" si="259"/>
        <v>8328.6617760657264</v>
      </c>
      <c r="AY265" s="246">
        <f t="shared" si="259"/>
        <v>10021.328278412395</v>
      </c>
      <c r="AZ265" s="246">
        <f t="shared" si="259"/>
        <v>9165.1003270760702</v>
      </c>
      <c r="BA265" s="246">
        <f t="shared" si="259"/>
        <v>9655.8296993968634</v>
      </c>
      <c r="BB265" s="245">
        <f t="shared" si="259"/>
        <v>9776.6115065497179</v>
      </c>
      <c r="BC265" s="246">
        <f t="shared" si="259"/>
        <v>8680.70764956311</v>
      </c>
      <c r="BD265" s="246">
        <f t="shared" si="259"/>
        <v>9029.348487963729</v>
      </c>
      <c r="BE265" s="246">
        <f t="shared" si="259"/>
        <v>10200.251226901726</v>
      </c>
      <c r="BF265" s="246">
        <f t="shared" si="259"/>
        <v>9290.6983970243291</v>
      </c>
      <c r="BG265" s="246">
        <f t="shared" si="259"/>
        <v>8935.9392996532115</v>
      </c>
      <c r="BH265" s="246">
        <f t="shared" si="259"/>
        <v>9349.5606720953911</v>
      </c>
      <c r="BI265" s="246">
        <f t="shared" si="259"/>
        <v>9053.833388909572</v>
      </c>
      <c r="BJ265" s="246">
        <f t="shared" si="259"/>
        <v>8757.0087213101742</v>
      </c>
      <c r="BK265" s="246">
        <f t="shared" si="259"/>
        <v>9724.4428423068166</v>
      </c>
      <c r="BL265" s="246">
        <f t="shared" si="259"/>
        <v>9216.3832400554402</v>
      </c>
      <c r="BM265" s="246">
        <f t="shared" si="259"/>
        <v>10382.962761797191</v>
      </c>
      <c r="BN265" s="245">
        <f t="shared" si="259"/>
        <v>9388.6847912995709</v>
      </c>
      <c r="BO265" s="245">
        <f t="shared" si="259"/>
        <v>9983.2141940839319</v>
      </c>
      <c r="BP265" s="246">
        <f t="shared" si="259"/>
        <v>8989.2790804926954</v>
      </c>
      <c r="BQ265" s="246">
        <f t="shared" ref="BQ265:CL265" si="260">+(BQ205+BQ226+BQ233+BQ244+BQ251)/(BQ215+BQ230+BQ238+BQ247+BQ256)*1000000</f>
        <v>8533.4564090804433</v>
      </c>
      <c r="BR265" s="246">
        <f t="shared" si="260"/>
        <v>9928.8301459295781</v>
      </c>
      <c r="BS265" s="246">
        <f t="shared" si="260"/>
        <v>9249.9592774808661</v>
      </c>
      <c r="BT265" s="246">
        <f t="shared" si="260"/>
        <v>8318.4291397358502</v>
      </c>
      <c r="BU265" s="246">
        <f t="shared" si="260"/>
        <v>10621.801906305138</v>
      </c>
      <c r="BV265" s="246">
        <f t="shared" si="260"/>
        <v>8871.6395260792924</v>
      </c>
      <c r="BW265" s="246">
        <f t="shared" si="260"/>
        <v>10010.091552930237</v>
      </c>
      <c r="BX265" s="246">
        <f t="shared" si="260"/>
        <v>11131.688240597259</v>
      </c>
      <c r="BY265" s="246">
        <f t="shared" si="260"/>
        <v>8804.5092542635921</v>
      </c>
      <c r="BZ265" s="246">
        <f t="shared" si="260"/>
        <v>10594.729421177241</v>
      </c>
      <c r="CA265" s="403">
        <f t="shared" si="260"/>
        <v>9613.1802033974927</v>
      </c>
      <c r="CB265" s="246">
        <f t="shared" si="260"/>
        <v>8735.6806129502656</v>
      </c>
      <c r="CC265" s="246">
        <f t="shared" si="260"/>
        <v>8201.0439337945027</v>
      </c>
      <c r="CD265" s="246">
        <f t="shared" si="260"/>
        <v>6778.5119371112496</v>
      </c>
      <c r="CE265" s="246">
        <f t="shared" si="260"/>
        <v>5082.9036245204807</v>
      </c>
      <c r="CF265" s="246">
        <f t="shared" si="260"/>
        <v>4830.722048295288</v>
      </c>
      <c r="CG265" s="246">
        <f t="shared" si="260"/>
        <v>5372.247419129535</v>
      </c>
      <c r="CH265" s="246">
        <f t="shared" si="260"/>
        <v>5003.5417868909426</v>
      </c>
      <c r="CI265" s="246">
        <f t="shared" si="260"/>
        <v>4056.0939110119225</v>
      </c>
      <c r="CJ265" s="246">
        <f t="shared" si="260"/>
        <v>4631.5147276306625</v>
      </c>
      <c r="CK265" s="246">
        <f t="shared" si="260"/>
        <v>4345.7572689797144</v>
      </c>
      <c r="CL265" s="246">
        <f t="shared" si="260"/>
        <v>3296.6765131394718</v>
      </c>
      <c r="CM265" s="247">
        <f t="shared" ref="CM265:CN265" si="261">+(CM205+CM226+CM233+CM244+CM251)/(CM215+CM230+CM238+CM247+CM256)*1000000</f>
        <v>3848.2474801961498</v>
      </c>
      <c r="CN265" s="246">
        <f t="shared" si="261"/>
        <v>3052.1495522578698</v>
      </c>
      <c r="CO265" s="247">
        <f t="shared" ref="CO265" si="262">+(CO205+CO226+CO233+CO244+CO251)/(CO215+CO230+CO238+CO247+CO256)*1000000</f>
        <v>2917.3975994022667</v>
      </c>
      <c r="CP265" s="98"/>
      <c r="CQ265" s="81"/>
      <c r="CR265" s="81"/>
      <c r="CS265" s="81"/>
      <c r="CV265" s="270"/>
    </row>
    <row r="266" spans="1:120" ht="20.100000000000001" customHeight="1" x14ac:dyDescent="0.25">
      <c r="A266" s="542"/>
      <c r="B266" s="28" t="s">
        <v>53</v>
      </c>
      <c r="C266" s="29"/>
      <c r="D266" s="52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5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5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404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404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404"/>
      <c r="BO266" s="404"/>
      <c r="BP266" s="37"/>
      <c r="BQ266" s="37"/>
      <c r="BR266" s="37"/>
      <c r="BS266" s="37"/>
      <c r="BT266" s="37"/>
      <c r="BU266" s="37"/>
      <c r="BV266" s="37"/>
      <c r="BW266" s="80"/>
      <c r="BX266" s="80"/>
      <c r="BY266" s="80"/>
      <c r="BZ266" s="80"/>
      <c r="CA266" s="25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27"/>
      <c r="CN266" s="80"/>
      <c r="CO266" s="27"/>
      <c r="CP266" s="80"/>
      <c r="CQ266" s="81"/>
      <c r="CR266" s="81"/>
      <c r="CS266" s="81"/>
      <c r="CV266" s="270"/>
    </row>
    <row r="267" spans="1:120" ht="20.100000000000001" customHeight="1" thickBot="1" x14ac:dyDescent="0.25">
      <c r="A267" s="542"/>
      <c r="B267" s="619" t="s">
        <v>62</v>
      </c>
      <c r="C267" s="620"/>
      <c r="D267" s="245">
        <f>+(D210+D228+D255)/(D219+D231+D258)*1000000</f>
        <v>66969.351410325908</v>
      </c>
      <c r="E267" s="246">
        <f t="shared" ref="E267:BP267" si="263">+(E210+E228+E255)/(E219+E231+E258)*1000000</f>
        <v>64161.14569767459</v>
      </c>
      <c r="F267" s="246">
        <f t="shared" si="263"/>
        <v>64031.750710863744</v>
      </c>
      <c r="G267" s="246">
        <f t="shared" si="263"/>
        <v>67092.603911707571</v>
      </c>
      <c r="H267" s="246">
        <f t="shared" si="263"/>
        <v>75324.480524418454</v>
      </c>
      <c r="I267" s="246">
        <f t="shared" si="263"/>
        <v>74513.844525763154</v>
      </c>
      <c r="J267" s="246">
        <f t="shared" si="263"/>
        <v>73880.601738829864</v>
      </c>
      <c r="K267" s="246">
        <f t="shared" si="263"/>
        <v>79388.275972298405</v>
      </c>
      <c r="L267" s="246">
        <f t="shared" si="263"/>
        <v>68490.873010843628</v>
      </c>
      <c r="M267" s="246">
        <f t="shared" si="263"/>
        <v>72650.732827051106</v>
      </c>
      <c r="N267" s="246">
        <f t="shared" si="263"/>
        <v>72250.441003269836</v>
      </c>
      <c r="O267" s="247">
        <f t="shared" si="263"/>
        <v>71954.139975154423</v>
      </c>
      <c r="P267" s="245">
        <f t="shared" si="263"/>
        <v>71082.499558136056</v>
      </c>
      <c r="Q267" s="245">
        <f t="shared" si="263"/>
        <v>73930.81219379227</v>
      </c>
      <c r="R267" s="246">
        <f t="shared" si="263"/>
        <v>65188.845843350093</v>
      </c>
      <c r="S267" s="246">
        <f t="shared" si="263"/>
        <v>63817.720840542715</v>
      </c>
      <c r="T267" s="246">
        <f t="shared" si="263"/>
        <v>77335.390399070544</v>
      </c>
      <c r="U267" s="246">
        <f t="shared" si="263"/>
        <v>72881.988099084789</v>
      </c>
      <c r="V267" s="246">
        <f t="shared" si="263"/>
        <v>70145.900803895303</v>
      </c>
      <c r="W267" s="246">
        <f t="shared" si="263"/>
        <v>68374.225717435998</v>
      </c>
      <c r="X267" s="246">
        <f t="shared" si="263"/>
        <v>66167.099341822206</v>
      </c>
      <c r="Y267" s="246">
        <f t="shared" si="263"/>
        <v>62338.438429161382</v>
      </c>
      <c r="Z267" s="246">
        <f t="shared" si="263"/>
        <v>65295.469484618436</v>
      </c>
      <c r="AA267" s="246">
        <f t="shared" si="263"/>
        <v>70095.975387350831</v>
      </c>
      <c r="AB267" s="247">
        <f t="shared" si="263"/>
        <v>78350.350150044891</v>
      </c>
      <c r="AC267" s="245">
        <f t="shared" si="263"/>
        <v>69549.478221692363</v>
      </c>
      <c r="AD267" s="245">
        <f t="shared" si="263"/>
        <v>70423.494266765381</v>
      </c>
      <c r="AE267" s="246">
        <f t="shared" si="263"/>
        <v>64344.208189705554</v>
      </c>
      <c r="AF267" s="246">
        <f t="shared" si="263"/>
        <v>67223.992509859032</v>
      </c>
      <c r="AG267" s="246">
        <f t="shared" si="263"/>
        <v>86118.936272266583</v>
      </c>
      <c r="AH267" s="246">
        <f t="shared" si="263"/>
        <v>88044.545103181532</v>
      </c>
      <c r="AI267" s="246">
        <f t="shared" si="263"/>
        <v>78206.869396091817</v>
      </c>
      <c r="AJ267" s="246">
        <f t="shared" si="263"/>
        <v>81958.198002619203</v>
      </c>
      <c r="AK267" s="246">
        <f t="shared" si="263"/>
        <v>79011.922123028897</v>
      </c>
      <c r="AL267" s="246">
        <f t="shared" si="263"/>
        <v>81729.892452607659</v>
      </c>
      <c r="AM267" s="246">
        <f t="shared" si="263"/>
        <v>79782.598484106056</v>
      </c>
      <c r="AN267" s="246">
        <f t="shared" si="263"/>
        <v>72712.930464116493</v>
      </c>
      <c r="AO267" s="247">
        <f t="shared" si="263"/>
        <v>85786.616494730217</v>
      </c>
      <c r="AP267" s="245">
        <f t="shared" si="263"/>
        <v>74512.56099001503</v>
      </c>
      <c r="AQ267" s="246">
        <f t="shared" si="263"/>
        <v>74974.97385006462</v>
      </c>
      <c r="AR267" s="246">
        <f t="shared" si="263"/>
        <v>77630.042741530968</v>
      </c>
      <c r="AS267" s="246">
        <f t="shared" si="263"/>
        <v>98061.699709101362</v>
      </c>
      <c r="AT267" s="246">
        <f t="shared" si="263"/>
        <v>96505.33223121069</v>
      </c>
      <c r="AU267" s="246">
        <f t="shared" si="263"/>
        <v>84339.67699348749</v>
      </c>
      <c r="AV267" s="246">
        <f t="shared" si="263"/>
        <v>76959.926780720809</v>
      </c>
      <c r="AW267" s="246">
        <f t="shared" si="263"/>
        <v>75110.244570783922</v>
      </c>
      <c r="AX267" s="246">
        <f t="shared" si="263"/>
        <v>78953.961505724248</v>
      </c>
      <c r="AY267" s="246">
        <f t="shared" si="263"/>
        <v>79413.123942750404</v>
      </c>
      <c r="AZ267" s="246">
        <f t="shared" si="263"/>
        <v>76806.925523508064</v>
      </c>
      <c r="BA267" s="247">
        <f t="shared" si="263"/>
        <v>84547.998755073888</v>
      </c>
      <c r="BB267" s="245">
        <f t="shared" si="263"/>
        <v>79291.624081247472</v>
      </c>
      <c r="BC267" s="246">
        <f t="shared" si="263"/>
        <v>79455.429773190961</v>
      </c>
      <c r="BD267" s="246">
        <f t="shared" si="263"/>
        <v>83114.453904808048</v>
      </c>
      <c r="BE267" s="246">
        <f t="shared" si="263"/>
        <v>86305.694067896067</v>
      </c>
      <c r="BF267" s="246">
        <f t="shared" si="263"/>
        <v>99495.095257158871</v>
      </c>
      <c r="BG267" s="246">
        <f t="shared" si="263"/>
        <v>103133.5934266227</v>
      </c>
      <c r="BH267" s="246">
        <f t="shared" si="263"/>
        <v>87926.283748756847</v>
      </c>
      <c r="BI267" s="246">
        <f t="shared" si="263"/>
        <v>86152.547019504782</v>
      </c>
      <c r="BJ267" s="246">
        <f t="shared" si="263"/>
        <v>93727.364139201032</v>
      </c>
      <c r="BK267" s="246">
        <f t="shared" si="263"/>
        <v>80867.556327712766</v>
      </c>
      <c r="BL267" s="246">
        <f t="shared" si="263"/>
        <v>84280.629044610512</v>
      </c>
      <c r="BM267" s="247">
        <f t="shared" si="263"/>
        <v>87998.784901776438</v>
      </c>
      <c r="BN267" s="245">
        <f t="shared" si="263"/>
        <v>87704.470331314733</v>
      </c>
      <c r="BO267" s="245">
        <f t="shared" si="263"/>
        <v>85659.128891132714</v>
      </c>
      <c r="BP267" s="246">
        <f t="shared" si="263"/>
        <v>77279.252244310235</v>
      </c>
      <c r="BQ267" s="246">
        <f t="shared" ref="BQ267:CL267" si="264">+(BQ210+BQ228+BQ255)/(BQ219+BQ231+BQ258)*1000000</f>
        <v>79717.042016075851</v>
      </c>
      <c r="BR267" s="246">
        <f t="shared" si="264"/>
        <v>88337.324186089929</v>
      </c>
      <c r="BS267" s="246">
        <f t="shared" si="264"/>
        <v>98160.048521963006</v>
      </c>
      <c r="BT267" s="246">
        <f t="shared" si="264"/>
        <v>86228.089928514339</v>
      </c>
      <c r="BU267" s="246">
        <f t="shared" si="264"/>
        <v>82261.131272267361</v>
      </c>
      <c r="BV267" s="246">
        <f t="shared" si="264"/>
        <v>80538.45741851606</v>
      </c>
      <c r="BW267" s="246">
        <f t="shared" si="264"/>
        <v>76477.449061074978</v>
      </c>
      <c r="BX267" s="246">
        <f t="shared" si="264"/>
        <v>79116.105344438532</v>
      </c>
      <c r="BY267" s="246">
        <f t="shared" si="264"/>
        <v>84716.275572165439</v>
      </c>
      <c r="BZ267" s="246">
        <f t="shared" si="264"/>
        <v>88972.495509330736</v>
      </c>
      <c r="CA267" s="403">
        <f t="shared" si="264"/>
        <v>84052.621707859027</v>
      </c>
      <c r="CB267" s="246">
        <f t="shared" si="264"/>
        <v>78881.014501209997</v>
      </c>
      <c r="CC267" s="246">
        <f t="shared" si="264"/>
        <v>73539.809616626822</v>
      </c>
      <c r="CD267" s="246">
        <f t="shared" si="264"/>
        <v>70169.358618787184</v>
      </c>
      <c r="CE267" s="246">
        <f t="shared" si="264"/>
        <v>91339.469883821745</v>
      </c>
      <c r="CF267" s="246">
        <f t="shared" si="264"/>
        <v>85812.148373069082</v>
      </c>
      <c r="CG267" s="246">
        <f t="shared" si="264"/>
        <v>83252.529106772912</v>
      </c>
      <c r="CH267" s="246">
        <f t="shared" si="264"/>
        <v>67199.079298494325</v>
      </c>
      <c r="CI267" s="246">
        <f t="shared" si="264"/>
        <v>67158.269591388176</v>
      </c>
      <c r="CJ267" s="246">
        <f t="shared" si="264"/>
        <v>65824.454065256607</v>
      </c>
      <c r="CK267" s="246">
        <f t="shared" si="264"/>
        <v>80902.023500186988</v>
      </c>
      <c r="CL267" s="246">
        <f t="shared" si="264"/>
        <v>67823.871752443854</v>
      </c>
      <c r="CM267" s="247">
        <f t="shared" ref="CM267:CN267" si="265">+(CM210+CM228+CM255)/(CM219+CM231+CM258)*1000000</f>
        <v>105763.85668972295</v>
      </c>
      <c r="CN267" s="246">
        <f t="shared" si="265"/>
        <v>76965.430603668181</v>
      </c>
      <c r="CO267" s="247">
        <f t="shared" ref="CO267" si="266">+(CO210+CO228+CO255)/(CO219+CO231+CO258)*1000000</f>
        <v>69594.194264784499</v>
      </c>
      <c r="CP267" s="98"/>
      <c r="CQ267" s="81"/>
      <c r="CR267" s="81"/>
      <c r="CS267" s="81"/>
      <c r="CV267" s="270"/>
    </row>
    <row r="268" spans="1:120" ht="20.100000000000001" customHeight="1" x14ac:dyDescent="0.25">
      <c r="B268" s="214"/>
      <c r="C268" s="215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7"/>
      <c r="AD268" s="206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73"/>
      <c r="AT268" s="273"/>
      <c r="AU268" s="273"/>
      <c r="AV268" s="273"/>
      <c r="AW268" s="273"/>
      <c r="AX268" s="273"/>
      <c r="AY268" s="273"/>
      <c r="AZ268" s="273"/>
      <c r="BA268" s="273"/>
      <c r="BB268" s="273"/>
      <c r="BC268" s="273"/>
      <c r="BD268" s="273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  <c r="CE268" s="204"/>
      <c r="CF268" s="204"/>
      <c r="CG268" s="204"/>
      <c r="CH268" s="204"/>
      <c r="CI268" s="204"/>
      <c r="CJ268" s="204"/>
      <c r="CK268" s="204"/>
      <c r="CL268" s="204"/>
      <c r="CM268" s="204"/>
      <c r="CN268" s="204"/>
      <c r="CO268" s="204"/>
      <c r="CP268" s="204"/>
      <c r="CQ268" s="204"/>
      <c r="CR268" s="204"/>
      <c r="CS268" s="204"/>
    </row>
    <row r="269" spans="1:120" ht="20.100000000000001" customHeight="1" x14ac:dyDescent="0.25">
      <c r="B269" s="214"/>
      <c r="C269" s="215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7"/>
      <c r="AD269" s="206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</row>
    <row r="270" spans="1:120" ht="20.100000000000001" customHeight="1" x14ac:dyDescent="0.25">
      <c r="B270" s="214"/>
      <c r="C270" s="215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7"/>
      <c r="AD270" s="206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</row>
    <row r="271" spans="1:120" ht="20.100000000000001" customHeight="1" x14ac:dyDescent="0.2">
      <c r="B271" s="379" t="s">
        <v>169</v>
      </c>
      <c r="C271" s="379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7"/>
      <c r="AD271" s="228"/>
      <c r="AE271" s="228"/>
      <c r="AF271" s="228"/>
      <c r="AG271" s="228"/>
      <c r="AH271" s="228"/>
      <c r="AI271" s="228"/>
      <c r="AJ271" s="228"/>
      <c r="AK271" s="228"/>
      <c r="AL271" s="228"/>
      <c r="AM271" s="228"/>
      <c r="AN271" s="228"/>
      <c r="AO271" s="228"/>
      <c r="AP271" s="228"/>
      <c r="AQ271" s="228"/>
      <c r="AR271" s="228"/>
      <c r="AS271" s="228"/>
      <c r="AT271" s="228"/>
      <c r="AU271" s="228"/>
      <c r="AV271" s="228"/>
      <c r="AW271" s="228"/>
      <c r="AX271" s="228"/>
      <c r="AY271" s="228"/>
      <c r="AZ271" s="228"/>
      <c r="BA271" s="228"/>
      <c r="BB271" s="228"/>
      <c r="BC271" s="228"/>
      <c r="BD271" s="228"/>
      <c r="BE271" s="228"/>
      <c r="BF271" s="228"/>
      <c r="BG271" s="228"/>
      <c r="BH271" s="228"/>
      <c r="BI271" s="228"/>
      <c r="BJ271" s="228"/>
      <c r="BK271" s="228"/>
      <c r="BL271" s="228"/>
      <c r="BM271" s="204" t="s">
        <v>147</v>
      </c>
      <c r="BN271" s="204"/>
      <c r="BO271" s="380">
        <f t="shared" ref="BO271" si="267">+BO53+BO54+BO90+BO29+BO82</f>
        <v>3.1219999999999999</v>
      </c>
      <c r="BP271" s="380">
        <f t="shared" ref="BP271:CO271" si="268">+BP53+BP54+BP90+BP29+BP82</f>
        <v>2.5954999999999999</v>
      </c>
      <c r="BQ271" s="380">
        <f t="shared" si="268"/>
        <v>1.7664500000000001</v>
      </c>
      <c r="BR271" s="380">
        <f t="shared" si="268"/>
        <v>1.19</v>
      </c>
      <c r="BS271" s="380">
        <f t="shared" si="268"/>
        <v>0.59928000000000003</v>
      </c>
      <c r="BT271" s="380">
        <f t="shared" si="268"/>
        <v>0.375</v>
      </c>
      <c r="BU271" s="380">
        <f t="shared" si="268"/>
        <v>0.83199999999999996</v>
      </c>
      <c r="BV271" s="380">
        <f t="shared" si="268"/>
        <v>0.78200000000000003</v>
      </c>
      <c r="BW271" s="380">
        <f t="shared" si="268"/>
        <v>0.78300000000000003</v>
      </c>
      <c r="BX271" s="380">
        <f t="shared" si="268"/>
        <v>0.78400000000000003</v>
      </c>
      <c r="BY271" s="380">
        <f t="shared" si="268"/>
        <v>0.217</v>
      </c>
      <c r="BZ271" s="380">
        <f t="shared" si="268"/>
        <v>2.8071681583999997</v>
      </c>
      <c r="CA271" s="380">
        <f t="shared" si="268"/>
        <v>15.853398158400003</v>
      </c>
      <c r="CB271" s="380">
        <f t="shared" si="268"/>
        <v>1.1879082852</v>
      </c>
      <c r="CC271" s="380">
        <f t="shared" si="268"/>
        <v>1.2166076293999999</v>
      </c>
      <c r="CD271" s="380">
        <f t="shared" si="268"/>
        <v>18.181407200999999</v>
      </c>
      <c r="CE271" s="380">
        <f t="shared" si="268"/>
        <v>11.9633462224</v>
      </c>
      <c r="CF271" s="380">
        <f t="shared" si="268"/>
        <v>176.55444711519999</v>
      </c>
      <c r="CG271" s="380">
        <f t="shared" si="268"/>
        <v>41.379251540200002</v>
      </c>
      <c r="CH271" s="380">
        <f t="shared" si="268"/>
        <v>59.612889138600003</v>
      </c>
      <c r="CI271" s="380">
        <f t="shared" si="268"/>
        <v>141.30161945339998</v>
      </c>
      <c r="CJ271" s="380">
        <f t="shared" si="268"/>
        <v>91.462457577000009</v>
      </c>
      <c r="CK271" s="380">
        <f t="shared" si="268"/>
        <v>29.992892925</v>
      </c>
      <c r="CL271" s="380">
        <f t="shared" si="268"/>
        <v>14.005588703800001</v>
      </c>
      <c r="CM271" s="380">
        <f t="shared" si="268"/>
        <v>53.59589019860001</v>
      </c>
      <c r="CN271" s="380">
        <f t="shared" si="268"/>
        <v>7.6998321784000003</v>
      </c>
      <c r="CO271" s="380">
        <f t="shared" si="268"/>
        <v>13.637029353800001</v>
      </c>
      <c r="CP271" s="204"/>
      <c r="CQ271" s="204"/>
      <c r="CR271" s="204"/>
      <c r="CS271" s="204"/>
    </row>
    <row r="272" spans="1:120" ht="20.100000000000001" customHeight="1" x14ac:dyDescent="0.2">
      <c r="B272" s="379" t="s">
        <v>170</v>
      </c>
      <c r="C272" s="379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 t="s">
        <v>146</v>
      </c>
      <c r="BN272" s="204"/>
      <c r="BO272" s="228">
        <f t="shared" ref="BO272" si="269">+BO30+BO32+BO72+BO74+BO31+BO73+BO33</f>
        <v>0</v>
      </c>
      <c r="BP272" s="228">
        <f t="shared" ref="BP272:CO272" si="270">+BP30+BP32+BP72+BP74+BP31+BP73+BP33</f>
        <v>0</v>
      </c>
      <c r="BQ272" s="228">
        <f t="shared" si="270"/>
        <v>0</v>
      </c>
      <c r="BR272" s="228">
        <f t="shared" si="270"/>
        <v>40.519954799999994</v>
      </c>
      <c r="BS272" s="228">
        <f t="shared" si="270"/>
        <v>52</v>
      </c>
      <c r="BT272" s="228">
        <f t="shared" si="270"/>
        <v>0</v>
      </c>
      <c r="BU272" s="228">
        <f t="shared" si="270"/>
        <v>704.97600000000011</v>
      </c>
      <c r="BV272" s="228">
        <f t="shared" si="270"/>
        <v>888.12000000000012</v>
      </c>
      <c r="BW272" s="228">
        <f t="shared" si="270"/>
        <v>164.64</v>
      </c>
      <c r="BX272" s="228">
        <f t="shared" si="270"/>
        <v>0</v>
      </c>
      <c r="BY272" s="228">
        <f t="shared" si="270"/>
        <v>17.952162875200003</v>
      </c>
      <c r="BZ272" s="228">
        <f t="shared" si="270"/>
        <v>280.04999999</v>
      </c>
      <c r="CA272" s="228">
        <f t="shared" si="270"/>
        <v>2148.2581176652002</v>
      </c>
      <c r="CB272" s="228">
        <f t="shared" si="270"/>
        <v>30.004000000000001</v>
      </c>
      <c r="CC272" s="228">
        <f t="shared" si="270"/>
        <v>0</v>
      </c>
      <c r="CD272" s="228">
        <f t="shared" si="270"/>
        <v>0</v>
      </c>
      <c r="CE272" s="228">
        <f t="shared" si="270"/>
        <v>0</v>
      </c>
      <c r="CF272" s="228">
        <f t="shared" si="270"/>
        <v>0</v>
      </c>
      <c r="CG272" s="228">
        <f t="shared" si="270"/>
        <v>18.873070104</v>
      </c>
      <c r="CH272" s="228">
        <f t="shared" si="270"/>
        <v>31.742034576000002</v>
      </c>
      <c r="CI272" s="228">
        <f t="shared" si="270"/>
        <v>38.779908456800001</v>
      </c>
      <c r="CJ272" s="228">
        <f t="shared" si="270"/>
        <v>25.582630783600003</v>
      </c>
      <c r="CK272" s="228">
        <f t="shared" si="270"/>
        <v>38.099068113399994</v>
      </c>
      <c r="CL272" s="228">
        <f t="shared" si="270"/>
        <v>34.4217647352</v>
      </c>
      <c r="CM272" s="228">
        <f t="shared" si="270"/>
        <v>30.886140550999997</v>
      </c>
      <c r="CN272" s="228">
        <f t="shared" si="270"/>
        <v>352.85828068720002</v>
      </c>
      <c r="CO272" s="228">
        <f t="shared" si="270"/>
        <v>130.48013772459998</v>
      </c>
      <c r="CP272" s="204"/>
      <c r="CQ272" s="204"/>
      <c r="CR272" s="204"/>
      <c r="CS272" s="204"/>
    </row>
    <row r="273" spans="2:97" ht="20.100000000000001" customHeight="1" x14ac:dyDescent="0.2">
      <c r="B273" s="379" t="s">
        <v>171</v>
      </c>
      <c r="C273" s="379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06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28" t="s">
        <v>145</v>
      </c>
      <c r="BN273" s="228"/>
      <c r="BO273" s="228">
        <f t="shared" ref="BO273" si="271">+BO21+BO62+BO93+BO96</f>
        <v>0</v>
      </c>
      <c r="BP273" s="228">
        <f t="shared" ref="BP273:CO273" si="272">+BP21+BP62+BP93+BP96</f>
        <v>0</v>
      </c>
      <c r="BQ273" s="228">
        <f t="shared" si="272"/>
        <v>0</v>
      </c>
      <c r="BR273" s="228">
        <f t="shared" si="272"/>
        <v>0</v>
      </c>
      <c r="BS273" s="228">
        <f t="shared" si="272"/>
        <v>1.08938</v>
      </c>
      <c r="BT273" s="228">
        <f t="shared" si="272"/>
        <v>0</v>
      </c>
      <c r="BU273" s="228">
        <f t="shared" si="272"/>
        <v>5.92</v>
      </c>
      <c r="BV273" s="228">
        <f t="shared" si="272"/>
        <v>0</v>
      </c>
      <c r="BW273" s="228">
        <f t="shared" si="272"/>
        <v>0</v>
      </c>
      <c r="BX273" s="228">
        <f t="shared" si="272"/>
        <v>0.29988199999999998</v>
      </c>
      <c r="BY273" s="228">
        <f t="shared" si="272"/>
        <v>0</v>
      </c>
      <c r="BZ273" s="228">
        <f t="shared" si="272"/>
        <v>0</v>
      </c>
      <c r="CA273" s="228">
        <f t="shared" si="272"/>
        <v>7.3092620000000004</v>
      </c>
      <c r="CB273" s="228">
        <f t="shared" si="272"/>
        <v>1.5</v>
      </c>
      <c r="CC273" s="228">
        <f t="shared" si="272"/>
        <v>2.0000010000000001</v>
      </c>
      <c r="CD273" s="228">
        <f t="shared" si="272"/>
        <v>2E-8</v>
      </c>
      <c r="CE273" s="228">
        <f t="shared" si="272"/>
        <v>0.25</v>
      </c>
      <c r="CF273" s="228">
        <f t="shared" si="272"/>
        <v>8</v>
      </c>
      <c r="CG273" s="228">
        <f t="shared" si="272"/>
        <v>0</v>
      </c>
      <c r="CH273" s="228">
        <f t="shared" si="272"/>
        <v>7</v>
      </c>
      <c r="CI273" s="228">
        <f t="shared" si="272"/>
        <v>0.84662099999999996</v>
      </c>
      <c r="CJ273" s="228">
        <f t="shared" si="272"/>
        <v>0.62308200000000002</v>
      </c>
      <c r="CK273" s="228">
        <f t="shared" si="272"/>
        <v>0.34300000000000003</v>
      </c>
      <c r="CL273" s="228">
        <f t="shared" si="272"/>
        <v>0</v>
      </c>
      <c r="CM273" s="228">
        <f t="shared" si="272"/>
        <v>18.5</v>
      </c>
      <c r="CN273" s="228">
        <f t="shared" si="272"/>
        <v>0.2</v>
      </c>
      <c r="CO273" s="228">
        <f t="shared" si="272"/>
        <v>0</v>
      </c>
      <c r="CP273" s="204"/>
      <c r="CQ273" s="204"/>
      <c r="CR273" s="204"/>
      <c r="CS273" s="204"/>
    </row>
    <row r="274" spans="2:97" ht="20.100000000000001" customHeight="1" x14ac:dyDescent="0.2">
      <c r="B274" s="379" t="s">
        <v>172</v>
      </c>
      <c r="C274" s="379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6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 t="s">
        <v>143</v>
      </c>
      <c r="BN274" s="204"/>
      <c r="BO274" s="228">
        <f t="shared" ref="BO274" si="273">+BO20+BO61</f>
        <v>1052.994322</v>
      </c>
      <c r="BP274" s="228">
        <f t="shared" ref="BP274:CO274" si="274">+BP20+BP61</f>
        <v>1052.8099070000001</v>
      </c>
      <c r="BQ274" s="228">
        <f t="shared" si="274"/>
        <v>979.01097300000004</v>
      </c>
      <c r="BR274" s="228">
        <f t="shared" si="274"/>
        <v>1027.0750869999999</v>
      </c>
      <c r="BS274" s="228">
        <f t="shared" si="274"/>
        <v>1074.820293</v>
      </c>
      <c r="BT274" s="228">
        <f t="shared" si="274"/>
        <v>1049.9542980000001</v>
      </c>
      <c r="BU274" s="228">
        <f t="shared" si="274"/>
        <v>1195.027184</v>
      </c>
      <c r="BV274" s="228">
        <f t="shared" si="274"/>
        <v>1033.5204659999999</v>
      </c>
      <c r="BW274" s="228">
        <f t="shared" si="274"/>
        <v>1174.2384609999999</v>
      </c>
      <c r="BX274" s="228">
        <f t="shared" si="274"/>
        <v>1262.657913</v>
      </c>
      <c r="BY274" s="228">
        <f t="shared" si="274"/>
        <v>1194.6190590000001</v>
      </c>
      <c r="BZ274" s="228">
        <f t="shared" si="274"/>
        <v>1374.775969</v>
      </c>
      <c r="CA274" s="228">
        <f t="shared" si="274"/>
        <v>13471.503932000001</v>
      </c>
      <c r="CB274" s="228">
        <f t="shared" si="274"/>
        <v>1108.948093</v>
      </c>
      <c r="CC274" s="228">
        <f t="shared" si="274"/>
        <v>1044.9414079999999</v>
      </c>
      <c r="CD274" s="228">
        <f t="shared" si="274"/>
        <v>1193.495273</v>
      </c>
      <c r="CE274" s="228">
        <f t="shared" si="274"/>
        <v>1054.235197</v>
      </c>
      <c r="CF274" s="228">
        <f t="shared" si="274"/>
        <v>1039.483502</v>
      </c>
      <c r="CG274" s="228">
        <f t="shared" si="274"/>
        <v>1062.1962940000001</v>
      </c>
      <c r="CH274" s="228">
        <f t="shared" si="274"/>
        <v>1141.535952</v>
      </c>
      <c r="CI274" s="228">
        <f t="shared" si="274"/>
        <v>1281.5901779999999</v>
      </c>
      <c r="CJ274" s="228">
        <f t="shared" si="274"/>
        <v>1201.8328710000001</v>
      </c>
      <c r="CK274" s="228">
        <f t="shared" si="274"/>
        <v>1256.04114</v>
      </c>
      <c r="CL274" s="228">
        <f t="shared" si="274"/>
        <v>1185.881449</v>
      </c>
      <c r="CM274" s="228">
        <f t="shared" si="274"/>
        <v>1564.7624499999999</v>
      </c>
      <c r="CN274" s="228">
        <f t="shared" si="274"/>
        <v>968.43935500999999</v>
      </c>
      <c r="CO274" s="228">
        <f t="shared" si="274"/>
        <v>919.74703</v>
      </c>
      <c r="CP274" s="204"/>
      <c r="CQ274" s="204"/>
      <c r="CR274" s="204"/>
      <c r="CS274" s="204"/>
    </row>
    <row r="275" spans="2:97" ht="20.100000000000001" customHeight="1" x14ac:dyDescent="0.2">
      <c r="B275" s="379" t="s">
        <v>173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06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 t="s">
        <v>144</v>
      </c>
      <c r="BN275" s="204"/>
      <c r="BO275" s="228">
        <f t="shared" ref="BO275" si="275">+BO47+BO48+BO49+BO50</f>
        <v>4333.7999999999993</v>
      </c>
      <c r="BP275" s="228">
        <f t="shared" ref="BP275:CO275" si="276">+BP47+BP48+BP49+BP50</f>
        <v>2806.54</v>
      </c>
      <c r="BQ275" s="228">
        <f t="shared" si="276"/>
        <v>2967.22</v>
      </c>
      <c r="BR275" s="228">
        <f t="shared" si="276"/>
        <v>3168.92</v>
      </c>
      <c r="BS275" s="228">
        <f t="shared" si="276"/>
        <v>3711.72</v>
      </c>
      <c r="BT275" s="228">
        <f t="shared" si="276"/>
        <v>3653.3600000000006</v>
      </c>
      <c r="BU275" s="228">
        <f t="shared" si="276"/>
        <v>3718.96</v>
      </c>
      <c r="BV275" s="228">
        <f t="shared" si="276"/>
        <v>3639.95</v>
      </c>
      <c r="BW275" s="228">
        <f t="shared" si="276"/>
        <v>2828.7513316999998</v>
      </c>
      <c r="BX275" s="228">
        <f t="shared" si="276"/>
        <v>4454.6099999999997</v>
      </c>
      <c r="BY275" s="228">
        <f t="shared" si="276"/>
        <v>3451.4500000000003</v>
      </c>
      <c r="BZ275" s="228">
        <f t="shared" si="276"/>
        <v>5895.6600000000008</v>
      </c>
      <c r="CA275" s="228">
        <f t="shared" si="276"/>
        <v>44630.9413317</v>
      </c>
      <c r="CB275" s="228">
        <f t="shared" si="276"/>
        <v>4175.38</v>
      </c>
      <c r="CC275" s="228">
        <f t="shared" si="276"/>
        <v>2767.54</v>
      </c>
      <c r="CD275" s="228">
        <f t="shared" si="276"/>
        <v>3303.2200000000003</v>
      </c>
      <c r="CE275" s="228">
        <f t="shared" si="276"/>
        <v>3613.71</v>
      </c>
      <c r="CF275" s="228">
        <f t="shared" si="276"/>
        <v>3755.64</v>
      </c>
      <c r="CG275" s="228">
        <f t="shared" si="276"/>
        <v>3970.2000000000003</v>
      </c>
      <c r="CH275" s="228">
        <f t="shared" si="276"/>
        <v>3493.4500000000003</v>
      </c>
      <c r="CI275" s="228">
        <f t="shared" si="276"/>
        <v>3404.75</v>
      </c>
      <c r="CJ275" s="228">
        <f t="shared" si="276"/>
        <v>3701.9300000000003</v>
      </c>
      <c r="CK275" s="228">
        <f t="shared" si="276"/>
        <v>4514.6100000000006</v>
      </c>
      <c r="CL275" s="228">
        <f t="shared" si="276"/>
        <v>3824.46</v>
      </c>
      <c r="CM275" s="228">
        <f t="shared" si="276"/>
        <v>7438.6299999999992</v>
      </c>
      <c r="CN275" s="228">
        <f t="shared" si="276"/>
        <v>4000.9300000000003</v>
      </c>
      <c r="CO275" s="228">
        <f t="shared" si="276"/>
        <v>3344.1800000000003</v>
      </c>
      <c r="CP275" s="204"/>
      <c r="CQ275" s="204"/>
      <c r="CR275" s="204"/>
      <c r="CS275" s="204"/>
    </row>
    <row r="276" spans="2:97" ht="20.100000000000001" customHeight="1" x14ac:dyDescent="0.2">
      <c r="B276" s="379" t="s">
        <v>174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6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142</v>
      </c>
      <c r="BN276" s="204"/>
      <c r="BO276" s="228">
        <f t="shared" ref="BO276" si="277">+BO19+BO60</f>
        <v>3390.4737929700004</v>
      </c>
      <c r="BP276" s="228">
        <f t="shared" ref="BP276:CO276" si="278">+BP19+BP60</f>
        <v>2871.1034455999998</v>
      </c>
      <c r="BQ276" s="228">
        <f t="shared" si="278"/>
        <v>3123.1136898899999</v>
      </c>
      <c r="BR276" s="228">
        <f t="shared" si="278"/>
        <v>5352.9278224000009</v>
      </c>
      <c r="BS276" s="228">
        <f t="shared" si="278"/>
        <v>3756.2707541899995</v>
      </c>
      <c r="BT276" s="228">
        <f t="shared" si="278"/>
        <v>3248.7492224100001</v>
      </c>
      <c r="BU276" s="228">
        <f t="shared" si="278"/>
        <v>6328.4057542299997</v>
      </c>
      <c r="BV276" s="228">
        <f t="shared" si="278"/>
        <v>3236.4149775599999</v>
      </c>
      <c r="BW276" s="228">
        <f t="shared" si="278"/>
        <v>1846.9684792600001</v>
      </c>
      <c r="BX276" s="228">
        <f t="shared" si="278"/>
        <v>2213.7584241300001</v>
      </c>
      <c r="BY276" s="228">
        <f t="shared" si="278"/>
        <v>1695.3808072300001</v>
      </c>
      <c r="BZ276" s="228">
        <f t="shared" si="278"/>
        <v>2037.3528936900002</v>
      </c>
      <c r="CA276" s="228">
        <f t="shared" si="278"/>
        <v>39100.920063560006</v>
      </c>
      <c r="CB276" s="228">
        <f t="shared" si="278"/>
        <v>2464.2855941500006</v>
      </c>
      <c r="CC276" s="228">
        <f t="shared" si="278"/>
        <v>1872.9894978</v>
      </c>
      <c r="CD276" s="228">
        <f t="shared" si="278"/>
        <v>2119.3694668500002</v>
      </c>
      <c r="CE276" s="228">
        <f t="shared" si="278"/>
        <v>5697.63090422</v>
      </c>
      <c r="CF276" s="228">
        <f t="shared" si="278"/>
        <v>2727.829946840001</v>
      </c>
      <c r="CG276" s="228">
        <f t="shared" si="278"/>
        <v>2038.8189527900001</v>
      </c>
      <c r="CH276" s="228">
        <f t="shared" si="278"/>
        <v>5197.9674052500013</v>
      </c>
      <c r="CI276" s="228">
        <f t="shared" si="278"/>
        <v>1987.1016257700001</v>
      </c>
      <c r="CJ276" s="228">
        <f t="shared" si="278"/>
        <v>1997.3706903000002</v>
      </c>
      <c r="CK276" s="228">
        <f t="shared" si="278"/>
        <v>2155.2741651599999</v>
      </c>
      <c r="CL276" s="228">
        <f t="shared" si="278"/>
        <v>2062.3663396299999</v>
      </c>
      <c r="CM276" s="228">
        <f t="shared" si="278"/>
        <v>2071.0806519600001</v>
      </c>
      <c r="CN276" s="228">
        <f t="shared" si="278"/>
        <v>2581.0066849600007</v>
      </c>
      <c r="CO276" s="228">
        <f t="shared" si="278"/>
        <v>1839.0655872600005</v>
      </c>
      <c r="CP276" s="204"/>
      <c r="CQ276" s="204"/>
      <c r="CR276" s="204"/>
      <c r="CS276" s="204"/>
    </row>
    <row r="277" spans="2:97" ht="20.100000000000001" customHeight="1" x14ac:dyDescent="0.2">
      <c r="B277" s="379" t="s">
        <v>175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 t="s">
        <v>139</v>
      </c>
      <c r="BN277" s="204"/>
      <c r="BO277" s="228">
        <f>+BO17+BO18+BO58+BO59+BO42+BO43+BO83+BO84</f>
        <v>6859.5769037228001</v>
      </c>
      <c r="BP277" s="228">
        <f t="shared" ref="BP277:CO277" si="279">+BP17+BP18+BP58+BP59+BP42+BP43+BP83+BP84</f>
        <v>4582.6181530740014</v>
      </c>
      <c r="BQ277" s="228">
        <f t="shared" si="279"/>
        <v>4885.6183992109991</v>
      </c>
      <c r="BR277" s="228">
        <f t="shared" si="279"/>
        <v>3910.7501467030011</v>
      </c>
      <c r="BS277" s="228">
        <f t="shared" si="279"/>
        <v>3535.4506506003995</v>
      </c>
      <c r="BT277" s="228">
        <f t="shared" si="279"/>
        <v>2740.2788537480001</v>
      </c>
      <c r="BU277" s="228">
        <f t="shared" si="279"/>
        <v>2687.6473191052005</v>
      </c>
      <c r="BV277" s="228">
        <f t="shared" si="279"/>
        <v>2736.7158316232003</v>
      </c>
      <c r="BW277" s="228">
        <f t="shared" si="279"/>
        <v>4460.5547425676014</v>
      </c>
      <c r="BX277" s="228">
        <f t="shared" si="279"/>
        <v>4891.5729757667996</v>
      </c>
      <c r="BY277" s="228">
        <f t="shared" si="279"/>
        <v>3482.7561866048004</v>
      </c>
      <c r="BZ277" s="228">
        <f t="shared" si="279"/>
        <v>5216.6364894028011</v>
      </c>
      <c r="CA277" s="228">
        <f t="shared" si="279"/>
        <v>49990.176652129609</v>
      </c>
      <c r="CB277" s="228">
        <f t="shared" si="279"/>
        <v>4424.8975493047983</v>
      </c>
      <c r="CC277" s="228">
        <f t="shared" si="279"/>
        <v>4466.1600077976</v>
      </c>
      <c r="CD277" s="228">
        <f t="shared" si="279"/>
        <v>5916.9033128519986</v>
      </c>
      <c r="CE277" s="228">
        <f t="shared" si="279"/>
        <v>5322.3727806596016</v>
      </c>
      <c r="CF277" s="228">
        <f t="shared" si="279"/>
        <v>5196.4883984571989</v>
      </c>
      <c r="CG277" s="228">
        <f t="shared" si="279"/>
        <v>6411.1098343360009</v>
      </c>
      <c r="CH277" s="228">
        <f t="shared" si="279"/>
        <v>6259.0206265180004</v>
      </c>
      <c r="CI277" s="228">
        <f t="shared" si="279"/>
        <v>5648.4633926755996</v>
      </c>
      <c r="CJ277" s="228">
        <f t="shared" si="279"/>
        <v>4585.5871353615994</v>
      </c>
      <c r="CK277" s="228">
        <f t="shared" si="279"/>
        <v>6262.3217462740013</v>
      </c>
      <c r="CL277" s="228">
        <f t="shared" si="279"/>
        <v>4542.7098989775986</v>
      </c>
      <c r="CM277" s="228">
        <f t="shared" si="279"/>
        <v>3732.7825270623998</v>
      </c>
      <c r="CN277" s="228">
        <f t="shared" si="279"/>
        <v>4276.6196938027997</v>
      </c>
      <c r="CO277" s="228">
        <f t="shared" si="279"/>
        <v>4696.2010803339999</v>
      </c>
      <c r="CP277" s="204"/>
      <c r="CQ277" s="204"/>
      <c r="CR277" s="204"/>
      <c r="CS277" s="204"/>
    </row>
    <row r="278" spans="2:97" ht="20.100000000000001" customHeight="1" x14ac:dyDescent="0.2">
      <c r="B278" s="379" t="s">
        <v>176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141</v>
      </c>
      <c r="BN278" s="204"/>
      <c r="BO278" s="228">
        <f>+BO16+BO34+BO57+BO36+BO37+BO38+BO75+BO71+BO77+BO78+BO79+BO23+BO64+BO35+BO76+BO27+BO68+BO87+BO46+BO85+BO86+BO44+BO45+BO69</f>
        <v>9845.1655824104</v>
      </c>
      <c r="BP278" s="228">
        <f t="shared" ref="BP278:CO278" si="280">+BP16+BP34+BP57+BP36+BP37+BP38+BP75+BP71+BP77+BP78+BP79+BP23+BP64+BP35+BP76+BP27+BP68+BP87+BP46+BP85+BP86+BP44+BP45+BP69</f>
        <v>9170.583745846001</v>
      </c>
      <c r="BQ278" s="228">
        <f t="shared" si="280"/>
        <v>11878.170203798196</v>
      </c>
      <c r="BR278" s="228">
        <f t="shared" si="280"/>
        <v>12799.970977451796</v>
      </c>
      <c r="BS278" s="228">
        <f t="shared" si="280"/>
        <v>14338.209533116396</v>
      </c>
      <c r="BT278" s="228">
        <f t="shared" si="280"/>
        <v>12323.583872643003</v>
      </c>
      <c r="BU278" s="228">
        <f t="shared" si="280"/>
        <v>15149.665670221197</v>
      </c>
      <c r="BV278" s="228">
        <f t="shared" si="280"/>
        <v>11963.528728274596</v>
      </c>
      <c r="BW278" s="228">
        <f t="shared" si="280"/>
        <v>11208.891089718396</v>
      </c>
      <c r="BX278" s="228">
        <f t="shared" si="280"/>
        <v>13927.135650374204</v>
      </c>
      <c r="BY278" s="228">
        <f t="shared" si="280"/>
        <v>10695.304372054401</v>
      </c>
      <c r="BZ278" s="228">
        <f t="shared" si="280"/>
        <v>13850.403902481807</v>
      </c>
      <c r="CA278" s="228">
        <f t="shared" si="280"/>
        <v>147150.61332839043</v>
      </c>
      <c r="CB278" s="228">
        <f t="shared" si="280"/>
        <v>11738.614360016803</v>
      </c>
      <c r="CC278" s="228">
        <f t="shared" si="280"/>
        <v>10603.260288767597</v>
      </c>
      <c r="CD278" s="228">
        <f t="shared" si="280"/>
        <v>11798.974069799797</v>
      </c>
      <c r="CE278" s="228">
        <f t="shared" si="280"/>
        <v>15640.275025244997</v>
      </c>
      <c r="CF278" s="228">
        <f t="shared" si="280"/>
        <v>12674.392616383599</v>
      </c>
      <c r="CG278" s="228">
        <f t="shared" si="280"/>
        <v>12776.406817208794</v>
      </c>
      <c r="CH278" s="228">
        <f t="shared" si="280"/>
        <v>16317.033206893606</v>
      </c>
      <c r="CI278" s="228">
        <f t="shared" si="280"/>
        <v>11346.074694733201</v>
      </c>
      <c r="CJ278" s="228">
        <f t="shared" si="280"/>
        <v>9882.5528240587973</v>
      </c>
      <c r="CK278" s="228">
        <f t="shared" si="280"/>
        <v>11607.96570810501</v>
      </c>
      <c r="CL278" s="228">
        <f t="shared" si="280"/>
        <v>10960.931696684</v>
      </c>
      <c r="CM278" s="228">
        <f t="shared" si="280"/>
        <v>15893.932633795199</v>
      </c>
      <c r="CN278" s="228">
        <f t="shared" si="280"/>
        <v>14342.600736011396</v>
      </c>
      <c r="CO278" s="228">
        <f t="shared" si="280"/>
        <v>15081.927229999619</v>
      </c>
      <c r="CP278" s="204"/>
      <c r="CQ278" s="204"/>
      <c r="CR278" s="204"/>
      <c r="CS278" s="204"/>
    </row>
    <row r="279" spans="2:97" ht="20.100000000000001" customHeight="1" x14ac:dyDescent="0.2">
      <c r="B279" s="379" t="s">
        <v>177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7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6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140</v>
      </c>
      <c r="BN279" s="204"/>
      <c r="BO279" s="228">
        <f t="shared" ref="BO279" si="281">+BO22+BO28+BO63+BO70</f>
        <v>12964.190880851598</v>
      </c>
      <c r="BP279" s="228">
        <f t="shared" ref="BP279:CO279" si="282">+BP22+BP28+BP63+BP70</f>
        <v>10364.493823453204</v>
      </c>
      <c r="BQ279" s="228">
        <f t="shared" si="282"/>
        <v>10472.582842125599</v>
      </c>
      <c r="BR279" s="228">
        <f t="shared" si="282"/>
        <v>13151.908600921595</v>
      </c>
      <c r="BS279" s="228">
        <f t="shared" si="282"/>
        <v>13241.075117342001</v>
      </c>
      <c r="BT279" s="228">
        <f t="shared" si="282"/>
        <v>11707.749688541597</v>
      </c>
      <c r="BU279" s="228">
        <f t="shared" si="282"/>
        <v>14656.543309713194</v>
      </c>
      <c r="BV279" s="228">
        <f t="shared" si="282"/>
        <v>11245.688171367994</v>
      </c>
      <c r="BW279" s="228">
        <f t="shared" si="282"/>
        <v>13284.6145515596</v>
      </c>
      <c r="BX279" s="228">
        <f t="shared" si="282"/>
        <v>13171.345551372004</v>
      </c>
      <c r="BY279" s="228">
        <f t="shared" si="282"/>
        <v>11006.592981879203</v>
      </c>
      <c r="BZ279" s="228">
        <f t="shared" si="282"/>
        <v>16920.756149307996</v>
      </c>
      <c r="CA279" s="228">
        <f t="shared" si="282"/>
        <v>152187.54166843559</v>
      </c>
      <c r="CB279" s="228">
        <f t="shared" si="282"/>
        <v>12940.746403763605</v>
      </c>
      <c r="CC279" s="228">
        <f t="shared" si="282"/>
        <v>10913.8590345952</v>
      </c>
      <c r="CD279" s="228">
        <f t="shared" si="282"/>
        <v>11259.193025132005</v>
      </c>
      <c r="CE279" s="228">
        <f t="shared" si="282"/>
        <v>13008.093457273593</v>
      </c>
      <c r="CF279" s="228">
        <f t="shared" si="282"/>
        <v>11620.775444185601</v>
      </c>
      <c r="CG279" s="228">
        <f t="shared" si="282"/>
        <v>12579.213577553195</v>
      </c>
      <c r="CH279" s="228">
        <f t="shared" si="282"/>
        <v>13609.245798002003</v>
      </c>
      <c r="CI279" s="228">
        <f t="shared" si="282"/>
        <v>11013.688348970802</v>
      </c>
      <c r="CJ279" s="228">
        <f t="shared" si="282"/>
        <v>12545.735823881207</v>
      </c>
      <c r="CK279" s="228">
        <f t="shared" si="282"/>
        <v>15680.800363019202</v>
      </c>
      <c r="CL279" s="228">
        <f t="shared" si="282"/>
        <v>13102.683475493195</v>
      </c>
      <c r="CM279" s="228">
        <f t="shared" si="282"/>
        <v>19346.20569899719</v>
      </c>
      <c r="CN279" s="228">
        <f t="shared" si="282"/>
        <v>12235.402745810399</v>
      </c>
      <c r="CO279" s="228">
        <f t="shared" si="282"/>
        <v>10860.803291358796</v>
      </c>
      <c r="CP279" s="204"/>
      <c r="CQ279" s="204"/>
      <c r="CR279" s="204"/>
      <c r="CS279" s="204"/>
    </row>
    <row r="280" spans="2:97" ht="20.100000000000001" customHeight="1" x14ac:dyDescent="0.2">
      <c r="B280" s="379" t="s">
        <v>178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7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6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163</v>
      </c>
      <c r="BN280" s="204"/>
      <c r="BO280" s="228">
        <f t="shared" ref="BO280" si="283">+BO24+BO25+BO26+BO51+BO65+BO66+BO67+BO88</f>
        <v>0</v>
      </c>
      <c r="BP280" s="228">
        <f t="shared" ref="BP280:CO280" si="284">+BP24+BP25+BP26+BP51+BP65+BP66+BP67+BP88</f>
        <v>0</v>
      </c>
      <c r="BQ280" s="228">
        <f t="shared" si="284"/>
        <v>0</v>
      </c>
      <c r="BR280" s="228">
        <f t="shared" si="284"/>
        <v>0</v>
      </c>
      <c r="BS280" s="228">
        <f t="shared" si="284"/>
        <v>0</v>
      </c>
      <c r="BT280" s="228">
        <f t="shared" si="284"/>
        <v>0</v>
      </c>
      <c r="BU280" s="228">
        <f t="shared" si="284"/>
        <v>0</v>
      </c>
      <c r="BV280" s="228">
        <f t="shared" si="284"/>
        <v>0</v>
      </c>
      <c r="BW280" s="228">
        <f t="shared" si="284"/>
        <v>0</v>
      </c>
      <c r="BX280" s="228">
        <f t="shared" si="284"/>
        <v>0</v>
      </c>
      <c r="BY280" s="228">
        <f t="shared" si="284"/>
        <v>0</v>
      </c>
      <c r="BZ280" s="228">
        <f t="shared" si="284"/>
        <v>418.43892826239994</v>
      </c>
      <c r="CA280" s="228">
        <f t="shared" si="284"/>
        <v>418.43892826239994</v>
      </c>
      <c r="CB280" s="228">
        <f t="shared" si="284"/>
        <v>299.78410955440006</v>
      </c>
      <c r="CC280" s="228">
        <f t="shared" si="284"/>
        <v>266.46611803200005</v>
      </c>
      <c r="CD280" s="228">
        <f t="shared" si="284"/>
        <v>287.03975270440009</v>
      </c>
      <c r="CE280" s="228">
        <f t="shared" si="284"/>
        <v>265.10947830280003</v>
      </c>
      <c r="CF280" s="228">
        <f t="shared" si="284"/>
        <v>279.11209250960013</v>
      </c>
      <c r="CG280" s="228">
        <f t="shared" si="284"/>
        <v>308.78852545400008</v>
      </c>
      <c r="CH280" s="228">
        <f t="shared" si="284"/>
        <v>301.00348086679998</v>
      </c>
      <c r="CI280" s="228">
        <f t="shared" si="284"/>
        <v>294.2946701084</v>
      </c>
      <c r="CJ280" s="228">
        <f t="shared" si="284"/>
        <v>282.66735069959998</v>
      </c>
      <c r="CK280" s="228">
        <f t="shared" si="284"/>
        <v>279.63173816359995</v>
      </c>
      <c r="CL280" s="228">
        <f t="shared" si="284"/>
        <v>311.49051098839999</v>
      </c>
      <c r="CM280" s="228">
        <f t="shared" si="284"/>
        <v>423.41188911120014</v>
      </c>
      <c r="CN280" s="228">
        <f t="shared" si="284"/>
        <v>319.08597512480003</v>
      </c>
      <c r="CO280" s="228">
        <f t="shared" si="284"/>
        <v>306.15101763119981</v>
      </c>
      <c r="CP280" s="204"/>
      <c r="CQ280" s="204"/>
      <c r="CR280" s="204"/>
      <c r="CS280" s="204"/>
    </row>
    <row r="281" spans="2:97" ht="20.100000000000001" customHeight="1" thickBot="1" x14ac:dyDescent="0.25">
      <c r="B281" s="379" t="s">
        <v>185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7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6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28">
        <f t="shared" ref="BO281" si="285">+BO39+BO40+BO80+BO81+BO89+BO52+BO41</f>
        <v>0</v>
      </c>
      <c r="BP281" s="228">
        <f t="shared" ref="BP281:CO281" si="286">+BP39+BP40+BP80+BP81+BP89+BP52+BP41</f>
        <v>0</v>
      </c>
      <c r="BQ281" s="228">
        <f t="shared" si="286"/>
        <v>0</v>
      </c>
      <c r="BR281" s="228">
        <f t="shared" si="286"/>
        <v>0</v>
      </c>
      <c r="BS281" s="228">
        <f t="shared" si="286"/>
        <v>0</v>
      </c>
      <c r="BT281" s="228">
        <f t="shared" si="286"/>
        <v>0</v>
      </c>
      <c r="BU281" s="228">
        <f t="shared" si="286"/>
        <v>0</v>
      </c>
      <c r="BV281" s="228">
        <f t="shared" si="286"/>
        <v>0</v>
      </c>
      <c r="BW281" s="228">
        <f t="shared" si="286"/>
        <v>0</v>
      </c>
      <c r="BX281" s="228">
        <f t="shared" si="286"/>
        <v>0</v>
      </c>
      <c r="BY281" s="228">
        <f t="shared" si="286"/>
        <v>0</v>
      </c>
      <c r="BZ281" s="228">
        <f t="shared" si="286"/>
        <v>0</v>
      </c>
      <c r="CA281" s="228">
        <f t="shared" si="286"/>
        <v>0</v>
      </c>
      <c r="CB281" s="228">
        <f t="shared" si="286"/>
        <v>0</v>
      </c>
      <c r="CC281" s="228">
        <f t="shared" si="286"/>
        <v>0</v>
      </c>
      <c r="CD281" s="228">
        <f t="shared" si="286"/>
        <v>0</v>
      </c>
      <c r="CE281" s="228">
        <f t="shared" si="286"/>
        <v>0</v>
      </c>
      <c r="CF281" s="228">
        <f t="shared" si="286"/>
        <v>0</v>
      </c>
      <c r="CG281" s="228">
        <f t="shared" si="286"/>
        <v>16.612965386399999</v>
      </c>
      <c r="CH281" s="228">
        <f t="shared" si="286"/>
        <v>31.092050340399997</v>
      </c>
      <c r="CI281" s="228">
        <f t="shared" si="286"/>
        <v>27.265099048399996</v>
      </c>
      <c r="CJ281" s="228">
        <f t="shared" si="286"/>
        <v>33.394732142800017</v>
      </c>
      <c r="CK281" s="228">
        <f t="shared" si="286"/>
        <v>26.044195848000001</v>
      </c>
      <c r="CL281" s="228">
        <f t="shared" si="286"/>
        <v>28.920757536800004</v>
      </c>
      <c r="CM281" s="228">
        <f t="shared" si="286"/>
        <v>49.443118980400001</v>
      </c>
      <c r="CN281" s="228">
        <f t="shared" si="286"/>
        <v>33.717136098800012</v>
      </c>
      <c r="CO281" s="228">
        <f t="shared" si="286"/>
        <v>32.474854239199999</v>
      </c>
      <c r="CP281" s="204"/>
      <c r="CQ281" s="204"/>
      <c r="CR281" s="204"/>
      <c r="CS281" s="204"/>
    </row>
    <row r="282" spans="2:97" ht="20.100000000000001" customHeight="1" thickBot="1" x14ac:dyDescent="0.3">
      <c r="B282" s="214"/>
      <c r="C282" s="215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7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6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381">
        <f t="shared" ref="BO282:CF282" si="287">SUM(BO271:BO281)</f>
        <v>38449.323481954794</v>
      </c>
      <c r="BP282" s="381">
        <f t="shared" si="287"/>
        <v>30850.744574973207</v>
      </c>
      <c r="BQ282" s="381">
        <f t="shared" si="287"/>
        <v>34307.482558024793</v>
      </c>
      <c r="BR282" s="381">
        <f t="shared" si="287"/>
        <v>39453.262589276397</v>
      </c>
      <c r="BS282" s="381">
        <f t="shared" si="287"/>
        <v>39711.235008248797</v>
      </c>
      <c r="BT282" s="381">
        <f t="shared" si="287"/>
        <v>34724.050935342602</v>
      </c>
      <c r="BU282" s="381">
        <f t="shared" si="287"/>
        <v>44447.977237269588</v>
      </c>
      <c r="BV282" s="381">
        <f t="shared" si="287"/>
        <v>34744.720174825794</v>
      </c>
      <c r="BW282" s="381">
        <f t="shared" si="287"/>
        <v>34969.441655805596</v>
      </c>
      <c r="BX282" s="381">
        <f t="shared" si="287"/>
        <v>39922.164396643006</v>
      </c>
      <c r="BY282" s="381">
        <f t="shared" si="287"/>
        <v>31544.272569643606</v>
      </c>
      <c r="BZ282" s="381">
        <f t="shared" si="287"/>
        <v>45996.881500293413</v>
      </c>
      <c r="CA282" s="381">
        <f t="shared" si="287"/>
        <v>449121.55668230163</v>
      </c>
      <c r="CB282" s="381">
        <f t="shared" si="287"/>
        <v>37185.348018074801</v>
      </c>
      <c r="CC282" s="381">
        <f t="shared" si="287"/>
        <v>31938.432963621795</v>
      </c>
      <c r="CD282" s="381">
        <f t="shared" si="287"/>
        <v>35896.3763075592</v>
      </c>
      <c r="CE282" s="381">
        <f t="shared" si="287"/>
        <v>44613.640188923389</v>
      </c>
      <c r="CF282" s="381">
        <f t="shared" si="287"/>
        <v>37478.276447491196</v>
      </c>
      <c r="CG282" s="466">
        <f t="shared" ref="CG282:CL282" si="288">SUM(CG271:CG281)</f>
        <v>39223.599288372592</v>
      </c>
      <c r="CH282" s="467">
        <f t="shared" si="288"/>
        <v>46448.703443585408</v>
      </c>
      <c r="CI282" s="467">
        <f t="shared" si="288"/>
        <v>35184.15615821661</v>
      </c>
      <c r="CJ282" s="467">
        <f t="shared" si="288"/>
        <v>34348.739597804604</v>
      </c>
      <c r="CK282" s="467">
        <f t="shared" si="288"/>
        <v>41851.124017608214</v>
      </c>
      <c r="CL282" s="467">
        <f t="shared" si="288"/>
        <v>36067.871481748989</v>
      </c>
      <c r="CM282" s="467">
        <f t="shared" ref="CM282:CN282" si="289">SUM(CM271:CM281)</f>
        <v>50623.231000655986</v>
      </c>
      <c r="CN282" s="467">
        <f t="shared" si="289"/>
        <v>39118.560439683795</v>
      </c>
      <c r="CO282" s="467">
        <f t="shared" ref="CO282" si="290">SUM(CO271:CO281)</f>
        <v>37224.667257901216</v>
      </c>
      <c r="CP282" s="204"/>
      <c r="CQ282" s="204"/>
      <c r="CR282" s="204"/>
      <c r="CS282" s="204"/>
    </row>
    <row r="283" spans="2:97" ht="20.100000000000001" customHeight="1" x14ac:dyDescent="0.25">
      <c r="B283" s="214"/>
      <c r="C283" s="215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28"/>
      <c r="BX283" s="228"/>
      <c r="BY283" s="228"/>
      <c r="BZ283" s="228"/>
      <c r="CA283" s="228"/>
      <c r="CB283" s="228"/>
      <c r="CC283" s="228"/>
      <c r="CD283" s="228"/>
      <c r="CE283" s="228"/>
      <c r="CF283" s="228"/>
      <c r="CG283" s="228"/>
      <c r="CH283" s="228"/>
      <c r="CI283" s="228"/>
      <c r="CJ283" s="228"/>
      <c r="CK283" s="228"/>
      <c r="CL283" s="228"/>
      <c r="CM283" s="228"/>
      <c r="CN283" s="228"/>
      <c r="CO283" s="228"/>
      <c r="CP283" s="204"/>
      <c r="CQ283" s="204"/>
      <c r="CR283" s="204"/>
      <c r="CS283" s="204"/>
    </row>
    <row r="284" spans="2:97" ht="20.100000000000001" customHeight="1" x14ac:dyDescent="0.25">
      <c r="B284" s="214"/>
      <c r="C284" s="215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28">
        <f t="shared" ref="BO284:CO284" si="291">+BO282-BO13</f>
        <v>0</v>
      </c>
      <c r="BP284" s="228">
        <f t="shared" si="291"/>
        <v>0</v>
      </c>
      <c r="BQ284" s="228">
        <f t="shared" si="291"/>
        <v>0</v>
      </c>
      <c r="BR284" s="228">
        <f t="shared" si="291"/>
        <v>0</v>
      </c>
      <c r="BS284" s="228">
        <f t="shared" si="291"/>
        <v>0</v>
      </c>
      <c r="BT284" s="228">
        <f t="shared" si="291"/>
        <v>0</v>
      </c>
      <c r="BU284" s="228">
        <f t="shared" si="291"/>
        <v>0</v>
      </c>
      <c r="BV284" s="228">
        <f t="shared" si="291"/>
        <v>0</v>
      </c>
      <c r="BW284" s="228">
        <f t="shared" si="291"/>
        <v>0</v>
      </c>
      <c r="BX284" s="228">
        <f t="shared" si="291"/>
        <v>0</v>
      </c>
      <c r="BY284" s="228">
        <f t="shared" si="291"/>
        <v>0</v>
      </c>
      <c r="BZ284" s="228">
        <f t="shared" si="291"/>
        <v>0</v>
      </c>
      <c r="CA284" s="228">
        <f t="shared" si="291"/>
        <v>0</v>
      </c>
      <c r="CB284" s="228">
        <f t="shared" si="291"/>
        <v>0</v>
      </c>
      <c r="CC284" s="228">
        <f t="shared" si="291"/>
        <v>0</v>
      </c>
      <c r="CD284" s="228">
        <f t="shared" si="291"/>
        <v>0</v>
      </c>
      <c r="CE284" s="228">
        <f t="shared" si="291"/>
        <v>0</v>
      </c>
      <c r="CF284" s="228">
        <f t="shared" si="291"/>
        <v>0</v>
      </c>
      <c r="CG284" s="228">
        <f t="shared" si="291"/>
        <v>0</v>
      </c>
      <c r="CH284" s="228">
        <f t="shared" si="291"/>
        <v>0</v>
      </c>
      <c r="CI284" s="228">
        <f t="shared" si="291"/>
        <v>0</v>
      </c>
      <c r="CJ284" s="228">
        <f t="shared" si="291"/>
        <v>0</v>
      </c>
      <c r="CK284" s="228">
        <f t="shared" si="291"/>
        <v>0</v>
      </c>
      <c r="CL284" s="228">
        <f t="shared" si="291"/>
        <v>0</v>
      </c>
      <c r="CM284" s="228">
        <f t="shared" si="291"/>
        <v>0</v>
      </c>
      <c r="CN284" s="228">
        <f t="shared" si="291"/>
        <v>0</v>
      </c>
      <c r="CO284" s="228">
        <f t="shared" si="291"/>
        <v>0</v>
      </c>
      <c r="CP284" s="204"/>
      <c r="CQ284" s="204"/>
      <c r="CR284" s="204"/>
      <c r="CS284" s="204"/>
    </row>
    <row r="285" spans="2:97" ht="20.100000000000001" customHeight="1" x14ac:dyDescent="0.25">
      <c r="B285" s="214"/>
      <c r="C285" s="215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  <c r="CR285" s="204"/>
      <c r="CS285" s="204"/>
    </row>
    <row r="286" spans="2:97" ht="20.100000000000001" customHeight="1" x14ac:dyDescent="0.25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28"/>
      <c r="BP286" s="228"/>
      <c r="BQ286" s="228"/>
      <c r="BR286" s="228"/>
      <c r="BS286" s="228"/>
      <c r="BT286" s="228"/>
      <c r="BU286" s="228"/>
      <c r="BV286" s="228"/>
      <c r="BW286" s="228"/>
      <c r="BX286" s="228"/>
      <c r="BY286" s="228"/>
      <c r="BZ286" s="228"/>
      <c r="CA286" s="228"/>
      <c r="CB286" s="228"/>
      <c r="CC286" s="228"/>
      <c r="CD286" s="228"/>
      <c r="CE286" s="228"/>
      <c r="CF286" s="228"/>
      <c r="CG286" s="228"/>
      <c r="CH286" s="228"/>
      <c r="CI286" s="228"/>
      <c r="CJ286" s="228"/>
      <c r="CK286" s="228"/>
      <c r="CL286" s="228"/>
      <c r="CM286" s="228"/>
      <c r="CN286" s="228"/>
      <c r="CO286" s="228"/>
      <c r="CP286" s="204"/>
      <c r="CQ286" s="204"/>
      <c r="CR286" s="204"/>
      <c r="CS286" s="204"/>
    </row>
    <row r="287" spans="2:97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28"/>
      <c r="BP287" s="228"/>
      <c r="BQ287" s="228"/>
      <c r="BR287" s="228"/>
      <c r="BS287" s="228"/>
      <c r="BT287" s="228"/>
      <c r="BU287" s="228"/>
      <c r="BV287" s="228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04"/>
      <c r="CQ287" s="204"/>
      <c r="CR287" s="204"/>
      <c r="CS287" s="204"/>
    </row>
    <row r="288" spans="2:97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</row>
    <row r="289" spans="2:97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</row>
    <row r="290" spans="2:97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</row>
    <row r="291" spans="2:97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</row>
    <row r="292" spans="2:97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</row>
    <row r="293" spans="2:97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</row>
    <row r="294" spans="2:97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</row>
    <row r="295" spans="2:97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</row>
    <row r="296" spans="2:97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</row>
    <row r="297" spans="2:97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</row>
    <row r="298" spans="2:97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</row>
    <row r="299" spans="2:97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</row>
    <row r="300" spans="2:97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</row>
    <row r="301" spans="2:97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</row>
    <row r="302" spans="2:97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</row>
    <row r="303" spans="2:97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</row>
    <row r="304" spans="2:97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</row>
    <row r="305" spans="2:97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</row>
    <row r="306" spans="2:97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</row>
    <row r="307" spans="2:97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</row>
    <row r="308" spans="2:97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</row>
    <row r="309" spans="2:97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</row>
    <row r="310" spans="2:97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</row>
    <row r="311" spans="2:97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</row>
    <row r="312" spans="2:97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</row>
    <row r="313" spans="2:97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</row>
    <row r="314" spans="2:97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</row>
    <row r="315" spans="2:97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</row>
    <row r="316" spans="2:97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</row>
    <row r="317" spans="2:97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</row>
    <row r="318" spans="2:97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</row>
    <row r="319" spans="2:97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</row>
    <row r="320" spans="2:97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</row>
    <row r="321" spans="2:97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</row>
    <row r="322" spans="2:97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</row>
    <row r="323" spans="2:97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</row>
    <row r="324" spans="2:97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</row>
    <row r="325" spans="2:97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</row>
    <row r="326" spans="2:97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</row>
    <row r="327" spans="2:97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</row>
    <row r="328" spans="2:97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</row>
    <row r="329" spans="2:97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</row>
    <row r="330" spans="2:97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</row>
    <row r="331" spans="2:97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</row>
    <row r="332" spans="2:97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</row>
    <row r="333" spans="2:97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</row>
    <row r="334" spans="2:97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</row>
    <row r="335" spans="2:97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</row>
    <row r="336" spans="2:97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</row>
    <row r="337" spans="2:97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</row>
    <row r="338" spans="2:97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</row>
    <row r="339" spans="2:97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</row>
    <row r="340" spans="2:97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</row>
    <row r="341" spans="2:97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</row>
    <row r="342" spans="2:97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</row>
    <row r="343" spans="2:97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</row>
    <row r="344" spans="2:97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</row>
    <row r="345" spans="2:97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</row>
    <row r="346" spans="2:97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</row>
    <row r="347" spans="2:97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</row>
    <row r="348" spans="2:97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</row>
    <row r="349" spans="2:97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</row>
    <row r="350" spans="2:97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</row>
    <row r="351" spans="2:97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</row>
    <row r="352" spans="2:97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</row>
    <row r="353" spans="2:97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</row>
    <row r="354" spans="2:97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</row>
    <row r="355" spans="2:97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</row>
    <row r="356" spans="2:97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</row>
    <row r="357" spans="2:97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</row>
    <row r="358" spans="2:97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</row>
    <row r="359" spans="2:97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</row>
    <row r="360" spans="2:97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</row>
    <row r="361" spans="2:97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</row>
    <row r="362" spans="2:97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</row>
    <row r="363" spans="2:97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</row>
    <row r="364" spans="2:97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</row>
    <row r="365" spans="2:97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</row>
    <row r="366" spans="2:97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</row>
    <row r="367" spans="2:97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</row>
    <row r="368" spans="2:97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</row>
    <row r="369" spans="2:97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</row>
    <row r="370" spans="2:97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</row>
    <row r="371" spans="2:97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</row>
    <row r="372" spans="2:97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</row>
    <row r="373" spans="2:97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</row>
    <row r="374" spans="2:97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</row>
    <row r="375" spans="2:97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</row>
    <row r="376" spans="2:97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</row>
    <row r="377" spans="2:97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</row>
    <row r="378" spans="2:97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</row>
    <row r="379" spans="2:97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</row>
    <row r="380" spans="2:97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</row>
    <row r="381" spans="2:97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</row>
    <row r="382" spans="2:97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</row>
    <row r="383" spans="2:97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</row>
    <row r="384" spans="2:97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</row>
    <row r="385" spans="2:97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</row>
    <row r="386" spans="2:97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</row>
    <row r="387" spans="2:97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</row>
    <row r="388" spans="2:97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</row>
    <row r="389" spans="2:97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</row>
    <row r="390" spans="2:97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</row>
    <row r="391" spans="2:97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</row>
    <row r="392" spans="2:97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</row>
    <row r="393" spans="2:97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</row>
    <row r="394" spans="2:97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</row>
    <row r="395" spans="2:97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</row>
    <row r="396" spans="2:97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</row>
    <row r="397" spans="2:97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</row>
    <row r="398" spans="2:97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</row>
    <row r="399" spans="2:97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</row>
    <row r="400" spans="2:97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</row>
    <row r="401" spans="2:97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</row>
    <row r="402" spans="2:97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</row>
    <row r="403" spans="2:97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</row>
    <row r="404" spans="2:97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</row>
    <row r="405" spans="2:97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</row>
    <row r="406" spans="2:97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</row>
    <row r="407" spans="2:97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</row>
    <row r="408" spans="2:97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</row>
    <row r="409" spans="2:97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</row>
    <row r="410" spans="2:97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</row>
    <row r="411" spans="2:97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</row>
    <row r="412" spans="2:97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</row>
    <row r="413" spans="2:97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</row>
    <row r="414" spans="2:97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</row>
    <row r="415" spans="2:97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</row>
    <row r="416" spans="2:97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</row>
    <row r="417" spans="2:97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</row>
    <row r="418" spans="2:97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</row>
    <row r="419" spans="2:97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</row>
    <row r="420" spans="2:97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</row>
    <row r="421" spans="2:97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</row>
    <row r="422" spans="2:97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</row>
    <row r="423" spans="2:97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</row>
    <row r="424" spans="2:97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</row>
    <row r="425" spans="2:97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</row>
    <row r="426" spans="2:97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</row>
    <row r="427" spans="2:97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</row>
    <row r="428" spans="2:97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</row>
    <row r="429" spans="2:97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</row>
  </sheetData>
  <sortState ref="B110:CF134">
    <sortCondition ref="B110:B134"/>
  </sortState>
  <mergeCells count="57">
    <mergeCell ref="BN178:BN180"/>
    <mergeCell ref="BN262:BN263"/>
    <mergeCell ref="B267:C267"/>
    <mergeCell ref="B228:C228"/>
    <mergeCell ref="B210:C210"/>
    <mergeCell ref="B221:C221"/>
    <mergeCell ref="B222:C222"/>
    <mergeCell ref="B263:C263"/>
    <mergeCell ref="B230:C230"/>
    <mergeCell ref="B235:C235"/>
    <mergeCell ref="B237:C237"/>
    <mergeCell ref="B239:C239"/>
    <mergeCell ref="B246:C246"/>
    <mergeCell ref="B248:C248"/>
    <mergeCell ref="B192:C192"/>
    <mergeCell ref="B196:C196"/>
    <mergeCell ref="AC9:AC11"/>
    <mergeCell ref="B265:C265"/>
    <mergeCell ref="B205:C205"/>
    <mergeCell ref="AC262:AC263"/>
    <mergeCell ref="Q262:AB262"/>
    <mergeCell ref="D262:O262"/>
    <mergeCell ref="P262:P263"/>
    <mergeCell ref="B198:C198"/>
    <mergeCell ref="B220:C220"/>
    <mergeCell ref="B226:C226"/>
    <mergeCell ref="B216:C216"/>
    <mergeCell ref="B95:C95"/>
    <mergeCell ref="B178:C178"/>
    <mergeCell ref="B253:C253"/>
    <mergeCell ref="B257:C257"/>
    <mergeCell ref="B255:C255"/>
    <mergeCell ref="CS10:CS11"/>
    <mergeCell ref="B194:C194"/>
    <mergeCell ref="B56:C56"/>
    <mergeCell ref="AC178:AC180"/>
    <mergeCell ref="P178:P180"/>
    <mergeCell ref="B182:C182"/>
    <mergeCell ref="B9:C11"/>
    <mergeCell ref="B15:C15"/>
    <mergeCell ref="B190:C190"/>
    <mergeCell ref="B184:C184"/>
    <mergeCell ref="Q9:AB10"/>
    <mergeCell ref="P9:P11"/>
    <mergeCell ref="D178:O178"/>
    <mergeCell ref="D9:O10"/>
    <mergeCell ref="B92:C92"/>
    <mergeCell ref="Q178:AB178"/>
    <mergeCell ref="CP9:CR9"/>
    <mergeCell ref="AD9:AO10"/>
    <mergeCell ref="CP10:CR10"/>
    <mergeCell ref="AP9:BA10"/>
    <mergeCell ref="BB9:BM10"/>
    <mergeCell ref="BO9:BZ10"/>
    <mergeCell ref="BN9:BN11"/>
    <mergeCell ref="CB9:CM10"/>
    <mergeCell ref="CN9:CO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0" fitToHeight="0" orientation="landscape" r:id="rId1"/>
  <headerFooter>
    <oddFooter>&amp;L/MLC&amp;C&amp;"Arial,Negrita"&amp;12&amp;P</oddFooter>
  </headerFooter>
  <rowBreaks count="4" manualBreakCount="4">
    <brk id="96" min="1" max="89" man="1"/>
    <brk id="185" min="1" max="87" man="1"/>
    <brk id="260" min="1" max="92" man="1"/>
    <brk id="267" max="16383" man="1"/>
  </rowBreaks>
  <colBreaks count="1" manualBreakCount="1">
    <brk id="97" max="1048575" man="1"/>
  </colBreaks>
  <ignoredErrors>
    <ignoredError sqref="BN13:BN15" formula="1"/>
    <ignoredError sqref="BN172:BN218 BN88 BN130:BN134 BN170 BN47:BN51 BN34:BN40 BN117:BN123 BN16:BN32 BN90:BN115 BN53:BN82 BN136:BN164" formula="1" formulaRange="1"/>
    <ignoredError sqref="BN261:BN264 CB138:CG138 CI138 CS138 BN243:BN248 BN266 BN219:BN240 BN268:BN303 BO138:BZ138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66675</xdr:rowOff>
              </from>
              <to>
                <xdr:col>2</xdr:col>
                <xdr:colOff>571500</xdr:colOff>
                <xdr:row>6</xdr:row>
                <xdr:rowOff>47625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2016-03-21T13:16:43Z</cp:lastPrinted>
  <dcterms:created xsi:type="dcterms:W3CDTF">2010-02-24T14:16:20Z</dcterms:created>
  <dcterms:modified xsi:type="dcterms:W3CDTF">2016-03-21T13:37:03Z</dcterms:modified>
</cp:coreProperties>
</file>