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245" windowWidth="9255" windowHeight="9000" tabRatio="650"/>
  </bookViews>
  <sheets>
    <sheet name="EST-OCT" sheetId="1" r:id="rId1"/>
  </sheets>
  <definedNames>
    <definedName name="_xlnm._FilterDatabase" localSheetId="0" hidden="1">'EST-OCT'!$B$8:$AD$271</definedName>
    <definedName name="_xlnm.Print_Area" localSheetId="0">'EST-OCT'!$B$3:$DE$271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A259" i="1" l="1"/>
  <c r="DA257" i="1"/>
  <c r="DA58" i="1" l="1"/>
  <c r="DD262" i="1" l="1"/>
  <c r="DC262" i="1"/>
  <c r="DB262" i="1"/>
  <c r="DD261" i="1"/>
  <c r="DC261" i="1"/>
  <c r="DB261" i="1"/>
  <c r="DD259" i="1"/>
  <c r="DC259" i="1"/>
  <c r="DB259" i="1"/>
  <c r="DD258" i="1"/>
  <c r="DC258" i="1"/>
  <c r="DB258" i="1"/>
  <c r="DD257" i="1"/>
  <c r="DC257" i="1"/>
  <c r="DB257" i="1"/>
  <c r="DD252" i="1"/>
  <c r="DC252" i="1"/>
  <c r="DB252" i="1"/>
  <c r="DD250" i="1"/>
  <c r="DC250" i="1"/>
  <c r="DD244" i="1"/>
  <c r="DC244" i="1"/>
  <c r="DB244" i="1"/>
  <c r="DD243" i="1"/>
  <c r="DC243" i="1"/>
  <c r="DB243" i="1"/>
  <c r="DD241" i="1"/>
  <c r="DC241" i="1"/>
  <c r="DB241" i="1"/>
  <c r="DD240" i="1"/>
  <c r="DC240" i="1"/>
  <c r="DB240" i="1"/>
  <c r="DD239" i="1"/>
  <c r="DC239" i="1"/>
  <c r="DB239" i="1"/>
  <c r="DD235" i="1"/>
  <c r="DC235" i="1"/>
  <c r="DB235" i="1"/>
  <c r="DD234" i="1"/>
  <c r="DC234" i="1"/>
  <c r="DB234" i="1"/>
  <c r="DD232" i="1"/>
  <c r="DC232" i="1"/>
  <c r="DB232" i="1"/>
  <c r="DD231" i="1"/>
  <c r="DC231" i="1"/>
  <c r="DB231" i="1"/>
  <c r="DD230" i="1"/>
  <c r="DC230" i="1"/>
  <c r="DB230" i="1"/>
  <c r="DD226" i="1"/>
  <c r="DC226" i="1"/>
  <c r="DB226" i="1"/>
  <c r="DD225" i="1"/>
  <c r="DC225" i="1"/>
  <c r="DB225" i="1"/>
  <c r="DD224" i="1"/>
  <c r="DC224" i="1"/>
  <c r="DB224" i="1"/>
  <c r="DD222" i="1"/>
  <c r="DC222" i="1"/>
  <c r="DB222" i="1"/>
  <c r="DD221" i="1"/>
  <c r="DC221" i="1"/>
  <c r="DB221" i="1"/>
  <c r="DD220" i="1"/>
  <c r="DC220" i="1"/>
  <c r="DB220" i="1"/>
  <c r="DD217" i="1"/>
  <c r="DC217" i="1"/>
  <c r="DB217" i="1"/>
  <c r="DD216" i="1"/>
  <c r="DC216" i="1"/>
  <c r="DB216" i="1"/>
  <c r="DD215" i="1"/>
  <c r="DC215" i="1"/>
  <c r="DB215" i="1"/>
  <c r="DD212" i="1"/>
  <c r="DC212" i="1"/>
  <c r="DB212" i="1"/>
  <c r="DD211" i="1"/>
  <c r="DC211" i="1"/>
  <c r="DB211" i="1"/>
  <c r="DD210" i="1"/>
  <c r="DC210" i="1"/>
  <c r="DB210" i="1"/>
  <c r="DD205" i="1"/>
  <c r="DC205" i="1"/>
  <c r="DB205" i="1"/>
  <c r="DD204" i="1"/>
  <c r="DC204" i="1"/>
  <c r="DB204" i="1"/>
  <c r="DD203" i="1"/>
  <c r="DC203" i="1"/>
  <c r="DB203" i="1"/>
  <c r="DD202" i="1"/>
  <c r="DC202" i="1"/>
  <c r="DB202" i="1"/>
  <c r="DD200" i="1"/>
  <c r="DC200" i="1"/>
  <c r="DB200" i="1"/>
  <c r="DD198" i="1"/>
  <c r="DC198" i="1"/>
  <c r="DB198" i="1"/>
  <c r="DD196" i="1"/>
  <c r="DC196" i="1"/>
  <c r="DB196" i="1"/>
  <c r="DD194" i="1"/>
  <c r="DC194" i="1"/>
  <c r="DB194" i="1"/>
  <c r="DD180" i="1"/>
  <c r="DC180" i="1"/>
  <c r="DB180" i="1"/>
  <c r="DD178" i="1"/>
  <c r="DC178" i="1"/>
  <c r="DB178" i="1"/>
  <c r="DD176" i="1"/>
  <c r="DC176" i="1"/>
  <c r="DB176" i="1"/>
  <c r="DD175" i="1"/>
  <c r="DC175" i="1"/>
  <c r="DB175" i="1"/>
  <c r="DD174" i="1"/>
  <c r="DC174" i="1"/>
  <c r="DB174" i="1"/>
  <c r="DD173" i="1"/>
  <c r="DC173" i="1"/>
  <c r="DB173" i="1"/>
  <c r="DD172" i="1"/>
  <c r="DC172" i="1"/>
  <c r="DB172" i="1"/>
  <c r="DD171" i="1"/>
  <c r="DC171" i="1"/>
  <c r="DB171" i="1"/>
  <c r="DD170" i="1"/>
  <c r="DC170" i="1"/>
  <c r="DB170" i="1"/>
  <c r="DD169" i="1"/>
  <c r="DC169" i="1"/>
  <c r="DB169" i="1"/>
  <c r="DD168" i="1"/>
  <c r="DC168" i="1"/>
  <c r="DB168" i="1"/>
  <c r="DD167" i="1"/>
  <c r="DC167" i="1"/>
  <c r="DB167" i="1"/>
  <c r="DD166" i="1"/>
  <c r="DC166" i="1"/>
  <c r="DB166" i="1"/>
  <c r="DD165" i="1"/>
  <c r="DC165" i="1"/>
  <c r="DB165" i="1"/>
  <c r="DD164" i="1"/>
  <c r="DC164" i="1"/>
  <c r="DB164" i="1"/>
  <c r="DD163" i="1"/>
  <c r="DC163" i="1"/>
  <c r="DB163" i="1"/>
  <c r="DD162" i="1"/>
  <c r="DC162" i="1"/>
  <c r="DB162" i="1"/>
  <c r="DD161" i="1"/>
  <c r="DC161" i="1"/>
  <c r="DB161" i="1"/>
  <c r="DD160" i="1"/>
  <c r="DC160" i="1"/>
  <c r="DB160" i="1"/>
  <c r="DD159" i="1"/>
  <c r="DC159" i="1"/>
  <c r="DB159" i="1"/>
  <c r="DD158" i="1"/>
  <c r="DC158" i="1"/>
  <c r="DB158" i="1"/>
  <c r="DD157" i="1"/>
  <c r="DC157" i="1"/>
  <c r="DB157" i="1"/>
  <c r="DD156" i="1"/>
  <c r="DC156" i="1"/>
  <c r="DB156" i="1"/>
  <c r="DD155" i="1"/>
  <c r="DC155" i="1"/>
  <c r="DB155" i="1"/>
  <c r="DD154" i="1"/>
  <c r="DC154" i="1"/>
  <c r="DB154" i="1"/>
  <c r="DD153" i="1"/>
  <c r="DC153" i="1"/>
  <c r="DB153" i="1"/>
  <c r="DD152" i="1"/>
  <c r="DC152" i="1"/>
  <c r="DB152" i="1"/>
  <c r="DD151" i="1"/>
  <c r="DC151" i="1"/>
  <c r="DB151" i="1"/>
  <c r="DD150" i="1"/>
  <c r="DC150" i="1"/>
  <c r="DB150" i="1"/>
  <c r="DD149" i="1"/>
  <c r="DC149" i="1"/>
  <c r="DB149" i="1"/>
  <c r="DD148" i="1"/>
  <c r="DC148" i="1"/>
  <c r="DB148" i="1"/>
  <c r="DD147" i="1"/>
  <c r="DC147" i="1"/>
  <c r="DB147" i="1"/>
  <c r="DD146" i="1"/>
  <c r="DC146" i="1"/>
  <c r="DB146" i="1"/>
  <c r="DD145" i="1"/>
  <c r="DC145" i="1"/>
  <c r="DB145" i="1"/>
  <c r="DD144" i="1"/>
  <c r="DC144" i="1"/>
  <c r="DB144" i="1"/>
  <c r="DD143" i="1"/>
  <c r="DC143" i="1"/>
  <c r="DB143" i="1"/>
  <c r="DD141" i="1"/>
  <c r="DC141" i="1"/>
  <c r="DB141" i="1"/>
  <c r="DD140" i="1"/>
  <c r="DC140" i="1"/>
  <c r="DB140" i="1"/>
  <c r="DD139" i="1"/>
  <c r="DC139" i="1"/>
  <c r="DB139" i="1"/>
  <c r="DD138" i="1"/>
  <c r="DC138" i="1"/>
  <c r="DB138" i="1"/>
  <c r="DD137" i="1"/>
  <c r="DC137" i="1"/>
  <c r="DB137" i="1"/>
  <c r="DD136" i="1"/>
  <c r="DC136" i="1"/>
  <c r="DB136" i="1"/>
  <c r="DD135" i="1"/>
  <c r="DC135" i="1"/>
  <c r="DB135" i="1"/>
  <c r="DD134" i="1"/>
  <c r="DC134" i="1"/>
  <c r="DB134" i="1"/>
  <c r="DD133" i="1"/>
  <c r="DE133" i="1" s="1"/>
  <c r="DC133" i="1"/>
  <c r="DB133" i="1"/>
  <c r="DD132" i="1"/>
  <c r="DC132" i="1"/>
  <c r="DB132" i="1"/>
  <c r="DD131" i="1"/>
  <c r="DC131" i="1"/>
  <c r="DB131" i="1"/>
  <c r="DD130" i="1"/>
  <c r="DC130" i="1"/>
  <c r="DB130" i="1"/>
  <c r="DD129" i="1"/>
  <c r="DC129" i="1"/>
  <c r="DB129" i="1"/>
  <c r="DD128" i="1"/>
  <c r="DC128" i="1"/>
  <c r="DB128" i="1"/>
  <c r="DD127" i="1"/>
  <c r="DC127" i="1"/>
  <c r="DB127" i="1"/>
  <c r="DD126" i="1"/>
  <c r="DC126" i="1"/>
  <c r="DB126" i="1"/>
  <c r="DD125" i="1"/>
  <c r="DC125" i="1"/>
  <c r="DB125" i="1"/>
  <c r="DD124" i="1"/>
  <c r="DC124" i="1"/>
  <c r="DB124" i="1"/>
  <c r="DD123" i="1"/>
  <c r="DC123" i="1"/>
  <c r="DB123" i="1"/>
  <c r="DD122" i="1"/>
  <c r="DC122" i="1"/>
  <c r="DB122" i="1"/>
  <c r="DD121" i="1"/>
  <c r="DC121" i="1"/>
  <c r="DB121" i="1"/>
  <c r="DD120" i="1"/>
  <c r="DC120" i="1"/>
  <c r="DB120" i="1"/>
  <c r="DD119" i="1"/>
  <c r="DC119" i="1"/>
  <c r="DB119" i="1"/>
  <c r="DD118" i="1"/>
  <c r="DC118" i="1"/>
  <c r="DB118" i="1"/>
  <c r="DD117" i="1"/>
  <c r="DC117" i="1"/>
  <c r="DB117" i="1"/>
  <c r="DD116" i="1"/>
  <c r="DC116" i="1"/>
  <c r="DB116" i="1"/>
  <c r="DD115" i="1"/>
  <c r="DC115" i="1"/>
  <c r="DB115" i="1"/>
  <c r="DD114" i="1"/>
  <c r="DC114" i="1"/>
  <c r="DB114" i="1"/>
  <c r="DD113" i="1"/>
  <c r="DC113" i="1"/>
  <c r="DB113" i="1"/>
  <c r="DD112" i="1"/>
  <c r="DC112" i="1"/>
  <c r="DB112" i="1"/>
  <c r="DD111" i="1"/>
  <c r="DC111" i="1"/>
  <c r="DB111" i="1"/>
  <c r="DD110" i="1"/>
  <c r="DC110" i="1"/>
  <c r="DB110" i="1"/>
  <c r="DD109" i="1"/>
  <c r="DC109" i="1"/>
  <c r="DB109" i="1"/>
  <c r="DD108" i="1"/>
  <c r="DC108" i="1"/>
  <c r="DB108" i="1"/>
  <c r="DD107" i="1"/>
  <c r="DC107" i="1"/>
  <c r="DB107" i="1"/>
  <c r="DD106" i="1"/>
  <c r="DC106" i="1"/>
  <c r="DB106" i="1"/>
  <c r="DD105" i="1"/>
  <c r="DC105" i="1"/>
  <c r="DB105" i="1"/>
  <c r="DD104" i="1"/>
  <c r="DC104" i="1"/>
  <c r="DB104" i="1"/>
  <c r="DD103" i="1"/>
  <c r="DC103" i="1"/>
  <c r="DB103" i="1"/>
  <c r="DD102" i="1"/>
  <c r="DC102" i="1"/>
  <c r="DB102" i="1"/>
  <c r="DD101" i="1"/>
  <c r="DC101" i="1"/>
  <c r="DB101" i="1"/>
  <c r="DD98" i="1"/>
  <c r="DC98" i="1"/>
  <c r="DB98" i="1"/>
  <c r="DD95" i="1"/>
  <c r="DC95" i="1"/>
  <c r="DB95" i="1"/>
  <c r="DD92" i="1"/>
  <c r="DC92" i="1"/>
  <c r="DB92" i="1"/>
  <c r="DD91" i="1"/>
  <c r="DC91" i="1"/>
  <c r="DB91" i="1"/>
  <c r="DD90" i="1"/>
  <c r="DC90" i="1"/>
  <c r="DB90" i="1"/>
  <c r="DD89" i="1"/>
  <c r="DC89" i="1"/>
  <c r="DB89" i="1"/>
  <c r="DD88" i="1"/>
  <c r="DC88" i="1"/>
  <c r="DB88" i="1"/>
  <c r="DD87" i="1"/>
  <c r="DC87" i="1"/>
  <c r="DB87" i="1"/>
  <c r="DD86" i="1"/>
  <c r="DC86" i="1"/>
  <c r="DB86" i="1"/>
  <c r="DD85" i="1"/>
  <c r="DC85" i="1"/>
  <c r="DB85" i="1"/>
  <c r="DD84" i="1"/>
  <c r="DC84" i="1"/>
  <c r="DB84" i="1"/>
  <c r="DD83" i="1"/>
  <c r="DC83" i="1"/>
  <c r="DB83" i="1"/>
  <c r="DD82" i="1"/>
  <c r="DC82" i="1"/>
  <c r="DB82" i="1"/>
  <c r="DD81" i="1"/>
  <c r="DC81" i="1"/>
  <c r="DB81" i="1"/>
  <c r="DD80" i="1"/>
  <c r="DC80" i="1"/>
  <c r="DB80" i="1"/>
  <c r="DD79" i="1"/>
  <c r="DC79" i="1"/>
  <c r="DB79" i="1"/>
  <c r="DD78" i="1"/>
  <c r="DC78" i="1"/>
  <c r="DB78" i="1"/>
  <c r="DD77" i="1"/>
  <c r="DC77" i="1"/>
  <c r="DB77" i="1"/>
  <c r="DD76" i="1"/>
  <c r="DC76" i="1"/>
  <c r="DB76" i="1"/>
  <c r="DD75" i="1"/>
  <c r="DC75" i="1"/>
  <c r="DB75" i="1"/>
  <c r="DD74" i="1"/>
  <c r="DC74" i="1"/>
  <c r="DB74" i="1"/>
  <c r="DD73" i="1"/>
  <c r="DC73" i="1"/>
  <c r="DB73" i="1"/>
  <c r="DD72" i="1"/>
  <c r="DC72" i="1"/>
  <c r="DB72" i="1"/>
  <c r="DD71" i="1"/>
  <c r="DC71" i="1"/>
  <c r="DB71" i="1"/>
  <c r="DD70" i="1"/>
  <c r="DC70" i="1"/>
  <c r="DB70" i="1"/>
  <c r="DD69" i="1"/>
  <c r="DC69" i="1"/>
  <c r="DB69" i="1"/>
  <c r="DD68" i="1"/>
  <c r="DC68" i="1"/>
  <c r="DB68" i="1"/>
  <c r="DD67" i="1"/>
  <c r="DC67" i="1"/>
  <c r="DB67" i="1"/>
  <c r="DD66" i="1"/>
  <c r="DC66" i="1"/>
  <c r="DB66" i="1"/>
  <c r="DD65" i="1"/>
  <c r="DC65" i="1"/>
  <c r="DB65" i="1"/>
  <c r="DD64" i="1"/>
  <c r="DC64" i="1"/>
  <c r="DB64" i="1"/>
  <c r="DD63" i="1"/>
  <c r="DC63" i="1"/>
  <c r="DB63" i="1"/>
  <c r="DD62" i="1"/>
  <c r="DC62" i="1"/>
  <c r="DB62" i="1"/>
  <c r="DD61" i="1"/>
  <c r="DC61" i="1"/>
  <c r="DB61" i="1"/>
  <c r="DD60" i="1"/>
  <c r="DC60" i="1"/>
  <c r="DB60" i="1"/>
  <c r="DD59" i="1"/>
  <c r="DC59" i="1"/>
  <c r="DB59" i="1"/>
  <c r="DD58" i="1"/>
  <c r="DD56" i="1"/>
  <c r="DC56" i="1"/>
  <c r="DB56" i="1"/>
  <c r="DD55" i="1"/>
  <c r="DC55" i="1"/>
  <c r="DB55" i="1"/>
  <c r="DD54" i="1"/>
  <c r="DC54" i="1"/>
  <c r="DB54" i="1"/>
  <c r="DD53" i="1"/>
  <c r="DC53" i="1"/>
  <c r="DB53" i="1"/>
  <c r="DD52" i="1"/>
  <c r="DC52" i="1"/>
  <c r="DB52" i="1"/>
  <c r="DD51" i="1"/>
  <c r="DC51" i="1"/>
  <c r="DB51" i="1"/>
  <c r="DD50" i="1"/>
  <c r="DC50" i="1"/>
  <c r="DB50" i="1"/>
  <c r="DD49" i="1"/>
  <c r="DC49" i="1"/>
  <c r="DB49" i="1"/>
  <c r="DD48" i="1"/>
  <c r="DC48" i="1"/>
  <c r="DB48" i="1"/>
  <c r="DD47" i="1"/>
  <c r="DC47" i="1"/>
  <c r="DB47" i="1"/>
  <c r="DD46" i="1"/>
  <c r="DC46" i="1"/>
  <c r="DB46" i="1"/>
  <c r="DD45" i="1"/>
  <c r="DC45" i="1"/>
  <c r="DB45" i="1"/>
  <c r="DD44" i="1"/>
  <c r="DC44" i="1"/>
  <c r="DB44" i="1"/>
  <c r="DD43" i="1"/>
  <c r="DC43" i="1"/>
  <c r="DB43" i="1"/>
  <c r="DD42" i="1"/>
  <c r="DC42" i="1"/>
  <c r="DB42" i="1"/>
  <c r="DD41" i="1"/>
  <c r="DC41" i="1"/>
  <c r="DB41" i="1"/>
  <c r="DD40" i="1"/>
  <c r="DC40" i="1"/>
  <c r="DB40" i="1"/>
  <c r="DD39" i="1"/>
  <c r="DC39" i="1"/>
  <c r="DB39" i="1"/>
  <c r="DD38" i="1"/>
  <c r="DC38" i="1"/>
  <c r="DB38" i="1"/>
  <c r="DD37" i="1"/>
  <c r="DC37" i="1"/>
  <c r="DB37" i="1"/>
  <c r="DD36" i="1"/>
  <c r="DC36" i="1"/>
  <c r="DB36" i="1"/>
  <c r="DD35" i="1"/>
  <c r="DC35" i="1"/>
  <c r="DB35" i="1"/>
  <c r="DD34" i="1"/>
  <c r="DC34" i="1"/>
  <c r="DB34" i="1"/>
  <c r="DD33" i="1"/>
  <c r="DC33" i="1"/>
  <c r="DB33" i="1"/>
  <c r="DD32" i="1"/>
  <c r="DC32" i="1"/>
  <c r="DB32" i="1"/>
  <c r="DD31" i="1"/>
  <c r="DC31" i="1"/>
  <c r="DB31" i="1"/>
  <c r="DD30" i="1"/>
  <c r="DC30" i="1"/>
  <c r="DB30" i="1"/>
  <c r="DD29" i="1"/>
  <c r="DC29" i="1"/>
  <c r="DB29" i="1"/>
  <c r="DD28" i="1"/>
  <c r="DC28" i="1"/>
  <c r="DB28" i="1"/>
  <c r="DD27" i="1"/>
  <c r="DC27" i="1"/>
  <c r="DB27" i="1"/>
  <c r="DD26" i="1"/>
  <c r="DC26" i="1"/>
  <c r="DB26" i="1"/>
  <c r="DD25" i="1"/>
  <c r="DC25" i="1"/>
  <c r="DB25" i="1"/>
  <c r="DD24" i="1"/>
  <c r="DC24" i="1"/>
  <c r="DB24" i="1"/>
  <c r="DD23" i="1"/>
  <c r="DC23" i="1"/>
  <c r="DB23" i="1"/>
  <c r="DD22" i="1"/>
  <c r="DC22" i="1"/>
  <c r="DB22" i="1"/>
  <c r="DD21" i="1"/>
  <c r="DC21" i="1"/>
  <c r="DB21" i="1"/>
  <c r="DD20" i="1"/>
  <c r="DC20" i="1"/>
  <c r="DB20" i="1"/>
  <c r="DD19" i="1"/>
  <c r="DC19" i="1"/>
  <c r="DB19" i="1"/>
  <c r="DD18" i="1"/>
  <c r="DC18" i="1"/>
  <c r="DB18" i="1"/>
  <c r="DD17" i="1"/>
  <c r="DC17" i="1"/>
  <c r="DB17" i="1"/>
  <c r="DD16" i="1"/>
  <c r="DC16" i="1"/>
  <c r="DB16" i="1"/>
  <c r="DA285" i="1"/>
  <c r="DA284" i="1"/>
  <c r="DA283" i="1"/>
  <c r="DA282" i="1"/>
  <c r="DA281" i="1"/>
  <c r="DA280" i="1"/>
  <c r="DA279" i="1"/>
  <c r="DA278" i="1"/>
  <c r="DA277" i="1"/>
  <c r="DA276" i="1"/>
  <c r="DA275" i="1"/>
  <c r="DA260" i="1"/>
  <c r="DD260" i="1" s="1"/>
  <c r="DA255" i="1"/>
  <c r="DD255" i="1" s="1"/>
  <c r="DA251" i="1"/>
  <c r="DD251" i="1" s="1"/>
  <c r="DA248" i="1"/>
  <c r="DD248" i="1" s="1"/>
  <c r="DA242" i="1"/>
  <c r="DD242" i="1" s="1"/>
  <c r="DA237" i="1"/>
  <c r="DD237" i="1" s="1"/>
  <c r="DA233" i="1"/>
  <c r="DD233" i="1" s="1"/>
  <c r="DA228" i="1"/>
  <c r="DD228" i="1" s="1"/>
  <c r="DA223" i="1"/>
  <c r="DD223" i="1" s="1"/>
  <c r="DA219" i="1"/>
  <c r="DD219" i="1" s="1"/>
  <c r="DA214" i="1"/>
  <c r="DD214" i="1" s="1"/>
  <c r="DA209" i="1"/>
  <c r="DA201" i="1"/>
  <c r="DD201" i="1" s="1"/>
  <c r="DA192" i="1"/>
  <c r="DD192" i="1" s="1"/>
  <c r="DA179" i="1"/>
  <c r="DD179" i="1" s="1"/>
  <c r="DA177" i="1"/>
  <c r="DD177" i="1" s="1"/>
  <c r="DA142" i="1"/>
  <c r="DD142" i="1" s="1"/>
  <c r="DA97" i="1"/>
  <c r="DD97" i="1" s="1"/>
  <c r="DA94" i="1"/>
  <c r="DD94" i="1" s="1"/>
  <c r="DA100" i="1"/>
  <c r="DD100" i="1" s="1"/>
  <c r="CN262" i="1"/>
  <c r="CN261" i="1"/>
  <c r="CN259" i="1"/>
  <c r="CN257" i="1"/>
  <c r="CN244" i="1"/>
  <c r="CN243" i="1"/>
  <c r="CN241" i="1"/>
  <c r="CN239" i="1"/>
  <c r="CN235" i="1"/>
  <c r="CN234" i="1"/>
  <c r="CN232" i="1"/>
  <c r="CN230" i="1"/>
  <c r="CN226" i="1"/>
  <c r="CN225" i="1"/>
  <c r="CN224" i="1"/>
  <c r="CN222" i="1"/>
  <c r="CN221" i="1"/>
  <c r="CN220" i="1"/>
  <c r="CN217" i="1"/>
  <c r="CN216" i="1"/>
  <c r="CN215" i="1"/>
  <c r="CN212" i="1"/>
  <c r="CN211" i="1"/>
  <c r="CN210" i="1"/>
  <c r="CN205" i="1"/>
  <c r="CN204" i="1"/>
  <c r="CN203" i="1"/>
  <c r="CN202" i="1"/>
  <c r="CN200" i="1"/>
  <c r="CN198" i="1"/>
  <c r="CN196" i="1"/>
  <c r="CN194" i="1"/>
  <c r="DE173" i="1" l="1"/>
  <c r="DE35" i="1"/>
  <c r="DE120" i="1"/>
  <c r="DA271" i="1"/>
  <c r="DA269" i="1"/>
  <c r="DD209" i="1"/>
  <c r="DA188" i="1"/>
  <c r="DA286" i="1"/>
  <c r="DA218" i="1"/>
  <c r="DD218" i="1" s="1"/>
  <c r="DA207" i="1"/>
  <c r="DD207" i="1" s="1"/>
  <c r="DA99" i="1"/>
  <c r="DD99" i="1" s="1"/>
  <c r="CN180" i="1"/>
  <c r="CN178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95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6" i="1"/>
  <c r="CN55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278" i="1" s="1"/>
  <c r="CN19" i="1"/>
  <c r="CN280" i="1" s="1"/>
  <c r="CN18" i="1"/>
  <c r="CN17" i="1"/>
  <c r="CN16" i="1"/>
  <c r="DA15" i="1"/>
  <c r="CN283" i="1" l="1"/>
  <c r="CN275" i="1"/>
  <c r="CN282" i="1"/>
  <c r="CN284" i="1"/>
  <c r="CN276" i="1"/>
  <c r="CN281" i="1"/>
  <c r="CN279" i="1"/>
  <c r="DA13" i="1"/>
  <c r="DA186" i="1"/>
  <c r="DD15" i="1"/>
  <c r="CZ259" i="1"/>
  <c r="CZ257" i="1"/>
  <c r="DD13" i="1" l="1"/>
  <c r="DA288" i="1"/>
  <c r="CZ98" i="1"/>
  <c r="CZ285" i="1" l="1"/>
  <c r="CZ284" i="1"/>
  <c r="CZ283" i="1"/>
  <c r="CZ282" i="1"/>
  <c r="CZ281" i="1"/>
  <c r="CZ280" i="1"/>
  <c r="CZ279" i="1"/>
  <c r="CZ278" i="1"/>
  <c r="CZ277" i="1"/>
  <c r="CZ276" i="1"/>
  <c r="CZ275" i="1"/>
  <c r="CZ260" i="1"/>
  <c r="CZ255" i="1"/>
  <c r="CZ251" i="1"/>
  <c r="CZ248" i="1"/>
  <c r="CZ242" i="1"/>
  <c r="CZ237" i="1"/>
  <c r="CZ233" i="1"/>
  <c r="CZ228" i="1"/>
  <c r="CZ223" i="1"/>
  <c r="CZ219" i="1"/>
  <c r="CZ214" i="1"/>
  <c r="CZ209" i="1"/>
  <c r="CZ201" i="1"/>
  <c r="CZ192" i="1"/>
  <c r="CZ179" i="1"/>
  <c r="CZ177" i="1"/>
  <c r="CZ142" i="1"/>
  <c r="CZ100" i="1"/>
  <c r="CZ97" i="1"/>
  <c r="CZ94" i="1"/>
  <c r="CZ58" i="1"/>
  <c r="CZ15" i="1"/>
  <c r="CZ207" i="1" l="1"/>
  <c r="CZ271" i="1"/>
  <c r="CZ218" i="1"/>
  <c r="CZ269" i="1"/>
  <c r="CZ99" i="1"/>
  <c r="CZ186" i="1"/>
  <c r="CZ188" i="1"/>
  <c r="CZ286" i="1"/>
  <c r="CZ13" i="1"/>
  <c r="CO248" i="1"/>
  <c r="DC248" i="1" s="1"/>
  <c r="CO251" i="1"/>
  <c r="DC251" i="1" s="1"/>
  <c r="CO242" i="1"/>
  <c r="DC242" i="1" s="1"/>
  <c r="CZ288" i="1" l="1"/>
  <c r="CY259" i="1"/>
  <c r="CY257" i="1"/>
  <c r="DE43" i="1" l="1"/>
  <c r="CY98" i="1"/>
  <c r="CY285" i="1" l="1"/>
  <c r="CY284" i="1"/>
  <c r="CY283" i="1"/>
  <c r="CY282" i="1"/>
  <c r="CY281" i="1"/>
  <c r="CY280" i="1"/>
  <c r="CY279" i="1"/>
  <c r="CY278" i="1"/>
  <c r="CY276" i="1"/>
  <c r="CY275" i="1"/>
  <c r="CY260" i="1"/>
  <c r="CX260" i="1"/>
  <c r="CY255" i="1"/>
  <c r="CY251" i="1"/>
  <c r="CY248" i="1"/>
  <c r="CY242" i="1"/>
  <c r="CY237" i="1"/>
  <c r="CY233" i="1"/>
  <c r="CY228" i="1"/>
  <c r="CY223" i="1"/>
  <c r="CY218" i="1" s="1"/>
  <c r="CY219" i="1"/>
  <c r="CY214" i="1"/>
  <c r="CY209" i="1"/>
  <c r="CY201" i="1"/>
  <c r="CY192" i="1"/>
  <c r="CY179" i="1"/>
  <c r="CY177" i="1"/>
  <c r="CY142" i="1"/>
  <c r="CY100" i="1"/>
  <c r="CY97" i="1"/>
  <c r="CY58" i="1"/>
  <c r="CY15" i="1"/>
  <c r="CY271" i="1" l="1"/>
  <c r="CY207" i="1"/>
  <c r="CY269" i="1"/>
  <c r="CY186" i="1"/>
  <c r="CY99" i="1"/>
  <c r="CX259" i="1" l="1"/>
  <c r="CX257" i="1"/>
  <c r="CX285" i="1" l="1"/>
  <c r="CX284" i="1"/>
  <c r="CX283" i="1"/>
  <c r="CX282" i="1"/>
  <c r="CX281" i="1"/>
  <c r="CX280" i="1"/>
  <c r="CX279" i="1"/>
  <c r="CX278" i="1"/>
  <c r="CX277" i="1"/>
  <c r="CX276" i="1"/>
  <c r="CX275" i="1"/>
  <c r="CX255" i="1"/>
  <c r="CX251" i="1"/>
  <c r="CX248" i="1"/>
  <c r="CX242" i="1"/>
  <c r="CX237" i="1"/>
  <c r="CX233" i="1"/>
  <c r="CX228" i="1"/>
  <c r="CX223" i="1"/>
  <c r="CX219" i="1"/>
  <c r="CX214" i="1"/>
  <c r="CX209" i="1"/>
  <c r="CX201" i="1"/>
  <c r="CX192" i="1"/>
  <c r="CX179" i="1"/>
  <c r="CX177" i="1"/>
  <c r="CX142" i="1"/>
  <c r="CX100" i="1"/>
  <c r="CX97" i="1"/>
  <c r="CX94" i="1"/>
  <c r="CX58" i="1"/>
  <c r="CX15" i="1"/>
  <c r="CX271" i="1" l="1"/>
  <c r="CX218" i="1"/>
  <c r="CX188" i="1"/>
  <c r="CX269" i="1"/>
  <c r="CX207" i="1"/>
  <c r="CX99" i="1"/>
  <c r="CX186" i="1"/>
  <c r="CX13" i="1"/>
  <c r="CX286" i="1"/>
  <c r="CW285" i="1"/>
  <c r="CV285" i="1"/>
  <c r="CU285" i="1"/>
  <c r="CT285" i="1"/>
  <c r="CS285" i="1"/>
  <c r="CR285" i="1"/>
  <c r="CQ285" i="1"/>
  <c r="CP285" i="1"/>
  <c r="CO285" i="1"/>
  <c r="CM285" i="1"/>
  <c r="CL285" i="1"/>
  <c r="CK285" i="1"/>
  <c r="CJ285" i="1"/>
  <c r="CI285" i="1"/>
  <c r="CG285" i="1"/>
  <c r="CF285" i="1"/>
  <c r="CE285" i="1"/>
  <c r="CD285" i="1"/>
  <c r="CC285" i="1"/>
  <c r="CB285" i="1"/>
  <c r="BZ285" i="1"/>
  <c r="BY285" i="1"/>
  <c r="BX285" i="1"/>
  <c r="CW284" i="1"/>
  <c r="CV284" i="1"/>
  <c r="CU284" i="1"/>
  <c r="CT284" i="1"/>
  <c r="CS284" i="1"/>
  <c r="CR284" i="1"/>
  <c r="CQ284" i="1"/>
  <c r="CP284" i="1"/>
  <c r="CO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BZ284" i="1"/>
  <c r="BY284" i="1"/>
  <c r="BX284" i="1"/>
  <c r="CW283" i="1"/>
  <c r="CV283" i="1"/>
  <c r="CU283" i="1"/>
  <c r="CT283" i="1"/>
  <c r="CS283" i="1"/>
  <c r="CR283" i="1"/>
  <c r="CQ283" i="1"/>
  <c r="CP283" i="1"/>
  <c r="CO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BZ283" i="1"/>
  <c r="BY283" i="1"/>
  <c r="BX283" i="1"/>
  <c r="CW282" i="1"/>
  <c r="CV282" i="1"/>
  <c r="CU282" i="1"/>
  <c r="CT282" i="1"/>
  <c r="CS282" i="1"/>
  <c r="CR282" i="1"/>
  <c r="CQ282" i="1"/>
  <c r="CP282" i="1"/>
  <c r="CO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BZ282" i="1"/>
  <c r="BY282" i="1"/>
  <c r="BX282" i="1"/>
  <c r="CW281" i="1"/>
  <c r="CV281" i="1"/>
  <c r="CU281" i="1"/>
  <c r="CT281" i="1"/>
  <c r="CS281" i="1"/>
  <c r="CR281" i="1"/>
  <c r="CQ281" i="1"/>
  <c r="CP281" i="1"/>
  <c r="CO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BZ281" i="1"/>
  <c r="BY281" i="1"/>
  <c r="BX281" i="1"/>
  <c r="CW280" i="1"/>
  <c r="CV280" i="1"/>
  <c r="CU280" i="1"/>
  <c r="CT280" i="1"/>
  <c r="CS280" i="1"/>
  <c r="CR280" i="1"/>
  <c r="CQ280" i="1"/>
  <c r="CP280" i="1"/>
  <c r="CO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BZ280" i="1"/>
  <c r="BY280" i="1"/>
  <c r="BX280" i="1"/>
  <c r="CW279" i="1"/>
  <c r="CV279" i="1"/>
  <c r="CU279" i="1"/>
  <c r="CT279" i="1"/>
  <c r="CS279" i="1"/>
  <c r="CR279" i="1"/>
  <c r="CQ279" i="1"/>
  <c r="CP279" i="1"/>
  <c r="CO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BZ279" i="1"/>
  <c r="BY279" i="1"/>
  <c r="BX279" i="1"/>
  <c r="CW278" i="1"/>
  <c r="CV278" i="1"/>
  <c r="CU278" i="1"/>
  <c r="CT278" i="1"/>
  <c r="CS278" i="1"/>
  <c r="CR278" i="1"/>
  <c r="CQ278" i="1"/>
  <c r="CP278" i="1"/>
  <c r="CO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BZ278" i="1"/>
  <c r="BY278" i="1"/>
  <c r="BX278" i="1"/>
  <c r="CV277" i="1"/>
  <c r="CU277" i="1"/>
  <c r="CS277" i="1"/>
  <c r="CR277" i="1"/>
  <c r="CQ277" i="1"/>
  <c r="CP277" i="1"/>
  <c r="CO277" i="1"/>
  <c r="CM277" i="1"/>
  <c r="CL277" i="1"/>
  <c r="CK277" i="1"/>
  <c r="CJ277" i="1"/>
  <c r="CI277" i="1"/>
  <c r="CH277" i="1"/>
  <c r="CG277" i="1"/>
  <c r="CF277" i="1"/>
  <c r="CD277" i="1"/>
  <c r="CC277" i="1"/>
  <c r="CB277" i="1"/>
  <c r="BZ277" i="1"/>
  <c r="BY277" i="1"/>
  <c r="BX277" i="1"/>
  <c r="CW276" i="1"/>
  <c r="CV276" i="1"/>
  <c r="CU276" i="1"/>
  <c r="CT276" i="1"/>
  <c r="CS276" i="1"/>
  <c r="CR276" i="1"/>
  <c r="CQ276" i="1"/>
  <c r="CP276" i="1"/>
  <c r="CO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BZ276" i="1"/>
  <c r="BY276" i="1"/>
  <c r="BX276" i="1"/>
  <c r="CW275" i="1"/>
  <c r="CV275" i="1"/>
  <c r="CU275" i="1"/>
  <c r="CT275" i="1"/>
  <c r="CS275" i="1"/>
  <c r="CR275" i="1"/>
  <c r="CQ275" i="1"/>
  <c r="CP275" i="1"/>
  <c r="CO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BZ275" i="1"/>
  <c r="BY275" i="1"/>
  <c r="BX275" i="1"/>
  <c r="BW282" i="1"/>
  <c r="CX288" i="1" l="1"/>
  <c r="DE128" i="1"/>
  <c r="DE84" i="1"/>
  <c r="CW259" i="1" l="1"/>
  <c r="CW257" i="1"/>
  <c r="CW98" i="1" l="1"/>
  <c r="CW277" i="1" s="1"/>
  <c r="CA31" i="1" l="1"/>
  <c r="CA116" i="1"/>
  <c r="CW260" i="1" l="1"/>
  <c r="CW255" i="1"/>
  <c r="CW251" i="1"/>
  <c r="CW248" i="1"/>
  <c r="CW242" i="1"/>
  <c r="CW237" i="1"/>
  <c r="CW233" i="1"/>
  <c r="CW228" i="1"/>
  <c r="CW223" i="1"/>
  <c r="CW219" i="1"/>
  <c r="CW214" i="1"/>
  <c r="CW209" i="1"/>
  <c r="CW201" i="1"/>
  <c r="CW192" i="1"/>
  <c r="CW179" i="1"/>
  <c r="CW177" i="1"/>
  <c r="CW142" i="1"/>
  <c r="CW100" i="1"/>
  <c r="CW97" i="1"/>
  <c r="CW94" i="1"/>
  <c r="CW58" i="1"/>
  <c r="CW15" i="1"/>
  <c r="CW218" i="1" l="1"/>
  <c r="CW207" i="1"/>
  <c r="CW271" i="1"/>
  <c r="CW269" i="1"/>
  <c r="CW99" i="1"/>
  <c r="CW186" i="1"/>
  <c r="CW188" i="1"/>
  <c r="CW13" i="1"/>
  <c r="CW286" i="1"/>
  <c r="CV257" i="1"/>
  <c r="CV259" i="1"/>
  <c r="CW288" i="1" l="1"/>
  <c r="CV260" i="1"/>
  <c r="CV255" i="1"/>
  <c r="CV251" i="1"/>
  <c r="CV248" i="1"/>
  <c r="CV242" i="1"/>
  <c r="CV237" i="1"/>
  <c r="CV233" i="1"/>
  <c r="CV228" i="1"/>
  <c r="CV223" i="1"/>
  <c r="CV219" i="1"/>
  <c r="CV209" i="1"/>
  <c r="CV214" i="1"/>
  <c r="CV201" i="1"/>
  <c r="CV192" i="1"/>
  <c r="CV179" i="1"/>
  <c r="CV177" i="1"/>
  <c r="CV142" i="1"/>
  <c r="CV100" i="1"/>
  <c r="CV97" i="1"/>
  <c r="CV94" i="1"/>
  <c r="CV58" i="1"/>
  <c r="CV15" i="1"/>
  <c r="CV218" i="1" l="1"/>
  <c r="CV269" i="1"/>
  <c r="CV271" i="1"/>
  <c r="CV207" i="1"/>
  <c r="CV188" i="1"/>
  <c r="CV99" i="1"/>
  <c r="CV186" i="1"/>
  <c r="CV13" i="1"/>
  <c r="CV286" i="1"/>
  <c r="DE119" i="1"/>
  <c r="DE34" i="1"/>
  <c r="CU259" i="1"/>
  <c r="CU257" i="1"/>
  <c r="CV288" i="1" l="1"/>
  <c r="CU260" i="1"/>
  <c r="CU255" i="1"/>
  <c r="CU251" i="1"/>
  <c r="CU248" i="1"/>
  <c r="CU242" i="1"/>
  <c r="CU237" i="1"/>
  <c r="CU233" i="1"/>
  <c r="CU228" i="1"/>
  <c r="CU223" i="1"/>
  <c r="CU219" i="1"/>
  <c r="CU214" i="1"/>
  <c r="CU209" i="1"/>
  <c r="CU201" i="1"/>
  <c r="CU192" i="1"/>
  <c r="CU179" i="1"/>
  <c r="CU177" i="1"/>
  <c r="CU142" i="1"/>
  <c r="CU100" i="1"/>
  <c r="CU97" i="1"/>
  <c r="CU94" i="1"/>
  <c r="CU58" i="1"/>
  <c r="CU15" i="1"/>
  <c r="CU186" i="1" l="1"/>
  <c r="CU207" i="1"/>
  <c r="CU271" i="1"/>
  <c r="CU218" i="1"/>
  <c r="CU269" i="1"/>
  <c r="CU99" i="1"/>
  <c r="CU188" i="1"/>
  <c r="CU13" i="1"/>
  <c r="CU286" i="1"/>
  <c r="DE180" i="1"/>
  <c r="DE168" i="1"/>
  <c r="DE167" i="1"/>
  <c r="DE158" i="1"/>
  <c r="DE127" i="1"/>
  <c r="DE126" i="1"/>
  <c r="DE83" i="1"/>
  <c r="DE82" i="1"/>
  <c r="DE76" i="1"/>
  <c r="DE74" i="1"/>
  <c r="DE42" i="1"/>
  <c r="DE49" i="1"/>
  <c r="DE41" i="1"/>
  <c r="DE160" i="1"/>
  <c r="DE98" i="1"/>
  <c r="CU288" i="1" l="1"/>
  <c r="CT259" i="1"/>
  <c r="CT257" i="1"/>
  <c r="CT98" i="1" l="1"/>
  <c r="CT277" i="1" s="1"/>
  <c r="DE166" i="1" l="1"/>
  <c r="CT260" i="1"/>
  <c r="CT255" i="1"/>
  <c r="CT251" i="1"/>
  <c r="CT248" i="1"/>
  <c r="CT242" i="1"/>
  <c r="CT237" i="1"/>
  <c r="CT233" i="1"/>
  <c r="CT228" i="1"/>
  <c r="CT223" i="1"/>
  <c r="CT219" i="1"/>
  <c r="CS219" i="1"/>
  <c r="CT214" i="1"/>
  <c r="CT209" i="1"/>
  <c r="CT201" i="1"/>
  <c r="CT192" i="1"/>
  <c r="CT179" i="1"/>
  <c r="CT177" i="1"/>
  <c r="CT142" i="1"/>
  <c r="CT100" i="1"/>
  <c r="CT97" i="1"/>
  <c r="CT94" i="1"/>
  <c r="CT58" i="1"/>
  <c r="CT15" i="1"/>
  <c r="CT188" i="1" l="1"/>
  <c r="CT99" i="1"/>
  <c r="CT269" i="1"/>
  <c r="CT218" i="1"/>
  <c r="CT271" i="1"/>
  <c r="CT207" i="1"/>
  <c r="CT13" i="1"/>
  <c r="CT286" i="1"/>
  <c r="CT288" i="1" s="1"/>
  <c r="CT186" i="1"/>
  <c r="CS259" i="1"/>
  <c r="CS257" i="1"/>
  <c r="CS260" i="1" l="1"/>
  <c r="CS255" i="1"/>
  <c r="CS251" i="1"/>
  <c r="CS248" i="1"/>
  <c r="CS242" i="1"/>
  <c r="CS237" i="1"/>
  <c r="CS233" i="1"/>
  <c r="CS228" i="1"/>
  <c r="CS223" i="1"/>
  <c r="CS214" i="1"/>
  <c r="CS209" i="1"/>
  <c r="CS201" i="1"/>
  <c r="CS192" i="1"/>
  <c r="CS179" i="1"/>
  <c r="CS177" i="1"/>
  <c r="CS142" i="1"/>
  <c r="CS100" i="1"/>
  <c r="CS97" i="1"/>
  <c r="CS94" i="1"/>
  <c r="CS58" i="1"/>
  <c r="CS15" i="1"/>
  <c r="CS13" i="1" l="1"/>
  <c r="CS207" i="1"/>
  <c r="CS218" i="1"/>
  <c r="CS269" i="1"/>
  <c r="CS271" i="1"/>
  <c r="CS188" i="1"/>
  <c r="CS99" i="1"/>
  <c r="CS186" i="1"/>
  <c r="CS286" i="1"/>
  <c r="CS288" i="1" s="1"/>
  <c r="CR259" i="1" l="1"/>
  <c r="CR257" i="1"/>
  <c r="CA113" i="1" l="1"/>
  <c r="BN113" i="1"/>
  <c r="AC113" i="1"/>
  <c r="P113" i="1"/>
  <c r="CA28" i="1"/>
  <c r="BN28" i="1"/>
  <c r="P28" i="1"/>
  <c r="CR260" i="1"/>
  <c r="CR255" i="1"/>
  <c r="CR251" i="1"/>
  <c r="CR248" i="1"/>
  <c r="CR242" i="1"/>
  <c r="CR237" i="1"/>
  <c r="CR233" i="1"/>
  <c r="CR228" i="1"/>
  <c r="CR223" i="1"/>
  <c r="CR219" i="1"/>
  <c r="CR214" i="1"/>
  <c r="CR209" i="1"/>
  <c r="CR201" i="1"/>
  <c r="CR192" i="1"/>
  <c r="CR179" i="1"/>
  <c r="CR177" i="1"/>
  <c r="CR142" i="1"/>
  <c r="CR100" i="1"/>
  <c r="CR97" i="1"/>
  <c r="CR94" i="1"/>
  <c r="CR58" i="1"/>
  <c r="CR15" i="1"/>
  <c r="CR13" i="1" l="1"/>
  <c r="CR269" i="1"/>
  <c r="CR218" i="1"/>
  <c r="CR271" i="1"/>
  <c r="CR207" i="1"/>
  <c r="CR188" i="1"/>
  <c r="CR99" i="1"/>
  <c r="CR286" i="1"/>
  <c r="CR288" i="1" s="1"/>
  <c r="CR186" i="1"/>
  <c r="DE163" i="1"/>
  <c r="DE115" i="1"/>
  <c r="DE79" i="1"/>
  <c r="DE56" i="1"/>
  <c r="DE30" i="1"/>
  <c r="CQ259" i="1"/>
  <c r="CQ257" i="1"/>
  <c r="CQ260" i="1" l="1"/>
  <c r="CQ255" i="1"/>
  <c r="CQ251" i="1"/>
  <c r="CQ248" i="1"/>
  <c r="CQ214" i="1"/>
  <c r="CQ209" i="1"/>
  <c r="CQ223" i="1"/>
  <c r="CQ219" i="1"/>
  <c r="CQ233" i="1"/>
  <c r="CQ228" i="1"/>
  <c r="CQ242" i="1"/>
  <c r="CQ237" i="1"/>
  <c r="CQ218" i="1" l="1"/>
  <c r="CQ271" i="1"/>
  <c r="CQ269" i="1"/>
  <c r="CQ207" i="1"/>
  <c r="CQ286" i="1"/>
  <c r="CQ201" i="1"/>
  <c r="CQ192" i="1"/>
  <c r="CQ179" i="1"/>
  <c r="CQ177" i="1"/>
  <c r="CQ142" i="1"/>
  <c r="CQ100" i="1"/>
  <c r="CQ97" i="1"/>
  <c r="CQ94" i="1"/>
  <c r="CQ58" i="1"/>
  <c r="CQ15" i="1"/>
  <c r="CQ99" i="1" l="1"/>
  <c r="CQ188" i="1"/>
  <c r="CQ186" i="1"/>
  <c r="CQ13" i="1"/>
  <c r="CQ288" i="1" s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W278" i="1"/>
  <c r="BV278" i="1"/>
  <c r="BU278" i="1"/>
  <c r="BT278" i="1"/>
  <c r="BS278" i="1"/>
  <c r="BR278" i="1"/>
  <c r="BQ278" i="1"/>
  <c r="BP278" i="1"/>
  <c r="BW277" i="1"/>
  <c r="BV277" i="1"/>
  <c r="BU277" i="1"/>
  <c r="BT277" i="1"/>
  <c r="BS277" i="1"/>
  <c r="BR277" i="1"/>
  <c r="BQ277" i="1"/>
  <c r="BP277" i="1"/>
  <c r="BW276" i="1"/>
  <c r="BV276" i="1"/>
  <c r="BU276" i="1"/>
  <c r="BT276" i="1"/>
  <c r="BS276" i="1"/>
  <c r="BR276" i="1"/>
  <c r="BQ276" i="1"/>
  <c r="BP276" i="1"/>
  <c r="BW275" i="1"/>
  <c r="BV275" i="1"/>
  <c r="BU275" i="1"/>
  <c r="BT275" i="1"/>
  <c r="BS275" i="1"/>
  <c r="BR275" i="1"/>
  <c r="BQ275" i="1"/>
  <c r="BP275" i="1"/>
  <c r="BO282" i="1"/>
  <c r="BO281" i="1"/>
  <c r="BO285" i="1" l="1"/>
  <c r="BO284" i="1"/>
  <c r="BO283" i="1"/>
  <c r="BO280" i="1"/>
  <c r="BO279" i="1"/>
  <c r="BO278" i="1"/>
  <c r="BO277" i="1"/>
  <c r="BO276" i="1"/>
  <c r="BO275" i="1"/>
  <c r="CP286" i="1"/>
  <c r="CP259" i="1" l="1"/>
  <c r="CP257" i="1"/>
  <c r="CA171" i="1" l="1"/>
  <c r="BN171" i="1"/>
  <c r="CA87" i="1"/>
  <c r="BN87" i="1"/>
  <c r="CA172" i="1" l="1"/>
  <c r="CA170" i="1"/>
  <c r="CA169" i="1"/>
  <c r="BN172" i="1"/>
  <c r="BN170" i="1"/>
  <c r="BN169" i="1"/>
  <c r="CA88" i="1"/>
  <c r="CA86" i="1"/>
  <c r="CA85" i="1"/>
  <c r="BN88" i="1"/>
  <c r="BN86" i="1"/>
  <c r="BN85" i="1"/>
  <c r="CA132" i="1"/>
  <c r="CA131" i="1"/>
  <c r="CA130" i="1"/>
  <c r="CA129" i="1"/>
  <c r="BN132" i="1"/>
  <c r="BN131" i="1"/>
  <c r="BN130" i="1"/>
  <c r="BN129" i="1"/>
  <c r="CA47" i="1"/>
  <c r="CA46" i="1"/>
  <c r="CA45" i="1"/>
  <c r="CA44" i="1"/>
  <c r="BN47" i="1"/>
  <c r="BN46" i="1"/>
  <c r="BN45" i="1"/>
  <c r="BN44" i="1"/>
  <c r="CP260" i="1" l="1"/>
  <c r="CP255" i="1"/>
  <c r="CP251" i="1"/>
  <c r="CP248" i="1"/>
  <c r="CP242" i="1"/>
  <c r="CP237" i="1"/>
  <c r="CP233" i="1"/>
  <c r="CP228" i="1"/>
  <c r="CP223" i="1"/>
  <c r="CP219" i="1"/>
  <c r="CP214" i="1"/>
  <c r="CP209" i="1"/>
  <c r="CP201" i="1"/>
  <c r="CP192" i="1"/>
  <c r="CP179" i="1"/>
  <c r="CP177" i="1"/>
  <c r="CP142" i="1"/>
  <c r="CP100" i="1"/>
  <c r="CP97" i="1"/>
  <c r="CP94" i="1"/>
  <c r="CP58" i="1"/>
  <c r="CP15" i="1"/>
  <c r="CP218" i="1" l="1"/>
  <c r="CP207" i="1"/>
  <c r="CP188" i="1"/>
  <c r="CP269" i="1"/>
  <c r="CP271" i="1"/>
  <c r="CP99" i="1"/>
  <c r="CP13" i="1"/>
  <c r="CP288" i="1" s="1"/>
  <c r="CP186" i="1"/>
  <c r="CO286" i="1"/>
  <c r="DE141" i="1"/>
  <c r="DE157" i="1" l="1"/>
  <c r="CA173" i="1"/>
  <c r="BN173" i="1"/>
  <c r="CA89" i="1"/>
  <c r="BN89" i="1"/>
  <c r="CA133" i="1"/>
  <c r="BN133" i="1"/>
  <c r="CA48" i="1"/>
  <c r="BN48" i="1"/>
  <c r="CA120" i="1"/>
  <c r="BN120" i="1"/>
  <c r="AC120" i="1"/>
  <c r="P120" i="1"/>
  <c r="CA35" i="1"/>
  <c r="BN35" i="1"/>
  <c r="AC35" i="1"/>
  <c r="P35" i="1"/>
  <c r="CO260" i="1"/>
  <c r="DC260" i="1" s="1"/>
  <c r="CO255" i="1"/>
  <c r="DC255" i="1" s="1"/>
  <c r="CO237" i="1"/>
  <c r="DC237" i="1" s="1"/>
  <c r="CO233" i="1"/>
  <c r="DC233" i="1" s="1"/>
  <c r="CO228" i="1"/>
  <c r="DC228" i="1" s="1"/>
  <c r="CO223" i="1"/>
  <c r="DC223" i="1" s="1"/>
  <c r="CO219" i="1"/>
  <c r="DC219" i="1" s="1"/>
  <c r="CO214" i="1"/>
  <c r="DC214" i="1" s="1"/>
  <c r="CO209" i="1"/>
  <c r="DC209" i="1" s="1"/>
  <c r="CO201" i="1"/>
  <c r="DC201" i="1" s="1"/>
  <c r="CO192" i="1"/>
  <c r="DC192" i="1" s="1"/>
  <c r="CO177" i="1"/>
  <c r="DC177" i="1" s="1"/>
  <c r="CO179" i="1"/>
  <c r="DC179" i="1" s="1"/>
  <c r="CO142" i="1"/>
  <c r="DC142" i="1" s="1"/>
  <c r="CO100" i="1"/>
  <c r="DC100" i="1" s="1"/>
  <c r="CO97" i="1"/>
  <c r="DC97" i="1" s="1"/>
  <c r="CO94" i="1"/>
  <c r="DC94" i="1" s="1"/>
  <c r="CO58" i="1"/>
  <c r="DC58" i="1" s="1"/>
  <c r="CO15" i="1"/>
  <c r="DC15" i="1" s="1"/>
  <c r="CA262" i="1"/>
  <c r="CA261" i="1"/>
  <c r="CA259" i="1"/>
  <c r="CA257" i="1"/>
  <c r="CA252" i="1"/>
  <c r="CA244" i="1"/>
  <c r="CA243" i="1"/>
  <c r="CA241" i="1"/>
  <c r="CA239" i="1"/>
  <c r="CA235" i="1"/>
  <c r="CA234" i="1"/>
  <c r="CA232" i="1"/>
  <c r="CA230" i="1"/>
  <c r="CA226" i="1"/>
  <c r="CA225" i="1"/>
  <c r="CA224" i="1"/>
  <c r="CA222" i="1"/>
  <c r="CA221" i="1"/>
  <c r="CA220" i="1"/>
  <c r="CA217" i="1"/>
  <c r="CA216" i="1"/>
  <c r="CA215" i="1"/>
  <c r="CA212" i="1"/>
  <c r="CA211" i="1"/>
  <c r="CA210" i="1"/>
  <c r="CA205" i="1"/>
  <c r="CA204" i="1"/>
  <c r="CA203" i="1"/>
  <c r="CA202" i="1"/>
  <c r="CA200" i="1"/>
  <c r="CA198" i="1"/>
  <c r="CA196" i="1"/>
  <c r="CA194" i="1"/>
  <c r="CO271" i="1" l="1"/>
  <c r="CO186" i="1"/>
  <c r="CO269" i="1"/>
  <c r="CO188" i="1"/>
  <c r="CO218" i="1"/>
  <c r="DC218" i="1" s="1"/>
  <c r="CO207" i="1"/>
  <c r="DC207" i="1" s="1"/>
  <c r="CO99" i="1"/>
  <c r="DC99" i="1" s="1"/>
  <c r="CO13" i="1"/>
  <c r="DC13" i="1" l="1"/>
  <c r="CO288" i="1"/>
  <c r="CA180" i="1"/>
  <c r="CA179" i="1"/>
  <c r="CA178" i="1"/>
  <c r="CA177" i="1"/>
  <c r="CA176" i="1"/>
  <c r="CA175" i="1"/>
  <c r="CA174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1" i="1"/>
  <c r="CA140" i="1"/>
  <c r="CA139" i="1"/>
  <c r="CA138" i="1"/>
  <c r="CA137" i="1"/>
  <c r="CA136" i="1"/>
  <c r="CA135" i="1"/>
  <c r="CA134" i="1"/>
  <c r="CA128" i="1"/>
  <c r="CA127" i="1"/>
  <c r="CA126" i="1"/>
  <c r="CA125" i="1"/>
  <c r="CA124" i="1"/>
  <c r="CA123" i="1"/>
  <c r="CA122" i="1"/>
  <c r="CA121" i="1"/>
  <c r="CA119" i="1"/>
  <c r="CA118" i="1"/>
  <c r="CA117" i="1"/>
  <c r="CA115" i="1"/>
  <c r="CA114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98" i="1"/>
  <c r="CA97" i="1"/>
  <c r="CA95" i="1"/>
  <c r="CA94" i="1"/>
  <c r="CA92" i="1"/>
  <c r="CA91" i="1"/>
  <c r="CA90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6" i="1"/>
  <c r="CA55" i="1"/>
  <c r="CA275" i="1" s="1"/>
  <c r="CA54" i="1"/>
  <c r="CA53" i="1"/>
  <c r="CA52" i="1"/>
  <c r="CA51" i="1"/>
  <c r="CA50" i="1"/>
  <c r="CA49" i="1"/>
  <c r="CA279" i="1" s="1"/>
  <c r="CA43" i="1"/>
  <c r="CA42" i="1"/>
  <c r="CA41" i="1"/>
  <c r="CA285" i="1" s="1"/>
  <c r="CA40" i="1"/>
  <c r="CA39" i="1"/>
  <c r="CA38" i="1"/>
  <c r="CA37" i="1"/>
  <c r="CA36" i="1"/>
  <c r="CA34" i="1"/>
  <c r="CA33" i="1"/>
  <c r="CA32" i="1"/>
  <c r="CA276" i="1" s="1"/>
  <c r="CA30" i="1"/>
  <c r="CA29" i="1"/>
  <c r="CA27" i="1"/>
  <c r="CA26" i="1"/>
  <c r="CA25" i="1"/>
  <c r="CA24" i="1"/>
  <c r="CA23" i="1"/>
  <c r="CA22" i="1"/>
  <c r="CA283" i="1" s="1"/>
  <c r="CA21" i="1"/>
  <c r="CA20" i="1"/>
  <c r="CA278" i="1" s="1"/>
  <c r="CA19" i="1"/>
  <c r="CA280" i="1" s="1"/>
  <c r="CA18" i="1"/>
  <c r="CA17" i="1"/>
  <c r="CA281" i="1" s="1"/>
  <c r="CA16" i="1"/>
  <c r="CA284" i="1" l="1"/>
  <c r="CA282" i="1"/>
  <c r="CA277" i="1"/>
  <c r="DE176" i="1"/>
  <c r="DE153" i="1"/>
  <c r="DE152" i="1"/>
  <c r="DE151" i="1"/>
  <c r="DE138" i="1"/>
  <c r="DE111" i="1"/>
  <c r="DE110" i="1"/>
  <c r="DE109" i="1"/>
  <c r="DE92" i="1"/>
  <c r="DE69" i="1"/>
  <c r="DE68" i="1"/>
  <c r="DE67" i="1"/>
  <c r="DE53" i="1"/>
  <c r="DE26" i="1"/>
  <c r="DE25" i="1"/>
  <c r="DE24" i="1"/>
  <c r="CA286" i="1" l="1"/>
  <c r="AP260" i="1" l="1"/>
  <c r="BO260" i="1"/>
  <c r="CM260" i="1" l="1"/>
  <c r="CM255" i="1"/>
  <c r="CM251" i="1"/>
  <c r="CM248" i="1"/>
  <c r="CM242" i="1"/>
  <c r="CM237" i="1"/>
  <c r="CM233" i="1"/>
  <c r="CM228" i="1"/>
  <c r="CM223" i="1"/>
  <c r="CM219" i="1"/>
  <c r="CM214" i="1"/>
  <c r="CM209" i="1"/>
  <c r="CM201" i="1"/>
  <c r="CM192" i="1"/>
  <c r="CM179" i="1"/>
  <c r="CM177" i="1"/>
  <c r="CM142" i="1"/>
  <c r="CM100" i="1"/>
  <c r="CM97" i="1"/>
  <c r="CM94" i="1"/>
  <c r="CM58" i="1"/>
  <c r="CM15" i="1"/>
  <c r="CM218" i="1" l="1"/>
  <c r="CM271" i="1"/>
  <c r="CM186" i="1"/>
  <c r="CM188" i="1"/>
  <c r="CM286" i="1"/>
  <c r="CM269" i="1"/>
  <c r="CM207" i="1"/>
  <c r="CM13" i="1"/>
  <c r="CM99" i="1"/>
  <c r="DE262" i="1"/>
  <c r="BN262" i="1"/>
  <c r="BN259" i="1"/>
  <c r="AC259" i="1"/>
  <c r="AC257" i="1"/>
  <c r="P259" i="1"/>
  <c r="P257" i="1"/>
  <c r="DE259" i="1"/>
  <c r="CL255" i="1"/>
  <c r="CK255" i="1"/>
  <c r="CJ255" i="1"/>
  <c r="CI255" i="1"/>
  <c r="CH255" i="1"/>
  <c r="CG255" i="1"/>
  <c r="CF255" i="1"/>
  <c r="CE255" i="1"/>
  <c r="CD255" i="1"/>
  <c r="CC255" i="1"/>
  <c r="CB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L260" i="1"/>
  <c r="CK260" i="1"/>
  <c r="CJ260" i="1"/>
  <c r="CI260" i="1"/>
  <c r="CH260" i="1"/>
  <c r="CG260" i="1"/>
  <c r="CF260" i="1"/>
  <c r="CE260" i="1"/>
  <c r="CD260" i="1"/>
  <c r="CC260" i="1"/>
  <c r="CB260" i="1"/>
  <c r="BZ260" i="1"/>
  <c r="BY260" i="1"/>
  <c r="BX260" i="1"/>
  <c r="BW260" i="1"/>
  <c r="BV260" i="1"/>
  <c r="BU260" i="1"/>
  <c r="BT260" i="1"/>
  <c r="BS260" i="1"/>
  <c r="BR260" i="1"/>
  <c r="BQ260" i="1"/>
  <c r="BP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62" i="1"/>
  <c r="P261" i="1"/>
  <c r="CB251" i="1"/>
  <c r="P260" i="1" l="1"/>
  <c r="CN260" i="1"/>
  <c r="DB260" i="1"/>
  <c r="P255" i="1"/>
  <c r="CN255" i="1"/>
  <c r="DB255" i="1"/>
  <c r="DB251" i="1"/>
  <c r="CA260" i="1"/>
  <c r="AC255" i="1"/>
  <c r="CB248" i="1"/>
  <c r="DB250" i="1"/>
  <c r="CA255" i="1"/>
  <c r="CM288" i="1"/>
  <c r="D248" i="1"/>
  <c r="D251" i="1"/>
  <c r="BO248" i="1"/>
  <c r="BO251" i="1"/>
  <c r="D242" i="1"/>
  <c r="AD242" i="1"/>
  <c r="AD248" i="1"/>
  <c r="AD251" i="1"/>
  <c r="AC244" i="1"/>
  <c r="AC243" i="1"/>
  <c r="P244" i="1"/>
  <c r="P243" i="1"/>
  <c r="AC241" i="1"/>
  <c r="AC239" i="1"/>
  <c r="Q242" i="1"/>
  <c r="Q248" i="1"/>
  <c r="Q251" i="1"/>
  <c r="P241" i="1"/>
  <c r="P239" i="1"/>
  <c r="DB248" i="1" l="1"/>
  <c r="BN261" i="1"/>
  <c r="BN260" i="1" s="1"/>
  <c r="BN257" i="1"/>
  <c r="BN255" i="1" s="1"/>
  <c r="DE261" i="1" l="1"/>
  <c r="DE257" i="1"/>
  <c r="CL251" i="1"/>
  <c r="CL248" i="1"/>
  <c r="CL242" i="1"/>
  <c r="CL237" i="1"/>
  <c r="CL233" i="1"/>
  <c r="CL228" i="1"/>
  <c r="CL223" i="1"/>
  <c r="CL219" i="1"/>
  <c r="CL214" i="1"/>
  <c r="CL209" i="1"/>
  <c r="CL201" i="1"/>
  <c r="CL192" i="1"/>
  <c r="CL179" i="1"/>
  <c r="CL177" i="1"/>
  <c r="CL142" i="1"/>
  <c r="CL100" i="1"/>
  <c r="CL97" i="1"/>
  <c r="CL94" i="1"/>
  <c r="CL58" i="1"/>
  <c r="CL15" i="1"/>
  <c r="CL207" i="1" l="1"/>
  <c r="CL271" i="1"/>
  <c r="CL269" i="1"/>
  <c r="DE255" i="1"/>
  <c r="DE260" i="1"/>
  <c r="CL218" i="1"/>
  <c r="CL186" i="1"/>
  <c r="CL99" i="1"/>
  <c r="CL13" i="1"/>
  <c r="CL188" i="1"/>
  <c r="CL286" i="1"/>
  <c r="DE165" i="1"/>
  <c r="DE164" i="1"/>
  <c r="DE154" i="1"/>
  <c r="DE150" i="1"/>
  <c r="DE125" i="1"/>
  <c r="DE124" i="1"/>
  <c r="DE123" i="1"/>
  <c r="DE108" i="1"/>
  <c r="DE80" i="1"/>
  <c r="DE40" i="1"/>
  <c r="DE39" i="1"/>
  <c r="DE38" i="1"/>
  <c r="DE23" i="1"/>
  <c r="DE66" i="1"/>
  <c r="DE70" i="1"/>
  <c r="DE81" i="1"/>
  <c r="CJ179" i="1"/>
  <c r="CL288" i="1" l="1"/>
  <c r="CI179" i="1" l="1"/>
  <c r="CH179" i="1"/>
  <c r="CG179" i="1"/>
  <c r="CF179" i="1"/>
  <c r="CE179" i="1"/>
  <c r="CD179" i="1"/>
  <c r="CC179" i="1"/>
  <c r="CB179" i="1"/>
  <c r="CK179" i="1"/>
  <c r="CK177" i="1"/>
  <c r="CJ177" i="1"/>
  <c r="CI177" i="1"/>
  <c r="CH177" i="1"/>
  <c r="CG177" i="1"/>
  <c r="CF177" i="1"/>
  <c r="CE177" i="1"/>
  <c r="CD177" i="1"/>
  <c r="CC177" i="1"/>
  <c r="CB177" i="1"/>
  <c r="CK94" i="1"/>
  <c r="CJ94" i="1"/>
  <c r="CI94" i="1"/>
  <c r="CH94" i="1"/>
  <c r="CG94" i="1"/>
  <c r="CF94" i="1"/>
  <c r="CE94" i="1"/>
  <c r="CD94" i="1"/>
  <c r="CC94" i="1"/>
  <c r="CB94" i="1"/>
  <c r="CK97" i="1"/>
  <c r="CJ97" i="1"/>
  <c r="CI97" i="1"/>
  <c r="CH97" i="1"/>
  <c r="CG97" i="1"/>
  <c r="CF97" i="1"/>
  <c r="CD97" i="1"/>
  <c r="CC97" i="1"/>
  <c r="CB97" i="1"/>
  <c r="DB179" i="1" l="1"/>
  <c r="CN179" i="1"/>
  <c r="DB94" i="1"/>
  <c r="CN94" i="1"/>
  <c r="DB97" i="1"/>
  <c r="DB177" i="1"/>
  <c r="CN177" i="1"/>
  <c r="DE179" i="1"/>
  <c r="CK251" i="1"/>
  <c r="CK248" i="1"/>
  <c r="CK242" i="1"/>
  <c r="CK237" i="1"/>
  <c r="CK233" i="1"/>
  <c r="CK228" i="1"/>
  <c r="CK223" i="1"/>
  <c r="CK219" i="1"/>
  <c r="CK214" i="1"/>
  <c r="CK209" i="1"/>
  <c r="CK201" i="1"/>
  <c r="CK192" i="1"/>
  <c r="CK142" i="1"/>
  <c r="CK100" i="1"/>
  <c r="CK58" i="1"/>
  <c r="CK15" i="1"/>
  <c r="CK271" i="1" l="1"/>
  <c r="CK13" i="1"/>
  <c r="CK218" i="1"/>
  <c r="CK269" i="1"/>
  <c r="CK207" i="1"/>
  <c r="CK99" i="1"/>
  <c r="CK188" i="1"/>
  <c r="CK286" i="1"/>
  <c r="CK186" i="1"/>
  <c r="CK288" i="1" l="1"/>
  <c r="BN128" i="1"/>
  <c r="BN43" i="1"/>
  <c r="CJ267" i="1" l="1"/>
  <c r="CJ184" i="1"/>
  <c r="CJ251" i="1"/>
  <c r="CJ248" i="1"/>
  <c r="CJ242" i="1"/>
  <c r="CJ237" i="1"/>
  <c r="CJ233" i="1"/>
  <c r="CJ228" i="1"/>
  <c r="CJ223" i="1"/>
  <c r="CJ219" i="1"/>
  <c r="CJ214" i="1"/>
  <c r="CJ209" i="1"/>
  <c r="CJ201" i="1"/>
  <c r="CJ192" i="1"/>
  <c r="CJ142" i="1"/>
  <c r="CJ100" i="1"/>
  <c r="CJ58" i="1"/>
  <c r="CJ15" i="1"/>
  <c r="CJ269" i="1" l="1"/>
  <c r="CJ271" i="1"/>
  <c r="CJ13" i="1"/>
  <c r="CJ188" i="1"/>
  <c r="CJ218" i="1"/>
  <c r="CJ207" i="1"/>
  <c r="CJ99" i="1"/>
  <c r="CJ186" i="1"/>
  <c r="CJ286" i="1"/>
  <c r="CN252" i="1"/>
  <c r="CJ288" i="1" l="1"/>
  <c r="BN139" i="1"/>
  <c r="BN91" i="1"/>
  <c r="CH54" i="1"/>
  <c r="BN54" i="1"/>
  <c r="BN175" i="1"/>
  <c r="CN54" i="1" l="1"/>
  <c r="CN285" i="1" s="1"/>
  <c r="CH285" i="1"/>
  <c r="CI58" i="1"/>
  <c r="CI100" i="1" l="1"/>
  <c r="CH267" i="1"/>
  <c r="CH251" i="1"/>
  <c r="CH248" i="1"/>
  <c r="CH242" i="1"/>
  <c r="CH233" i="1"/>
  <c r="CH228" i="1"/>
  <c r="CH223" i="1"/>
  <c r="CH219" i="1"/>
  <c r="CH214" i="1"/>
  <c r="CH209" i="1"/>
  <c r="CH201" i="1"/>
  <c r="CH192" i="1"/>
  <c r="CH184" i="1"/>
  <c r="CH142" i="1"/>
  <c r="CH100" i="1"/>
  <c r="CH58" i="1"/>
  <c r="CH15" i="1"/>
  <c r="CH271" i="1" l="1"/>
  <c r="CH218" i="1"/>
  <c r="DE149" i="1"/>
  <c r="CH188" i="1"/>
  <c r="CH186" i="1"/>
  <c r="CH286" i="1"/>
  <c r="CH237" i="1"/>
  <c r="CH269" i="1" s="1"/>
  <c r="CH13" i="1"/>
  <c r="CH99" i="1"/>
  <c r="CH207" i="1"/>
  <c r="CH288" i="1" l="1"/>
  <c r="CI184" i="1"/>
  <c r="CI142" i="1"/>
  <c r="CI267" i="1" l="1"/>
  <c r="CG251" i="1"/>
  <c r="CG248" i="1"/>
  <c r="CG242" i="1"/>
  <c r="CG233" i="1"/>
  <c r="CG228" i="1"/>
  <c r="CG223" i="1"/>
  <c r="CG219" i="1"/>
  <c r="CG214" i="1"/>
  <c r="CG209" i="1"/>
  <c r="CG201" i="1"/>
  <c r="CG192" i="1"/>
  <c r="CG142" i="1"/>
  <c r="CG100" i="1"/>
  <c r="CG58" i="1"/>
  <c r="CG15" i="1"/>
  <c r="CG271" i="1" l="1"/>
  <c r="CG207" i="1"/>
  <c r="CG237" i="1"/>
  <c r="CG269" i="1" s="1"/>
  <c r="CG188" i="1"/>
  <c r="CG13" i="1"/>
  <c r="CG218" i="1"/>
  <c r="CG286" i="1"/>
  <c r="CG99" i="1"/>
  <c r="CG186" i="1"/>
  <c r="CG288" i="1" l="1"/>
  <c r="CI286" i="1"/>
  <c r="CD286" i="1"/>
  <c r="BY286" i="1"/>
  <c r="BU286" i="1"/>
  <c r="BQ286" i="1"/>
  <c r="CF286" i="1"/>
  <c r="CC286" i="1"/>
  <c r="CB286" i="1"/>
  <c r="BZ286" i="1"/>
  <c r="BX286" i="1"/>
  <c r="BW286" i="1"/>
  <c r="BV286" i="1"/>
  <c r="BT286" i="1"/>
  <c r="BS286" i="1"/>
  <c r="BR286" i="1"/>
  <c r="BP286" i="1"/>
  <c r="BO286" i="1" l="1"/>
  <c r="BN168" i="1" l="1"/>
  <c r="BN167" i="1"/>
  <c r="BN166" i="1"/>
  <c r="BN127" i="1"/>
  <c r="BN126" i="1"/>
  <c r="BN84" i="1" l="1"/>
  <c r="BN83" i="1"/>
  <c r="BN82" i="1"/>
  <c r="BN42" i="1"/>
  <c r="BN41" i="1"/>
  <c r="CI251" i="1" l="1"/>
  <c r="CI248" i="1"/>
  <c r="CI242" i="1"/>
  <c r="CI237" i="1"/>
  <c r="CI233" i="1"/>
  <c r="CI228" i="1"/>
  <c r="CI223" i="1"/>
  <c r="CI219" i="1"/>
  <c r="CI214" i="1"/>
  <c r="CI209" i="1"/>
  <c r="CI192" i="1"/>
  <c r="CI201" i="1"/>
  <c r="CI99" i="1"/>
  <c r="CI15" i="1"/>
  <c r="CI269" i="1" l="1"/>
  <c r="CI271" i="1"/>
  <c r="CI186" i="1"/>
  <c r="CI13" i="1"/>
  <c r="CI288" i="1" s="1"/>
  <c r="DE50" i="1"/>
  <c r="DE55" i="1"/>
  <c r="DE65" i="1"/>
  <c r="DE77" i="1"/>
  <c r="DE135" i="1"/>
  <c r="DE140" i="1"/>
  <c r="DE161" i="1"/>
  <c r="CI218" i="1"/>
  <c r="DE136" i="1"/>
  <c r="DE51" i="1"/>
  <c r="DE22" i="1"/>
  <c r="DE107" i="1"/>
  <c r="CI188" i="1"/>
  <c r="CI207" i="1"/>
  <c r="CF142" i="1" l="1"/>
  <c r="DE32" i="1" l="1"/>
  <c r="DE117" i="1"/>
  <c r="CF214" i="1" l="1"/>
  <c r="CF251" i="1" l="1"/>
  <c r="CF248" i="1"/>
  <c r="CF242" i="1"/>
  <c r="CF237" i="1"/>
  <c r="CF233" i="1"/>
  <c r="CF228" i="1"/>
  <c r="CF223" i="1"/>
  <c r="CF271" i="1" s="1"/>
  <c r="CF219" i="1"/>
  <c r="CF209" i="1"/>
  <c r="CF207" i="1" s="1"/>
  <c r="CF201" i="1"/>
  <c r="CF192" i="1"/>
  <c r="CF100" i="1"/>
  <c r="CF58" i="1"/>
  <c r="CF15" i="1"/>
  <c r="CF269" i="1" l="1"/>
  <c r="CF188" i="1"/>
  <c r="CF186" i="1"/>
  <c r="CF218" i="1"/>
  <c r="CF99" i="1"/>
  <c r="CF13" i="1"/>
  <c r="CF288" i="1" s="1"/>
  <c r="BN155" i="1"/>
  <c r="BN71" i="1"/>
  <c r="CE98" i="1" l="1"/>
  <c r="CN98" i="1" l="1"/>
  <c r="CN277" i="1" s="1"/>
  <c r="CN286" i="1" s="1"/>
  <c r="CE277" i="1"/>
  <c r="CE97" i="1"/>
  <c r="CN97" i="1" s="1"/>
  <c r="CE286" i="1"/>
  <c r="CE251" i="1"/>
  <c r="CE248" i="1"/>
  <c r="CE242" i="1"/>
  <c r="CE237" i="1"/>
  <c r="CE233" i="1"/>
  <c r="CE228" i="1"/>
  <c r="CE223" i="1"/>
  <c r="CE219" i="1"/>
  <c r="CE214" i="1"/>
  <c r="CE209" i="1"/>
  <c r="CE201" i="1"/>
  <c r="CE192" i="1"/>
  <c r="CE142" i="1"/>
  <c r="CE100" i="1"/>
  <c r="CE58" i="1"/>
  <c r="CE15" i="1"/>
  <c r="CE271" i="1" l="1"/>
  <c r="DE97" i="1"/>
  <c r="CE269" i="1"/>
  <c r="CE218" i="1"/>
  <c r="CE186" i="1"/>
  <c r="CE207" i="1"/>
  <c r="CE99" i="1"/>
  <c r="CE188" i="1"/>
  <c r="CE13" i="1"/>
  <c r="CE288" i="1" s="1"/>
  <c r="CD251" i="1" l="1"/>
  <c r="CD248" i="1"/>
  <c r="CD242" i="1"/>
  <c r="CD237" i="1"/>
  <c r="CD233" i="1"/>
  <c r="CD228" i="1"/>
  <c r="CD223" i="1"/>
  <c r="CD219" i="1"/>
  <c r="CD214" i="1"/>
  <c r="CD209" i="1"/>
  <c r="CD201" i="1"/>
  <c r="CD192" i="1"/>
  <c r="CD142" i="1"/>
  <c r="CD100" i="1"/>
  <c r="CD58" i="1"/>
  <c r="CD15" i="1"/>
  <c r="CD271" i="1" l="1"/>
  <c r="CD269" i="1"/>
  <c r="CD207" i="1"/>
  <c r="CD186" i="1"/>
  <c r="CD188" i="1"/>
  <c r="CD99" i="1"/>
  <c r="CD218" i="1"/>
  <c r="CD13" i="1"/>
  <c r="CD288" i="1" s="1"/>
  <c r="BN252" i="1"/>
  <c r="BN250" i="1"/>
  <c r="BN244" i="1"/>
  <c r="BN243" i="1"/>
  <c r="BN241" i="1"/>
  <c r="BN239" i="1"/>
  <c r="BN235" i="1"/>
  <c r="BN234" i="1"/>
  <c r="BN232" i="1"/>
  <c r="BN230" i="1"/>
  <c r="BN226" i="1"/>
  <c r="BN225" i="1"/>
  <c r="BN224" i="1"/>
  <c r="BN222" i="1"/>
  <c r="BN221" i="1"/>
  <c r="BN220" i="1"/>
  <c r="BN217" i="1"/>
  <c r="BN216" i="1"/>
  <c r="BN215" i="1"/>
  <c r="BN212" i="1"/>
  <c r="BN211" i="1"/>
  <c r="BN210" i="1"/>
  <c r="BN205" i="1"/>
  <c r="BN204" i="1"/>
  <c r="BN203" i="1"/>
  <c r="BN202" i="1"/>
  <c r="BN200" i="1"/>
  <c r="BN198" i="1"/>
  <c r="BN196" i="1"/>
  <c r="BN194" i="1"/>
  <c r="BN180" i="1"/>
  <c r="BN179" i="1"/>
  <c r="BN178" i="1"/>
  <c r="BN177" i="1"/>
  <c r="BN176" i="1"/>
  <c r="BN153" i="1"/>
  <c r="BN151" i="1"/>
  <c r="BN174" i="1"/>
  <c r="BN152" i="1"/>
  <c r="BN165" i="1"/>
  <c r="BN164" i="1"/>
  <c r="BN163" i="1"/>
  <c r="BN162" i="1"/>
  <c r="BN161" i="1"/>
  <c r="BN159" i="1"/>
  <c r="BN160" i="1"/>
  <c r="BN158" i="1"/>
  <c r="BN149" i="1"/>
  <c r="BN156" i="1"/>
  <c r="BN154" i="1"/>
  <c r="BN150" i="1"/>
  <c r="BN148" i="1"/>
  <c r="BN147" i="1"/>
  <c r="BN146" i="1"/>
  <c r="BN145" i="1"/>
  <c r="BN144" i="1"/>
  <c r="BN143" i="1"/>
  <c r="BN115" i="1"/>
  <c r="BN141" i="1"/>
  <c r="BN111" i="1"/>
  <c r="BN109" i="1"/>
  <c r="BN138" i="1"/>
  <c r="BN110" i="1"/>
  <c r="BN140" i="1"/>
  <c r="BN125" i="1"/>
  <c r="BN124" i="1"/>
  <c r="BN123" i="1"/>
  <c r="BN122" i="1"/>
  <c r="BN121" i="1"/>
  <c r="BN118" i="1"/>
  <c r="BN119" i="1"/>
  <c r="BN117" i="1"/>
  <c r="BN137" i="1"/>
  <c r="BN136" i="1"/>
  <c r="BN135" i="1"/>
  <c r="BN134" i="1"/>
  <c r="BN107" i="1"/>
  <c r="BN114" i="1"/>
  <c r="BN112" i="1"/>
  <c r="BN108" i="1"/>
  <c r="BN106" i="1"/>
  <c r="BN105" i="1"/>
  <c r="BN104" i="1"/>
  <c r="BN103" i="1"/>
  <c r="BN102" i="1"/>
  <c r="BN101" i="1"/>
  <c r="BN98" i="1"/>
  <c r="BN97" i="1"/>
  <c r="BN95" i="1"/>
  <c r="BN94" i="1"/>
  <c r="BN92" i="1"/>
  <c r="BN73" i="1"/>
  <c r="BN69" i="1"/>
  <c r="BN67" i="1"/>
  <c r="BN90" i="1"/>
  <c r="BN68" i="1"/>
  <c r="BN81" i="1"/>
  <c r="BN80" i="1"/>
  <c r="BN79" i="1"/>
  <c r="BN78" i="1"/>
  <c r="BN77" i="1"/>
  <c r="BN75" i="1"/>
  <c r="BN76" i="1"/>
  <c r="BN74" i="1"/>
  <c r="BN65" i="1"/>
  <c r="BN72" i="1"/>
  <c r="BN70" i="1"/>
  <c r="BN66" i="1"/>
  <c r="BN64" i="1"/>
  <c r="BN63" i="1"/>
  <c r="BN62" i="1"/>
  <c r="BN61" i="1"/>
  <c r="BN60" i="1"/>
  <c r="BN59" i="1"/>
  <c r="BN30" i="1"/>
  <c r="BN56" i="1"/>
  <c r="BN26" i="1"/>
  <c r="BN24" i="1"/>
  <c r="BN53" i="1"/>
  <c r="BN25" i="1"/>
  <c r="BN55" i="1"/>
  <c r="BN40" i="1"/>
  <c r="BN39" i="1"/>
  <c r="BN38" i="1"/>
  <c r="BN37" i="1"/>
  <c r="BN36" i="1"/>
  <c r="BN33" i="1"/>
  <c r="BN34" i="1"/>
  <c r="BN32" i="1"/>
  <c r="BN52" i="1"/>
  <c r="BN51" i="1"/>
  <c r="BN50" i="1"/>
  <c r="BN49" i="1"/>
  <c r="BN22" i="1"/>
  <c r="BN29" i="1"/>
  <c r="BN27" i="1"/>
  <c r="BN23" i="1"/>
  <c r="BN21" i="1"/>
  <c r="BN20" i="1"/>
  <c r="BN19" i="1"/>
  <c r="BN18" i="1"/>
  <c r="BN17" i="1"/>
  <c r="BN16" i="1"/>
  <c r="BN15" i="1" l="1"/>
  <c r="CN250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100" i="1"/>
  <c r="CB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C142" i="1"/>
  <c r="CC58" i="1"/>
  <c r="CC251" i="1"/>
  <c r="CN251" i="1" s="1"/>
  <c r="CC248" i="1"/>
  <c r="CN248" i="1" s="1"/>
  <c r="CC242" i="1"/>
  <c r="CC237" i="1"/>
  <c r="CC233" i="1"/>
  <c r="CC228" i="1"/>
  <c r="CC223" i="1"/>
  <c r="CC219" i="1"/>
  <c r="CC214" i="1"/>
  <c r="CC209" i="1"/>
  <c r="CC201" i="1"/>
  <c r="CC192" i="1"/>
  <c r="DB15" i="1" l="1"/>
  <c r="CN15" i="1"/>
  <c r="DB100" i="1"/>
  <c r="CN100" i="1"/>
  <c r="CA100" i="1"/>
  <c r="CA15" i="1"/>
  <c r="CC271" i="1"/>
  <c r="CC269" i="1"/>
  <c r="CC188" i="1"/>
  <c r="BN100" i="1"/>
  <c r="CC186" i="1"/>
  <c r="CC218" i="1"/>
  <c r="CC207" i="1"/>
  <c r="CC99" i="1"/>
  <c r="CC13" i="1"/>
  <c r="CC288" i="1" s="1"/>
  <c r="CN186" i="1" l="1"/>
  <c r="CA186" i="1"/>
  <c r="BN186" i="1"/>
  <c r="CB242" i="1" l="1"/>
  <c r="CB237" i="1"/>
  <c r="CB233" i="1"/>
  <c r="CB228" i="1"/>
  <c r="CB223" i="1"/>
  <c r="CB219" i="1"/>
  <c r="CB209" i="1"/>
  <c r="CB214" i="1"/>
  <c r="CB201" i="1"/>
  <c r="CB192" i="1"/>
  <c r="CB142" i="1"/>
  <c r="CB58" i="1"/>
  <c r="CN209" i="1" l="1"/>
  <c r="DB209" i="1"/>
  <c r="DB233" i="1"/>
  <c r="CN233" i="1"/>
  <c r="DB214" i="1"/>
  <c r="CN214" i="1"/>
  <c r="DB58" i="1"/>
  <c r="CN58" i="1"/>
  <c r="CN188" i="1" s="1"/>
  <c r="CN228" i="1"/>
  <c r="DB228" i="1"/>
  <c r="DB237" i="1"/>
  <c r="CN237" i="1"/>
  <c r="CN219" i="1"/>
  <c r="DB219" i="1"/>
  <c r="DB223" i="1"/>
  <c r="CN223" i="1"/>
  <c r="DB142" i="1"/>
  <c r="CN142" i="1"/>
  <c r="DB192" i="1"/>
  <c r="CN192" i="1"/>
  <c r="DB201" i="1"/>
  <c r="CN201" i="1"/>
  <c r="DB242" i="1"/>
  <c r="CN242" i="1"/>
  <c r="DE58" i="1"/>
  <c r="CB271" i="1"/>
  <c r="CB269" i="1"/>
  <c r="CB188" i="1"/>
  <c r="CB186" i="1"/>
  <c r="CB99" i="1"/>
  <c r="CB13" i="1"/>
  <c r="CB218" i="1"/>
  <c r="CB207" i="1"/>
  <c r="BY251" i="1"/>
  <c r="BX251" i="1"/>
  <c r="BW251" i="1"/>
  <c r="BV251" i="1"/>
  <c r="BU251" i="1"/>
  <c r="BT251" i="1"/>
  <c r="BS251" i="1"/>
  <c r="BR251" i="1"/>
  <c r="BQ251" i="1"/>
  <c r="BP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BY248" i="1"/>
  <c r="BX248" i="1"/>
  <c r="BW248" i="1"/>
  <c r="BV248" i="1"/>
  <c r="BU248" i="1"/>
  <c r="BT248" i="1"/>
  <c r="BS248" i="1"/>
  <c r="BR248" i="1"/>
  <c r="BQ248" i="1"/>
  <c r="BP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Y242" i="1"/>
  <c r="BX242" i="1"/>
  <c r="BW242" i="1"/>
  <c r="BV242" i="1"/>
  <c r="BU242" i="1"/>
  <c r="BT242" i="1"/>
  <c r="BS242" i="1"/>
  <c r="BR242" i="1"/>
  <c r="BQ242" i="1"/>
  <c r="BP242" i="1"/>
  <c r="BO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BY237" i="1"/>
  <c r="BX237" i="1"/>
  <c r="BW237" i="1"/>
  <c r="BV237" i="1"/>
  <c r="BU237" i="1"/>
  <c r="BT237" i="1"/>
  <c r="BS237" i="1"/>
  <c r="BR237" i="1"/>
  <c r="BQ237" i="1"/>
  <c r="BP237" i="1"/>
  <c r="BO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3" i="1"/>
  <c r="BX233" i="1"/>
  <c r="BW233" i="1"/>
  <c r="BV233" i="1"/>
  <c r="BU233" i="1"/>
  <c r="BT233" i="1"/>
  <c r="BS233" i="1"/>
  <c r="BR233" i="1"/>
  <c r="BQ233" i="1"/>
  <c r="BP233" i="1"/>
  <c r="BO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Y228" i="1"/>
  <c r="BX228" i="1"/>
  <c r="BW228" i="1"/>
  <c r="BV228" i="1"/>
  <c r="BU228" i="1"/>
  <c r="BT228" i="1"/>
  <c r="BS228" i="1"/>
  <c r="BR228" i="1"/>
  <c r="BQ228" i="1"/>
  <c r="BP228" i="1"/>
  <c r="BO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Y223" i="1"/>
  <c r="BX223" i="1"/>
  <c r="BW223" i="1"/>
  <c r="BV223" i="1"/>
  <c r="BU223" i="1"/>
  <c r="BT223" i="1"/>
  <c r="BS223" i="1"/>
  <c r="BR223" i="1"/>
  <c r="BQ223" i="1"/>
  <c r="BP223" i="1"/>
  <c r="BO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Y219" i="1"/>
  <c r="BX219" i="1"/>
  <c r="BW219" i="1"/>
  <c r="BV219" i="1"/>
  <c r="BU219" i="1"/>
  <c r="BT219" i="1"/>
  <c r="BS219" i="1"/>
  <c r="BR219" i="1"/>
  <c r="BQ219" i="1"/>
  <c r="BP219" i="1"/>
  <c r="BO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L218" i="1" s="1"/>
  <c r="AK219" i="1"/>
  <c r="AJ219" i="1"/>
  <c r="AI219" i="1"/>
  <c r="AH219" i="1"/>
  <c r="AG219" i="1"/>
  <c r="AF219" i="1"/>
  <c r="AE219" i="1"/>
  <c r="AD219" i="1"/>
  <c r="AD218" i="1" s="1"/>
  <c r="AC219" i="1"/>
  <c r="AB219" i="1"/>
  <c r="AA219" i="1"/>
  <c r="Z219" i="1"/>
  <c r="Y219" i="1"/>
  <c r="X219" i="1"/>
  <c r="W219" i="1"/>
  <c r="V219" i="1"/>
  <c r="V218" i="1" s="1"/>
  <c r="U219" i="1"/>
  <c r="T219" i="1"/>
  <c r="S219" i="1"/>
  <c r="R219" i="1"/>
  <c r="Q219" i="1"/>
  <c r="P219" i="1"/>
  <c r="O219" i="1"/>
  <c r="N219" i="1"/>
  <c r="N218" i="1" s="1"/>
  <c r="M219" i="1"/>
  <c r="L219" i="1"/>
  <c r="K219" i="1"/>
  <c r="J219" i="1"/>
  <c r="I219" i="1"/>
  <c r="H219" i="1"/>
  <c r="G219" i="1"/>
  <c r="F219" i="1"/>
  <c r="F218" i="1" s="1"/>
  <c r="E219" i="1"/>
  <c r="D219" i="1"/>
  <c r="BY214" i="1"/>
  <c r="BX214" i="1"/>
  <c r="BW214" i="1"/>
  <c r="BV214" i="1"/>
  <c r="BU214" i="1"/>
  <c r="BT214" i="1"/>
  <c r="BS214" i="1"/>
  <c r="BR214" i="1"/>
  <c r="BQ214" i="1"/>
  <c r="BP214" i="1"/>
  <c r="BO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Y209" i="1"/>
  <c r="BX209" i="1"/>
  <c r="BW209" i="1"/>
  <c r="BV209" i="1"/>
  <c r="BU209" i="1"/>
  <c r="BT209" i="1"/>
  <c r="BS209" i="1"/>
  <c r="BR209" i="1"/>
  <c r="BQ209" i="1"/>
  <c r="BP209" i="1"/>
  <c r="BO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Y201" i="1"/>
  <c r="BX201" i="1"/>
  <c r="BW201" i="1"/>
  <c r="BV201" i="1"/>
  <c r="BU201" i="1"/>
  <c r="BT201" i="1"/>
  <c r="BS201" i="1"/>
  <c r="BR201" i="1"/>
  <c r="BQ201" i="1"/>
  <c r="BP201" i="1"/>
  <c r="BO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Y192" i="1"/>
  <c r="BX192" i="1"/>
  <c r="BW192" i="1"/>
  <c r="BV192" i="1"/>
  <c r="BU192" i="1"/>
  <c r="BT192" i="1"/>
  <c r="BS192" i="1"/>
  <c r="BR192" i="1"/>
  <c r="BQ192" i="1"/>
  <c r="BP192" i="1"/>
  <c r="BO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Y142" i="1"/>
  <c r="BX142" i="1"/>
  <c r="BW142" i="1"/>
  <c r="BV142" i="1"/>
  <c r="BU142" i="1"/>
  <c r="BT142" i="1"/>
  <c r="BS142" i="1"/>
  <c r="BS99" i="1" s="1"/>
  <c r="BR142" i="1"/>
  <c r="BQ142" i="1"/>
  <c r="BP142" i="1"/>
  <c r="BO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X99" i="1" s="1"/>
  <c r="AW142" i="1"/>
  <c r="AV142" i="1"/>
  <c r="AU142" i="1"/>
  <c r="AT142" i="1"/>
  <c r="AS142" i="1"/>
  <c r="AR142" i="1"/>
  <c r="AQ142" i="1"/>
  <c r="AP142" i="1"/>
  <c r="AO142" i="1"/>
  <c r="AN142" i="1"/>
  <c r="AM142" i="1"/>
  <c r="AM99" i="1" s="1"/>
  <c r="AL142" i="1"/>
  <c r="AL99" i="1" s="1"/>
  <c r="AK142" i="1"/>
  <c r="AJ142" i="1"/>
  <c r="AI142" i="1"/>
  <c r="AI99" i="1" s="1"/>
  <c r="AH142" i="1"/>
  <c r="AH99" i="1" s="1"/>
  <c r="AG142" i="1"/>
  <c r="AF142" i="1"/>
  <c r="AE142" i="1"/>
  <c r="AD142" i="1"/>
  <c r="AC142" i="1"/>
  <c r="AB142" i="1"/>
  <c r="AA142" i="1"/>
  <c r="AA99" i="1" s="1"/>
  <c r="Z142" i="1"/>
  <c r="Y142" i="1"/>
  <c r="X142" i="1"/>
  <c r="W142" i="1"/>
  <c r="V142" i="1"/>
  <c r="V99" i="1" s="1"/>
  <c r="U142" i="1"/>
  <c r="T142" i="1"/>
  <c r="S142" i="1"/>
  <c r="R142" i="1"/>
  <c r="R99" i="1" s="1"/>
  <c r="Q142" i="1"/>
  <c r="P142" i="1"/>
  <c r="O142" i="1"/>
  <c r="O99" i="1" s="1"/>
  <c r="N142" i="1"/>
  <c r="M142" i="1"/>
  <c r="L142" i="1"/>
  <c r="L99" i="1" s="1"/>
  <c r="K142" i="1"/>
  <c r="K99" i="1" s="1"/>
  <c r="J142" i="1"/>
  <c r="I142" i="1"/>
  <c r="H142" i="1"/>
  <c r="G142" i="1"/>
  <c r="G99" i="1" s="1"/>
  <c r="F142" i="1"/>
  <c r="F99" i="1" s="1"/>
  <c r="E142" i="1"/>
  <c r="D142" i="1"/>
  <c r="D99" i="1" s="1"/>
  <c r="BZ201" i="1"/>
  <c r="BZ192" i="1"/>
  <c r="CN271" i="1" l="1"/>
  <c r="CN218" i="1"/>
  <c r="DB218" i="1"/>
  <c r="DB13" i="1"/>
  <c r="CN13" i="1"/>
  <c r="CN288" i="1" s="1"/>
  <c r="DB99" i="1"/>
  <c r="CN99" i="1"/>
  <c r="CN207" i="1"/>
  <c r="DB207" i="1"/>
  <c r="CN269" i="1"/>
  <c r="G271" i="1"/>
  <c r="O271" i="1"/>
  <c r="W271" i="1"/>
  <c r="AE271" i="1"/>
  <c r="AM271" i="1"/>
  <c r="AU271" i="1"/>
  <c r="BC271" i="1"/>
  <c r="BK271" i="1"/>
  <c r="BT271" i="1"/>
  <c r="J271" i="1"/>
  <c r="R271" i="1"/>
  <c r="Z271" i="1"/>
  <c r="AH271" i="1"/>
  <c r="AP271" i="1"/>
  <c r="AX271" i="1"/>
  <c r="BF271" i="1"/>
  <c r="BW271" i="1"/>
  <c r="CA201" i="1"/>
  <c r="CA192" i="1"/>
  <c r="D271" i="1"/>
  <c r="L271" i="1"/>
  <c r="T271" i="1"/>
  <c r="AB271" i="1"/>
  <c r="AJ271" i="1"/>
  <c r="AR271" i="1"/>
  <c r="AZ271" i="1"/>
  <c r="BH271" i="1"/>
  <c r="BQ271" i="1"/>
  <c r="BY271" i="1"/>
  <c r="J269" i="1"/>
  <c r="BF269" i="1"/>
  <c r="BO271" i="1"/>
  <c r="H271" i="1"/>
  <c r="P271" i="1"/>
  <c r="X271" i="1"/>
  <c r="AF271" i="1"/>
  <c r="AN271" i="1"/>
  <c r="AV271" i="1"/>
  <c r="BD271" i="1"/>
  <c r="BL271" i="1"/>
  <c r="BU271" i="1"/>
  <c r="K269" i="1"/>
  <c r="BP269" i="1"/>
  <c r="BX269" i="1"/>
  <c r="I271" i="1"/>
  <c r="Q271" i="1"/>
  <c r="Y271" i="1"/>
  <c r="AG271" i="1"/>
  <c r="AO271" i="1"/>
  <c r="AW271" i="1"/>
  <c r="BE271" i="1"/>
  <c r="BM271" i="1"/>
  <c r="BV271" i="1"/>
  <c r="AD269" i="1"/>
  <c r="E271" i="1"/>
  <c r="M271" i="1"/>
  <c r="U271" i="1"/>
  <c r="AC271" i="1"/>
  <c r="AK271" i="1"/>
  <c r="AS271" i="1"/>
  <c r="BA271" i="1"/>
  <c r="BI271" i="1"/>
  <c r="BR271" i="1"/>
  <c r="H269" i="1"/>
  <c r="AV269" i="1"/>
  <c r="BU269" i="1"/>
  <c r="F271" i="1"/>
  <c r="N271" i="1"/>
  <c r="V271" i="1"/>
  <c r="AD271" i="1"/>
  <c r="AL271" i="1"/>
  <c r="AT271" i="1"/>
  <c r="BB271" i="1"/>
  <c r="BJ271" i="1"/>
  <c r="BS271" i="1"/>
  <c r="I269" i="1"/>
  <c r="Q269" i="1"/>
  <c r="AZ269" i="1"/>
  <c r="E269" i="1"/>
  <c r="M269" i="1"/>
  <c r="AR269" i="1"/>
  <c r="D269" i="1"/>
  <c r="K271" i="1"/>
  <c r="S271" i="1"/>
  <c r="AA271" i="1"/>
  <c r="AI271" i="1"/>
  <c r="AQ271" i="1"/>
  <c r="AY271" i="1"/>
  <c r="BG271" i="1"/>
  <c r="BP271" i="1"/>
  <c r="BX271" i="1"/>
  <c r="F269" i="1"/>
  <c r="N269" i="1"/>
  <c r="L269" i="1"/>
  <c r="BQ269" i="1"/>
  <c r="BY269" i="1"/>
  <c r="G269" i="1"/>
  <c r="O269" i="1"/>
  <c r="AE269" i="1"/>
  <c r="AM269" i="1"/>
  <c r="BT269" i="1"/>
  <c r="BE269" i="1"/>
  <c r="BM269" i="1"/>
  <c r="BH269" i="1"/>
  <c r="BI269" i="1"/>
  <c r="AW269" i="1"/>
  <c r="AP269" i="1"/>
  <c r="AX269" i="1"/>
  <c r="AS269" i="1"/>
  <c r="BA269" i="1"/>
  <c r="AG269" i="1"/>
  <c r="AO269" i="1"/>
  <c r="AH269" i="1"/>
  <c r="AL269" i="1"/>
  <c r="X269" i="1"/>
  <c r="Y269" i="1"/>
  <c r="T269" i="1"/>
  <c r="AB269" i="1"/>
  <c r="BV269" i="1"/>
  <c r="BW269" i="1"/>
  <c r="BR269" i="1"/>
  <c r="BS269" i="1"/>
  <c r="BG269" i="1"/>
  <c r="BB269" i="1"/>
  <c r="BJ269" i="1"/>
  <c r="BC269" i="1"/>
  <c r="BK269" i="1"/>
  <c r="BD269" i="1"/>
  <c r="BL269" i="1"/>
  <c r="AQ269" i="1"/>
  <c r="AY269" i="1"/>
  <c r="AT269" i="1"/>
  <c r="AU269" i="1"/>
  <c r="AI269" i="1"/>
  <c r="AJ269" i="1"/>
  <c r="AK269" i="1"/>
  <c r="AF269" i="1"/>
  <c r="AN269" i="1"/>
  <c r="R269" i="1"/>
  <c r="Z269" i="1"/>
  <c r="S269" i="1"/>
  <c r="AA269" i="1"/>
  <c r="AC269" i="1"/>
  <c r="V269" i="1"/>
  <c r="W269" i="1"/>
  <c r="U269" i="1"/>
  <c r="BO269" i="1"/>
  <c r="P269" i="1"/>
  <c r="DE201" i="1"/>
  <c r="DE192" i="1"/>
  <c r="J218" i="1"/>
  <c r="R218" i="1"/>
  <c r="Z218" i="1"/>
  <c r="AH218" i="1"/>
  <c r="CB288" i="1"/>
  <c r="AP218" i="1"/>
  <c r="AT218" i="1"/>
  <c r="AX218" i="1"/>
  <c r="BF218" i="1"/>
  <c r="BJ218" i="1"/>
  <c r="BS218" i="1"/>
  <c r="BW218" i="1"/>
  <c r="AE218" i="1"/>
  <c r="W207" i="1"/>
  <c r="AY207" i="1"/>
  <c r="F207" i="1"/>
  <c r="J207" i="1"/>
  <c r="N207" i="1"/>
  <c r="R207" i="1"/>
  <c r="V207" i="1"/>
  <c r="Z207" i="1"/>
  <c r="AD207" i="1"/>
  <c r="AH207" i="1"/>
  <c r="AL207" i="1"/>
  <c r="AP207" i="1"/>
  <c r="AT207" i="1"/>
  <c r="AX207" i="1"/>
  <c r="BF207" i="1"/>
  <c r="BJ207" i="1"/>
  <c r="BS207" i="1"/>
  <c r="BW207" i="1"/>
  <c r="BN233" i="1"/>
  <c r="BN251" i="1"/>
  <c r="BN201" i="1"/>
  <c r="BN142" i="1"/>
  <c r="BN219" i="1"/>
  <c r="BN192" i="1"/>
  <c r="BN209" i="1"/>
  <c r="BN223" i="1"/>
  <c r="BN242" i="1"/>
  <c r="BN237" i="1"/>
  <c r="BN214" i="1"/>
  <c r="D218" i="1"/>
  <c r="H218" i="1"/>
  <c r="L218" i="1"/>
  <c r="P218" i="1"/>
  <c r="T218" i="1"/>
  <c r="X218" i="1"/>
  <c r="AB218" i="1"/>
  <c r="AF218" i="1"/>
  <c r="AJ218" i="1"/>
  <c r="AN218" i="1"/>
  <c r="AR218" i="1"/>
  <c r="AV218" i="1"/>
  <c r="AZ218" i="1"/>
  <c r="BD218" i="1"/>
  <c r="BH218" i="1"/>
  <c r="BL218" i="1"/>
  <c r="BQ218" i="1"/>
  <c r="BU218" i="1"/>
  <c r="BY218" i="1"/>
  <c r="BN228" i="1"/>
  <c r="BN248" i="1"/>
  <c r="BG218" i="1"/>
  <c r="AB207" i="1"/>
  <c r="G207" i="1"/>
  <c r="K207" i="1"/>
  <c r="O207" i="1"/>
  <c r="S207" i="1"/>
  <c r="AA207" i="1"/>
  <c r="AE207" i="1"/>
  <c r="AI207" i="1"/>
  <c r="AM207" i="1"/>
  <c r="AQ207" i="1"/>
  <c r="AU207" i="1"/>
  <c r="BC207" i="1"/>
  <c r="BG207" i="1"/>
  <c r="BK207" i="1"/>
  <c r="AE99" i="1"/>
  <c r="AQ99" i="1"/>
  <c r="AU99" i="1"/>
  <c r="G218" i="1"/>
  <c r="AY218" i="1"/>
  <c r="BP207" i="1"/>
  <c r="BT207" i="1"/>
  <c r="BX207" i="1"/>
  <c r="U218" i="1"/>
  <c r="AK218" i="1"/>
  <c r="BO218" i="1"/>
  <c r="P207" i="1"/>
  <c r="T99" i="1"/>
  <c r="AB99" i="1"/>
  <c r="AJ99" i="1"/>
  <c r="AV99" i="1"/>
  <c r="AZ99" i="1"/>
  <c r="BH99" i="1"/>
  <c r="E218" i="1"/>
  <c r="BA218" i="1"/>
  <c r="BR218" i="1"/>
  <c r="BB218" i="1"/>
  <c r="BL207" i="1"/>
  <c r="S99" i="1"/>
  <c r="W99" i="1"/>
  <c r="AY99" i="1"/>
  <c r="BC99" i="1"/>
  <c r="BT99" i="1"/>
  <c r="BX99" i="1"/>
  <c r="BB207" i="1"/>
  <c r="BO207" i="1"/>
  <c r="K218" i="1"/>
  <c r="O218" i="1"/>
  <c r="S218" i="1"/>
  <c r="W218" i="1"/>
  <c r="AA218" i="1"/>
  <c r="AI218" i="1"/>
  <c r="AM218" i="1"/>
  <c r="AQ218" i="1"/>
  <c r="AU218" i="1"/>
  <c r="BC218" i="1"/>
  <c r="BK218" i="1"/>
  <c r="BP218" i="1"/>
  <c r="BT218" i="1"/>
  <c r="BX218" i="1"/>
  <c r="BU99" i="1"/>
  <c r="BQ99" i="1"/>
  <c r="BP99" i="1"/>
  <c r="BO99" i="1"/>
  <c r="BK99" i="1"/>
  <c r="BG99" i="1"/>
  <c r="BB99" i="1"/>
  <c r="H99" i="1"/>
  <c r="X99" i="1"/>
  <c r="AF99" i="1"/>
  <c r="AN99" i="1"/>
  <c r="AR99" i="1"/>
  <c r="BD99" i="1"/>
  <c r="BL99" i="1"/>
  <c r="BY99" i="1"/>
  <c r="E207" i="1"/>
  <c r="U207" i="1"/>
  <c r="AK207" i="1"/>
  <c r="BA207" i="1"/>
  <c r="BR207" i="1"/>
  <c r="H207" i="1"/>
  <c r="AJ207" i="1"/>
  <c r="AR207" i="1"/>
  <c r="AZ207" i="1"/>
  <c r="BD207" i="1"/>
  <c r="BU207" i="1"/>
  <c r="J99" i="1"/>
  <c r="N99" i="1"/>
  <c r="Z99" i="1"/>
  <c r="AD99" i="1"/>
  <c r="AP99" i="1"/>
  <c r="AT99" i="1"/>
  <c r="BF99" i="1"/>
  <c r="BJ99" i="1"/>
  <c r="BW99" i="1"/>
  <c r="D207" i="1"/>
  <c r="L207" i="1"/>
  <c r="T207" i="1"/>
  <c r="X207" i="1"/>
  <c r="AF207" i="1"/>
  <c r="AN207" i="1"/>
  <c r="AV207" i="1"/>
  <c r="BH207" i="1"/>
  <c r="BQ207" i="1"/>
  <c r="BY207" i="1"/>
  <c r="I207" i="1"/>
  <c r="M207" i="1"/>
  <c r="Q207" i="1"/>
  <c r="Y207" i="1"/>
  <c r="AC207" i="1"/>
  <c r="AG207" i="1"/>
  <c r="AO207" i="1"/>
  <c r="AS207" i="1"/>
  <c r="AW207" i="1"/>
  <c r="BE207" i="1"/>
  <c r="BI207" i="1"/>
  <c r="BM207" i="1"/>
  <c r="BV207" i="1"/>
  <c r="I218" i="1"/>
  <c r="M218" i="1"/>
  <c r="Q218" i="1"/>
  <c r="Y218" i="1"/>
  <c r="AC218" i="1"/>
  <c r="AG218" i="1"/>
  <c r="AO218" i="1"/>
  <c r="AS218" i="1"/>
  <c r="AW218" i="1"/>
  <c r="BE218" i="1"/>
  <c r="BI218" i="1"/>
  <c r="BM218" i="1"/>
  <c r="BV218" i="1"/>
  <c r="E99" i="1"/>
  <c r="I99" i="1"/>
  <c r="M99" i="1"/>
  <c r="Q99" i="1"/>
  <c r="U99" i="1"/>
  <c r="Y99" i="1"/>
  <c r="AG99" i="1"/>
  <c r="AK99" i="1"/>
  <c r="AO99" i="1"/>
  <c r="AS99" i="1"/>
  <c r="AW99" i="1"/>
  <c r="BA99" i="1"/>
  <c r="BE99" i="1"/>
  <c r="BI99" i="1"/>
  <c r="BM99" i="1"/>
  <c r="BR99" i="1"/>
  <c r="BV99" i="1"/>
  <c r="BZ237" i="1"/>
  <c r="CA237" i="1" s="1"/>
  <c r="BZ242" i="1"/>
  <c r="DE242" i="1" s="1"/>
  <c r="DE243" i="1"/>
  <c r="CA242" i="1" l="1"/>
  <c r="DE237" i="1"/>
  <c r="BN271" i="1"/>
  <c r="BN269" i="1"/>
  <c r="BN218" i="1"/>
  <c r="BN207" i="1"/>
  <c r="BN99" i="1"/>
  <c r="CA250" i="1"/>
  <c r="BZ251" i="1" l="1"/>
  <c r="BZ248" i="1"/>
  <c r="DE248" i="1" l="1"/>
  <c r="CA248" i="1"/>
  <c r="DE251" i="1"/>
  <c r="CA251" i="1"/>
  <c r="DE252" i="1"/>
  <c r="DE244" i="1"/>
  <c r="DE241" i="1"/>
  <c r="DE239" i="1"/>
  <c r="DE250" i="1"/>
  <c r="BZ223" i="1" l="1"/>
  <c r="BZ219" i="1"/>
  <c r="BZ214" i="1"/>
  <c r="BZ209" i="1"/>
  <c r="CA209" i="1" l="1"/>
  <c r="CA214" i="1"/>
  <c r="CA219" i="1"/>
  <c r="CA223" i="1"/>
  <c r="BZ269" i="1"/>
  <c r="BZ271" i="1"/>
  <c r="BZ233" i="1"/>
  <c r="BZ228" i="1"/>
  <c r="BZ218" i="1"/>
  <c r="BZ207" i="1"/>
  <c r="BZ186" i="1"/>
  <c r="BY58" i="1"/>
  <c r="BY188" i="1" s="1"/>
  <c r="BX58" i="1"/>
  <c r="BX188" i="1" s="1"/>
  <c r="BW58" i="1"/>
  <c r="BW188" i="1" s="1"/>
  <c r="BV58" i="1"/>
  <c r="BV188" i="1" s="1"/>
  <c r="BU58" i="1"/>
  <c r="BU188" i="1" s="1"/>
  <c r="BT58" i="1"/>
  <c r="BT188" i="1" s="1"/>
  <c r="BS58" i="1"/>
  <c r="BS188" i="1" s="1"/>
  <c r="BR58" i="1"/>
  <c r="BR188" i="1" s="1"/>
  <c r="BQ58" i="1"/>
  <c r="BQ188" i="1" s="1"/>
  <c r="BP58" i="1"/>
  <c r="BP188" i="1" s="1"/>
  <c r="BO58" i="1"/>
  <c r="BM58" i="1"/>
  <c r="BM188" i="1" s="1"/>
  <c r="BL58" i="1"/>
  <c r="BL188" i="1" s="1"/>
  <c r="BK58" i="1"/>
  <c r="BK188" i="1" s="1"/>
  <c r="BJ58" i="1"/>
  <c r="BJ188" i="1" s="1"/>
  <c r="BI58" i="1"/>
  <c r="BI188" i="1" s="1"/>
  <c r="BH58" i="1"/>
  <c r="BH188" i="1" s="1"/>
  <c r="BG58" i="1"/>
  <c r="BG188" i="1" s="1"/>
  <c r="BF58" i="1"/>
  <c r="BF188" i="1" s="1"/>
  <c r="BE58" i="1"/>
  <c r="BE188" i="1" s="1"/>
  <c r="BD58" i="1"/>
  <c r="BD188" i="1" s="1"/>
  <c r="BC58" i="1"/>
  <c r="BC188" i="1" s="1"/>
  <c r="BB58" i="1"/>
  <c r="BA58" i="1"/>
  <c r="BA188" i="1" s="1"/>
  <c r="AZ58" i="1"/>
  <c r="AZ188" i="1" s="1"/>
  <c r="AY58" i="1"/>
  <c r="AY188" i="1" s="1"/>
  <c r="AX58" i="1"/>
  <c r="AX188" i="1" s="1"/>
  <c r="AW58" i="1"/>
  <c r="AW188" i="1" s="1"/>
  <c r="AV58" i="1"/>
  <c r="AV188" i="1" s="1"/>
  <c r="AU58" i="1"/>
  <c r="AU188" i="1" s="1"/>
  <c r="AT58" i="1"/>
  <c r="AT188" i="1" s="1"/>
  <c r="AS58" i="1"/>
  <c r="AS188" i="1" s="1"/>
  <c r="AR58" i="1"/>
  <c r="AR188" i="1" s="1"/>
  <c r="AQ58" i="1"/>
  <c r="AQ188" i="1" s="1"/>
  <c r="AP58" i="1"/>
  <c r="AP188" i="1" s="1"/>
  <c r="AO58" i="1"/>
  <c r="AO188" i="1" s="1"/>
  <c r="AN58" i="1"/>
  <c r="AN188" i="1" s="1"/>
  <c r="AM58" i="1"/>
  <c r="AM188" i="1" s="1"/>
  <c r="AL58" i="1"/>
  <c r="AL188" i="1" s="1"/>
  <c r="AK58" i="1"/>
  <c r="AK188" i="1" s="1"/>
  <c r="AJ58" i="1"/>
  <c r="AJ188" i="1" s="1"/>
  <c r="AI58" i="1"/>
  <c r="AI188" i="1" s="1"/>
  <c r="AH58" i="1"/>
  <c r="AH188" i="1" s="1"/>
  <c r="AG58" i="1"/>
  <c r="AG188" i="1" s="1"/>
  <c r="AF58" i="1"/>
  <c r="AF188" i="1" s="1"/>
  <c r="AE58" i="1"/>
  <c r="AE188" i="1" s="1"/>
  <c r="AD58" i="1"/>
  <c r="AD188" i="1" s="1"/>
  <c r="AC58" i="1"/>
  <c r="AC188" i="1" s="1"/>
  <c r="AB58" i="1"/>
  <c r="AB188" i="1" s="1"/>
  <c r="AA58" i="1"/>
  <c r="AA188" i="1" s="1"/>
  <c r="Z58" i="1"/>
  <c r="Z188" i="1" s="1"/>
  <c r="Y58" i="1"/>
  <c r="Y188" i="1" s="1"/>
  <c r="X58" i="1"/>
  <c r="X188" i="1" s="1"/>
  <c r="W58" i="1"/>
  <c r="W188" i="1" s="1"/>
  <c r="V58" i="1"/>
  <c r="V188" i="1" s="1"/>
  <c r="U58" i="1"/>
  <c r="U188" i="1" s="1"/>
  <c r="T58" i="1"/>
  <c r="T188" i="1" s="1"/>
  <c r="S58" i="1"/>
  <c r="S188" i="1" s="1"/>
  <c r="R58" i="1"/>
  <c r="R188" i="1" s="1"/>
  <c r="Q58" i="1"/>
  <c r="Q188" i="1" s="1"/>
  <c r="P58" i="1"/>
  <c r="P188" i="1" s="1"/>
  <c r="O58" i="1"/>
  <c r="O188" i="1" s="1"/>
  <c r="N58" i="1"/>
  <c r="N188" i="1" s="1"/>
  <c r="M58" i="1"/>
  <c r="M188" i="1" s="1"/>
  <c r="L58" i="1"/>
  <c r="L188" i="1" s="1"/>
  <c r="K58" i="1"/>
  <c r="K188" i="1" s="1"/>
  <c r="J58" i="1"/>
  <c r="J188" i="1" s="1"/>
  <c r="I58" i="1"/>
  <c r="I188" i="1" s="1"/>
  <c r="H58" i="1"/>
  <c r="H188" i="1" s="1"/>
  <c r="G58" i="1"/>
  <c r="G188" i="1" s="1"/>
  <c r="F58" i="1"/>
  <c r="F188" i="1" s="1"/>
  <c r="E58" i="1"/>
  <c r="E188" i="1" s="1"/>
  <c r="D58" i="1"/>
  <c r="D188" i="1" s="1"/>
  <c r="BZ58" i="1"/>
  <c r="BZ142" i="1"/>
  <c r="CA269" i="1" l="1"/>
  <c r="DE207" i="1"/>
  <c r="CA207" i="1"/>
  <c r="DE218" i="1"/>
  <c r="CA218" i="1"/>
  <c r="DE233" i="1"/>
  <c r="CA233" i="1"/>
  <c r="CA142" i="1"/>
  <c r="CA58" i="1"/>
  <c r="CA271" i="1"/>
  <c r="DE228" i="1"/>
  <c r="CA228" i="1"/>
  <c r="BN58" i="1"/>
  <c r="BN188" i="1" s="1"/>
  <c r="BO188" i="1"/>
  <c r="BB188" i="1"/>
  <c r="E186" i="1"/>
  <c r="E13" i="1"/>
  <c r="I186" i="1"/>
  <c r="I13" i="1"/>
  <c r="M186" i="1"/>
  <c r="M13" i="1"/>
  <c r="R13" i="1"/>
  <c r="R186" i="1"/>
  <c r="V186" i="1"/>
  <c r="V13" i="1"/>
  <c r="Z13" i="1"/>
  <c r="Z186" i="1"/>
  <c r="AE13" i="1"/>
  <c r="AE186" i="1"/>
  <c r="AI186" i="1"/>
  <c r="AI13" i="1"/>
  <c r="AM186" i="1"/>
  <c r="AM13" i="1"/>
  <c r="AQ186" i="1"/>
  <c r="AQ13" i="1"/>
  <c r="AU13" i="1"/>
  <c r="AU186" i="1"/>
  <c r="BP186" i="1"/>
  <c r="BP13" i="1"/>
  <c r="BP288" i="1" s="1"/>
  <c r="BX13" i="1"/>
  <c r="BX288" i="1" s="1"/>
  <c r="BX186" i="1"/>
  <c r="F186" i="1"/>
  <c r="F13" i="1"/>
  <c r="N186" i="1"/>
  <c r="N13" i="1"/>
  <c r="W186" i="1"/>
  <c r="W13" i="1"/>
  <c r="AF186" i="1"/>
  <c r="AF13" i="1"/>
  <c r="AN13" i="1"/>
  <c r="AN186" i="1"/>
  <c r="AV13" i="1"/>
  <c r="AV186" i="1"/>
  <c r="BD186" i="1"/>
  <c r="BD13" i="1"/>
  <c r="BL186" i="1"/>
  <c r="BL13" i="1"/>
  <c r="BY13" i="1"/>
  <c r="BY288" i="1" s="1"/>
  <c r="BY186" i="1"/>
  <c r="G186" i="1"/>
  <c r="G13" i="1"/>
  <c r="K186" i="1"/>
  <c r="K13" i="1"/>
  <c r="O13" i="1"/>
  <c r="O186" i="1"/>
  <c r="T13" i="1"/>
  <c r="T186" i="1"/>
  <c r="X13" i="1"/>
  <c r="X186" i="1"/>
  <c r="AB13" i="1"/>
  <c r="AB186" i="1"/>
  <c r="AG186" i="1"/>
  <c r="AG13" i="1"/>
  <c r="AK186" i="1"/>
  <c r="AK13" i="1"/>
  <c r="AO186" i="1"/>
  <c r="AO13" i="1"/>
  <c r="AS186" i="1"/>
  <c r="AS13" i="1"/>
  <c r="AW186" i="1"/>
  <c r="AW13" i="1"/>
  <c r="BA186" i="1"/>
  <c r="BA13" i="1"/>
  <c r="BE186" i="1"/>
  <c r="BE13" i="1"/>
  <c r="BI186" i="1"/>
  <c r="BI13" i="1"/>
  <c r="BM186" i="1"/>
  <c r="BM13" i="1"/>
  <c r="BR186" i="1"/>
  <c r="BR13" i="1"/>
  <c r="BR288" i="1" s="1"/>
  <c r="BV186" i="1"/>
  <c r="BV13" i="1"/>
  <c r="BV288" i="1" s="1"/>
  <c r="AY186" i="1"/>
  <c r="AY13" i="1"/>
  <c r="BC13" i="1"/>
  <c r="BC186" i="1"/>
  <c r="BG186" i="1"/>
  <c r="BG13" i="1"/>
  <c r="BK13" i="1"/>
  <c r="BK186" i="1"/>
  <c r="BT186" i="1"/>
  <c r="BT13" i="1"/>
  <c r="BT288" i="1" s="1"/>
  <c r="J13" i="1"/>
  <c r="J186" i="1"/>
  <c r="S186" i="1"/>
  <c r="S13" i="1"/>
  <c r="AA186" i="1"/>
  <c r="AA13" i="1"/>
  <c r="AJ13" i="1"/>
  <c r="AJ186" i="1"/>
  <c r="AR13" i="1"/>
  <c r="AR186" i="1"/>
  <c r="AZ13" i="1"/>
  <c r="AZ186" i="1"/>
  <c r="BH13" i="1"/>
  <c r="BH186" i="1"/>
  <c r="BQ13" i="1"/>
  <c r="BQ288" i="1" s="1"/>
  <c r="BQ186" i="1"/>
  <c r="BU186" i="1"/>
  <c r="BU13" i="1"/>
  <c r="BU288" i="1" s="1"/>
  <c r="D13" i="1"/>
  <c r="D186" i="1"/>
  <c r="H13" i="1"/>
  <c r="H186" i="1"/>
  <c r="L13" i="1"/>
  <c r="L186" i="1"/>
  <c r="Q186" i="1"/>
  <c r="Q13" i="1"/>
  <c r="U186" i="1"/>
  <c r="U13" i="1"/>
  <c r="Y186" i="1"/>
  <c r="Y13" i="1"/>
  <c r="AD186" i="1"/>
  <c r="AD13" i="1"/>
  <c r="AH186" i="1"/>
  <c r="AH13" i="1"/>
  <c r="AL186" i="1"/>
  <c r="AL13" i="1"/>
  <c r="AP186" i="1"/>
  <c r="AP13" i="1"/>
  <c r="AT186" i="1"/>
  <c r="AT13" i="1"/>
  <c r="AX186" i="1"/>
  <c r="AX13" i="1"/>
  <c r="BB186" i="1"/>
  <c r="BB13" i="1"/>
  <c r="BF186" i="1"/>
  <c r="BF13" i="1"/>
  <c r="BJ186" i="1"/>
  <c r="BJ13" i="1"/>
  <c r="BO13" i="1"/>
  <c r="BO186" i="1"/>
  <c r="BS186" i="1"/>
  <c r="BS13" i="1"/>
  <c r="BS288" i="1" s="1"/>
  <c r="BW13" i="1"/>
  <c r="BW186" i="1"/>
  <c r="BZ188" i="1"/>
  <c r="BZ99" i="1"/>
  <c r="BZ13" i="1"/>
  <c r="BZ288" i="1" s="1"/>
  <c r="BW288" i="1" l="1"/>
  <c r="CA13" i="1"/>
  <c r="CA288" i="1" s="1"/>
  <c r="DE99" i="1"/>
  <c r="CA99" i="1"/>
  <c r="CA188" i="1"/>
  <c r="BO288" i="1"/>
  <c r="BN13" i="1"/>
  <c r="AC101" i="1"/>
  <c r="AC102" i="1"/>
  <c r="AC103" i="1"/>
  <c r="AC104" i="1"/>
  <c r="AC105" i="1"/>
  <c r="AC106" i="1"/>
  <c r="AC108" i="1"/>
  <c r="AC112" i="1"/>
  <c r="AC114" i="1"/>
  <c r="AC107" i="1"/>
  <c r="AC134" i="1"/>
  <c r="AC135" i="1"/>
  <c r="AC136" i="1"/>
  <c r="AC137" i="1"/>
  <c r="AC117" i="1"/>
  <c r="AC119" i="1"/>
  <c r="AC118" i="1"/>
  <c r="AC121" i="1"/>
  <c r="P102" i="1"/>
  <c r="P103" i="1"/>
  <c r="P104" i="1"/>
  <c r="P105" i="1"/>
  <c r="P106" i="1"/>
  <c r="P108" i="1"/>
  <c r="P112" i="1"/>
  <c r="P114" i="1"/>
  <c r="P107" i="1"/>
  <c r="P134" i="1"/>
  <c r="P135" i="1"/>
  <c r="P136" i="1"/>
  <c r="P137" i="1"/>
  <c r="P117" i="1"/>
  <c r="P119" i="1"/>
  <c r="P118" i="1"/>
  <c r="P121" i="1"/>
  <c r="P101" i="1"/>
  <c r="AC36" i="1"/>
  <c r="AC33" i="1"/>
  <c r="AC34" i="1"/>
  <c r="AC32" i="1"/>
  <c r="AC52" i="1"/>
  <c r="AC51" i="1"/>
  <c r="AC50" i="1"/>
  <c r="AC49" i="1"/>
  <c r="AC22" i="1"/>
  <c r="AC29" i="1"/>
  <c r="AC21" i="1"/>
  <c r="AC20" i="1"/>
  <c r="AC19" i="1"/>
  <c r="AC18" i="1"/>
  <c r="AC17" i="1"/>
  <c r="AC16" i="1"/>
  <c r="P17" i="1"/>
  <c r="P18" i="1"/>
  <c r="P19" i="1"/>
  <c r="P20" i="1"/>
  <c r="P21" i="1"/>
  <c r="P27" i="1"/>
  <c r="P29" i="1"/>
  <c r="P22" i="1"/>
  <c r="P49" i="1"/>
  <c r="P50" i="1"/>
  <c r="P51" i="1"/>
  <c r="P52" i="1"/>
  <c r="P32" i="1"/>
  <c r="P34" i="1"/>
  <c r="P33" i="1"/>
  <c r="P36" i="1"/>
  <c r="P16" i="1"/>
  <c r="AC15" i="1" l="1"/>
  <c r="AC100" i="1"/>
  <c r="AC99" i="1" s="1"/>
  <c r="P100" i="1"/>
  <c r="P99" i="1" s="1"/>
  <c r="P15" i="1"/>
  <c r="AC186" i="1" l="1"/>
  <c r="AC13" i="1"/>
  <c r="P186" i="1"/>
  <c r="P13" i="1"/>
  <c r="DE235" i="1" l="1"/>
  <c r="DE234" i="1"/>
  <c r="DE232" i="1"/>
  <c r="DE230" i="1"/>
  <c r="DE226" i="1"/>
  <c r="DE225" i="1"/>
  <c r="DE224" i="1"/>
  <c r="DE223" i="1"/>
  <c r="DE222" i="1"/>
  <c r="DE221" i="1"/>
  <c r="DE220" i="1"/>
  <c r="DE219" i="1"/>
  <c r="DE217" i="1"/>
  <c r="DE216" i="1"/>
  <c r="DE215" i="1"/>
  <c r="DE214" i="1"/>
  <c r="DE212" i="1"/>
  <c r="DE211" i="1"/>
  <c r="DE210" i="1"/>
  <c r="DE209" i="1"/>
  <c r="DE194" i="1" l="1"/>
  <c r="DE198" i="1"/>
  <c r="DE203" i="1"/>
  <c r="DE196" i="1"/>
  <c r="DE202" i="1"/>
  <c r="DE204" i="1"/>
  <c r="DE101" i="1" l="1"/>
  <c r="DE102" i="1"/>
  <c r="DE103" i="1"/>
  <c r="DE104" i="1"/>
  <c r="DE105" i="1"/>
  <c r="DE114" i="1"/>
  <c r="DE121" i="1"/>
  <c r="DE134" i="1"/>
  <c r="DE143" i="1"/>
  <c r="DE144" i="1"/>
  <c r="DE145" i="1"/>
  <c r="DE156" i="1"/>
  <c r="DE61" i="1"/>
  <c r="DE60" i="1"/>
  <c r="DE59" i="1"/>
  <c r="DE100" i="1" l="1"/>
  <c r="DE142" i="1"/>
  <c r="DE72" i="1"/>
  <c r="DE15" i="1"/>
  <c r="DE36" i="1"/>
  <c r="DE19" i="1"/>
  <c r="DE17" i="1"/>
  <c r="DE29" i="1"/>
  <c r="DE20" i="1"/>
  <c r="DE18" i="1"/>
  <c r="DE16" i="1"/>
  <c r="CY94" i="1" l="1"/>
  <c r="CY277" i="1"/>
  <c r="CY286" i="1" s="1"/>
  <c r="CY188" i="1" l="1"/>
  <c r="CY13" i="1"/>
  <c r="CY288" i="1" s="1"/>
  <c r="DE13" i="1" l="1"/>
</calcChain>
</file>

<file path=xl/comments1.xml><?xml version="1.0" encoding="utf-8"?>
<comments xmlns="http://schemas.openxmlformats.org/spreadsheetml/2006/main">
  <authors>
    <author>Llanos Marcos</author>
  </authors>
  <commentLis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<sst xmlns="http://schemas.openxmlformats.org/spreadsheetml/2006/main" count="771" uniqueCount="222">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</sst>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82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75" fillId="0" borderId="14" xfId="0" applyNumberFormat="1" applyFont="1" applyFill="1" applyBorder="1" applyAlignment="1">
      <alignment horizontal="right"/>
    </xf>
    <xf numFmtId="3" fontId="45" fillId="0" borderId="7" xfId="0" applyNumberFormat="1" applyFont="1" applyFill="1" applyBorder="1" applyAlignment="1">
      <alignment horizontal="right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142875</xdr:rowOff>
        </xdr:from>
        <xdr:to>
          <xdr:col>2</xdr:col>
          <xdr:colOff>571500</xdr:colOff>
          <xdr:row>6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E433"/>
  <sheetViews>
    <sheetView showGridLines="0" tabSelected="1" topLeftCell="CJ1" zoomScale="80" zoomScaleNormal="80" zoomScaleSheetLayoutView="80" zoomScalePageLayoutView="50" workbookViewId="0">
      <selection activeCell="DE18" sqref="DE18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91" width="11" style="10" customWidth="1"/>
    <col min="92" max="92" width="12.28515625" style="10" customWidth="1"/>
    <col min="93" max="105" width="11" style="10" customWidth="1"/>
    <col min="106" max="106" width="13" style="10" customWidth="1"/>
    <col min="107" max="107" width="13.28515625" style="10" customWidth="1"/>
    <col min="108" max="108" width="12.7109375" style="10" bestFit="1" customWidth="1"/>
    <col min="109" max="109" width="9.42578125" style="10" customWidth="1"/>
    <col min="110" max="110" width="11.42578125" style="233"/>
    <col min="111" max="112" width="11.5703125" style="233" bestFit="1" customWidth="1"/>
    <col min="113" max="113" width="12.5703125" style="233" bestFit="1" customWidth="1"/>
    <col min="114" max="114" width="11.42578125" style="233"/>
    <col min="115" max="115" width="11.42578125" style="208"/>
    <col min="116" max="117" width="11.42578125" style="218"/>
    <col min="118" max="132" width="11.42578125" style="208"/>
    <col min="133" max="16384" width="11.42578125" style="10"/>
  </cols>
  <sheetData>
    <row r="1" spans="1:132 3411:3411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</row>
    <row r="2" spans="1:132 3411:3411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</row>
    <row r="3" spans="1:132 3411:3411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</row>
    <row r="4" spans="1:132 3411:3411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81"/>
    </row>
    <row r="5" spans="1:132 3411:3411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81"/>
    </row>
    <row r="6" spans="1:132 3411:3411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81"/>
    </row>
    <row r="7" spans="1:132 3411:3411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81"/>
    </row>
    <row r="8" spans="1:132 3411:3411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</row>
    <row r="9" spans="1:132 3411:3411" ht="29.25" customHeight="1" x14ac:dyDescent="0.2">
      <c r="A9" s="542"/>
      <c r="B9" s="631" t="s">
        <v>1</v>
      </c>
      <c r="C9" s="632"/>
      <c r="D9" s="631">
        <v>2009</v>
      </c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32"/>
      <c r="P9" s="641" t="s">
        <v>69</v>
      </c>
      <c r="Q9" s="607">
        <v>2010</v>
      </c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9"/>
      <c r="AC9" s="651" t="s">
        <v>70</v>
      </c>
      <c r="AD9" s="607">
        <v>2011</v>
      </c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9"/>
      <c r="AP9" s="607">
        <v>2012</v>
      </c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9"/>
      <c r="BB9" s="607">
        <v>2013</v>
      </c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16" t="s">
        <v>168</v>
      </c>
      <c r="BO9" s="607">
        <v>2014</v>
      </c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9"/>
      <c r="CA9" s="560"/>
      <c r="CB9" s="607">
        <v>2015</v>
      </c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9"/>
      <c r="CN9" s="619"/>
      <c r="CO9" s="607">
        <v>2016</v>
      </c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19">
        <v>2017</v>
      </c>
      <c r="DB9" s="604" t="s">
        <v>80</v>
      </c>
      <c r="DC9" s="605"/>
      <c r="DD9" s="606"/>
      <c r="DE9" s="159" t="s">
        <v>81</v>
      </c>
    </row>
    <row r="10" spans="1:132 3411:3411" ht="18.75" customHeight="1" thickBot="1" x14ac:dyDescent="0.25">
      <c r="A10" s="542"/>
      <c r="B10" s="633"/>
      <c r="C10" s="634"/>
      <c r="D10" s="633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34"/>
      <c r="P10" s="642"/>
      <c r="Q10" s="610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2"/>
      <c r="AC10" s="652"/>
      <c r="AD10" s="610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2"/>
      <c r="AP10" s="610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2"/>
      <c r="BB10" s="610"/>
      <c r="BC10" s="611"/>
      <c r="BD10" s="611"/>
      <c r="BE10" s="611"/>
      <c r="BF10" s="611"/>
      <c r="BG10" s="611"/>
      <c r="BH10" s="611"/>
      <c r="BI10" s="611"/>
      <c r="BJ10" s="611"/>
      <c r="BK10" s="611"/>
      <c r="BL10" s="611"/>
      <c r="BM10" s="611"/>
      <c r="BN10" s="617"/>
      <c r="BO10" s="610"/>
      <c r="BP10" s="611"/>
      <c r="BQ10" s="611"/>
      <c r="BR10" s="611"/>
      <c r="BS10" s="611"/>
      <c r="BT10" s="611"/>
      <c r="BU10" s="611"/>
      <c r="BV10" s="611"/>
      <c r="BW10" s="611"/>
      <c r="BX10" s="611"/>
      <c r="BY10" s="611"/>
      <c r="BZ10" s="612"/>
      <c r="CA10" s="561"/>
      <c r="CB10" s="610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2"/>
      <c r="CN10" s="620"/>
      <c r="CO10" s="610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20"/>
      <c r="DB10" s="613" t="s">
        <v>2</v>
      </c>
      <c r="DC10" s="614"/>
      <c r="DD10" s="615"/>
      <c r="DE10" s="621" t="s">
        <v>219</v>
      </c>
    </row>
    <row r="11" spans="1:132 3411:3411" s="17" customFormat="1" ht="21" customHeight="1" thickBot="1" x14ac:dyDescent="0.3">
      <c r="A11" s="542"/>
      <c r="B11" s="635"/>
      <c r="C11" s="636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43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53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18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200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220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592" t="s">
        <v>2</v>
      </c>
      <c r="DB11" s="465">
        <v>2015</v>
      </c>
      <c r="DC11" s="351">
        <v>2016</v>
      </c>
      <c r="DD11" s="351">
        <v>2017</v>
      </c>
      <c r="DE11" s="622"/>
      <c r="DF11" s="234"/>
      <c r="DG11" s="234"/>
      <c r="DH11" s="234"/>
      <c r="DI11" s="234"/>
      <c r="DJ11" s="234"/>
      <c r="DK11" s="209"/>
      <c r="DL11" s="219"/>
      <c r="DM11" s="21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 3411:3411" s="18" customFormat="1" ht="20.100000000000001" customHeight="1" thickBot="1" x14ac:dyDescent="0.3">
      <c r="A12" s="543"/>
      <c r="B12" s="336" t="s">
        <v>221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389"/>
      <c r="DB12" s="108"/>
      <c r="DC12" s="108"/>
      <c r="DD12" s="108"/>
      <c r="DE12" s="144"/>
      <c r="DF12" s="235"/>
      <c r="DG12" s="235"/>
      <c r="DH12" s="235"/>
      <c r="DI12" s="235"/>
      <c r="DJ12" s="235"/>
      <c r="DK12" s="210"/>
      <c r="DL12" s="220"/>
      <c r="DM12" s="22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</row>
    <row r="13" spans="1:132 3411:3411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+D15+D58+D94+D97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+AJ15+AJ58+AJ94+AJ97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+BO15+BO58+BO94+BO97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2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DA13" si="3">+CM15+CM58+CM94+CM97</f>
        <v>50623.231000655986</v>
      </c>
      <c r="CN13" s="438">
        <f>SUM(CB13:CM13)</f>
        <v>470859.4989136628</v>
      </c>
      <c r="CO13" s="323">
        <f t="shared" si="3"/>
        <v>39118.560439683795</v>
      </c>
      <c r="CP13" s="323">
        <f t="shared" si="3"/>
        <v>37224.667257901216</v>
      </c>
      <c r="CQ13" s="323">
        <f t="shared" si="3"/>
        <v>44173.803410963199</v>
      </c>
      <c r="CR13" s="323">
        <f t="shared" si="3"/>
        <v>47383.999205248605</v>
      </c>
      <c r="CS13" s="323">
        <f t="shared" si="3"/>
        <v>48006.420544612403</v>
      </c>
      <c r="CT13" s="323">
        <f t="shared" si="3"/>
        <v>47979.277673351797</v>
      </c>
      <c r="CU13" s="323">
        <f t="shared" si="3"/>
        <v>41331.875095369389</v>
      </c>
      <c r="CV13" s="323">
        <f t="shared" si="3"/>
        <v>52218.95886808839</v>
      </c>
      <c r="CW13" s="323">
        <f t="shared" si="3"/>
        <v>51609.053485662211</v>
      </c>
      <c r="CX13" s="323">
        <f t="shared" si="3"/>
        <v>54278.02055830539</v>
      </c>
      <c r="CY13" s="323">
        <f t="shared" si="3"/>
        <v>49496.657161060386</v>
      </c>
      <c r="CZ13" s="323">
        <f t="shared" si="3"/>
        <v>59696.380025538027</v>
      </c>
      <c r="DA13" s="438">
        <f t="shared" si="3"/>
        <v>45225.790655030403</v>
      </c>
      <c r="DB13" s="576">
        <f>SUM($CB13)</f>
        <v>37185.348018074808</v>
      </c>
      <c r="DC13" s="391">
        <f>SUM($CO13)</f>
        <v>39118.560439683795</v>
      </c>
      <c r="DD13" s="392">
        <f>SUM($DA13)</f>
        <v>45225.790655030403</v>
      </c>
      <c r="DE13" s="547">
        <f>((DD13/DC13)-1)*100</f>
        <v>15.612103683526989</v>
      </c>
      <c r="DF13" s="235"/>
      <c r="DG13" s="235"/>
      <c r="DH13" s="235"/>
      <c r="DI13" s="235"/>
      <c r="DJ13" s="235"/>
      <c r="DK13" s="210"/>
      <c r="DL13" s="220"/>
      <c r="DM13" s="22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</row>
    <row r="14" spans="1:132 3411:3411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99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357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99"/>
      <c r="DB14" s="99"/>
      <c r="DC14" s="22"/>
      <c r="DD14" s="100"/>
      <c r="DE14" s="357"/>
      <c r="DF14" s="235"/>
      <c r="DG14" s="235"/>
      <c r="DH14" s="235"/>
      <c r="DI14" s="235"/>
      <c r="DJ14" s="235"/>
      <c r="DK14" s="210"/>
      <c r="DL14" s="220"/>
      <c r="DM14" s="22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</row>
    <row r="15" spans="1:132 3411:3411" ht="20.100000000000001" customHeight="1" thickBot="1" x14ac:dyDescent="0.3">
      <c r="A15" s="542"/>
      <c r="B15" s="629" t="s">
        <v>49</v>
      </c>
      <c r="C15" s="630"/>
      <c r="D15" s="24">
        <f t="shared" ref="D15:AI15" si="4">SUM(D16:D56)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SUM(AJ16:AJ56)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SUM(BP16:BP56)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101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DA15" si="7">SUM(CM16:CM56)</f>
        <v>41814.771692629984</v>
      </c>
      <c r="CN15" s="23">
        <f>SUM(CB15:CM15)</f>
        <v>410150.26047390996</v>
      </c>
      <c r="CO15" s="24">
        <f t="shared" si="7"/>
        <v>34266.448274490001</v>
      </c>
      <c r="CP15" s="24">
        <f t="shared" si="7"/>
        <v>32437.278763470014</v>
      </c>
      <c r="CQ15" s="24">
        <f t="shared" si="7"/>
        <v>36157.745498249998</v>
      </c>
      <c r="CR15" s="24">
        <f t="shared" si="7"/>
        <v>38495.958437280002</v>
      </c>
      <c r="CS15" s="24">
        <f t="shared" si="7"/>
        <v>40488.062884840001</v>
      </c>
      <c r="CT15" s="24">
        <f t="shared" si="7"/>
        <v>41523.800108419993</v>
      </c>
      <c r="CU15" s="24">
        <f t="shared" si="7"/>
        <v>36376.37418644999</v>
      </c>
      <c r="CV15" s="24">
        <f t="shared" si="7"/>
        <v>46640.987210779989</v>
      </c>
      <c r="CW15" s="24">
        <f t="shared" si="7"/>
        <v>45985.468884230009</v>
      </c>
      <c r="CX15" s="24">
        <f t="shared" si="7"/>
        <v>49089.767792579987</v>
      </c>
      <c r="CY15" s="24">
        <f t="shared" si="7"/>
        <v>42641.493828480008</v>
      </c>
      <c r="CZ15" s="24">
        <f t="shared" si="7"/>
        <v>54381.495844520025</v>
      </c>
      <c r="DA15" s="23">
        <f t="shared" si="7"/>
        <v>40905.532339600002</v>
      </c>
      <c r="DB15" s="508">
        <f>SUM($CB15)</f>
        <v>31613.714330270006</v>
      </c>
      <c r="DC15" s="506">
        <f>SUM($CO15)</f>
        <v>34266.448274490001</v>
      </c>
      <c r="DD15" s="509">
        <f>SUM($DA15)</f>
        <v>40905.532339600002</v>
      </c>
      <c r="DE15" s="23">
        <f>((DD15/DC15)-1)*100</f>
        <v>19.37488242705485</v>
      </c>
      <c r="DG15" s="236"/>
      <c r="DH15" s="270"/>
    </row>
    <row r="16" spans="1:132 3411:3411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8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9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6" si="10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490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478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90">
        <v>540</v>
      </c>
      <c r="DB16" s="504">
        <f>SUM($CB16)</f>
        <v>680</v>
      </c>
      <c r="DC16" s="503">
        <f>SUM($CO16)</f>
        <v>876</v>
      </c>
      <c r="DD16" s="505">
        <f>SUM($DA16)</f>
        <v>540</v>
      </c>
      <c r="DE16" s="487">
        <f t="shared" ref="DE16:DE115" si="11">((DD16/DC16)-1)*100</f>
        <v>-38.356164383561641</v>
      </c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AE16" s="482"/>
    </row>
    <row r="17" spans="1:132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8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9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0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2" si="12">SUM(BO17:BZ17)</f>
        <v>22625.821931880004</v>
      </c>
      <c r="CB17" s="490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478">
        <f t="shared" ref="CN17:CN56" si="13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90">
        <v>2594.2678844599996</v>
      </c>
      <c r="DB17" s="577">
        <f t="shared" ref="DB17:DB80" si="14">SUM($CB17)</f>
        <v>2136.7287783199995</v>
      </c>
      <c r="DC17" s="491">
        <f t="shared" ref="DC17:DC80" si="15">SUM($CO17)</f>
        <v>1876.2671937199993</v>
      </c>
      <c r="DD17" s="480">
        <f t="shared" ref="DD17:DD80" si="16">SUM($DA17)</f>
        <v>2594.2678844599996</v>
      </c>
      <c r="DE17" s="487">
        <f t="shared" si="11"/>
        <v>38.267507588641948</v>
      </c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</row>
    <row r="18" spans="1:132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8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9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0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2"/>
        <v>22651.745023740004</v>
      </c>
      <c r="CB18" s="490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478">
        <f t="shared" si="13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90">
        <v>2594.26788446</v>
      </c>
      <c r="DB18" s="577">
        <f t="shared" si="14"/>
        <v>2136.728778319999</v>
      </c>
      <c r="DC18" s="491">
        <f t="shared" si="15"/>
        <v>1876.26719372</v>
      </c>
      <c r="DD18" s="480">
        <f t="shared" si="16"/>
        <v>2594.26788446</v>
      </c>
      <c r="DE18" s="487">
        <f t="shared" si="11"/>
        <v>38.267507588641926</v>
      </c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</row>
    <row r="19" spans="1:132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8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9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0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2"/>
        <v>28751.360624320008</v>
      </c>
      <c r="CB19" s="490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478">
        <f t="shared" si="13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90">
        <v>2854.0208714299997</v>
      </c>
      <c r="DB19" s="577">
        <f t="shared" si="14"/>
        <v>2464.2855941500006</v>
      </c>
      <c r="DC19" s="491">
        <f t="shared" si="15"/>
        <v>2581.0066849600007</v>
      </c>
      <c r="DD19" s="480">
        <f t="shared" si="16"/>
        <v>2854.0208714299997</v>
      </c>
      <c r="DE19" s="487">
        <f t="shared" si="11"/>
        <v>10.577817874742546</v>
      </c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</row>
    <row r="20" spans="1:132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8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9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0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2"/>
        <v>13471.503932000001</v>
      </c>
      <c r="CB20" s="490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478">
        <f t="shared" si="13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90">
        <v>1155.2892509999999</v>
      </c>
      <c r="DB20" s="577">
        <f t="shared" si="14"/>
        <v>1108.948093</v>
      </c>
      <c r="DC20" s="491">
        <f t="shared" si="15"/>
        <v>968.43935500999999</v>
      </c>
      <c r="DD20" s="480">
        <f t="shared" si="16"/>
        <v>1155.2892509999999</v>
      </c>
      <c r="DE20" s="487">
        <f t="shared" si="11"/>
        <v>19.293918098575258</v>
      </c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</row>
    <row r="21" spans="1:132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8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9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0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2"/>
        <v>6.4144930000000002</v>
      </c>
      <c r="CB21" s="593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78">
        <f t="shared" si="13"/>
        <v>31.469704020000002</v>
      </c>
      <c r="CO21" s="492">
        <v>0</v>
      </c>
      <c r="CP21" s="492">
        <v>0</v>
      </c>
      <c r="CQ21" s="492">
        <v>14</v>
      </c>
      <c r="CR21" s="492">
        <v>0.1058085</v>
      </c>
      <c r="CS21" s="492">
        <v>0.212255</v>
      </c>
      <c r="CT21" s="492">
        <v>0.95660999999999996</v>
      </c>
      <c r="CU21" s="492">
        <v>0.13906945000000001</v>
      </c>
      <c r="CV21" s="492">
        <v>7.4988199999999991E-2</v>
      </c>
      <c r="CW21" s="492">
        <v>0.44102954999999999</v>
      </c>
      <c r="CX21" s="492">
        <v>0.45237569999999999</v>
      </c>
      <c r="CY21" s="492">
        <v>0</v>
      </c>
      <c r="CZ21" s="492">
        <v>0</v>
      </c>
      <c r="DA21" s="593">
        <v>0</v>
      </c>
      <c r="DB21" s="577">
        <f t="shared" si="14"/>
        <v>1.5</v>
      </c>
      <c r="DC21" s="491">
        <f t="shared" si="15"/>
        <v>0</v>
      </c>
      <c r="DD21" s="480">
        <f t="shared" si="16"/>
        <v>0</v>
      </c>
      <c r="DE21" s="487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</row>
    <row r="22" spans="1:132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8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9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0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2"/>
        <v>56960.744556600002</v>
      </c>
      <c r="CB22" s="490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478">
        <f t="shared" si="13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90">
        <v>4877.4105821599978</v>
      </c>
      <c r="DB22" s="577">
        <f t="shared" si="14"/>
        <v>5397.0801635300013</v>
      </c>
      <c r="DC22" s="491">
        <f t="shared" si="15"/>
        <v>4970.9441199100002</v>
      </c>
      <c r="DD22" s="480">
        <f t="shared" si="16"/>
        <v>4877.4105821599978</v>
      </c>
      <c r="DE22" s="487">
        <f t="shared" si="11"/>
        <v>-1.8816050933941231</v>
      </c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</row>
    <row r="23" spans="1:132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0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2"/>
        <v>2384.9092435800003</v>
      </c>
      <c r="CB23" s="490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478">
        <f t="shared" si="13"/>
        <v>6389.2960133099987</v>
      </c>
      <c r="CO23" s="55">
        <v>913.24987577000013</v>
      </c>
      <c r="CP23" s="55">
        <v>582.18655831000001</v>
      </c>
      <c r="CQ23" s="55">
        <v>1307.2692985200001</v>
      </c>
      <c r="CR23" s="55">
        <v>961.97675388000039</v>
      </c>
      <c r="CS23" s="55">
        <v>1075.3806894100003</v>
      </c>
      <c r="CT23" s="55">
        <v>818.48158332999992</v>
      </c>
      <c r="CU23" s="55">
        <v>1047.5185694599998</v>
      </c>
      <c r="CV23" s="55">
        <v>1473.7280583199995</v>
      </c>
      <c r="CW23" s="55">
        <v>1148.8675729700003</v>
      </c>
      <c r="CX23" s="55">
        <v>1756.5481555700001</v>
      </c>
      <c r="CY23" s="55">
        <v>1426.43085432</v>
      </c>
      <c r="CZ23" s="55">
        <v>1581.4167610999987</v>
      </c>
      <c r="DA23" s="490">
        <v>510.22983334000008</v>
      </c>
      <c r="DB23" s="577">
        <f t="shared" si="14"/>
        <v>386.27161888000001</v>
      </c>
      <c r="DC23" s="491">
        <f t="shared" si="15"/>
        <v>913.24987577000013</v>
      </c>
      <c r="DD23" s="480">
        <f t="shared" si="16"/>
        <v>510.22983334000008</v>
      </c>
      <c r="DE23" s="487">
        <f t="shared" si="11"/>
        <v>-44.130314508961362</v>
      </c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</row>
    <row r="24" spans="1:132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0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2"/>
        <v>123.67349494000005</v>
      </c>
      <c r="CB24" s="490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478">
        <f t="shared" si="13"/>
        <v>1155.8333174500001</v>
      </c>
      <c r="CO24" s="55">
        <v>98.933809180000011</v>
      </c>
      <c r="CP24" s="55">
        <v>88.34305835999993</v>
      </c>
      <c r="CQ24" s="55">
        <v>88.84914265999997</v>
      </c>
      <c r="CR24" s="55">
        <v>86.439642770000006</v>
      </c>
      <c r="CS24" s="55">
        <v>101.44344685999998</v>
      </c>
      <c r="CT24" s="55">
        <v>96.214872289999988</v>
      </c>
      <c r="CU24" s="55">
        <v>94.802662190000007</v>
      </c>
      <c r="CV24" s="55">
        <v>105.74261917</v>
      </c>
      <c r="CW24" s="55">
        <v>102.17202684999997</v>
      </c>
      <c r="CX24" s="55">
        <v>98.658623349999942</v>
      </c>
      <c r="CY24" s="55">
        <v>115.33332610999997</v>
      </c>
      <c r="CZ24" s="55">
        <v>144.54809831999995</v>
      </c>
      <c r="DA24" s="490">
        <v>115.95658291000001</v>
      </c>
      <c r="DB24" s="577">
        <f t="shared" si="14"/>
        <v>80.329044650000057</v>
      </c>
      <c r="DC24" s="491">
        <f t="shared" si="15"/>
        <v>98.933809180000011</v>
      </c>
      <c r="DD24" s="480">
        <f t="shared" si="16"/>
        <v>115.95658291000001</v>
      </c>
      <c r="DE24" s="487">
        <f t="shared" si="11"/>
        <v>17.206224920571689</v>
      </c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</row>
    <row r="25" spans="1:132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0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2"/>
        <v>161.56728072999996</v>
      </c>
      <c r="CB25" s="490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478">
        <f t="shared" si="13"/>
        <v>1326.1625204800002</v>
      </c>
      <c r="CO25" s="55">
        <v>121.97728908999999</v>
      </c>
      <c r="CP25" s="55">
        <v>117.15249139999992</v>
      </c>
      <c r="CQ25" s="55">
        <v>118.96786801999997</v>
      </c>
      <c r="CR25" s="55">
        <v>114.45085657</v>
      </c>
      <c r="CS25" s="55">
        <v>132.78573385999999</v>
      </c>
      <c r="CT25" s="55">
        <v>120.70558717000003</v>
      </c>
      <c r="CU25" s="55">
        <v>119.00216448</v>
      </c>
      <c r="CV25" s="55">
        <v>134.86242881999999</v>
      </c>
      <c r="CW25" s="55">
        <v>117.58112048999993</v>
      </c>
      <c r="CX25" s="55">
        <v>124.28608872</v>
      </c>
      <c r="CY25" s="55">
        <v>134.22017376000005</v>
      </c>
      <c r="CZ25" s="55">
        <v>180.61237617999993</v>
      </c>
      <c r="DA25" s="490">
        <v>146.2409111100001</v>
      </c>
      <c r="DB25" s="577">
        <f t="shared" si="14"/>
        <v>110.46298013000003</v>
      </c>
      <c r="DC25" s="491">
        <f t="shared" si="15"/>
        <v>121.97728908999999</v>
      </c>
      <c r="DD25" s="480">
        <f t="shared" si="16"/>
        <v>146.2409111100001</v>
      </c>
      <c r="DE25" s="487">
        <f t="shared" si="11"/>
        <v>19.891917750440726</v>
      </c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</row>
    <row r="26" spans="1:132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0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2"/>
        <v>33.758840400000004</v>
      </c>
      <c r="CB26" s="490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478">
        <f t="shared" si="13"/>
        <v>164.81848885000002</v>
      </c>
      <c r="CO26" s="55">
        <v>23.042083759999997</v>
      </c>
      <c r="CP26" s="55">
        <v>27.40977011</v>
      </c>
      <c r="CQ26" s="55">
        <v>27.950337130000001</v>
      </c>
      <c r="CR26" s="55">
        <v>25.14044891</v>
      </c>
      <c r="CS26" s="55">
        <v>31.341747000000002</v>
      </c>
      <c r="CT26" s="55">
        <v>24.490714879999999</v>
      </c>
      <c r="CU26" s="55">
        <v>24.199502290000002</v>
      </c>
      <c r="CV26" s="55">
        <v>28.059586869999997</v>
      </c>
      <c r="CW26" s="55">
        <v>15.400335190000002</v>
      </c>
      <c r="CX26" s="55">
        <v>25.371384659999997</v>
      </c>
      <c r="CY26" s="55">
        <v>18.886847650000004</v>
      </c>
      <c r="CZ26" s="55">
        <v>36.064277859999997</v>
      </c>
      <c r="DA26" s="490">
        <v>27.859558479999997</v>
      </c>
      <c r="DB26" s="577">
        <f t="shared" si="14"/>
        <v>28.001623389999995</v>
      </c>
      <c r="DC26" s="491">
        <f t="shared" si="15"/>
        <v>23.042083759999997</v>
      </c>
      <c r="DD26" s="480">
        <f t="shared" si="16"/>
        <v>27.859558479999997</v>
      </c>
      <c r="DE26" s="487">
        <f t="shared" si="11"/>
        <v>20.907287596805446</v>
      </c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</row>
    <row r="27" spans="1:132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0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2"/>
        <v>0</v>
      </c>
      <c r="CB27" s="490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478">
        <f t="shared" si="13"/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490">
        <v>0</v>
      </c>
      <c r="DB27" s="577">
        <f t="shared" si="14"/>
        <v>0</v>
      </c>
      <c r="DC27" s="491">
        <f t="shared" si="15"/>
        <v>0</v>
      </c>
      <c r="DD27" s="480">
        <f t="shared" si="16"/>
        <v>0</v>
      </c>
      <c r="DE27" s="487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</row>
    <row r="28" spans="1:132" ht="19.5" customHeight="1" x14ac:dyDescent="0.25">
      <c r="A28" s="542"/>
      <c r="B28" s="469" t="s">
        <v>179</v>
      </c>
      <c r="C28" s="470" t="s">
        <v>216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6">
        <v>0</v>
      </c>
      <c r="N28" s="486">
        <v>0</v>
      </c>
      <c r="O28" s="486">
        <v>0</v>
      </c>
      <c r="P28" s="487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7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90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90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8">
        <f t="shared" si="10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8">
        <f t="shared" si="12"/>
        <v>0</v>
      </c>
      <c r="CB28" s="490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61">
        <v>0</v>
      </c>
      <c r="CN28" s="478">
        <f t="shared" si="13"/>
        <v>0</v>
      </c>
      <c r="CO28" s="55">
        <v>0</v>
      </c>
      <c r="CP28" s="55">
        <v>0</v>
      </c>
      <c r="CQ28" s="55"/>
      <c r="CR28" s="55">
        <v>4.2469218600000005</v>
      </c>
      <c r="CS28" s="55">
        <v>1.710318</v>
      </c>
      <c r="CT28" s="55">
        <v>0</v>
      </c>
      <c r="CU28" s="55">
        <v>1.9532859999999999E-2</v>
      </c>
      <c r="CV28" s="55">
        <v>5.278617E-2</v>
      </c>
      <c r="CW28" s="55">
        <v>2.5297243800000002</v>
      </c>
      <c r="CX28" s="55">
        <v>5.4110299999999998E-3</v>
      </c>
      <c r="CY28" s="55">
        <v>2.5141790000000001E-2</v>
      </c>
      <c r="CZ28" s="55">
        <v>1.3977168200000001</v>
      </c>
      <c r="DA28" s="490">
        <v>0.4099602</v>
      </c>
      <c r="DB28" s="577">
        <f t="shared" si="14"/>
        <v>0</v>
      </c>
      <c r="DC28" s="491">
        <f t="shared" si="15"/>
        <v>0</v>
      </c>
      <c r="DD28" s="480">
        <f t="shared" si="16"/>
        <v>0.4099602</v>
      </c>
      <c r="DE28" s="487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</row>
    <row r="29" spans="1:132" ht="20.25" customHeight="1" x14ac:dyDescent="0.25">
      <c r="A29" s="542"/>
      <c r="B29" s="469" t="s">
        <v>17</v>
      </c>
      <c r="C29" s="470" t="s">
        <v>18</v>
      </c>
      <c r="D29" s="485">
        <v>1178.1549821899998</v>
      </c>
      <c r="E29" s="485">
        <v>1201.6945238000003</v>
      </c>
      <c r="F29" s="485">
        <v>1202.7793070900004</v>
      </c>
      <c r="G29" s="485">
        <v>1409.2478181800004</v>
      </c>
      <c r="H29" s="485">
        <v>1288.57951411</v>
      </c>
      <c r="I29" s="485">
        <v>1277.4308070299999</v>
      </c>
      <c r="J29" s="485">
        <v>1247.42845158</v>
      </c>
      <c r="K29" s="485">
        <v>1188.94500694</v>
      </c>
      <c r="L29" s="485">
        <v>1900.8150853800003</v>
      </c>
      <c r="M29" s="486">
        <v>1638.8603798199999</v>
      </c>
      <c r="N29" s="486">
        <v>1637.7947676000001</v>
      </c>
      <c r="O29" s="486">
        <v>1787.05667948</v>
      </c>
      <c r="P29" s="487">
        <f>SUM(D29:O29)</f>
        <v>16958.787323200002</v>
      </c>
      <c r="Q29" s="55">
        <v>1503.2310632600002</v>
      </c>
      <c r="R29" s="55">
        <v>1310.8879257000008</v>
      </c>
      <c r="S29" s="55">
        <v>1769.5395679299993</v>
      </c>
      <c r="T29" s="55">
        <v>1653.8965416699991</v>
      </c>
      <c r="U29" s="55">
        <v>1372.8598240900001</v>
      </c>
      <c r="V29" s="55">
        <v>1536.1198155899997</v>
      </c>
      <c r="W29" s="55">
        <v>2030.30031285</v>
      </c>
      <c r="X29" s="55">
        <v>1923.0578788700004</v>
      </c>
      <c r="Y29" s="55">
        <v>1626.2967227100016</v>
      </c>
      <c r="Z29" s="55">
        <v>1978.4897828399994</v>
      </c>
      <c r="AA29" s="55">
        <v>1506.8203076200009</v>
      </c>
      <c r="AB29" s="55">
        <v>2264.924503780001</v>
      </c>
      <c r="AC29" s="487">
        <f>SUM(Q29:AB29)</f>
        <v>20476.424246910006</v>
      </c>
      <c r="AD29" s="55">
        <v>1864.5252078900003</v>
      </c>
      <c r="AE29" s="55">
        <v>1906.1021927000004</v>
      </c>
      <c r="AF29" s="55">
        <v>2036.48687412</v>
      </c>
      <c r="AG29" s="55">
        <v>2633.75175752</v>
      </c>
      <c r="AH29" s="55">
        <v>2186.4108367199997</v>
      </c>
      <c r="AI29" s="55">
        <v>1913.3267970200004</v>
      </c>
      <c r="AJ29" s="55">
        <v>3831.2971810399999</v>
      </c>
      <c r="AK29" s="55">
        <v>2623.35279885</v>
      </c>
      <c r="AL29" s="55">
        <v>2946.8308973799999</v>
      </c>
      <c r="AM29" s="244">
        <v>2670.3486031000002</v>
      </c>
      <c r="AN29" s="244">
        <v>2913.3645275899999</v>
      </c>
      <c r="AO29" s="244">
        <v>3427.2133521400001</v>
      </c>
      <c r="AP29" s="490">
        <v>3361.7226754899993</v>
      </c>
      <c r="AQ29" s="55">
        <v>2578.6416346500009</v>
      </c>
      <c r="AR29" s="55">
        <v>3536.8576278100013</v>
      </c>
      <c r="AS29" s="55">
        <v>3816.6589990000011</v>
      </c>
      <c r="AT29" s="55">
        <v>3797.1979931800001</v>
      </c>
      <c r="AU29" s="55">
        <v>3385.9273120200014</v>
      </c>
      <c r="AV29" s="55">
        <v>4463.1262937300007</v>
      </c>
      <c r="AW29" s="55">
        <v>3899.1462932900013</v>
      </c>
      <c r="AX29" s="55">
        <v>3477.2415183099984</v>
      </c>
      <c r="AY29" s="55">
        <v>4488.9917233200013</v>
      </c>
      <c r="AZ29" s="55">
        <v>3898.19266857</v>
      </c>
      <c r="BA29" s="55">
        <v>4184.1890088400014</v>
      </c>
      <c r="BB29" s="490">
        <v>4097.2062289799997</v>
      </c>
      <c r="BC29" s="55">
        <v>3504.8660544800009</v>
      </c>
      <c r="BD29" s="55">
        <v>3857.2678254099997</v>
      </c>
      <c r="BE29" s="55">
        <v>4725.5162604400011</v>
      </c>
      <c r="BF29" s="55">
        <v>3798.6760877899969</v>
      </c>
      <c r="BG29" s="55">
        <v>3530.3465235500003</v>
      </c>
      <c r="BH29" s="55">
        <v>4460.5434927000015</v>
      </c>
      <c r="BI29" s="55">
        <v>3681.8883498500018</v>
      </c>
      <c r="BJ29" s="55">
        <v>3378.3031484300004</v>
      </c>
      <c r="BK29" s="55">
        <v>3910.9066275900009</v>
      </c>
      <c r="BL29" s="55">
        <v>3896.0754067300009</v>
      </c>
      <c r="BM29" s="55">
        <v>5262.0788991199979</v>
      </c>
      <c r="BN29" s="478">
        <f t="shared" si="10"/>
        <v>48103.674905070002</v>
      </c>
      <c r="BO29" s="55">
        <v>4860.4168086599975</v>
      </c>
      <c r="BP29" s="55">
        <v>3454.1434585600023</v>
      </c>
      <c r="BQ29" s="55">
        <v>3603.0643344799969</v>
      </c>
      <c r="BR29" s="55">
        <v>4657.4804805799959</v>
      </c>
      <c r="BS29" s="55">
        <v>4500.0753975899988</v>
      </c>
      <c r="BT29" s="55">
        <v>4146.5383131699982</v>
      </c>
      <c r="BU29" s="55">
        <v>5485.2493144600012</v>
      </c>
      <c r="BV29" s="55">
        <v>4145.8037548399989</v>
      </c>
      <c r="BW29" s="55">
        <v>5247.5255854399993</v>
      </c>
      <c r="BX29" s="55">
        <v>5311.1837202100023</v>
      </c>
      <c r="BY29" s="55">
        <v>4583.1567093800022</v>
      </c>
      <c r="BZ29" s="55">
        <v>6949.5571945399925</v>
      </c>
      <c r="CA29" s="478">
        <f t="shared" si="12"/>
        <v>56944.195071909999</v>
      </c>
      <c r="CB29" s="490">
        <v>5397.0801635300031</v>
      </c>
      <c r="CC29" s="55">
        <v>4592.3734093799994</v>
      </c>
      <c r="CD29" s="55">
        <v>4536.5455836800056</v>
      </c>
      <c r="CE29" s="55">
        <v>4950.5843767799943</v>
      </c>
      <c r="CF29" s="55">
        <v>4523.0410860599986</v>
      </c>
      <c r="CG29" s="55">
        <v>5133.290962770001</v>
      </c>
      <c r="CH29" s="55">
        <v>5916.0958883499998</v>
      </c>
      <c r="CI29" s="55">
        <v>4496.0329404499998</v>
      </c>
      <c r="CJ29" s="55">
        <v>5215.1411700100016</v>
      </c>
      <c r="CK29" s="55">
        <v>6331.4910190300006</v>
      </c>
      <c r="CL29" s="55">
        <v>5598.8022906299993</v>
      </c>
      <c r="CM29" s="161">
        <v>7314.5046253700011</v>
      </c>
      <c r="CN29" s="478">
        <f t="shared" si="13"/>
        <v>64004.983516039996</v>
      </c>
      <c r="CO29" s="55">
        <v>4970.9441199099992</v>
      </c>
      <c r="CP29" s="55">
        <v>4381.3513831799964</v>
      </c>
      <c r="CQ29" s="55">
        <v>5941.544802880001</v>
      </c>
      <c r="CR29" s="55">
        <v>5941.9001665400019</v>
      </c>
      <c r="CS29" s="55">
        <v>5603.158884450002</v>
      </c>
      <c r="CT29" s="55">
        <v>6199.611270049998</v>
      </c>
      <c r="CU29" s="55">
        <v>4898.4653427300036</v>
      </c>
      <c r="CV29" s="55">
        <v>5553.9000318000017</v>
      </c>
      <c r="CW29" s="55">
        <v>5541.9358284500004</v>
      </c>
      <c r="CX29" s="55">
        <v>5703.7809572700016</v>
      </c>
      <c r="CY29" s="55">
        <v>5592.8427845500037</v>
      </c>
      <c r="CZ29" s="55">
        <v>7646.4155867800009</v>
      </c>
      <c r="DA29" s="490">
        <v>4877.4105821600015</v>
      </c>
      <c r="DB29" s="577">
        <f t="shared" si="14"/>
        <v>5397.0801635300031</v>
      </c>
      <c r="DC29" s="491">
        <f t="shared" si="15"/>
        <v>4970.9441199099992</v>
      </c>
      <c r="DD29" s="480">
        <f t="shared" si="16"/>
        <v>4877.4105821600015</v>
      </c>
      <c r="DE29" s="487">
        <f t="shared" si="11"/>
        <v>-1.8816050933940343</v>
      </c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</row>
    <row r="30" spans="1:132" ht="20.100000000000001" customHeight="1" x14ac:dyDescent="0.25">
      <c r="A30" s="542"/>
      <c r="B30" s="469" t="s">
        <v>166</v>
      </c>
      <c r="C30" s="470" t="s">
        <v>167</v>
      </c>
      <c r="D30" s="485">
        <v>0</v>
      </c>
      <c r="E30" s="485">
        <v>0</v>
      </c>
      <c r="F30" s="485">
        <v>0</v>
      </c>
      <c r="G30" s="485">
        <v>0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6">
        <v>0</v>
      </c>
      <c r="AA30" s="486">
        <v>0</v>
      </c>
      <c r="AB30" s="486">
        <v>0</v>
      </c>
      <c r="AC30" s="487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0"/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478">
        <f t="shared" si="12"/>
        <v>0</v>
      </c>
      <c r="CB30" s="490">
        <v>0</v>
      </c>
      <c r="CC30" s="55">
        <v>0.18009421000000003</v>
      </c>
      <c r="CD30" s="55">
        <v>16.92020776</v>
      </c>
      <c r="CE30" s="55">
        <v>10.62703329</v>
      </c>
      <c r="CF30" s="55">
        <v>174.9815772</v>
      </c>
      <c r="CG30" s="55">
        <v>39.732356340000003</v>
      </c>
      <c r="CH30" s="55">
        <v>55.278915220000002</v>
      </c>
      <c r="CI30" s="55">
        <v>138.29696981999999</v>
      </c>
      <c r="CJ30" s="55">
        <v>39.488047590000008</v>
      </c>
      <c r="CK30" s="55">
        <v>25.762990510000002</v>
      </c>
      <c r="CL30" s="55">
        <v>11.640632589999999</v>
      </c>
      <c r="CM30" s="161">
        <v>43.801333190000008</v>
      </c>
      <c r="CN30" s="478">
        <f t="shared" si="13"/>
        <v>556.7101577200001</v>
      </c>
      <c r="CO30" s="55">
        <v>6.1510124499999996</v>
      </c>
      <c r="CP30" s="55">
        <v>11.908708580000001</v>
      </c>
      <c r="CQ30" s="55">
        <v>25.720012019999999</v>
      </c>
      <c r="CR30" s="55">
        <v>102.38028356999999</v>
      </c>
      <c r="CS30" s="55">
        <v>7.4623225199999998</v>
      </c>
      <c r="CT30" s="55">
        <v>177.25969142000002</v>
      </c>
      <c r="CU30" s="55">
        <v>27.341214419999996</v>
      </c>
      <c r="CV30" s="55">
        <v>253.93365682999999</v>
      </c>
      <c r="CW30" s="55">
        <v>55.002557679999995</v>
      </c>
      <c r="CX30" s="55">
        <v>10.575290710000001</v>
      </c>
      <c r="CY30" s="55">
        <v>32.545496319999998</v>
      </c>
      <c r="CZ30" s="55">
        <v>340.91432724999999</v>
      </c>
      <c r="DA30" s="490">
        <v>1.0569643599999998</v>
      </c>
      <c r="DB30" s="577">
        <f t="shared" si="14"/>
        <v>0</v>
      </c>
      <c r="DC30" s="491">
        <f t="shared" si="15"/>
        <v>6.1510124499999996</v>
      </c>
      <c r="DD30" s="480">
        <f t="shared" si="16"/>
        <v>1.0569643599999998</v>
      </c>
      <c r="DE30" s="487">
        <f t="shared" si="11"/>
        <v>-82.816416507171922</v>
      </c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</row>
    <row r="31" spans="1:132" ht="20.100000000000001" customHeight="1" x14ac:dyDescent="0.25">
      <c r="A31" s="542"/>
      <c r="B31" s="469" t="s">
        <v>164</v>
      </c>
      <c r="C31" s="470" t="s">
        <v>217</v>
      </c>
      <c r="D31" s="485"/>
      <c r="E31" s="485"/>
      <c r="F31" s="485"/>
      <c r="G31" s="485"/>
      <c r="H31" s="485"/>
      <c r="I31" s="485"/>
      <c r="J31" s="485"/>
      <c r="K31" s="485"/>
      <c r="L31" s="485"/>
      <c r="M31" s="486"/>
      <c r="N31" s="486"/>
      <c r="O31" s="486"/>
      <c r="P31" s="487"/>
      <c r="Q31" s="485"/>
      <c r="R31" s="485"/>
      <c r="S31" s="485"/>
      <c r="T31" s="485"/>
      <c r="U31" s="485"/>
      <c r="V31" s="485"/>
      <c r="W31" s="485"/>
      <c r="X31" s="485"/>
      <c r="Y31" s="485"/>
      <c r="Z31" s="486"/>
      <c r="AA31" s="486"/>
      <c r="AB31" s="486"/>
      <c r="AC31" s="487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490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490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478"/>
      <c r="BO31" s="55"/>
      <c r="BP31" s="55"/>
      <c r="BQ31" s="55"/>
      <c r="BR31" s="55"/>
      <c r="BS31" s="55"/>
      <c r="BT31" s="55"/>
      <c r="BU31" s="55"/>
      <c r="BV31" s="55"/>
      <c r="BW31" s="55">
        <v>0</v>
      </c>
      <c r="BX31" s="55">
        <v>0</v>
      </c>
      <c r="BY31" s="55">
        <v>0</v>
      </c>
      <c r="BZ31" s="55">
        <v>0</v>
      </c>
      <c r="CA31" s="478">
        <f t="shared" si="12"/>
        <v>0</v>
      </c>
      <c r="CB31" s="490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161">
        <v>0</v>
      </c>
      <c r="CN31" s="478">
        <f t="shared" si="13"/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0.05</v>
      </c>
      <c r="CX31" s="55">
        <v>0</v>
      </c>
      <c r="CY31" s="55">
        <v>0</v>
      </c>
      <c r="CZ31" s="55">
        <v>0</v>
      </c>
      <c r="DA31" s="490">
        <v>0</v>
      </c>
      <c r="DB31" s="577">
        <f t="shared" si="14"/>
        <v>0</v>
      </c>
      <c r="DC31" s="491">
        <f t="shared" si="15"/>
        <v>0</v>
      </c>
      <c r="DD31" s="480">
        <f t="shared" si="16"/>
        <v>0</v>
      </c>
      <c r="DE31" s="487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</row>
    <row r="32" spans="1:132" ht="20.100000000000001" customHeight="1" x14ac:dyDescent="0.25">
      <c r="A32" s="542"/>
      <c r="B32" s="469" t="s">
        <v>28</v>
      </c>
      <c r="C32" s="470" t="s">
        <v>29</v>
      </c>
      <c r="D32" s="485">
        <v>11.45584539</v>
      </c>
      <c r="E32" s="485">
        <v>5.7068109600000012</v>
      </c>
      <c r="F32" s="485">
        <v>0</v>
      </c>
      <c r="G32" s="485">
        <v>0</v>
      </c>
      <c r="H32" s="485">
        <v>1.6670430600000001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18.829699410000003</v>
      </c>
      <c r="Q32" s="55">
        <v>9.9999999999999995E-7</v>
      </c>
      <c r="R32" s="55">
        <v>9.9999999999999995E-7</v>
      </c>
      <c r="S32" s="55">
        <v>9.9999999999999995E-7</v>
      </c>
      <c r="T32" s="55">
        <v>9.9999999999999995E-7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3.9999999999999998E-6</v>
      </c>
      <c r="AD32" s="55">
        <v>0</v>
      </c>
      <c r="AE32" s="55">
        <v>0</v>
      </c>
      <c r="AF32" s="55">
        <v>0</v>
      </c>
      <c r="AG32" s="55">
        <v>10.40560022</v>
      </c>
      <c r="AH32" s="55">
        <v>15.458109589999999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31.209384880000002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0"/>
        <v>31.209384880000002</v>
      </c>
      <c r="BO32" s="55">
        <v>0</v>
      </c>
      <c r="BP32" s="55">
        <v>0</v>
      </c>
      <c r="BQ32" s="55">
        <v>0</v>
      </c>
      <c r="BR32" s="55">
        <v>20</v>
      </c>
      <c r="BS32" s="55">
        <v>26</v>
      </c>
      <c r="BT32" s="55">
        <v>0</v>
      </c>
      <c r="BU32" s="55">
        <v>347</v>
      </c>
      <c r="BV32" s="55">
        <v>47</v>
      </c>
      <c r="BW32" s="55">
        <v>0</v>
      </c>
      <c r="BX32" s="55">
        <v>0</v>
      </c>
      <c r="BY32" s="55">
        <v>0</v>
      </c>
      <c r="BZ32" s="55">
        <v>125.04999999</v>
      </c>
      <c r="CA32" s="478">
        <f t="shared" si="12"/>
        <v>565.04999999000006</v>
      </c>
      <c r="CB32" s="490">
        <v>30.004000000000001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0.60046668000000003</v>
      </c>
      <c r="CI32" s="55">
        <v>0</v>
      </c>
      <c r="CJ32" s="55">
        <v>0.30019998999999997</v>
      </c>
      <c r="CK32" s="55">
        <v>1.1607421899999999</v>
      </c>
      <c r="CL32" s="55">
        <v>1.3310822000000002</v>
      </c>
      <c r="CM32" s="161">
        <v>0</v>
      </c>
      <c r="CN32" s="478">
        <f t="shared" si="13"/>
        <v>33.396491059999995</v>
      </c>
      <c r="CO32" s="55">
        <v>161.89570576999998</v>
      </c>
      <c r="CP32" s="55">
        <v>2.02162664</v>
      </c>
      <c r="CQ32" s="55">
        <v>111.34230321</v>
      </c>
      <c r="CR32" s="55">
        <v>112.59589437000001</v>
      </c>
      <c r="CS32" s="55">
        <v>124.80669447000001</v>
      </c>
      <c r="CT32" s="55">
        <v>1.5808288700000002</v>
      </c>
      <c r="CU32" s="55">
        <v>4.9727321600000005</v>
      </c>
      <c r="CV32" s="55">
        <v>7.75576665</v>
      </c>
      <c r="CW32" s="55">
        <v>1.9615244000000001</v>
      </c>
      <c r="CX32" s="55">
        <v>1.6010221500000001</v>
      </c>
      <c r="CY32" s="55">
        <v>138.41551110000003</v>
      </c>
      <c r="CZ32" s="55">
        <v>126.61424445</v>
      </c>
      <c r="DA32" s="490">
        <v>112.14982222</v>
      </c>
      <c r="DB32" s="577">
        <f t="shared" si="14"/>
        <v>30.004000000000001</v>
      </c>
      <c r="DC32" s="491">
        <f t="shared" si="15"/>
        <v>161.89570576999998</v>
      </c>
      <c r="DD32" s="480">
        <f t="shared" si="16"/>
        <v>112.14982222</v>
      </c>
      <c r="DE32" s="487">
        <f t="shared" si="11"/>
        <v>-30.727117383009748</v>
      </c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</row>
    <row r="33" spans="1:132" ht="20.100000000000001" customHeight="1" x14ac:dyDescent="0.25">
      <c r="A33" s="542"/>
      <c r="B33" s="469" t="s">
        <v>30</v>
      </c>
      <c r="C33" s="470" t="s">
        <v>31</v>
      </c>
      <c r="D33" s="485">
        <v>11.45584539</v>
      </c>
      <c r="E33" s="485">
        <v>5.7068109600000012</v>
      </c>
      <c r="F33" s="485">
        <v>0</v>
      </c>
      <c r="G33" s="485">
        <v>0</v>
      </c>
      <c r="H33" s="485">
        <v>1.66704206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18.829698410000002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0"/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478">
        <f t="shared" si="12"/>
        <v>0</v>
      </c>
      <c r="CB33" s="490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161">
        <v>0</v>
      </c>
      <c r="CN33" s="478">
        <f t="shared" si="13"/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490">
        <v>0</v>
      </c>
      <c r="DB33" s="577">
        <f t="shared" si="14"/>
        <v>0</v>
      </c>
      <c r="DC33" s="491">
        <f t="shared" si="15"/>
        <v>0</v>
      </c>
      <c r="DD33" s="480">
        <f t="shared" si="16"/>
        <v>0</v>
      </c>
      <c r="DE33" s="487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</row>
    <row r="34" spans="1:132" ht="20.100000000000001" customHeight="1" x14ac:dyDescent="0.25">
      <c r="A34" s="542"/>
      <c r="B34" s="469" t="s">
        <v>136</v>
      </c>
      <c r="C34" s="470" t="s">
        <v>202</v>
      </c>
      <c r="D34" s="485">
        <v>0</v>
      </c>
      <c r="E34" s="485">
        <v>0</v>
      </c>
      <c r="F34" s="485">
        <v>0</v>
      </c>
      <c r="G34" s="485">
        <v>0</v>
      </c>
      <c r="H34" s="485">
        <v>9.9999999999999995E-7</v>
      </c>
      <c r="I34" s="485">
        <v>0</v>
      </c>
      <c r="J34" s="485">
        <v>0</v>
      </c>
      <c r="K34" s="485">
        <v>0</v>
      </c>
      <c r="L34" s="485">
        <v>0</v>
      </c>
      <c r="M34" s="486">
        <v>0</v>
      </c>
      <c r="N34" s="486">
        <v>0</v>
      </c>
      <c r="O34" s="486">
        <v>0</v>
      </c>
      <c r="P34" s="487">
        <f>SUM(D34:O34)</f>
        <v>9.9999999999999995E-7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7">
        <f>SUM(Q34:AB34)</f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90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90">
        <v>0</v>
      </c>
      <c r="BC34" s="55">
        <v>0</v>
      </c>
      <c r="BD34" s="55">
        <v>0</v>
      </c>
      <c r="BE34" s="55">
        <v>31.209384880000002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8">
        <f t="shared" si="10"/>
        <v>31.209384880000002</v>
      </c>
      <c r="BO34" s="55">
        <v>0</v>
      </c>
      <c r="BP34" s="55">
        <v>0</v>
      </c>
      <c r="BQ34" s="55">
        <v>0</v>
      </c>
      <c r="BR34" s="55">
        <v>20</v>
      </c>
      <c r="BS34" s="55">
        <v>26</v>
      </c>
      <c r="BT34" s="55">
        <v>0</v>
      </c>
      <c r="BU34" s="55">
        <v>347</v>
      </c>
      <c r="BV34" s="55">
        <v>47</v>
      </c>
      <c r="BW34" s="55">
        <v>0</v>
      </c>
      <c r="BX34" s="55">
        <v>0</v>
      </c>
      <c r="BY34" s="55">
        <v>0</v>
      </c>
      <c r="BZ34" s="55">
        <v>155</v>
      </c>
      <c r="CA34" s="478">
        <f t="shared" si="12"/>
        <v>595</v>
      </c>
      <c r="CB34" s="490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0.6</v>
      </c>
      <c r="CI34" s="55">
        <v>0</v>
      </c>
      <c r="CJ34" s="55">
        <v>0.3</v>
      </c>
      <c r="CK34" s="55">
        <v>1.59</v>
      </c>
      <c r="CL34" s="55">
        <v>0.9</v>
      </c>
      <c r="CM34" s="161">
        <v>0</v>
      </c>
      <c r="CN34" s="478">
        <f t="shared" si="13"/>
        <v>3.39</v>
      </c>
      <c r="CO34" s="55">
        <v>108.21914305</v>
      </c>
      <c r="CP34" s="55">
        <v>111.779</v>
      </c>
      <c r="CQ34" s="55">
        <v>113.08282962999999</v>
      </c>
      <c r="CR34" s="55">
        <v>122.15</v>
      </c>
      <c r="CS34" s="55">
        <v>4.75</v>
      </c>
      <c r="CT34" s="55">
        <v>0.38</v>
      </c>
      <c r="CU34" s="55">
        <v>4.97</v>
      </c>
      <c r="CV34" s="55">
        <v>8.51</v>
      </c>
      <c r="CW34" s="55">
        <v>1.6</v>
      </c>
      <c r="CX34" s="55">
        <v>139.6</v>
      </c>
      <c r="CY34" s="55">
        <v>125</v>
      </c>
      <c r="CZ34" s="55">
        <v>113.7</v>
      </c>
      <c r="DA34" s="490">
        <v>0</v>
      </c>
      <c r="DB34" s="577">
        <f t="shared" si="14"/>
        <v>0</v>
      </c>
      <c r="DC34" s="491">
        <f t="shared" si="15"/>
        <v>108.21914305</v>
      </c>
      <c r="DD34" s="480">
        <f t="shared" si="16"/>
        <v>0</v>
      </c>
      <c r="DE34" s="487">
        <f t="shared" si="11"/>
        <v>-100</v>
      </c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</row>
    <row r="35" spans="1:132" ht="20.100000000000001" customHeight="1" x14ac:dyDescent="0.25">
      <c r="A35" s="542"/>
      <c r="B35" s="469" t="s">
        <v>201</v>
      </c>
      <c r="C35" s="470" t="s">
        <v>206</v>
      </c>
      <c r="D35" s="485">
        <v>0</v>
      </c>
      <c r="E35" s="485">
        <v>0</v>
      </c>
      <c r="F35" s="485">
        <v>0</v>
      </c>
      <c r="G35" s="485">
        <v>0</v>
      </c>
      <c r="H35" s="485">
        <v>0</v>
      </c>
      <c r="I35" s="485">
        <v>0</v>
      </c>
      <c r="J35" s="485">
        <v>0</v>
      </c>
      <c r="K35" s="485">
        <v>0</v>
      </c>
      <c r="L35" s="485">
        <v>0</v>
      </c>
      <c r="M35" s="486">
        <v>0</v>
      </c>
      <c r="N35" s="486">
        <v>0</v>
      </c>
      <c r="O35" s="486">
        <v>0</v>
      </c>
      <c r="P35" s="487">
        <f>SUM(D35:O35)</f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487">
        <f>SUM(Q35:AB35)</f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490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490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478">
        <f t="shared" si="10"/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478">
        <f t="shared" si="12"/>
        <v>0</v>
      </c>
      <c r="CB35" s="490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61">
        <v>0</v>
      </c>
      <c r="CN35" s="478">
        <f t="shared" si="13"/>
        <v>0</v>
      </c>
      <c r="CO35" s="55">
        <v>53.77782947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90">
        <v>0</v>
      </c>
      <c r="DB35" s="577">
        <f t="shared" si="14"/>
        <v>0</v>
      </c>
      <c r="DC35" s="491">
        <f t="shared" si="15"/>
        <v>53.77782947</v>
      </c>
      <c r="DD35" s="480">
        <f t="shared" si="16"/>
        <v>0</v>
      </c>
      <c r="DE35" s="487">
        <f t="shared" si="11"/>
        <v>-100</v>
      </c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</row>
    <row r="36" spans="1:132" ht="20.100000000000001" customHeight="1" x14ac:dyDescent="0.25">
      <c r="A36" s="542"/>
      <c r="B36" s="469" t="s">
        <v>32</v>
      </c>
      <c r="C36" s="470" t="s">
        <v>138</v>
      </c>
      <c r="D36" s="485">
        <v>378.78693087999994</v>
      </c>
      <c r="E36" s="485">
        <v>490.66667578999994</v>
      </c>
      <c r="F36" s="485">
        <v>442.80761937</v>
      </c>
      <c r="G36" s="485">
        <v>392.05566079000005</v>
      </c>
      <c r="H36" s="485">
        <v>437.29845510999996</v>
      </c>
      <c r="I36" s="485">
        <v>413.88662762000007</v>
      </c>
      <c r="J36" s="485">
        <v>593.96502100999976</v>
      </c>
      <c r="K36" s="485">
        <v>275.38651033000002</v>
      </c>
      <c r="L36" s="485">
        <v>431.58203636999997</v>
      </c>
      <c r="M36" s="486">
        <v>448.77244377000005</v>
      </c>
      <c r="N36" s="486">
        <v>618.51572778000013</v>
      </c>
      <c r="O36" s="486">
        <v>1211.0508937</v>
      </c>
      <c r="P36" s="487">
        <f>SUM(D36:O36)</f>
        <v>6134.7746025199995</v>
      </c>
      <c r="Q36" s="55">
        <v>663.53043274999993</v>
      </c>
      <c r="R36" s="55">
        <v>817.77766728999984</v>
      </c>
      <c r="S36" s="55">
        <v>1057.5813579600001</v>
      </c>
      <c r="T36" s="55">
        <v>830.13753273999998</v>
      </c>
      <c r="U36" s="55">
        <v>899.76923617</v>
      </c>
      <c r="V36" s="55">
        <v>1122.5645670399997</v>
      </c>
      <c r="W36" s="55">
        <v>714.50838583000007</v>
      </c>
      <c r="X36" s="55">
        <v>988.62323478999986</v>
      </c>
      <c r="Y36" s="55">
        <v>977.81218799999999</v>
      </c>
      <c r="Z36" s="55">
        <v>847.34043346999999</v>
      </c>
      <c r="AA36" s="55">
        <v>1027.25570928</v>
      </c>
      <c r="AB36" s="55">
        <v>1324.0576074899998</v>
      </c>
      <c r="AC36" s="487">
        <f>SUM(Q36:AB36)</f>
        <v>11270.958352809999</v>
      </c>
      <c r="AD36" s="55">
        <v>739.99131594000005</v>
      </c>
      <c r="AE36" s="55">
        <v>1091.2788222199997</v>
      </c>
      <c r="AF36" s="55">
        <v>1096.3808772300004</v>
      </c>
      <c r="AG36" s="55">
        <v>2382.5291428699998</v>
      </c>
      <c r="AH36" s="55">
        <v>2162.3212379400002</v>
      </c>
      <c r="AI36" s="55">
        <v>2308.9452572099995</v>
      </c>
      <c r="AJ36" s="55">
        <v>2113.4923864299999</v>
      </c>
      <c r="AK36" s="55">
        <v>1622.72257541</v>
      </c>
      <c r="AL36" s="55">
        <v>2350.6659582400002</v>
      </c>
      <c r="AM36" s="55">
        <v>2051.63182001</v>
      </c>
      <c r="AN36" s="55">
        <v>2533.0305227000003</v>
      </c>
      <c r="AO36" s="55">
        <v>2588.6454181000008</v>
      </c>
      <c r="AP36" s="490">
        <v>2290.23886803</v>
      </c>
      <c r="AQ36" s="55">
        <v>2999.3407866800003</v>
      </c>
      <c r="AR36" s="55">
        <v>3829.0121375300032</v>
      </c>
      <c r="AS36" s="55">
        <v>2980.2000073700019</v>
      </c>
      <c r="AT36" s="55">
        <v>3296.379888179998</v>
      </c>
      <c r="AU36" s="55">
        <v>2903.9966124399994</v>
      </c>
      <c r="AV36" s="55">
        <v>3547.3061997799996</v>
      </c>
      <c r="AW36" s="55">
        <v>3480.0803423700004</v>
      </c>
      <c r="AX36" s="55">
        <v>3577.9860248299979</v>
      </c>
      <c r="AY36" s="55">
        <v>4394.3896843200009</v>
      </c>
      <c r="AZ36" s="55">
        <v>2847.3134274899999</v>
      </c>
      <c r="BA36" s="55">
        <v>3372.9328529999998</v>
      </c>
      <c r="BB36" s="490">
        <v>3820.5193432999995</v>
      </c>
      <c r="BC36" s="55">
        <v>2644.5239336700006</v>
      </c>
      <c r="BD36" s="55">
        <v>3781.2221193099995</v>
      </c>
      <c r="BE36" s="55">
        <v>4899.7281615300035</v>
      </c>
      <c r="BF36" s="55">
        <v>5236.3633832100004</v>
      </c>
      <c r="BG36" s="55">
        <v>4124.2614672100026</v>
      </c>
      <c r="BH36" s="55">
        <v>6116.2163983999972</v>
      </c>
      <c r="BI36" s="55">
        <v>4688.3034831799987</v>
      </c>
      <c r="BJ36" s="55">
        <v>3876.8384401400017</v>
      </c>
      <c r="BK36" s="55">
        <v>5555.7683603499972</v>
      </c>
      <c r="BL36" s="55">
        <v>6063.8646182000002</v>
      </c>
      <c r="BM36" s="55">
        <v>5126.6762710899966</v>
      </c>
      <c r="BN36" s="478">
        <f t="shared" si="10"/>
        <v>55934.28597959</v>
      </c>
      <c r="BO36" s="55">
        <v>4773.9637282200001</v>
      </c>
      <c r="BP36" s="55">
        <v>4605.2610363599997</v>
      </c>
      <c r="BQ36" s="55">
        <v>5375.628708719998</v>
      </c>
      <c r="BR36" s="55">
        <v>5256.7829887599946</v>
      </c>
      <c r="BS36" s="55">
        <v>4812.4613754499997</v>
      </c>
      <c r="BT36" s="55">
        <v>5239.8954323100033</v>
      </c>
      <c r="BU36" s="55">
        <v>5549.8364212699953</v>
      </c>
      <c r="BV36" s="55">
        <v>5331.0276848599979</v>
      </c>
      <c r="BW36" s="55">
        <v>4019.074295659997</v>
      </c>
      <c r="BX36" s="55">
        <v>3986.715511059997</v>
      </c>
      <c r="BY36" s="55">
        <v>3183.2006229900003</v>
      </c>
      <c r="BZ36" s="55">
        <v>4450.9357305800022</v>
      </c>
      <c r="CA36" s="478">
        <f t="shared" si="12"/>
        <v>56584.783536239986</v>
      </c>
      <c r="CB36" s="490">
        <v>4510.1643091600072</v>
      </c>
      <c r="CC36" s="55">
        <v>3378.2198947699967</v>
      </c>
      <c r="CD36" s="55">
        <v>3901.9452844399952</v>
      </c>
      <c r="CE36" s="55">
        <v>5455.5318062800006</v>
      </c>
      <c r="CF36" s="55">
        <v>4834.83482233</v>
      </c>
      <c r="CG36" s="55">
        <v>3969.3613677699991</v>
      </c>
      <c r="CH36" s="55">
        <v>6570.2138167699986</v>
      </c>
      <c r="CI36" s="55">
        <v>3657.432607910001</v>
      </c>
      <c r="CJ36" s="55">
        <v>3832.7005313499981</v>
      </c>
      <c r="CK36" s="55">
        <v>3983.0176088100025</v>
      </c>
      <c r="CL36" s="55">
        <v>3691.5709310699986</v>
      </c>
      <c r="CM36" s="161">
        <v>5781.365839240003</v>
      </c>
      <c r="CN36" s="478">
        <f t="shared" si="13"/>
        <v>53566.358819900001</v>
      </c>
      <c r="CO36" s="55">
        <v>4396.7660394999975</v>
      </c>
      <c r="CP36" s="55">
        <v>4056.6440918900039</v>
      </c>
      <c r="CQ36" s="55">
        <v>4214.5182134900033</v>
      </c>
      <c r="CR36" s="55">
        <v>5576.679094099999</v>
      </c>
      <c r="CS36" s="55">
        <v>4993.2572873400022</v>
      </c>
      <c r="CT36" s="55">
        <v>7247.4787230900065</v>
      </c>
      <c r="CU36" s="55">
        <v>7874.1795884799867</v>
      </c>
      <c r="CV36" s="55">
        <v>12187.838293290002</v>
      </c>
      <c r="CW36" s="55">
        <v>11527.06303640001</v>
      </c>
      <c r="CX36" s="55">
        <v>10823.609485719993</v>
      </c>
      <c r="CY36" s="55">
        <v>9612.1746655400002</v>
      </c>
      <c r="CZ36" s="55">
        <v>12683.813573530024</v>
      </c>
      <c r="DA36" s="490">
        <v>10871.368139250002</v>
      </c>
      <c r="DB36" s="577">
        <f t="shared" si="14"/>
        <v>4510.1643091600072</v>
      </c>
      <c r="DC36" s="491">
        <f t="shared" si="15"/>
        <v>4396.7660394999975</v>
      </c>
      <c r="DD36" s="480">
        <f t="shared" si="16"/>
        <v>10871.368139250002</v>
      </c>
      <c r="DE36" s="487">
        <f t="shared" si="11"/>
        <v>147.25828123632203</v>
      </c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</row>
    <row r="37" spans="1:132" ht="20.100000000000001" customHeight="1" x14ac:dyDescent="0.25">
      <c r="A37" s="542"/>
      <c r="B37" s="469" t="s">
        <v>103</v>
      </c>
      <c r="C37" s="470" t="s">
        <v>104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7.476</v>
      </c>
      <c r="BG37" s="55">
        <v>0</v>
      </c>
      <c r="BH37" s="55">
        <v>13.4</v>
      </c>
      <c r="BI37" s="55">
        <v>9.2385000000000002</v>
      </c>
      <c r="BJ37" s="55">
        <v>11.9</v>
      </c>
      <c r="BK37" s="55">
        <v>0</v>
      </c>
      <c r="BL37" s="55">
        <v>14</v>
      </c>
      <c r="BM37" s="55">
        <v>8</v>
      </c>
      <c r="BN37" s="478">
        <f t="shared" si="10"/>
        <v>64.014499999999998</v>
      </c>
      <c r="BO37" s="55">
        <v>5.5</v>
      </c>
      <c r="BP37" s="55">
        <v>0</v>
      </c>
      <c r="BQ37" s="55">
        <v>19.75</v>
      </c>
      <c r="BR37" s="55">
        <v>0</v>
      </c>
      <c r="BS37" s="55">
        <v>12.855</v>
      </c>
      <c r="BT37" s="55">
        <v>5.55</v>
      </c>
      <c r="BU37" s="55">
        <v>22.35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8">
        <f t="shared" si="12"/>
        <v>66.004999999999995</v>
      </c>
      <c r="CB37" s="490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1.0349999999999999</v>
      </c>
      <c r="CJ37" s="55">
        <v>0</v>
      </c>
      <c r="CK37" s="55">
        <v>0</v>
      </c>
      <c r="CL37" s="55">
        <v>30</v>
      </c>
      <c r="CM37" s="161">
        <v>0</v>
      </c>
      <c r="CN37" s="478">
        <f t="shared" si="13"/>
        <v>31.035</v>
      </c>
      <c r="CO37" s="55">
        <v>0</v>
      </c>
      <c r="CP37" s="55">
        <v>0</v>
      </c>
      <c r="CQ37" s="55">
        <v>0</v>
      </c>
      <c r="CR37" s="55">
        <v>1.1399999999999999</v>
      </c>
      <c r="CS37" s="55">
        <v>15</v>
      </c>
      <c r="CT37" s="55">
        <v>0</v>
      </c>
      <c r="CU37" s="55">
        <v>0</v>
      </c>
      <c r="CV37" s="55">
        <v>4.3440000000000003</v>
      </c>
      <c r="CW37" s="55">
        <v>0</v>
      </c>
      <c r="CX37" s="55">
        <v>0</v>
      </c>
      <c r="CY37" s="55">
        <v>0</v>
      </c>
      <c r="CZ37" s="55">
        <v>0</v>
      </c>
      <c r="DA37" s="490">
        <v>0</v>
      </c>
      <c r="DB37" s="577">
        <f t="shared" si="14"/>
        <v>0</v>
      </c>
      <c r="DC37" s="491">
        <f t="shared" si="15"/>
        <v>0</v>
      </c>
      <c r="DD37" s="480">
        <f t="shared" si="16"/>
        <v>0</v>
      </c>
      <c r="DE37" s="487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</row>
    <row r="38" spans="1:132" ht="20.100000000000001" customHeight="1" x14ac:dyDescent="0.25">
      <c r="A38" s="542"/>
      <c r="B38" s="469" t="s">
        <v>126</v>
      </c>
      <c r="C38" s="470" t="s">
        <v>129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0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5.8837847000000005</v>
      </c>
      <c r="BX38" s="55">
        <v>106.63122326999999</v>
      </c>
      <c r="BY38" s="55">
        <v>36.41396060000001</v>
      </c>
      <c r="BZ38" s="55">
        <v>135.91479802999996</v>
      </c>
      <c r="CA38" s="478">
        <f t="shared" si="12"/>
        <v>284.84376659999998</v>
      </c>
      <c r="CB38" s="490">
        <v>18.45559325</v>
      </c>
      <c r="CC38" s="55">
        <v>17.89782138</v>
      </c>
      <c r="CD38" s="55">
        <v>6.2090008499999998</v>
      </c>
      <c r="CE38" s="55">
        <v>25.30913704</v>
      </c>
      <c r="CF38" s="55">
        <v>37.448342690000004</v>
      </c>
      <c r="CG38" s="55">
        <v>23.127011570000001</v>
      </c>
      <c r="CH38" s="55">
        <v>66.66629076000001</v>
      </c>
      <c r="CI38" s="55">
        <v>68.318666579999999</v>
      </c>
      <c r="CJ38" s="55">
        <v>12.862863949999999</v>
      </c>
      <c r="CK38" s="55">
        <v>20.602491609999994</v>
      </c>
      <c r="CL38" s="55">
        <v>58.806591710000006</v>
      </c>
      <c r="CM38" s="161">
        <v>26.788896869999995</v>
      </c>
      <c r="CN38" s="478">
        <f t="shared" si="13"/>
        <v>382.49270826000003</v>
      </c>
      <c r="CO38" s="55">
        <v>77.621258660000009</v>
      </c>
      <c r="CP38" s="55">
        <v>50.834245109999998</v>
      </c>
      <c r="CQ38" s="55">
        <v>44.291537299999987</v>
      </c>
      <c r="CR38" s="55">
        <v>49.303970370000009</v>
      </c>
      <c r="CS38" s="55">
        <v>53.826629809999986</v>
      </c>
      <c r="CT38" s="55">
        <v>122.66770028999991</v>
      </c>
      <c r="CU38" s="55">
        <v>44.10462463999999</v>
      </c>
      <c r="CV38" s="55">
        <v>104.56060056999998</v>
      </c>
      <c r="CW38" s="55">
        <v>49.100615279999992</v>
      </c>
      <c r="CX38" s="55">
        <v>42.868398179999978</v>
      </c>
      <c r="CY38" s="55">
        <v>38.975351079999989</v>
      </c>
      <c r="CZ38" s="55">
        <v>67.857122099999984</v>
      </c>
      <c r="DA38" s="490">
        <v>35.144020810000015</v>
      </c>
      <c r="DB38" s="577">
        <f t="shared" si="14"/>
        <v>18.45559325</v>
      </c>
      <c r="DC38" s="491">
        <f t="shared" si="15"/>
        <v>77.621258660000009</v>
      </c>
      <c r="DD38" s="480">
        <f t="shared" si="16"/>
        <v>35.144020810000015</v>
      </c>
      <c r="DE38" s="487">
        <f t="shared" si="11"/>
        <v>-54.723716908612154</v>
      </c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</row>
    <row r="39" spans="1:132" ht="20.100000000000001" customHeight="1" x14ac:dyDescent="0.25">
      <c r="A39" s="542"/>
      <c r="B39" s="469" t="s">
        <v>127</v>
      </c>
      <c r="C39" s="470" t="s">
        <v>186</v>
      </c>
      <c r="D39" s="485">
        <v>0</v>
      </c>
      <c r="E39" s="485">
        <v>0</v>
      </c>
      <c r="F39" s="485">
        <v>0</v>
      </c>
      <c r="G39" s="485">
        <v>0</v>
      </c>
      <c r="H39" s="485">
        <v>9.9999999999999995E-7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9.9999999999999995E-7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0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2350.2764296399996</v>
      </c>
      <c r="BX39" s="55">
        <v>2646.0297545900053</v>
      </c>
      <c r="BY39" s="55">
        <v>3429.8925437700018</v>
      </c>
      <c r="BZ39" s="55">
        <v>3782.2943931700024</v>
      </c>
      <c r="CA39" s="478">
        <f t="shared" si="12"/>
        <v>12208.49312117001</v>
      </c>
      <c r="CB39" s="490">
        <v>2329.722951029994</v>
      </c>
      <c r="CC39" s="55">
        <v>2905.7868506099981</v>
      </c>
      <c r="CD39" s="55">
        <v>3605.145593650002</v>
      </c>
      <c r="CE39" s="55">
        <v>5282.6442273899993</v>
      </c>
      <c r="CF39" s="55">
        <v>3324.2779735099984</v>
      </c>
      <c r="CG39" s="55">
        <v>4970.0381819899931</v>
      </c>
      <c r="CH39" s="55">
        <v>6042.2543775500071</v>
      </c>
      <c r="CI39" s="55">
        <v>4232.9749584300025</v>
      </c>
      <c r="CJ39" s="55">
        <v>3939.0772019599976</v>
      </c>
      <c r="CK39" s="55">
        <v>4926.4483662900075</v>
      </c>
      <c r="CL39" s="55">
        <v>3711.0294522400013</v>
      </c>
      <c r="CM39" s="161">
        <v>4516.4904915299967</v>
      </c>
      <c r="CN39" s="478">
        <f t="shared" si="13"/>
        <v>49785.89062618</v>
      </c>
      <c r="CO39" s="55">
        <v>5921.5659081500025</v>
      </c>
      <c r="CP39" s="55">
        <v>6896.4697429900134</v>
      </c>
      <c r="CQ39" s="55">
        <v>5188.9876832599966</v>
      </c>
      <c r="CR39" s="55">
        <v>4336.4597539199958</v>
      </c>
      <c r="CS39" s="55">
        <v>6632.8397388700023</v>
      </c>
      <c r="CT39" s="55">
        <v>4765.1836219800025</v>
      </c>
      <c r="CU39" s="55">
        <v>3337.9873187200033</v>
      </c>
      <c r="CV39" s="55">
        <v>5166.5222599500039</v>
      </c>
      <c r="CW39" s="55">
        <v>5986.2471329099999</v>
      </c>
      <c r="CX39" s="55">
        <v>7899.2047293700052</v>
      </c>
      <c r="CY39" s="55">
        <v>5329.1328048000041</v>
      </c>
      <c r="CZ39" s="55">
        <v>5650.5778452799996</v>
      </c>
      <c r="DA39" s="490">
        <v>4963.6361128400031</v>
      </c>
      <c r="DB39" s="577">
        <f t="shared" si="14"/>
        <v>2329.722951029994</v>
      </c>
      <c r="DC39" s="491">
        <f t="shared" si="15"/>
        <v>5921.5659081500025</v>
      </c>
      <c r="DD39" s="480">
        <f t="shared" si="16"/>
        <v>4963.6361128400031</v>
      </c>
      <c r="DE39" s="487">
        <f t="shared" si="11"/>
        <v>-16.176967548255703</v>
      </c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</row>
    <row r="40" spans="1:132" ht="20.100000000000001" customHeight="1" x14ac:dyDescent="0.25">
      <c r="A40" s="542"/>
      <c r="B40" s="469" t="s">
        <v>128</v>
      </c>
      <c r="C40" s="470" t="s">
        <v>130</v>
      </c>
      <c r="D40" s="485">
        <v>0</v>
      </c>
      <c r="E40" s="485">
        <v>0</v>
      </c>
      <c r="F40" s="485">
        <v>0</v>
      </c>
      <c r="G40" s="485">
        <v>0</v>
      </c>
      <c r="H40" s="485">
        <v>9.9999999999999995E-7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9.9999999999999995E-7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0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245.72785789999998</v>
      </c>
      <c r="BX40" s="55">
        <v>1171.5150055499998</v>
      </c>
      <c r="BY40" s="55">
        <v>963.78245733000006</v>
      </c>
      <c r="BZ40" s="55">
        <v>1111.68008747</v>
      </c>
      <c r="CA40" s="478">
        <f t="shared" si="12"/>
        <v>3492.7054082499999</v>
      </c>
      <c r="CB40" s="490">
        <v>619.82646867000005</v>
      </c>
      <c r="CC40" s="55">
        <v>430.13653551999994</v>
      </c>
      <c r="CD40" s="55">
        <v>596.12013528000011</v>
      </c>
      <c r="CE40" s="55">
        <v>861.72283289999973</v>
      </c>
      <c r="CF40" s="55">
        <v>1009.4681369900001</v>
      </c>
      <c r="CG40" s="55">
        <v>751.7826562499996</v>
      </c>
      <c r="CH40" s="55">
        <v>935.34154550000017</v>
      </c>
      <c r="CI40" s="55">
        <v>718.75562068999989</v>
      </c>
      <c r="CJ40" s="55">
        <v>315.33278098</v>
      </c>
      <c r="CK40" s="55">
        <v>368.12473403000001</v>
      </c>
      <c r="CL40" s="55">
        <v>1053.6890563899999</v>
      </c>
      <c r="CM40" s="161">
        <v>592.69424621000019</v>
      </c>
      <c r="CN40" s="478">
        <f t="shared" si="13"/>
        <v>8252.9947494099997</v>
      </c>
      <c r="CO40" s="55">
        <v>231.09977163999997</v>
      </c>
      <c r="CP40" s="55">
        <v>241.16185388999997</v>
      </c>
      <c r="CQ40" s="55">
        <v>177.50913518999999</v>
      </c>
      <c r="CR40" s="55">
        <v>335.76729544000011</v>
      </c>
      <c r="CS40" s="55">
        <v>375.75161246999994</v>
      </c>
      <c r="CT40" s="55">
        <v>71.865565319999988</v>
      </c>
      <c r="CU40" s="55">
        <v>34.448430969999997</v>
      </c>
      <c r="CV40" s="55">
        <v>298.44439168999997</v>
      </c>
      <c r="CW40" s="55">
        <v>760.71250542999996</v>
      </c>
      <c r="CX40" s="55">
        <v>417.96505216999998</v>
      </c>
      <c r="CY40" s="55">
        <v>448.19843101999982</v>
      </c>
      <c r="CZ40" s="55">
        <v>246.76529436999999</v>
      </c>
      <c r="DA40" s="490">
        <v>214.70098756999997</v>
      </c>
      <c r="DB40" s="577">
        <f t="shared" si="14"/>
        <v>619.82646867000005</v>
      </c>
      <c r="DC40" s="491">
        <f t="shared" si="15"/>
        <v>231.09977163999997</v>
      </c>
      <c r="DD40" s="480">
        <f t="shared" si="16"/>
        <v>214.70098756999997</v>
      </c>
      <c r="DE40" s="487">
        <f t="shared" si="11"/>
        <v>-7.0959758867895069</v>
      </c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</row>
    <row r="41" spans="1:132" ht="20.100000000000001" customHeight="1" x14ac:dyDescent="0.25">
      <c r="A41" s="542"/>
      <c r="B41" s="469" t="s">
        <v>180</v>
      </c>
      <c r="C41" s="470" t="s">
        <v>182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0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2"/>
        <v>0</v>
      </c>
      <c r="CB41" s="490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7.4086896599999994</v>
      </c>
      <c r="CH41" s="55">
        <v>13.596053639999997</v>
      </c>
      <c r="CI41" s="55">
        <v>12.30974279</v>
      </c>
      <c r="CJ41" s="55">
        <v>14.634236520000002</v>
      </c>
      <c r="CK41" s="55">
        <v>11.434569870000001</v>
      </c>
      <c r="CL41" s="55">
        <v>12.244756669999999</v>
      </c>
      <c r="CM41" s="161">
        <v>17.816342979999998</v>
      </c>
      <c r="CN41" s="478">
        <f t="shared" si="13"/>
        <v>89.444392129999997</v>
      </c>
      <c r="CO41" s="55">
        <v>14.295750930000004</v>
      </c>
      <c r="CP41" s="55">
        <v>13.369767010000002</v>
      </c>
      <c r="CQ41" s="55">
        <v>17.071598430000002</v>
      </c>
      <c r="CR41" s="55">
        <v>14.157454539999993</v>
      </c>
      <c r="CS41" s="55">
        <v>16.820131760000006</v>
      </c>
      <c r="CT41" s="55">
        <v>16.671112140000002</v>
      </c>
      <c r="CU41" s="55">
        <v>16.266044190000002</v>
      </c>
      <c r="CV41" s="55">
        <v>18.553877999999997</v>
      </c>
      <c r="CW41" s="55">
        <v>17.978367359999989</v>
      </c>
      <c r="CX41" s="55">
        <v>14.117268069999996</v>
      </c>
      <c r="CY41" s="55">
        <v>18.988563629999994</v>
      </c>
      <c r="CZ41" s="55">
        <v>22.445589369999993</v>
      </c>
      <c r="DA41" s="490">
        <v>19.923366919999999</v>
      </c>
      <c r="DB41" s="577">
        <f t="shared" si="14"/>
        <v>0</v>
      </c>
      <c r="DC41" s="491">
        <f t="shared" si="15"/>
        <v>14.295750930000004</v>
      </c>
      <c r="DD41" s="480">
        <f t="shared" si="16"/>
        <v>19.923366919999999</v>
      </c>
      <c r="DE41" s="487">
        <f t="shared" si="11"/>
        <v>39.365654994662066</v>
      </c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</row>
    <row r="42" spans="1:132" ht="20.100000000000001" customHeight="1" x14ac:dyDescent="0.25">
      <c r="A42" s="542"/>
      <c r="B42" s="469" t="s">
        <v>181</v>
      </c>
      <c r="C42" s="470" t="s">
        <v>183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0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2"/>
        <v>0</v>
      </c>
      <c r="CB42" s="490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7.4086896600000003</v>
      </c>
      <c r="CH42" s="55">
        <v>13.812849120000001</v>
      </c>
      <c r="CI42" s="55">
        <v>12.309742789999998</v>
      </c>
      <c r="CJ42" s="55">
        <v>14.901208910000006</v>
      </c>
      <c r="CK42" s="55">
        <v>11.703287619999999</v>
      </c>
      <c r="CL42" s="55">
        <v>13.069322100000004</v>
      </c>
      <c r="CM42" s="161">
        <v>22.549048459999998</v>
      </c>
      <c r="CN42" s="478">
        <f t="shared" si="13"/>
        <v>95.754148660000013</v>
      </c>
      <c r="CO42" s="55">
        <v>15.428763700000005</v>
      </c>
      <c r="CP42" s="55">
        <v>14.58774214</v>
      </c>
      <c r="CQ42" s="55">
        <v>17.149482719999995</v>
      </c>
      <c r="CR42" s="55">
        <v>14.344947949999991</v>
      </c>
      <c r="CS42" s="55">
        <v>17.496004129999999</v>
      </c>
      <c r="CT42" s="55">
        <v>16.719840539999996</v>
      </c>
      <c r="CU42" s="55">
        <v>16.573247620000004</v>
      </c>
      <c r="CV42" s="55">
        <v>19.172432150000006</v>
      </c>
      <c r="CW42" s="55">
        <v>18.044580679999996</v>
      </c>
      <c r="CX42" s="55">
        <v>16.286912150000006</v>
      </c>
      <c r="CY42" s="55">
        <v>20.225747289999997</v>
      </c>
      <c r="CZ42" s="55">
        <v>24.883643410000001</v>
      </c>
      <c r="DA42" s="490">
        <v>21.021840609999998</v>
      </c>
      <c r="DB42" s="577">
        <f t="shared" si="14"/>
        <v>0</v>
      </c>
      <c r="DC42" s="491">
        <f t="shared" si="15"/>
        <v>15.428763700000005</v>
      </c>
      <c r="DD42" s="480">
        <f t="shared" si="16"/>
        <v>21.021840609999998</v>
      </c>
      <c r="DE42" s="487">
        <f t="shared" si="11"/>
        <v>36.250972655702739</v>
      </c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</row>
    <row r="43" spans="1:132" ht="20.100000000000001" customHeight="1" x14ac:dyDescent="0.25">
      <c r="A43" s="542"/>
      <c r="B43" s="469" t="s">
        <v>190</v>
      </c>
      <c r="C43" s="470" t="s">
        <v>191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6">
        <v>0</v>
      </c>
      <c r="N43" s="486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6">
        <v>0</v>
      </c>
      <c r="AA43" s="486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0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2"/>
        <v>0</v>
      </c>
      <c r="CB43" s="490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5.9108999999999993E-3</v>
      </c>
      <c r="CK43" s="55">
        <v>1.0372030000000001E-2</v>
      </c>
      <c r="CL43" s="55">
        <v>0.82456543000000004</v>
      </c>
      <c r="CM43" s="161">
        <v>4.7026405000000002</v>
      </c>
      <c r="CN43" s="478">
        <f t="shared" si="13"/>
        <v>5.5434888600000001</v>
      </c>
      <c r="CO43" s="55">
        <v>1.1330127700000001</v>
      </c>
      <c r="CP43" s="55">
        <v>0.94301565999999992</v>
      </c>
      <c r="CQ43" s="55">
        <v>7.7884289999999995E-2</v>
      </c>
      <c r="CR43" s="55">
        <v>0.18749341</v>
      </c>
      <c r="CS43" s="55">
        <v>0.66496054999999998</v>
      </c>
      <c r="CT43" s="55">
        <v>4.8728399999999998E-2</v>
      </c>
      <c r="CU43" s="55">
        <v>0.30720343</v>
      </c>
      <c r="CV43" s="55">
        <v>0.21494262</v>
      </c>
      <c r="CW43" s="55">
        <v>1.8157169999999997E-2</v>
      </c>
      <c r="CX43" s="55">
        <v>2.1125729499999997</v>
      </c>
      <c r="CY43" s="55">
        <v>1.2371802299999999</v>
      </c>
      <c r="CZ43" s="55">
        <v>2.4380540399999999</v>
      </c>
      <c r="DA43" s="490">
        <v>1.0984736899999998</v>
      </c>
      <c r="DB43" s="577">
        <f t="shared" si="14"/>
        <v>0</v>
      </c>
      <c r="DC43" s="491">
        <f t="shared" si="15"/>
        <v>1.1330127700000001</v>
      </c>
      <c r="DD43" s="480">
        <f t="shared" si="16"/>
        <v>1.0984736899999998</v>
      </c>
      <c r="DE43" s="487">
        <f t="shared" si="11"/>
        <v>-3.048428130249603</v>
      </c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</row>
    <row r="44" spans="1:132" ht="20.100000000000001" customHeight="1" x14ac:dyDescent="0.25">
      <c r="A44" s="542"/>
      <c r="B44" s="469" t="s">
        <v>207</v>
      </c>
      <c r="C44" s="470" t="s">
        <v>211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0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2"/>
        <v>0</v>
      </c>
      <c r="CB44" s="490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478">
        <f t="shared" si="13"/>
        <v>0</v>
      </c>
      <c r="CO44" s="55">
        <v>0</v>
      </c>
      <c r="CP44" s="55">
        <v>3.3049999999999997E-5</v>
      </c>
      <c r="CQ44" s="55">
        <v>0</v>
      </c>
      <c r="CR44" s="55">
        <v>0</v>
      </c>
      <c r="CS44" s="55">
        <v>181.16898612000003</v>
      </c>
      <c r="CT44" s="55">
        <v>457.92602576999991</v>
      </c>
      <c r="CU44" s="55">
        <v>35.749728459999993</v>
      </c>
      <c r="CV44" s="55">
        <v>0.79250471999999994</v>
      </c>
      <c r="CW44" s="55">
        <v>0</v>
      </c>
      <c r="CX44" s="55">
        <v>0</v>
      </c>
      <c r="CY44" s="55">
        <v>0</v>
      </c>
      <c r="CZ44" s="55">
        <v>0</v>
      </c>
      <c r="DA44" s="490">
        <v>0</v>
      </c>
      <c r="DB44" s="577">
        <f t="shared" si="14"/>
        <v>0</v>
      </c>
      <c r="DC44" s="491">
        <f t="shared" si="15"/>
        <v>0</v>
      </c>
      <c r="DD44" s="480">
        <f t="shared" si="16"/>
        <v>0</v>
      </c>
      <c r="DE44" s="487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</row>
    <row r="45" spans="1:132" ht="20.100000000000001" customHeight="1" x14ac:dyDescent="0.25">
      <c r="A45" s="542"/>
      <c r="B45" s="469" t="s">
        <v>208</v>
      </c>
      <c r="C45" s="470" t="s">
        <v>212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0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2"/>
        <v>0</v>
      </c>
      <c r="CB45" s="490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478">
        <f t="shared" si="13"/>
        <v>0</v>
      </c>
      <c r="CO45" s="55">
        <v>0</v>
      </c>
      <c r="CP45" s="55">
        <v>117.55736586</v>
      </c>
      <c r="CQ45" s="55">
        <v>333.86141876000005</v>
      </c>
      <c r="CR45" s="55">
        <v>254.61677700999999</v>
      </c>
      <c r="CS45" s="55">
        <v>48.457586670000005</v>
      </c>
      <c r="CT45" s="55">
        <v>1632.5337847699998</v>
      </c>
      <c r="CU45" s="55">
        <v>1304.61288777</v>
      </c>
      <c r="CV45" s="55">
        <v>111.33642604000001</v>
      </c>
      <c r="CW45" s="55">
        <v>0</v>
      </c>
      <c r="CX45" s="55">
        <v>0</v>
      </c>
      <c r="CY45" s="55">
        <v>0</v>
      </c>
      <c r="CZ45" s="55">
        <v>0</v>
      </c>
      <c r="DA45" s="490">
        <v>0</v>
      </c>
      <c r="DB45" s="577">
        <f t="shared" si="14"/>
        <v>0</v>
      </c>
      <c r="DC45" s="491">
        <f t="shared" si="15"/>
        <v>0</v>
      </c>
      <c r="DD45" s="480">
        <f t="shared" si="16"/>
        <v>0</v>
      </c>
      <c r="DE45" s="487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</row>
    <row r="46" spans="1:132" ht="20.100000000000001" customHeight="1" x14ac:dyDescent="0.25">
      <c r="A46" s="542"/>
      <c r="B46" s="469" t="s">
        <v>209</v>
      </c>
      <c r="C46" s="470" t="s">
        <v>213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0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2"/>
        <v>0</v>
      </c>
      <c r="CB46" s="490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478">
        <f t="shared" si="13"/>
        <v>0</v>
      </c>
      <c r="CO46" s="55">
        <v>0</v>
      </c>
      <c r="CP46" s="55">
        <v>16.57</v>
      </c>
      <c r="CQ46" s="55">
        <v>306.99990834999994</v>
      </c>
      <c r="CR46" s="55">
        <v>22.891678859999999</v>
      </c>
      <c r="CS46" s="55">
        <v>45.896703439999996</v>
      </c>
      <c r="CT46" s="55">
        <v>504.3395281199999</v>
      </c>
      <c r="CU46" s="55">
        <v>184.11910956</v>
      </c>
      <c r="CV46" s="55">
        <v>1.8424897</v>
      </c>
      <c r="CW46" s="55">
        <v>0</v>
      </c>
      <c r="CX46" s="55">
        <v>0</v>
      </c>
      <c r="CY46" s="55">
        <v>0</v>
      </c>
      <c r="CZ46" s="55">
        <v>0</v>
      </c>
      <c r="DA46" s="490">
        <v>0</v>
      </c>
      <c r="DB46" s="577">
        <f t="shared" si="14"/>
        <v>0</v>
      </c>
      <c r="DC46" s="491">
        <f t="shared" si="15"/>
        <v>0</v>
      </c>
      <c r="DD46" s="480">
        <f t="shared" si="16"/>
        <v>0</v>
      </c>
      <c r="DE46" s="487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</row>
    <row r="47" spans="1:132" ht="20.100000000000001" customHeight="1" x14ac:dyDescent="0.25">
      <c r="A47" s="542"/>
      <c r="B47" s="469" t="s">
        <v>210</v>
      </c>
      <c r="C47" s="470" t="s">
        <v>214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0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8">
        <f t="shared" si="12"/>
        <v>0</v>
      </c>
      <c r="CB47" s="490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61">
        <v>0</v>
      </c>
      <c r="CN47" s="478">
        <f t="shared" si="13"/>
        <v>0</v>
      </c>
      <c r="CO47" s="55">
        <v>0</v>
      </c>
      <c r="CP47" s="55">
        <v>93.594049040000002</v>
      </c>
      <c r="CQ47" s="55">
        <v>43.193058469999997</v>
      </c>
      <c r="CR47" s="55">
        <v>221.35762726000002</v>
      </c>
      <c r="CS47" s="55">
        <v>40.679967950000005</v>
      </c>
      <c r="CT47" s="55">
        <v>144.94439590000002</v>
      </c>
      <c r="CU47" s="55">
        <v>19.899999999999999</v>
      </c>
      <c r="CV47" s="55">
        <v>0</v>
      </c>
      <c r="CW47" s="55">
        <v>0</v>
      </c>
      <c r="CX47" s="55">
        <v>0</v>
      </c>
      <c r="CY47" s="55">
        <v>0</v>
      </c>
      <c r="CZ47" s="55">
        <v>0</v>
      </c>
      <c r="DA47" s="490">
        <v>0</v>
      </c>
      <c r="DB47" s="577">
        <f t="shared" si="14"/>
        <v>0</v>
      </c>
      <c r="DC47" s="491">
        <f t="shared" si="15"/>
        <v>0</v>
      </c>
      <c r="DD47" s="480">
        <f t="shared" si="16"/>
        <v>0</v>
      </c>
      <c r="DE47" s="487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</row>
    <row r="48" spans="1:132" ht="20.100000000000001" customHeight="1" x14ac:dyDescent="0.25">
      <c r="A48" s="542"/>
      <c r="B48" s="469" t="s">
        <v>203</v>
      </c>
      <c r="C48" s="470" t="s">
        <v>204</v>
      </c>
      <c r="D48" s="485">
        <v>0</v>
      </c>
      <c r="E48" s="485">
        <v>0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6">
        <v>0</v>
      </c>
      <c r="N48" s="486">
        <v>0</v>
      </c>
      <c r="O48" s="486">
        <v>0</v>
      </c>
      <c r="P48" s="487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6">
        <v>0</v>
      </c>
      <c r="AA48" s="486">
        <v>0</v>
      </c>
      <c r="AB48" s="486">
        <v>0</v>
      </c>
      <c r="AC48" s="487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90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90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8">
        <f t="shared" si="10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8">
        <f t="shared" si="12"/>
        <v>0</v>
      </c>
      <c r="CB48" s="490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61">
        <v>0</v>
      </c>
      <c r="CN48" s="478">
        <f t="shared" si="13"/>
        <v>0</v>
      </c>
      <c r="CO48" s="55">
        <v>1E-4</v>
      </c>
      <c r="CP48" s="55">
        <v>0</v>
      </c>
      <c r="CQ48" s="55">
        <v>21</v>
      </c>
      <c r="CR48" s="55">
        <v>2</v>
      </c>
      <c r="CS48" s="55">
        <v>222.50527680999997</v>
      </c>
      <c r="CT48" s="55">
        <v>384.22622715999995</v>
      </c>
      <c r="CU48" s="55">
        <v>6.0364261900000002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490">
        <v>0</v>
      </c>
      <c r="DB48" s="577">
        <f t="shared" si="14"/>
        <v>0</v>
      </c>
      <c r="DC48" s="491">
        <f t="shared" si="15"/>
        <v>1E-4</v>
      </c>
      <c r="DD48" s="480">
        <f t="shared" si="16"/>
        <v>0</v>
      </c>
      <c r="DE48" s="487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</row>
    <row r="49" spans="1:132" ht="20.100000000000001" customHeight="1" x14ac:dyDescent="0.25">
      <c r="A49" s="542"/>
      <c r="B49" s="469" t="s">
        <v>21</v>
      </c>
      <c r="C49" s="470" t="s">
        <v>22</v>
      </c>
      <c r="D49" s="485">
        <v>1677.97</v>
      </c>
      <c r="E49" s="485">
        <v>1014.61</v>
      </c>
      <c r="F49" s="485">
        <v>1054.51</v>
      </c>
      <c r="G49" s="485">
        <v>874.32</v>
      </c>
      <c r="H49" s="485">
        <v>865.67</v>
      </c>
      <c r="I49" s="485">
        <v>1119.43</v>
      </c>
      <c r="J49" s="485">
        <v>1000.75</v>
      </c>
      <c r="K49" s="485">
        <v>1090.03</v>
      </c>
      <c r="L49" s="485">
        <v>1051.8900000000001</v>
      </c>
      <c r="M49" s="486">
        <v>1036.925</v>
      </c>
      <c r="N49" s="486">
        <v>1077.0999999999999</v>
      </c>
      <c r="O49" s="486">
        <v>1266.73</v>
      </c>
      <c r="P49" s="487">
        <f>SUM(D49:O49)</f>
        <v>13129.934999999999</v>
      </c>
      <c r="Q49" s="55">
        <v>1406.03</v>
      </c>
      <c r="R49" s="55">
        <v>1027.7</v>
      </c>
      <c r="S49" s="55">
        <v>1125.7249999999999</v>
      </c>
      <c r="T49" s="55">
        <v>946.67</v>
      </c>
      <c r="U49" s="55">
        <v>901.37</v>
      </c>
      <c r="V49" s="55">
        <v>1050.4100000000001</v>
      </c>
      <c r="W49" s="55">
        <v>892.85</v>
      </c>
      <c r="X49" s="55">
        <v>928.99</v>
      </c>
      <c r="Y49" s="55">
        <v>902.17</v>
      </c>
      <c r="Z49" s="55">
        <v>1053.97</v>
      </c>
      <c r="AA49" s="55">
        <v>836.13</v>
      </c>
      <c r="AB49" s="55">
        <v>724.03</v>
      </c>
      <c r="AC49" s="487">
        <f>SUM(Q49:AB49)</f>
        <v>11796.045</v>
      </c>
      <c r="AD49" s="55">
        <v>1445.95</v>
      </c>
      <c r="AE49" s="55">
        <v>879.38</v>
      </c>
      <c r="AF49" s="55">
        <v>965.07</v>
      </c>
      <c r="AG49" s="55">
        <v>808.79</v>
      </c>
      <c r="AH49" s="55">
        <v>940.72</v>
      </c>
      <c r="AI49" s="55">
        <v>1104.48</v>
      </c>
      <c r="AJ49" s="55">
        <v>844.83</v>
      </c>
      <c r="AK49" s="55">
        <v>939.28</v>
      </c>
      <c r="AL49" s="55">
        <v>813.86</v>
      </c>
      <c r="AM49" s="244">
        <v>1109.1300000000001</v>
      </c>
      <c r="AN49" s="244">
        <v>1101.8900000000001</v>
      </c>
      <c r="AO49" s="244">
        <v>1037.92</v>
      </c>
      <c r="AP49" s="490">
        <v>1240.1099999999999</v>
      </c>
      <c r="AQ49" s="55">
        <v>876.95</v>
      </c>
      <c r="AR49" s="55">
        <v>1023.18</v>
      </c>
      <c r="AS49" s="55">
        <v>706.5</v>
      </c>
      <c r="AT49" s="55">
        <v>983.35</v>
      </c>
      <c r="AU49" s="55">
        <v>994.26</v>
      </c>
      <c r="AV49" s="55">
        <v>1134.43</v>
      </c>
      <c r="AW49" s="55">
        <v>1171.96</v>
      </c>
      <c r="AX49" s="55">
        <v>912.92</v>
      </c>
      <c r="AY49" s="55">
        <v>1209.23</v>
      </c>
      <c r="AZ49" s="55">
        <v>1218.99</v>
      </c>
      <c r="BA49" s="55">
        <v>1414.36</v>
      </c>
      <c r="BB49" s="490">
        <v>1782.76</v>
      </c>
      <c r="BC49" s="55">
        <v>1115</v>
      </c>
      <c r="BD49" s="55">
        <v>1071.26</v>
      </c>
      <c r="BE49" s="55">
        <v>1139.29</v>
      </c>
      <c r="BF49" s="55">
        <v>1128.4100000000001</v>
      </c>
      <c r="BG49" s="55">
        <v>1273.56</v>
      </c>
      <c r="BH49" s="55">
        <v>1371.22</v>
      </c>
      <c r="BI49" s="55">
        <v>1302.83</v>
      </c>
      <c r="BJ49" s="55">
        <v>1223.78</v>
      </c>
      <c r="BK49" s="55">
        <v>1518.68</v>
      </c>
      <c r="BL49" s="55">
        <v>1302.28</v>
      </c>
      <c r="BM49" s="55">
        <v>2060.9899999999998</v>
      </c>
      <c r="BN49" s="478">
        <f t="shared" si="10"/>
        <v>16290.060000000001</v>
      </c>
      <c r="BO49" s="55">
        <v>2273.6</v>
      </c>
      <c r="BP49" s="55">
        <v>1350.48</v>
      </c>
      <c r="BQ49" s="55">
        <v>1449.52</v>
      </c>
      <c r="BR49" s="55">
        <v>1225.22</v>
      </c>
      <c r="BS49" s="55">
        <v>1341.84</v>
      </c>
      <c r="BT49" s="55">
        <v>1318.42</v>
      </c>
      <c r="BU49" s="55">
        <v>1461.44</v>
      </c>
      <c r="BV49" s="55">
        <v>1404.95</v>
      </c>
      <c r="BW49" s="55">
        <v>1214.8302661</v>
      </c>
      <c r="BX49" s="55">
        <v>1634.46</v>
      </c>
      <c r="BY49" s="55">
        <v>1420.73</v>
      </c>
      <c r="BZ49" s="55">
        <v>1867.86</v>
      </c>
      <c r="CA49" s="478">
        <f t="shared" si="12"/>
        <v>17963.350266100002</v>
      </c>
      <c r="CB49" s="490">
        <v>2176.56</v>
      </c>
      <c r="CC49" s="55">
        <v>1508.34</v>
      </c>
      <c r="CD49" s="55">
        <v>1695.22</v>
      </c>
      <c r="CE49" s="55">
        <v>1437.21</v>
      </c>
      <c r="CF49" s="55">
        <v>1380.44</v>
      </c>
      <c r="CG49" s="55">
        <v>1488.5</v>
      </c>
      <c r="CH49" s="55">
        <v>1480.65</v>
      </c>
      <c r="CI49" s="55">
        <v>1563.65</v>
      </c>
      <c r="CJ49" s="55">
        <v>1431.33</v>
      </c>
      <c r="CK49" s="55">
        <v>1678.71</v>
      </c>
      <c r="CL49" s="55">
        <v>1713.46</v>
      </c>
      <c r="CM49" s="161">
        <v>2010.63</v>
      </c>
      <c r="CN49" s="478">
        <f t="shared" si="13"/>
        <v>19564.7</v>
      </c>
      <c r="CO49" s="55">
        <v>2232.0500000000002</v>
      </c>
      <c r="CP49" s="55">
        <v>1693.68</v>
      </c>
      <c r="CQ49" s="55">
        <v>1761.89</v>
      </c>
      <c r="CR49" s="55">
        <v>1504.78</v>
      </c>
      <c r="CS49" s="55">
        <v>1503.33</v>
      </c>
      <c r="CT49" s="55">
        <v>1678.81</v>
      </c>
      <c r="CU49" s="55">
        <v>1719.87</v>
      </c>
      <c r="CV49" s="55">
        <v>1608.16</v>
      </c>
      <c r="CW49" s="55">
        <v>1633.77</v>
      </c>
      <c r="CX49" s="55">
        <v>1606.04</v>
      </c>
      <c r="CY49" s="55">
        <v>1619.44</v>
      </c>
      <c r="CZ49" s="55">
        <v>2171.2600000000002</v>
      </c>
      <c r="DA49" s="490">
        <v>2096.1999999999998</v>
      </c>
      <c r="DB49" s="577">
        <f t="shared" si="14"/>
        <v>2176.56</v>
      </c>
      <c r="DC49" s="491">
        <f t="shared" si="15"/>
        <v>2232.0500000000002</v>
      </c>
      <c r="DD49" s="480">
        <f t="shared" si="16"/>
        <v>2096.1999999999998</v>
      </c>
      <c r="DE49" s="487">
        <f t="shared" si="11"/>
        <v>-6.0863331914607794</v>
      </c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</row>
    <row r="50" spans="1:132" ht="20.100000000000001" customHeight="1" x14ac:dyDescent="0.25">
      <c r="A50" s="542"/>
      <c r="B50" s="469" t="s">
        <v>23</v>
      </c>
      <c r="C50" s="470" t="s">
        <v>24</v>
      </c>
      <c r="D50" s="485">
        <v>689.38</v>
      </c>
      <c r="E50" s="485">
        <v>666.04</v>
      </c>
      <c r="F50" s="485">
        <v>655.37</v>
      </c>
      <c r="G50" s="485">
        <v>822.38</v>
      </c>
      <c r="H50" s="485">
        <v>752.44</v>
      </c>
      <c r="I50" s="485">
        <v>975.67</v>
      </c>
      <c r="J50" s="485">
        <v>809</v>
      </c>
      <c r="K50" s="485">
        <v>829.02</v>
      </c>
      <c r="L50" s="485">
        <v>747.98</v>
      </c>
      <c r="M50" s="486">
        <v>950.86500000000001</v>
      </c>
      <c r="N50" s="486">
        <v>674.2</v>
      </c>
      <c r="O50" s="486">
        <v>1067.54</v>
      </c>
      <c r="P50" s="487">
        <f>SUM(D50:O50)</f>
        <v>9639.8849999999984</v>
      </c>
      <c r="Q50" s="55">
        <v>583.4</v>
      </c>
      <c r="R50" s="55">
        <v>635.84</v>
      </c>
      <c r="S50" s="55">
        <v>769.77</v>
      </c>
      <c r="T50" s="55">
        <v>786.2</v>
      </c>
      <c r="U50" s="55">
        <v>778.55</v>
      </c>
      <c r="V50" s="55">
        <v>887.1</v>
      </c>
      <c r="W50" s="55">
        <v>755.08199999999999</v>
      </c>
      <c r="X50" s="55">
        <v>695.73</v>
      </c>
      <c r="Y50" s="55">
        <v>742.78</v>
      </c>
      <c r="Z50" s="55">
        <v>873.12</v>
      </c>
      <c r="AA50" s="55">
        <v>999.03</v>
      </c>
      <c r="AB50" s="55">
        <v>864.49</v>
      </c>
      <c r="AC50" s="487">
        <f>SUM(Q50:AB50)</f>
        <v>9371.0920000000006</v>
      </c>
      <c r="AD50" s="55">
        <v>636.92999999999995</v>
      </c>
      <c r="AE50" s="55">
        <v>694.05</v>
      </c>
      <c r="AF50" s="55">
        <v>605.32000000000005</v>
      </c>
      <c r="AG50" s="55">
        <v>803.08</v>
      </c>
      <c r="AH50" s="55">
        <v>812.71</v>
      </c>
      <c r="AI50" s="55">
        <v>1072.05</v>
      </c>
      <c r="AJ50" s="55">
        <v>560.73</v>
      </c>
      <c r="AK50" s="55">
        <v>767.1</v>
      </c>
      <c r="AL50" s="55">
        <v>695.7</v>
      </c>
      <c r="AM50" s="244">
        <v>858.43</v>
      </c>
      <c r="AN50" s="244">
        <v>828.6</v>
      </c>
      <c r="AO50" s="244">
        <v>1285.45</v>
      </c>
      <c r="AP50" s="490">
        <v>554.37</v>
      </c>
      <c r="AQ50" s="55">
        <v>484.12</v>
      </c>
      <c r="AR50" s="55">
        <v>568.12</v>
      </c>
      <c r="AS50" s="55">
        <v>661.35</v>
      </c>
      <c r="AT50" s="55">
        <v>918.97</v>
      </c>
      <c r="AU50" s="55">
        <v>927.2</v>
      </c>
      <c r="AV50" s="55">
        <v>900.45</v>
      </c>
      <c r="AW50" s="55">
        <v>807.18</v>
      </c>
      <c r="AX50" s="55">
        <v>833.55</v>
      </c>
      <c r="AY50" s="55">
        <v>1116.49</v>
      </c>
      <c r="AZ50" s="55">
        <v>992.18</v>
      </c>
      <c r="BA50" s="55">
        <v>1454.16</v>
      </c>
      <c r="BB50" s="490">
        <v>928.94</v>
      </c>
      <c r="BC50" s="55">
        <v>573.65</v>
      </c>
      <c r="BD50" s="55">
        <v>647.67999999999995</v>
      </c>
      <c r="BE50" s="55">
        <v>777.24</v>
      </c>
      <c r="BF50" s="55">
        <v>942.67</v>
      </c>
      <c r="BG50" s="55">
        <v>1143.5999999999999</v>
      </c>
      <c r="BH50" s="55">
        <v>1102.0600999999999</v>
      </c>
      <c r="BI50" s="55">
        <v>981.93</v>
      </c>
      <c r="BJ50" s="55">
        <v>1028.9100000000001</v>
      </c>
      <c r="BK50" s="55">
        <v>1416.66</v>
      </c>
      <c r="BL50" s="55">
        <v>1131.51</v>
      </c>
      <c r="BM50" s="55">
        <v>2022.82</v>
      </c>
      <c r="BN50" s="478">
        <f t="shared" si="10"/>
        <v>12697.670100000001</v>
      </c>
      <c r="BO50" s="55">
        <v>1030.0999999999999</v>
      </c>
      <c r="BP50" s="55">
        <v>728.03</v>
      </c>
      <c r="BQ50" s="55">
        <v>758.85</v>
      </c>
      <c r="BR50" s="55">
        <v>971.85</v>
      </c>
      <c r="BS50" s="55">
        <v>1184.94</v>
      </c>
      <c r="BT50" s="55">
        <v>1167.47</v>
      </c>
      <c r="BU50" s="55">
        <v>1128.76</v>
      </c>
      <c r="BV50" s="55">
        <v>1117.5</v>
      </c>
      <c r="BW50" s="55">
        <v>806.9605327999999</v>
      </c>
      <c r="BX50" s="55">
        <v>1373.6</v>
      </c>
      <c r="BY50" s="55">
        <v>1015.36</v>
      </c>
      <c r="BZ50" s="55">
        <v>2013.9</v>
      </c>
      <c r="CA50" s="478">
        <f t="shared" si="12"/>
        <v>13297.320532800002</v>
      </c>
      <c r="CB50" s="490">
        <v>999.41</v>
      </c>
      <c r="CC50" s="55">
        <v>629.6</v>
      </c>
      <c r="CD50" s="55">
        <v>804</v>
      </c>
      <c r="CE50" s="55">
        <v>1088.25</v>
      </c>
      <c r="CF50" s="55">
        <v>1187.5999999999999</v>
      </c>
      <c r="CG50" s="55">
        <v>1240.8499999999999</v>
      </c>
      <c r="CH50" s="55">
        <v>1006.4</v>
      </c>
      <c r="CI50" s="55">
        <v>920.55</v>
      </c>
      <c r="CJ50" s="55">
        <v>1135.3</v>
      </c>
      <c r="CK50" s="55">
        <v>1417.95</v>
      </c>
      <c r="CL50" s="55">
        <v>1055.5</v>
      </c>
      <c r="CM50" s="161">
        <v>2714</v>
      </c>
      <c r="CN50" s="478">
        <f t="shared" si="13"/>
        <v>14199.410000000002</v>
      </c>
      <c r="CO50" s="55">
        <v>884.44</v>
      </c>
      <c r="CP50" s="55">
        <v>825.25</v>
      </c>
      <c r="CQ50" s="55">
        <v>901.62</v>
      </c>
      <c r="CR50" s="55">
        <v>1159.8499999999999</v>
      </c>
      <c r="CS50" s="55">
        <v>997.7</v>
      </c>
      <c r="CT50" s="55">
        <v>1362.68</v>
      </c>
      <c r="CU50" s="55">
        <v>1324.02</v>
      </c>
      <c r="CV50" s="55">
        <v>1181.69</v>
      </c>
      <c r="CW50" s="55">
        <v>1333.4</v>
      </c>
      <c r="CX50" s="55">
        <v>1380.81</v>
      </c>
      <c r="CY50" s="55">
        <v>1296.0999999999999</v>
      </c>
      <c r="CZ50" s="55">
        <v>2277.4499999999998</v>
      </c>
      <c r="DA50" s="490">
        <v>1136.3</v>
      </c>
      <c r="DB50" s="577">
        <f t="shared" si="14"/>
        <v>999.41</v>
      </c>
      <c r="DC50" s="491">
        <f t="shared" si="15"/>
        <v>884.44</v>
      </c>
      <c r="DD50" s="480">
        <f t="shared" si="16"/>
        <v>1136.3</v>
      </c>
      <c r="DE50" s="487">
        <f t="shared" si="11"/>
        <v>28.476776265207349</v>
      </c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</row>
    <row r="51" spans="1:132" ht="20.100000000000001" customHeight="1" x14ac:dyDescent="0.25">
      <c r="A51" s="542"/>
      <c r="B51" s="469" t="s">
        <v>25</v>
      </c>
      <c r="C51" s="495" t="s">
        <v>48</v>
      </c>
      <c r="D51" s="485">
        <v>685.38</v>
      </c>
      <c r="E51" s="485">
        <v>665.03</v>
      </c>
      <c r="F51" s="485">
        <v>653.91999999999996</v>
      </c>
      <c r="G51" s="485">
        <v>812.38</v>
      </c>
      <c r="H51" s="485">
        <v>735.06</v>
      </c>
      <c r="I51" s="485">
        <v>974.17</v>
      </c>
      <c r="J51" s="485">
        <v>808.8</v>
      </c>
      <c r="K51" s="485">
        <v>828.62</v>
      </c>
      <c r="L51" s="485">
        <v>743.85</v>
      </c>
      <c r="M51" s="486">
        <v>946.26499999999999</v>
      </c>
      <c r="N51" s="486">
        <v>670.4</v>
      </c>
      <c r="O51" s="486">
        <v>1058.3399999999999</v>
      </c>
      <c r="P51" s="487">
        <f>SUM(D51:O51)</f>
        <v>9582.2150000000001</v>
      </c>
      <c r="Q51" s="55">
        <v>581.9</v>
      </c>
      <c r="R51" s="55">
        <v>635.74</v>
      </c>
      <c r="S51" s="55">
        <v>761.67</v>
      </c>
      <c r="T51" s="55">
        <v>784.49</v>
      </c>
      <c r="U51" s="55">
        <v>778.55</v>
      </c>
      <c r="V51" s="55">
        <v>855.8</v>
      </c>
      <c r="W51" s="55">
        <v>753.08</v>
      </c>
      <c r="X51" s="55">
        <v>693.53</v>
      </c>
      <c r="Y51" s="55">
        <v>727.82</v>
      </c>
      <c r="Z51" s="55">
        <v>861.62</v>
      </c>
      <c r="AA51" s="55">
        <v>981.03</v>
      </c>
      <c r="AB51" s="55">
        <v>839.59</v>
      </c>
      <c r="AC51" s="487">
        <f>SUM(Q51:AB51)</f>
        <v>9254.82</v>
      </c>
      <c r="AD51" s="55">
        <v>607.03</v>
      </c>
      <c r="AE51" s="55">
        <v>691.4</v>
      </c>
      <c r="AF51" s="55">
        <v>590.04</v>
      </c>
      <c r="AG51" s="55">
        <v>791.08</v>
      </c>
      <c r="AH51" s="55">
        <v>803.51</v>
      </c>
      <c r="AI51" s="55">
        <v>1069.05</v>
      </c>
      <c r="AJ51" s="55">
        <v>560.38</v>
      </c>
      <c r="AK51" s="55">
        <v>764.6</v>
      </c>
      <c r="AL51" s="55">
        <v>694.1</v>
      </c>
      <c r="AM51" s="244">
        <v>857.73</v>
      </c>
      <c r="AN51" s="244">
        <v>823.6</v>
      </c>
      <c r="AO51" s="244">
        <v>1267.45</v>
      </c>
      <c r="AP51" s="490">
        <v>554.37</v>
      </c>
      <c r="AQ51" s="55">
        <v>482.42</v>
      </c>
      <c r="AR51" s="55">
        <v>567.72</v>
      </c>
      <c r="AS51" s="55">
        <v>657.85</v>
      </c>
      <c r="AT51" s="55">
        <v>918.97</v>
      </c>
      <c r="AU51" s="55">
        <v>925.23</v>
      </c>
      <c r="AV51" s="55">
        <v>884.75</v>
      </c>
      <c r="AW51" s="55">
        <v>807.18</v>
      </c>
      <c r="AX51" s="55">
        <v>833.55</v>
      </c>
      <c r="AY51" s="55">
        <v>1116.49</v>
      </c>
      <c r="AZ51" s="55">
        <v>976.98</v>
      </c>
      <c r="BA51" s="55">
        <v>1450.66</v>
      </c>
      <c r="BB51" s="490">
        <v>928.79</v>
      </c>
      <c r="BC51" s="55">
        <v>570.45000000000005</v>
      </c>
      <c r="BD51" s="55">
        <v>647.67999999999995</v>
      </c>
      <c r="BE51" s="55">
        <v>776.24</v>
      </c>
      <c r="BF51" s="55">
        <v>936.97</v>
      </c>
      <c r="BG51" s="55">
        <v>1140.5</v>
      </c>
      <c r="BH51" s="55">
        <v>1100.8599999999999</v>
      </c>
      <c r="BI51" s="55">
        <v>977.63</v>
      </c>
      <c r="BJ51" s="55">
        <v>1027.9100000000001</v>
      </c>
      <c r="BK51" s="55">
        <v>1416.66</v>
      </c>
      <c r="BL51" s="55">
        <v>1125.71</v>
      </c>
      <c r="BM51" s="55">
        <v>2010.02</v>
      </c>
      <c r="BN51" s="478">
        <f t="shared" si="10"/>
        <v>12659.420000000002</v>
      </c>
      <c r="BO51" s="55">
        <v>1027.7</v>
      </c>
      <c r="BP51" s="55">
        <v>724.03</v>
      </c>
      <c r="BQ51" s="55">
        <v>738.85</v>
      </c>
      <c r="BR51" s="55">
        <v>943.75</v>
      </c>
      <c r="BS51" s="55">
        <v>1169.94</v>
      </c>
      <c r="BT51" s="55">
        <v>1167.47</v>
      </c>
      <c r="BU51" s="55">
        <v>1118.26</v>
      </c>
      <c r="BV51" s="55">
        <v>1117.5</v>
      </c>
      <c r="BW51" s="55">
        <v>801.56053279999992</v>
      </c>
      <c r="BX51" s="55">
        <v>1446.55</v>
      </c>
      <c r="BY51" s="55">
        <v>1013.86</v>
      </c>
      <c r="BZ51" s="55">
        <v>1970.6</v>
      </c>
      <c r="CA51" s="478">
        <f t="shared" si="12"/>
        <v>13240.0705328</v>
      </c>
      <c r="CB51" s="490">
        <v>996.31</v>
      </c>
      <c r="CC51" s="55">
        <v>629.6</v>
      </c>
      <c r="CD51" s="55">
        <v>803.1</v>
      </c>
      <c r="CE51" s="55">
        <v>1088.25</v>
      </c>
      <c r="CF51" s="55">
        <v>1185.5999999999999</v>
      </c>
      <c r="CG51" s="55">
        <v>1239.45</v>
      </c>
      <c r="CH51" s="55">
        <v>997</v>
      </c>
      <c r="CI51" s="55">
        <v>919.75</v>
      </c>
      <c r="CJ51" s="55">
        <v>1134.3</v>
      </c>
      <c r="CK51" s="55">
        <v>1415.85</v>
      </c>
      <c r="CL51" s="55">
        <v>1053.5</v>
      </c>
      <c r="CM51" s="161">
        <v>2681.1</v>
      </c>
      <c r="CN51" s="478">
        <f t="shared" si="13"/>
        <v>14143.81</v>
      </c>
      <c r="CO51" s="55">
        <v>884.44</v>
      </c>
      <c r="CP51" s="55">
        <v>825.25</v>
      </c>
      <c r="CQ51" s="55">
        <v>900.15</v>
      </c>
      <c r="CR51" s="55">
        <v>1159.55</v>
      </c>
      <c r="CS51" s="55">
        <v>997.7</v>
      </c>
      <c r="CT51" s="55">
        <v>1357.53</v>
      </c>
      <c r="CU51" s="55">
        <v>1322.82</v>
      </c>
      <c r="CV51" s="55">
        <v>1179.49</v>
      </c>
      <c r="CW51" s="55">
        <v>1319.9</v>
      </c>
      <c r="CX51" s="55">
        <v>1378.81</v>
      </c>
      <c r="CY51" s="55">
        <v>1291.0999999999999</v>
      </c>
      <c r="CZ51" s="55">
        <v>2271.4499999999998</v>
      </c>
      <c r="DA51" s="490">
        <v>1136.3</v>
      </c>
      <c r="DB51" s="577">
        <f t="shared" si="14"/>
        <v>996.31</v>
      </c>
      <c r="DC51" s="491">
        <f t="shared" si="15"/>
        <v>884.44</v>
      </c>
      <c r="DD51" s="480">
        <f t="shared" si="16"/>
        <v>1136.3</v>
      </c>
      <c r="DE51" s="487">
        <f t="shared" si="11"/>
        <v>28.476776265207349</v>
      </c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</row>
    <row r="52" spans="1:132" ht="20.100000000000001" customHeight="1" x14ac:dyDescent="0.25">
      <c r="A52" s="542"/>
      <c r="B52" s="469" t="s">
        <v>42</v>
      </c>
      <c r="C52" s="470" t="s">
        <v>27</v>
      </c>
      <c r="D52" s="485">
        <v>0</v>
      </c>
      <c r="E52" s="485">
        <v>0</v>
      </c>
      <c r="F52" s="485">
        <v>0</v>
      </c>
      <c r="G52" s="485">
        <v>0</v>
      </c>
      <c r="H52" s="485">
        <v>9.9999999999999995E-7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f>SUM(D52:O52)</f>
        <v>9.9999999999999995E-7</v>
      </c>
      <c r="Q52" s="55">
        <v>0</v>
      </c>
      <c r="R52" s="55">
        <v>0</v>
      </c>
      <c r="S52" s="55">
        <v>0</v>
      </c>
      <c r="T52" s="55">
        <v>0</v>
      </c>
      <c r="U52" s="55">
        <v>0.91</v>
      </c>
      <c r="V52" s="55">
        <v>31.3</v>
      </c>
      <c r="W52" s="55">
        <v>2.0019999999999998</v>
      </c>
      <c r="X52" s="55">
        <v>2.2000000000000002</v>
      </c>
      <c r="Y52" s="55">
        <v>14.96</v>
      </c>
      <c r="Z52" s="55">
        <v>11.5</v>
      </c>
      <c r="AA52" s="55">
        <v>18</v>
      </c>
      <c r="AB52" s="55">
        <v>24.9</v>
      </c>
      <c r="AC52" s="487">
        <f>SUM(Q52:AB52)</f>
        <v>105.77200000000002</v>
      </c>
      <c r="AD52" s="55">
        <v>29.9</v>
      </c>
      <c r="AE52" s="55">
        <v>2.65</v>
      </c>
      <c r="AF52" s="55">
        <v>15.28</v>
      </c>
      <c r="AG52" s="55">
        <v>12</v>
      </c>
      <c r="AH52" s="55">
        <v>9.1999999999999993</v>
      </c>
      <c r="AI52" s="55">
        <v>3</v>
      </c>
      <c r="AJ52" s="55">
        <v>0.35</v>
      </c>
      <c r="AK52" s="55">
        <v>2.5</v>
      </c>
      <c r="AL52" s="55">
        <v>1.6</v>
      </c>
      <c r="AM52" s="244">
        <v>0.7</v>
      </c>
      <c r="AN52" s="244">
        <v>5</v>
      </c>
      <c r="AO52" s="244">
        <v>18</v>
      </c>
      <c r="AP52" s="490">
        <v>0</v>
      </c>
      <c r="AQ52" s="55">
        <v>1.7</v>
      </c>
      <c r="AR52" s="55">
        <v>0.4</v>
      </c>
      <c r="AS52" s="55">
        <v>3.5</v>
      </c>
      <c r="AT52" s="55">
        <v>0</v>
      </c>
      <c r="AU52" s="55">
        <v>1.97</v>
      </c>
      <c r="AV52" s="55">
        <v>15.7</v>
      </c>
      <c r="AW52" s="55">
        <v>0</v>
      </c>
      <c r="AX52" s="55">
        <v>0</v>
      </c>
      <c r="AY52" s="55">
        <v>0</v>
      </c>
      <c r="AZ52" s="55">
        <v>15.2</v>
      </c>
      <c r="BA52" s="55">
        <v>3.5</v>
      </c>
      <c r="BB52" s="490">
        <v>0.15</v>
      </c>
      <c r="BC52" s="55">
        <v>3.2</v>
      </c>
      <c r="BD52" s="55">
        <v>0</v>
      </c>
      <c r="BE52" s="55">
        <v>1</v>
      </c>
      <c r="BF52" s="55">
        <v>5.7</v>
      </c>
      <c r="BG52" s="55">
        <v>3.1</v>
      </c>
      <c r="BH52" s="55">
        <v>1.2000999999999999</v>
      </c>
      <c r="BI52" s="55">
        <v>4.3</v>
      </c>
      <c r="BJ52" s="55">
        <v>1</v>
      </c>
      <c r="BK52" s="55">
        <v>0</v>
      </c>
      <c r="BL52" s="55">
        <v>5.8</v>
      </c>
      <c r="BM52" s="55">
        <v>12.8</v>
      </c>
      <c r="BN52" s="478">
        <f t="shared" si="10"/>
        <v>38.250100000000003</v>
      </c>
      <c r="BO52" s="55">
        <v>2.4</v>
      </c>
      <c r="BP52" s="55">
        <v>4</v>
      </c>
      <c r="BQ52" s="55">
        <v>20</v>
      </c>
      <c r="BR52" s="55">
        <v>28.1</v>
      </c>
      <c r="BS52" s="55">
        <v>15</v>
      </c>
      <c r="BT52" s="55">
        <v>0</v>
      </c>
      <c r="BU52" s="55">
        <v>10.5</v>
      </c>
      <c r="BV52" s="55">
        <v>0</v>
      </c>
      <c r="BW52" s="55">
        <v>5.4</v>
      </c>
      <c r="BX52" s="55">
        <v>0</v>
      </c>
      <c r="BY52" s="55">
        <v>1.5</v>
      </c>
      <c r="BZ52" s="55">
        <v>43.3</v>
      </c>
      <c r="CA52" s="478">
        <f t="shared" si="12"/>
        <v>130.19999999999999</v>
      </c>
      <c r="CB52" s="490">
        <v>3.1</v>
      </c>
      <c r="CC52" s="55">
        <v>0</v>
      </c>
      <c r="CD52" s="55">
        <v>0.9</v>
      </c>
      <c r="CE52" s="55">
        <v>0</v>
      </c>
      <c r="CF52" s="55">
        <v>2</v>
      </c>
      <c r="CG52" s="55">
        <v>1.4</v>
      </c>
      <c r="CH52" s="55">
        <v>9.4</v>
      </c>
      <c r="CI52" s="55">
        <v>0.8</v>
      </c>
      <c r="CJ52" s="55">
        <v>1</v>
      </c>
      <c r="CK52" s="55">
        <v>2.1</v>
      </c>
      <c r="CL52" s="55">
        <v>2</v>
      </c>
      <c r="CM52" s="161">
        <v>32.9</v>
      </c>
      <c r="CN52" s="478">
        <f t="shared" si="13"/>
        <v>55.6</v>
      </c>
      <c r="CO52" s="55">
        <v>0</v>
      </c>
      <c r="CP52" s="55">
        <v>0</v>
      </c>
      <c r="CQ52" s="55">
        <v>1.47</v>
      </c>
      <c r="CR52" s="55">
        <v>0.3</v>
      </c>
      <c r="CS52" s="55">
        <v>0</v>
      </c>
      <c r="CT52" s="55">
        <v>5.15</v>
      </c>
      <c r="CU52" s="55">
        <v>1.2</v>
      </c>
      <c r="CV52" s="55">
        <v>2.2000000000000002</v>
      </c>
      <c r="CW52" s="55">
        <v>13.5</v>
      </c>
      <c r="CX52" s="55">
        <v>2</v>
      </c>
      <c r="CY52" s="55">
        <v>5</v>
      </c>
      <c r="CZ52" s="55">
        <v>6</v>
      </c>
      <c r="DA52" s="490">
        <v>0</v>
      </c>
      <c r="DB52" s="577">
        <f t="shared" si="14"/>
        <v>3.1</v>
      </c>
      <c r="DC52" s="491">
        <f t="shared" si="15"/>
        <v>0</v>
      </c>
      <c r="DD52" s="480">
        <f t="shared" si="16"/>
        <v>0</v>
      </c>
      <c r="DE52" s="487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</row>
    <row r="53" spans="1:132" ht="20.100000000000001" customHeight="1" x14ac:dyDescent="0.25">
      <c r="A53" s="542"/>
      <c r="B53" s="469" t="s">
        <v>149</v>
      </c>
      <c r="C53" s="470" t="s">
        <v>156</v>
      </c>
      <c r="D53" s="485">
        <v>0</v>
      </c>
      <c r="E53" s="485">
        <v>0</v>
      </c>
      <c r="F53" s="485">
        <v>0</v>
      </c>
      <c r="G53" s="485">
        <v>0</v>
      </c>
      <c r="H53" s="485">
        <v>9.9999999999999995E-7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9.9999999999999995E-7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10.40560022</v>
      </c>
      <c r="AH53" s="55">
        <v>15.458109589999999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490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478">
        <f t="shared" si="10"/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4.1349453899999995</v>
      </c>
      <c r="CA53" s="478">
        <f t="shared" si="12"/>
        <v>4.1349453899999995</v>
      </c>
      <c r="CB53" s="490">
        <v>2.1323120899999997</v>
      </c>
      <c r="CC53" s="55">
        <v>4.7480270000000005E-2</v>
      </c>
      <c r="CD53" s="55">
        <v>0.92081191000000007</v>
      </c>
      <c r="CE53" s="55">
        <v>0.85169676000000005</v>
      </c>
      <c r="CF53" s="55">
        <v>2.0000000000000001E-4</v>
      </c>
      <c r="CG53" s="55">
        <v>0.52465944999999992</v>
      </c>
      <c r="CH53" s="55">
        <v>0.53274120999999997</v>
      </c>
      <c r="CI53" s="55">
        <v>0.40248738999999994</v>
      </c>
      <c r="CJ53" s="55">
        <v>5.4358599999999998E-3</v>
      </c>
      <c r="CK53" s="55">
        <v>1.9455499999999999E-3</v>
      </c>
      <c r="CL53" s="55">
        <v>4.7903499999999995E-2</v>
      </c>
      <c r="CM53" s="161">
        <v>4.3040189999999999E-2</v>
      </c>
      <c r="CN53" s="478">
        <f t="shared" si="13"/>
        <v>5.5107141800000017</v>
      </c>
      <c r="CO53" s="55">
        <v>1.3961500000000001E-3</v>
      </c>
      <c r="CP53" s="55">
        <v>1.3996629299999999</v>
      </c>
      <c r="CQ53" s="55">
        <v>2.1683882300000001</v>
      </c>
      <c r="CR53" s="55">
        <v>2.8707648900000002</v>
      </c>
      <c r="CS53" s="55">
        <v>5.4000000000000001E-4</v>
      </c>
      <c r="CT53" s="55">
        <v>0</v>
      </c>
      <c r="CU53" s="55">
        <v>0</v>
      </c>
      <c r="CV53" s="55">
        <v>1.0602227799999999</v>
      </c>
      <c r="CW53" s="55">
        <v>8.758450000000001E-3</v>
      </c>
      <c r="CX53" s="55">
        <v>0.25608070999999999</v>
      </c>
      <c r="CY53" s="55">
        <v>0</v>
      </c>
      <c r="CZ53" s="55">
        <v>0</v>
      </c>
      <c r="DA53" s="490">
        <v>2.42476972</v>
      </c>
      <c r="DB53" s="577">
        <f t="shared" si="14"/>
        <v>2.1323120899999997</v>
      </c>
      <c r="DC53" s="491">
        <f t="shared" si="15"/>
        <v>1.3961500000000001E-3</v>
      </c>
      <c r="DD53" s="480">
        <f t="shared" si="16"/>
        <v>2.42476972</v>
      </c>
      <c r="DE53" s="487">
        <f t="shared" si="11"/>
        <v>173575.4446155499</v>
      </c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</row>
    <row r="54" spans="1:132" ht="20.100000000000001" customHeight="1" x14ac:dyDescent="0.25">
      <c r="A54" s="542"/>
      <c r="B54" s="469" t="s">
        <v>187</v>
      </c>
      <c r="C54" s="470" t="s">
        <v>188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0</v>
      </c>
      <c r="BB54" s="490">
        <v>0</v>
      </c>
      <c r="BC54" s="55">
        <v>0</v>
      </c>
      <c r="BD54" s="55">
        <v>0</v>
      </c>
      <c r="BE54" s="55">
        <v>0</v>
      </c>
      <c r="BF54" s="55">
        <v>0</v>
      </c>
      <c r="BG54" s="55">
        <v>0</v>
      </c>
      <c r="BH54" s="55">
        <v>0</v>
      </c>
      <c r="BI54" s="55">
        <v>0</v>
      </c>
      <c r="BJ54" s="55">
        <v>0</v>
      </c>
      <c r="BK54" s="55">
        <v>0</v>
      </c>
      <c r="BL54" s="55">
        <v>0</v>
      </c>
      <c r="BM54" s="55">
        <v>0</v>
      </c>
      <c r="BN54" s="478">
        <f t="shared" si="10"/>
        <v>0</v>
      </c>
      <c r="BO54" s="55">
        <v>0</v>
      </c>
      <c r="BP54" s="55">
        <v>0</v>
      </c>
      <c r="BQ54" s="55">
        <v>0</v>
      </c>
      <c r="BR54" s="55">
        <v>0</v>
      </c>
      <c r="BS54" s="55">
        <v>0</v>
      </c>
      <c r="BT54" s="55">
        <v>0</v>
      </c>
      <c r="BU54" s="55">
        <v>0</v>
      </c>
      <c r="BV54" s="55">
        <v>0</v>
      </c>
      <c r="BW54" s="55">
        <v>0</v>
      </c>
      <c r="BX54" s="55">
        <v>0</v>
      </c>
      <c r="BY54" s="55">
        <v>0</v>
      </c>
      <c r="BZ54" s="55">
        <v>0</v>
      </c>
      <c r="CA54" s="478">
        <f t="shared" si="12"/>
        <v>0</v>
      </c>
      <c r="CB54" s="490">
        <v>0</v>
      </c>
      <c r="CC54" s="55">
        <v>0</v>
      </c>
      <c r="CD54" s="55">
        <v>0</v>
      </c>
      <c r="CE54" s="55">
        <v>0</v>
      </c>
      <c r="CF54" s="55">
        <v>0</v>
      </c>
      <c r="CG54" s="55">
        <v>0</v>
      </c>
      <c r="CH54" s="55">
        <f>216795.48/1000000</f>
        <v>0.21679548000000001</v>
      </c>
      <c r="CI54" s="55">
        <v>0</v>
      </c>
      <c r="CJ54" s="55">
        <v>0.26106149000000001</v>
      </c>
      <c r="CK54" s="55">
        <v>0.25834572</v>
      </c>
      <c r="CL54" s="55">
        <v>0</v>
      </c>
      <c r="CM54" s="161">
        <v>3.0064979999999998E-2</v>
      </c>
      <c r="CN54" s="478">
        <f t="shared" si="13"/>
        <v>0.76626767000000007</v>
      </c>
      <c r="CO54" s="55">
        <v>0</v>
      </c>
      <c r="CP54" s="55">
        <v>0.27495946999999998</v>
      </c>
      <c r="CQ54" s="55">
        <v>0</v>
      </c>
      <c r="CR54" s="55">
        <v>0</v>
      </c>
      <c r="CS54" s="55">
        <v>1.0911819999999999E-2</v>
      </c>
      <c r="CT54" s="55">
        <v>0</v>
      </c>
      <c r="CU54" s="55">
        <v>0</v>
      </c>
      <c r="CV54" s="55">
        <v>0.40361153000000005</v>
      </c>
      <c r="CW54" s="55">
        <v>4.8056149999999999E-2</v>
      </c>
      <c r="CX54" s="55">
        <v>5.7071129999999998E-2</v>
      </c>
      <c r="CY54" s="55">
        <v>3.4300000000000002E-6</v>
      </c>
      <c r="CZ54" s="55">
        <v>0</v>
      </c>
      <c r="DA54" s="490">
        <v>0</v>
      </c>
      <c r="DB54" s="577">
        <f t="shared" si="14"/>
        <v>0</v>
      </c>
      <c r="DC54" s="491">
        <f t="shared" si="15"/>
        <v>0</v>
      </c>
      <c r="DD54" s="480">
        <f t="shared" si="16"/>
        <v>0</v>
      </c>
      <c r="DE54" s="487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</row>
    <row r="55" spans="1:132" ht="20.100000000000001" customHeight="1" x14ac:dyDescent="0.25">
      <c r="A55" s="542"/>
      <c r="B55" s="469" t="s">
        <v>86</v>
      </c>
      <c r="C55" s="470" t="s">
        <v>87</v>
      </c>
      <c r="D55" s="485">
        <v>0</v>
      </c>
      <c r="E55" s="485">
        <v>0</v>
      </c>
      <c r="F55" s="485">
        <v>0</v>
      </c>
      <c r="G55" s="485">
        <v>0</v>
      </c>
      <c r="H55" s="485">
        <v>9.9999999999999995E-7</v>
      </c>
      <c r="I55" s="485">
        <v>0</v>
      </c>
      <c r="J55" s="485">
        <v>0</v>
      </c>
      <c r="K55" s="485">
        <v>0</v>
      </c>
      <c r="L55" s="485">
        <v>0</v>
      </c>
      <c r="M55" s="486">
        <v>0</v>
      </c>
      <c r="N55" s="486">
        <v>0</v>
      </c>
      <c r="O55" s="486">
        <v>0</v>
      </c>
      <c r="P55" s="487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9.9999999999999995E-7</v>
      </c>
      <c r="V55" s="485">
        <v>0</v>
      </c>
      <c r="W55" s="485">
        <v>0</v>
      </c>
      <c r="X55" s="485">
        <v>0</v>
      </c>
      <c r="Y55" s="485">
        <v>0</v>
      </c>
      <c r="Z55" s="486">
        <v>0</v>
      </c>
      <c r="AA55" s="486">
        <v>0</v>
      </c>
      <c r="AB55" s="486">
        <v>0</v>
      </c>
      <c r="AC55" s="487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9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12.558</v>
      </c>
      <c r="AX55" s="55">
        <v>9.7672399999999993</v>
      </c>
      <c r="AY55" s="55">
        <v>6.5339999999999998</v>
      </c>
      <c r="AZ55" s="55">
        <v>4.71</v>
      </c>
      <c r="BA55" s="55">
        <v>14.170030000000001</v>
      </c>
      <c r="BB55" s="490">
        <v>16.757999999999999</v>
      </c>
      <c r="BC55" s="55">
        <v>7.9180000000000001</v>
      </c>
      <c r="BD55" s="55">
        <v>6.5055500000000004</v>
      </c>
      <c r="BE55" s="55">
        <v>6.266</v>
      </c>
      <c r="BF55" s="55">
        <v>5.3570500000000001</v>
      </c>
      <c r="BG55" s="55">
        <v>7.516</v>
      </c>
      <c r="BH55" s="55">
        <v>10.430999999999999</v>
      </c>
      <c r="BI55" s="55">
        <v>6.6929999999999996</v>
      </c>
      <c r="BJ55" s="55">
        <v>7.2569299999999997</v>
      </c>
      <c r="BK55" s="55">
        <v>4.6710000000000003</v>
      </c>
      <c r="BL55" s="55">
        <v>2.7440000000000002</v>
      </c>
      <c r="BM55" s="55">
        <v>2.2109999999999999</v>
      </c>
      <c r="BN55" s="478">
        <f t="shared" si="10"/>
        <v>84.327529999999996</v>
      </c>
      <c r="BO55" s="55">
        <v>3.1219999999999999</v>
      </c>
      <c r="BP55" s="55">
        <v>2.5954999999999999</v>
      </c>
      <c r="BQ55" s="55">
        <v>1.7664500000000001</v>
      </c>
      <c r="BR55" s="55">
        <v>1.19</v>
      </c>
      <c r="BS55" s="55">
        <v>0.59928000000000003</v>
      </c>
      <c r="BT55" s="55">
        <v>0.375</v>
      </c>
      <c r="BU55" s="55">
        <v>0.83199999999999996</v>
      </c>
      <c r="BV55" s="55">
        <v>0.78200000000000003</v>
      </c>
      <c r="BW55" s="55">
        <v>0.78300000000000003</v>
      </c>
      <c r="BX55" s="55">
        <v>0.78400000000000003</v>
      </c>
      <c r="BY55" s="55">
        <v>0.217</v>
      </c>
      <c r="BZ55" s="55">
        <v>0.52500000000000002</v>
      </c>
      <c r="CA55" s="478">
        <f t="shared" si="12"/>
        <v>13.571230000000002</v>
      </c>
      <c r="CB55" s="490">
        <v>0.433</v>
      </c>
      <c r="CC55" s="55">
        <v>0.33910000000000001</v>
      </c>
      <c r="CD55" s="55">
        <v>0.55349999999999999</v>
      </c>
      <c r="CE55" s="55">
        <v>0.76</v>
      </c>
      <c r="CF55" s="55">
        <v>0.36255995999999996</v>
      </c>
      <c r="CG55" s="55">
        <v>1.0009999999999999</v>
      </c>
      <c r="CH55" s="55">
        <v>1.016</v>
      </c>
      <c r="CI55" s="55">
        <v>2.4260000000000002</v>
      </c>
      <c r="CJ55" s="55">
        <v>3.306</v>
      </c>
      <c r="CK55" s="55">
        <v>1.871</v>
      </c>
      <c r="CL55" s="55">
        <v>1.1180000000000001</v>
      </c>
      <c r="CM55" s="161">
        <v>0.159</v>
      </c>
      <c r="CN55" s="478">
        <f t="shared" si="13"/>
        <v>13.345159960000002</v>
      </c>
      <c r="CO55" s="55">
        <v>0.27400000000000002</v>
      </c>
      <c r="CP55" s="55">
        <v>0.61699999999999999</v>
      </c>
      <c r="CQ55" s="55">
        <v>1.1779999999999999</v>
      </c>
      <c r="CR55" s="55">
        <v>0.65610972999999995</v>
      </c>
      <c r="CS55" s="55">
        <v>0.99450000000000005</v>
      </c>
      <c r="CT55" s="55">
        <v>0.68200000000000005</v>
      </c>
      <c r="CU55" s="55">
        <v>1.117</v>
      </c>
      <c r="CV55" s="55">
        <v>2.5539999999999998</v>
      </c>
      <c r="CW55" s="55">
        <v>2.9049999999999998</v>
      </c>
      <c r="CX55" s="55">
        <v>1.5660000000000001</v>
      </c>
      <c r="CY55" s="55">
        <v>0.38800000000000001</v>
      </c>
      <c r="CZ55" s="55">
        <v>0.18</v>
      </c>
      <c r="DA55" s="490">
        <v>0.48899999999999999</v>
      </c>
      <c r="DB55" s="577">
        <f t="shared" si="14"/>
        <v>0.433</v>
      </c>
      <c r="DC55" s="491">
        <f t="shared" si="15"/>
        <v>0.27400000000000002</v>
      </c>
      <c r="DD55" s="480">
        <f t="shared" si="16"/>
        <v>0.48899999999999999</v>
      </c>
      <c r="DE55" s="487">
        <f t="shared" si="11"/>
        <v>78.467153284671511</v>
      </c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</row>
    <row r="56" spans="1:132" ht="20.100000000000001" customHeight="1" thickBot="1" x14ac:dyDescent="0.3">
      <c r="A56" s="542"/>
      <c r="B56" s="469" t="s">
        <v>152</v>
      </c>
      <c r="C56" s="470" t="s">
        <v>157</v>
      </c>
      <c r="D56" s="485">
        <v>0</v>
      </c>
      <c r="E56" s="485">
        <v>0</v>
      </c>
      <c r="F56" s="485">
        <v>0</v>
      </c>
      <c r="G56" s="485">
        <v>0</v>
      </c>
      <c r="H56" s="485">
        <v>9.9999999999999995E-7</v>
      </c>
      <c r="I56" s="485">
        <v>0</v>
      </c>
      <c r="J56" s="485">
        <v>0</v>
      </c>
      <c r="K56" s="485">
        <v>0</v>
      </c>
      <c r="L56" s="485">
        <v>0</v>
      </c>
      <c r="M56" s="486">
        <v>0</v>
      </c>
      <c r="N56" s="486">
        <v>0</v>
      </c>
      <c r="O56" s="486">
        <v>0</v>
      </c>
      <c r="P56" s="487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9.9999999999999995E-7</v>
      </c>
      <c r="V56" s="485">
        <v>0</v>
      </c>
      <c r="W56" s="485">
        <v>0</v>
      </c>
      <c r="X56" s="485">
        <v>0</v>
      </c>
      <c r="Y56" s="485">
        <v>0</v>
      </c>
      <c r="Z56" s="486">
        <v>0</v>
      </c>
      <c r="AA56" s="486">
        <v>0</v>
      </c>
      <c r="AB56" s="486">
        <v>0</v>
      </c>
      <c r="AC56" s="487">
        <v>0</v>
      </c>
      <c r="AD56" s="55">
        <v>0</v>
      </c>
      <c r="AE56" s="55">
        <v>0</v>
      </c>
      <c r="AF56" s="55">
        <v>0</v>
      </c>
      <c r="AG56" s="55">
        <v>10.40560022</v>
      </c>
      <c r="AH56" s="55">
        <v>15.458109589999999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90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90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8">
        <f t="shared" si="10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0.45314508000000003</v>
      </c>
      <c r="CA56" s="478">
        <f t="shared" si="12"/>
        <v>0.45314508000000003</v>
      </c>
      <c r="CB56" s="490">
        <v>0.17885816999999998</v>
      </c>
      <c r="CC56" s="55">
        <v>0.15600651000000001</v>
      </c>
      <c r="CD56" s="55">
        <v>0.22162144999999997</v>
      </c>
      <c r="CE56" s="55">
        <v>0.14514245000000001</v>
      </c>
      <c r="CF56" s="496">
        <v>9.4027979999999997E-2</v>
      </c>
      <c r="CG56" s="55">
        <v>0.17116213999999999</v>
      </c>
      <c r="CH56" s="55">
        <v>0.96377619999999986</v>
      </c>
      <c r="CI56" s="55">
        <v>0.16996040000000001</v>
      </c>
      <c r="CJ56" s="55">
        <v>0.14828888999999995</v>
      </c>
      <c r="CK56" s="55">
        <v>0.22782111999999996</v>
      </c>
      <c r="CL56" s="55">
        <v>0.19491111000000005</v>
      </c>
      <c r="CM56" s="161">
        <v>0.44530411999999986</v>
      </c>
      <c r="CN56" s="478">
        <f t="shared" si="13"/>
        <v>3.1168805399999995</v>
      </c>
      <c r="CO56" s="55">
        <v>0.21685721999999999</v>
      </c>
      <c r="CP56" s="55">
        <v>0.20882033999999991</v>
      </c>
      <c r="CQ56" s="55">
        <v>0.25203128000000002</v>
      </c>
      <c r="CR56" s="55">
        <v>0.32903795000000002</v>
      </c>
      <c r="CS56" s="55">
        <v>0.16898819000000004</v>
      </c>
      <c r="CT56" s="55">
        <v>0.26800272999999997</v>
      </c>
      <c r="CU56" s="55">
        <v>0.19461752000000004</v>
      </c>
      <c r="CV56" s="55">
        <v>0.46843628000000009</v>
      </c>
      <c r="CW56" s="55">
        <v>0.27690245000000002</v>
      </c>
      <c r="CX56" s="55">
        <v>0.38177160000000004</v>
      </c>
      <c r="CY56" s="55">
        <v>0.25540491999999998</v>
      </c>
      <c r="CZ56" s="55">
        <v>0.36662476999999982</v>
      </c>
      <c r="DA56" s="490">
        <v>0.35493989999999997</v>
      </c>
      <c r="DB56" s="577">
        <f t="shared" si="14"/>
        <v>0.17885816999999998</v>
      </c>
      <c r="DC56" s="491">
        <f t="shared" si="15"/>
        <v>0.21685721999999999</v>
      </c>
      <c r="DD56" s="480">
        <f t="shared" si="16"/>
        <v>0.35493989999999997</v>
      </c>
      <c r="DE56" s="487">
        <f t="shared" si="11"/>
        <v>63.67446746758074</v>
      </c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</row>
    <row r="57" spans="1:132" ht="20.100000000000001" customHeight="1" x14ac:dyDescent="0.3">
      <c r="A57" s="542"/>
      <c r="B57" s="497" t="s">
        <v>50</v>
      </c>
      <c r="C57" s="498"/>
      <c r="D57" s="499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1"/>
      <c r="P57" s="502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2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3"/>
      <c r="AO57" s="503"/>
      <c r="AP57" s="504"/>
      <c r="AQ57" s="503"/>
      <c r="AR57" s="503"/>
      <c r="AS57" s="503"/>
      <c r="AT57" s="503"/>
      <c r="AU57" s="503"/>
      <c r="AV57" s="503"/>
      <c r="AW57" s="503"/>
      <c r="AX57" s="503"/>
      <c r="AY57" s="503"/>
      <c r="AZ57" s="503"/>
      <c r="BA57" s="503"/>
      <c r="BB57" s="504"/>
      <c r="BC57" s="503"/>
      <c r="BD57" s="503"/>
      <c r="BE57" s="503"/>
      <c r="BF57" s="503"/>
      <c r="BG57" s="503"/>
      <c r="BH57" s="503"/>
      <c r="BI57" s="503"/>
      <c r="BJ57" s="503"/>
      <c r="BK57" s="503"/>
      <c r="BL57" s="503"/>
      <c r="BM57" s="503"/>
      <c r="BN57" s="502"/>
      <c r="BO57" s="503"/>
      <c r="BP57" s="503"/>
      <c r="BQ57" s="503"/>
      <c r="BR57" s="503"/>
      <c r="BS57" s="503"/>
      <c r="BT57" s="503"/>
      <c r="BU57" s="503"/>
      <c r="BV57" s="503"/>
      <c r="BW57" s="503"/>
      <c r="BX57" s="503"/>
      <c r="BY57" s="503"/>
      <c r="BZ57" s="503"/>
      <c r="CA57" s="518"/>
      <c r="CB57" s="504"/>
      <c r="CC57" s="503"/>
      <c r="CD57" s="503"/>
      <c r="CE57" s="503"/>
      <c r="CF57" s="491"/>
      <c r="CG57" s="503"/>
      <c r="CH57" s="503"/>
      <c r="CI57" s="503"/>
      <c r="CJ57" s="503"/>
      <c r="CK57" s="503"/>
      <c r="CL57" s="503"/>
      <c r="CM57" s="505"/>
      <c r="CN57" s="502"/>
      <c r="CO57" s="503"/>
      <c r="CP57" s="503"/>
      <c r="CQ57" s="503"/>
      <c r="CR57" s="503"/>
      <c r="CS57" s="503"/>
      <c r="CT57" s="503"/>
      <c r="CU57" s="503"/>
      <c r="CV57" s="503"/>
      <c r="CW57" s="503"/>
      <c r="CX57" s="503"/>
      <c r="CY57" s="503"/>
      <c r="CZ57" s="503"/>
      <c r="DA57" s="502"/>
      <c r="DB57" s="504"/>
      <c r="DC57" s="503"/>
      <c r="DD57" s="505"/>
      <c r="DE57" s="502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</row>
    <row r="58" spans="1:132" ht="20.100000000000001" customHeight="1" thickBot="1" x14ac:dyDescent="0.3">
      <c r="A58" s="542"/>
      <c r="B58" s="625" t="s">
        <v>49</v>
      </c>
      <c r="C58" s="626"/>
      <c r="D58" s="506">
        <f t="shared" ref="D58:AI58" si="17">SUM(D59:D92)</f>
        <v>4689.9648305551009</v>
      </c>
      <c r="E58" s="506">
        <f t="shared" si="17"/>
        <v>4191.7096283394003</v>
      </c>
      <c r="F58" s="506">
        <f t="shared" si="17"/>
        <v>5015.6659201291004</v>
      </c>
      <c r="G58" s="506">
        <f t="shared" si="17"/>
        <v>4338.2436834597993</v>
      </c>
      <c r="H58" s="506">
        <f t="shared" si="17"/>
        <v>4565.3605952363996</v>
      </c>
      <c r="I58" s="506">
        <f t="shared" si="17"/>
        <v>4610.9462302283009</v>
      </c>
      <c r="J58" s="506">
        <f t="shared" si="17"/>
        <v>4278.6927981094996</v>
      </c>
      <c r="K58" s="506">
        <f t="shared" si="17"/>
        <v>4649.5456745374995</v>
      </c>
      <c r="L58" s="506">
        <f t="shared" si="17"/>
        <v>4667.7815647556999</v>
      </c>
      <c r="M58" s="506">
        <f t="shared" si="17"/>
        <v>5114.158870105699</v>
      </c>
      <c r="N58" s="506">
        <f t="shared" si="17"/>
        <v>5454.9750823728</v>
      </c>
      <c r="O58" s="506">
        <f t="shared" si="17"/>
        <v>5202.1439498443006</v>
      </c>
      <c r="P58" s="507">
        <f t="shared" si="17"/>
        <v>56779.188827673592</v>
      </c>
      <c r="Q58" s="506">
        <f t="shared" si="17"/>
        <v>3970.4921295812001</v>
      </c>
      <c r="R58" s="506">
        <f t="shared" si="17"/>
        <v>3909.6077136508002</v>
      </c>
      <c r="S58" s="506">
        <f t="shared" si="17"/>
        <v>4402.6514327174</v>
      </c>
      <c r="T58" s="506">
        <f t="shared" si="17"/>
        <v>5411.4253134959999</v>
      </c>
      <c r="U58" s="506">
        <f t="shared" si="17"/>
        <v>5686.0479325847</v>
      </c>
      <c r="V58" s="506">
        <f t="shared" si="17"/>
        <v>5569.5267775495986</v>
      </c>
      <c r="W58" s="506">
        <f t="shared" si="17"/>
        <v>5105.6146180993001</v>
      </c>
      <c r="X58" s="506">
        <f t="shared" si="17"/>
        <v>4495.0274201536995</v>
      </c>
      <c r="Y58" s="506">
        <f t="shared" si="17"/>
        <v>4458.7314604067997</v>
      </c>
      <c r="Z58" s="506">
        <f t="shared" si="17"/>
        <v>5266.4151206973002</v>
      </c>
      <c r="AA58" s="506">
        <f t="shared" si="17"/>
        <v>4752.8657592733998</v>
      </c>
      <c r="AB58" s="506">
        <f t="shared" si="17"/>
        <v>8643.8833650990018</v>
      </c>
      <c r="AC58" s="507">
        <f t="shared" si="17"/>
        <v>61672.289043309196</v>
      </c>
      <c r="AD58" s="506">
        <f t="shared" si="17"/>
        <v>3986.3241642464</v>
      </c>
      <c r="AE58" s="506">
        <f t="shared" si="17"/>
        <v>3726.8186503882994</v>
      </c>
      <c r="AF58" s="506">
        <f t="shared" si="17"/>
        <v>4613.3376842065991</v>
      </c>
      <c r="AG58" s="506">
        <f t="shared" si="17"/>
        <v>5052.1325917272998</v>
      </c>
      <c r="AH58" s="506">
        <f t="shared" si="17"/>
        <v>6951.1997780979</v>
      </c>
      <c r="AI58" s="506">
        <f t="shared" si="17"/>
        <v>5287.2290792411995</v>
      </c>
      <c r="AJ58" s="506">
        <f t="shared" ref="AJ58:BM58" si="18">SUM(AJ59:AJ92)</f>
        <v>6323.3429689190989</v>
      </c>
      <c r="AK58" s="506">
        <f t="shared" si="18"/>
        <v>5555.3401794089996</v>
      </c>
      <c r="AL58" s="506">
        <f t="shared" si="18"/>
        <v>5784.9731938956011</v>
      </c>
      <c r="AM58" s="506">
        <f t="shared" si="18"/>
        <v>5163.3652042572012</v>
      </c>
      <c r="AN58" s="506">
        <f t="shared" si="18"/>
        <v>4859.1265885191015</v>
      </c>
      <c r="AO58" s="506">
        <f t="shared" si="18"/>
        <v>6607.416919397001</v>
      </c>
      <c r="AP58" s="508">
        <f t="shared" si="18"/>
        <v>4618.2723134926</v>
      </c>
      <c r="AQ58" s="506">
        <f t="shared" si="18"/>
        <v>4635.9768907788002</v>
      </c>
      <c r="AR58" s="506">
        <f t="shared" si="18"/>
        <v>5454.7592298248001</v>
      </c>
      <c r="AS58" s="506">
        <f t="shared" si="18"/>
        <v>5057.6729702407993</v>
      </c>
      <c r="AT58" s="506">
        <f t="shared" si="18"/>
        <v>8553.3562804424</v>
      </c>
      <c r="AU58" s="506">
        <f t="shared" si="18"/>
        <v>5964.2855463198011</v>
      </c>
      <c r="AV58" s="506">
        <f t="shared" si="18"/>
        <v>5183.7172721292</v>
      </c>
      <c r="AW58" s="506">
        <f t="shared" si="18"/>
        <v>5586.3437490042015</v>
      </c>
      <c r="AX58" s="506">
        <f t="shared" si="18"/>
        <v>3771.7417385942008</v>
      </c>
      <c r="AY58" s="506">
        <f t="shared" si="18"/>
        <v>7214.0924920610005</v>
      </c>
      <c r="AZ58" s="506">
        <f t="shared" si="18"/>
        <v>5258.6544399046006</v>
      </c>
      <c r="BA58" s="506">
        <f t="shared" si="18"/>
        <v>5435.6325167088007</v>
      </c>
      <c r="BB58" s="508">
        <f t="shared" si="18"/>
        <v>6375.1665303746004</v>
      </c>
      <c r="BC58" s="506">
        <f t="shared" si="18"/>
        <v>6015.4791263112011</v>
      </c>
      <c r="BD58" s="506">
        <f t="shared" si="18"/>
        <v>6719.5524644752004</v>
      </c>
      <c r="BE58" s="506">
        <f t="shared" si="18"/>
        <v>6734.2817306561992</v>
      </c>
      <c r="BF58" s="506">
        <f t="shared" si="18"/>
        <v>7127.0025202348006</v>
      </c>
      <c r="BG58" s="506">
        <f t="shared" si="18"/>
        <v>9289.7074268459983</v>
      </c>
      <c r="BH58" s="506">
        <f t="shared" si="18"/>
        <v>7282.3463852356017</v>
      </c>
      <c r="BI58" s="506">
        <f t="shared" si="18"/>
        <v>9305.3161126478008</v>
      </c>
      <c r="BJ58" s="506">
        <f t="shared" si="18"/>
        <v>8168.5052450652011</v>
      </c>
      <c r="BK58" s="506">
        <f t="shared" si="18"/>
        <v>7926.6117710556009</v>
      </c>
      <c r="BL58" s="506">
        <f t="shared" si="18"/>
        <v>7115.4513615079986</v>
      </c>
      <c r="BM58" s="506">
        <f t="shared" si="18"/>
        <v>7759.1435510413985</v>
      </c>
      <c r="BN58" s="507">
        <f t="shared" ref="BN58:BN82" si="19">SUM(BB58:BM58)</f>
        <v>89818.564225451599</v>
      </c>
      <c r="BO58" s="506">
        <f t="shared" ref="BO58:CF58" si="20">SUM(BO59:BO92)</f>
        <v>7585.4170124348002</v>
      </c>
      <c r="BP58" s="506">
        <f t="shared" si="20"/>
        <v>7372.1536647331995</v>
      </c>
      <c r="BQ58" s="506">
        <f t="shared" si="20"/>
        <v>8056.6277987748017</v>
      </c>
      <c r="BR58" s="506">
        <f t="shared" si="20"/>
        <v>8769.8405524964001</v>
      </c>
      <c r="BS58" s="506">
        <f t="shared" si="20"/>
        <v>10270.979978268801</v>
      </c>
      <c r="BT58" s="506">
        <f t="shared" si="20"/>
        <v>8232.4818560725998</v>
      </c>
      <c r="BU58" s="506">
        <f t="shared" si="20"/>
        <v>7644.6221167595995</v>
      </c>
      <c r="BV58" s="506">
        <f t="shared" si="20"/>
        <v>8439.6501898457991</v>
      </c>
      <c r="BW58" s="506">
        <f t="shared" si="20"/>
        <v>6862.4534512855989</v>
      </c>
      <c r="BX58" s="506">
        <f t="shared" si="20"/>
        <v>7075.8298657130008</v>
      </c>
      <c r="BY58" s="506">
        <f t="shared" si="20"/>
        <v>4829.3637549036011</v>
      </c>
      <c r="BZ58" s="506">
        <f t="shared" si="20"/>
        <v>6507.3477857933995</v>
      </c>
      <c r="CA58" s="507">
        <f t="shared" si="12"/>
        <v>91646.76802708162</v>
      </c>
      <c r="CB58" s="508">
        <f t="shared" si="20"/>
        <v>5571.6336878048014</v>
      </c>
      <c r="CC58" s="506">
        <f t="shared" si="20"/>
        <v>4478.8057195518013</v>
      </c>
      <c r="CD58" s="506">
        <f t="shared" si="20"/>
        <v>4736.3417650191986</v>
      </c>
      <c r="CE58" s="506">
        <f t="shared" si="20"/>
        <v>5908.6052673634003</v>
      </c>
      <c r="CF58" s="506">
        <f t="shared" si="20"/>
        <v>4496.2998157112006</v>
      </c>
      <c r="CG58" s="506">
        <f t="shared" ref="CG58" si="21">SUM(CG59:CG92)</f>
        <v>5054.1233430226011</v>
      </c>
      <c r="CH58" s="506">
        <f t="shared" ref="CH58:DA58" si="22">SUM(CH59:CH92)</f>
        <v>3953.6048690754001</v>
      </c>
      <c r="CI58" s="506">
        <f t="shared" si="22"/>
        <v>4349.7098469565999</v>
      </c>
      <c r="CJ58" s="506">
        <f t="shared" si="22"/>
        <v>4113.7246347945993</v>
      </c>
      <c r="CK58" s="506">
        <f t="shared" si="22"/>
        <v>5437.5189603882</v>
      </c>
      <c r="CL58" s="506">
        <f t="shared" si="22"/>
        <v>3793.1612220389998</v>
      </c>
      <c r="CM58" s="509">
        <f t="shared" si="22"/>
        <v>8808.459308026002</v>
      </c>
      <c r="CN58" s="507">
        <f>SUM(CB58:CM58)</f>
        <v>60701.988439752808</v>
      </c>
      <c r="CO58" s="506">
        <f t="shared" si="22"/>
        <v>4851.9121651937985</v>
      </c>
      <c r="CP58" s="506">
        <f t="shared" si="22"/>
        <v>4787.3884944312022</v>
      </c>
      <c r="CQ58" s="506">
        <f t="shared" si="22"/>
        <v>8016.0579127131996</v>
      </c>
      <c r="CR58" s="506">
        <f t="shared" si="22"/>
        <v>8888.0407679685995</v>
      </c>
      <c r="CS58" s="506">
        <f t="shared" si="22"/>
        <v>7518.3576597723995</v>
      </c>
      <c r="CT58" s="506">
        <f t="shared" si="22"/>
        <v>6454.7380509318</v>
      </c>
      <c r="CU58" s="506">
        <f t="shared" si="22"/>
        <v>4955.5009089194</v>
      </c>
      <c r="CV58" s="506">
        <f t="shared" si="22"/>
        <v>5577.9716573083988</v>
      </c>
      <c r="CW58" s="506">
        <f t="shared" si="22"/>
        <v>5623.4346014321973</v>
      </c>
      <c r="CX58" s="506">
        <f t="shared" si="22"/>
        <v>5188.2527657254004</v>
      </c>
      <c r="CY58" s="506">
        <f t="shared" si="22"/>
        <v>6854.5148615804019</v>
      </c>
      <c r="CZ58" s="506">
        <f t="shared" si="22"/>
        <v>5314.4497950180003</v>
      </c>
      <c r="DA58" s="507">
        <f t="shared" si="22"/>
        <v>4320.2583154303993</v>
      </c>
      <c r="DB58" s="508">
        <f t="shared" si="14"/>
        <v>5571.6336878048014</v>
      </c>
      <c r="DC58" s="506">
        <f t="shared" si="15"/>
        <v>4851.9121651937985</v>
      </c>
      <c r="DD58" s="509">
        <f t="shared" si="16"/>
        <v>4320.2583154303993</v>
      </c>
      <c r="DE58" s="507">
        <f t="shared" si="11"/>
        <v>-10.957614887947242</v>
      </c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</row>
    <row r="59" spans="1:132" ht="20.100000000000001" customHeight="1" x14ac:dyDescent="0.25">
      <c r="A59" s="542"/>
      <c r="B59" s="483" t="s">
        <v>8</v>
      </c>
      <c r="C59" s="484" t="s">
        <v>132</v>
      </c>
      <c r="D59" s="510">
        <v>1562.1593973027002</v>
      </c>
      <c r="E59" s="510">
        <v>1254.5744246305001</v>
      </c>
      <c r="F59" s="510">
        <v>1447.5499792345001</v>
      </c>
      <c r="G59" s="510">
        <v>1254.6055957251001</v>
      </c>
      <c r="H59" s="510">
        <v>1531.3823246091001</v>
      </c>
      <c r="I59" s="510">
        <v>1489.9658907456003</v>
      </c>
      <c r="J59" s="510">
        <v>1434.1184067905999</v>
      </c>
      <c r="K59" s="510">
        <v>1565.4125118848001</v>
      </c>
      <c r="L59" s="510">
        <v>2104.8474044560999</v>
      </c>
      <c r="M59" s="510">
        <v>2230.7098687052999</v>
      </c>
      <c r="N59" s="510">
        <v>2193.8315722890002</v>
      </c>
      <c r="O59" s="510">
        <v>2424.6737655455004</v>
      </c>
      <c r="P59" s="487">
        <v>20493.831141918799</v>
      </c>
      <c r="Q59" s="55">
        <v>1475.5306286831001</v>
      </c>
      <c r="R59" s="55">
        <v>1454.0854648343</v>
      </c>
      <c r="S59" s="55">
        <v>1500.7559655497998</v>
      </c>
      <c r="T59" s="55">
        <v>2303.9623607486997</v>
      </c>
      <c r="U59" s="55">
        <v>2440.6562358749993</v>
      </c>
      <c r="V59" s="55">
        <v>2497.0178931055998</v>
      </c>
      <c r="W59" s="55">
        <v>2481.5497622861999</v>
      </c>
      <c r="X59" s="55">
        <v>1886.6021877583</v>
      </c>
      <c r="Y59" s="55">
        <v>1774.9527844110999</v>
      </c>
      <c r="Z59" s="511">
        <v>1957.8628642259998</v>
      </c>
      <c r="AA59" s="511">
        <v>1476.6795085362996</v>
      </c>
      <c r="AB59" s="511">
        <v>2032.617411894</v>
      </c>
      <c r="AC59" s="487">
        <v>23282.273067908402</v>
      </c>
      <c r="AD59" s="488">
        <v>1281.8752035745999</v>
      </c>
      <c r="AE59" s="488">
        <v>1155.2978875926999</v>
      </c>
      <c r="AF59" s="488">
        <v>1636.688959518</v>
      </c>
      <c r="AG59" s="488">
        <v>1856.6713996547999</v>
      </c>
      <c r="AH59" s="488">
        <v>3104.7159931358997</v>
      </c>
      <c r="AI59" s="488">
        <v>1959.3058074217997</v>
      </c>
      <c r="AJ59" s="488">
        <v>1470.1450938312996</v>
      </c>
      <c r="AK59" s="488">
        <v>1278.7123556355002</v>
      </c>
      <c r="AL59" s="488">
        <v>1368.2354501886002</v>
      </c>
      <c r="AM59" s="512">
        <v>1120.5170219967001</v>
      </c>
      <c r="AN59" s="512">
        <v>1216.3792236471004</v>
      </c>
      <c r="AO59" s="512">
        <v>1965.7214208002003</v>
      </c>
      <c r="AP59" s="513">
        <v>1170.9978879101998</v>
      </c>
      <c r="AQ59" s="55">
        <v>1055.4933293982003</v>
      </c>
      <c r="AR59" s="55">
        <v>1215.8139018606</v>
      </c>
      <c r="AS59" s="55">
        <v>1353.6478003663999</v>
      </c>
      <c r="AT59" s="55">
        <v>2098.5828104387997</v>
      </c>
      <c r="AU59" s="55">
        <v>1596.0363989920002</v>
      </c>
      <c r="AV59" s="55">
        <v>844.2447791315999</v>
      </c>
      <c r="AW59" s="55">
        <v>1013.7604534050004</v>
      </c>
      <c r="AX59" s="55">
        <v>759.93506075899973</v>
      </c>
      <c r="AY59" s="55">
        <v>1474.1087518220002</v>
      </c>
      <c r="AZ59" s="55">
        <v>877.42578923999997</v>
      </c>
      <c r="BA59" s="55">
        <v>1000.5263678536002</v>
      </c>
      <c r="BB59" s="489">
        <v>1678.1043752144008</v>
      </c>
      <c r="BC59" s="55">
        <v>1339.4455129369996</v>
      </c>
      <c r="BD59" s="55">
        <v>979.89181054799985</v>
      </c>
      <c r="BE59" s="55">
        <v>1286.2205159257996</v>
      </c>
      <c r="BF59" s="55">
        <v>932.78745892639972</v>
      </c>
      <c r="BG59" s="55">
        <v>1380.5176661093999</v>
      </c>
      <c r="BH59" s="55">
        <v>1234.6345538814005</v>
      </c>
      <c r="BI59" s="55">
        <v>1898.1607772049999</v>
      </c>
      <c r="BJ59" s="55">
        <v>1151.6552876443998</v>
      </c>
      <c r="BK59" s="55">
        <v>1565.5510911908</v>
      </c>
      <c r="BL59" s="55">
        <v>997.22806832879996</v>
      </c>
      <c r="BM59" s="55">
        <v>1467.3159836635998</v>
      </c>
      <c r="BN59" s="478">
        <f t="shared" si="19"/>
        <v>15911.513101575001</v>
      </c>
      <c r="BO59" s="488">
        <v>2061.7677420843997</v>
      </c>
      <c r="BP59" s="488">
        <v>2097.8977621951999</v>
      </c>
      <c r="BQ59" s="488">
        <v>2539.2275475322003</v>
      </c>
      <c r="BR59" s="488">
        <v>2540.2341732305999</v>
      </c>
      <c r="BS59" s="488">
        <v>3108.7618545886003</v>
      </c>
      <c r="BT59" s="488">
        <v>2055.1778978709999</v>
      </c>
      <c r="BU59" s="488">
        <v>1486.9222298504005</v>
      </c>
      <c r="BV59" s="488">
        <v>1997.6336423525995</v>
      </c>
      <c r="BW59" s="488">
        <v>711.07254882999996</v>
      </c>
      <c r="BX59" s="55">
        <v>730.59</v>
      </c>
      <c r="BY59" s="55">
        <v>290.76</v>
      </c>
      <c r="BZ59" s="55">
        <v>370.44</v>
      </c>
      <c r="CA59" s="518">
        <f t="shared" si="12"/>
        <v>19990.485398534998</v>
      </c>
      <c r="CB59" s="490">
        <v>552.23</v>
      </c>
      <c r="CC59" s="55">
        <v>78.89</v>
      </c>
      <c r="CD59" s="55">
        <v>0</v>
      </c>
      <c r="CE59" s="55">
        <v>19.207999999999998</v>
      </c>
      <c r="CF59" s="55">
        <v>13.72</v>
      </c>
      <c r="CG59" s="55">
        <v>13.72</v>
      </c>
      <c r="CH59" s="55">
        <v>89.18</v>
      </c>
      <c r="CI59" s="55">
        <v>209.23</v>
      </c>
      <c r="CJ59" s="55">
        <v>54.88</v>
      </c>
      <c r="CK59" s="55">
        <v>251.762</v>
      </c>
      <c r="CL59" s="55">
        <v>96.04</v>
      </c>
      <c r="CM59" s="161">
        <v>513.12800000000004</v>
      </c>
      <c r="CN59" s="478">
        <f>SUM(CB59:CM59)</f>
        <v>1891.9880000000003</v>
      </c>
      <c r="CO59" s="55">
        <v>20.58</v>
      </c>
      <c r="CP59" s="55">
        <v>521.36</v>
      </c>
      <c r="CQ59" s="55">
        <v>661.99</v>
      </c>
      <c r="CR59" s="55">
        <v>351.90428000000003</v>
      </c>
      <c r="CS59" s="55">
        <v>517.90941999999995</v>
      </c>
      <c r="CT59" s="55">
        <v>415.03</v>
      </c>
      <c r="CU59" s="55">
        <v>380.73</v>
      </c>
      <c r="CV59" s="55">
        <v>663.70500000000004</v>
      </c>
      <c r="CW59" s="55">
        <v>627.69000000000005</v>
      </c>
      <c r="CX59" s="55">
        <v>658.56</v>
      </c>
      <c r="CY59" s="55">
        <v>610.54</v>
      </c>
      <c r="CZ59" s="55">
        <v>411.6</v>
      </c>
      <c r="DA59" s="490">
        <v>205.8</v>
      </c>
      <c r="DB59" s="577">
        <f t="shared" si="14"/>
        <v>552.23</v>
      </c>
      <c r="DC59" s="491">
        <f t="shared" si="15"/>
        <v>20.58</v>
      </c>
      <c r="DD59" s="480">
        <f t="shared" si="16"/>
        <v>205.8</v>
      </c>
      <c r="DE59" s="487">
        <f t="shared" si="11"/>
        <v>900.00000000000023</v>
      </c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</row>
    <row r="60" spans="1:132" ht="20.100000000000001" customHeight="1" x14ac:dyDescent="0.25">
      <c r="A60" s="542"/>
      <c r="B60" s="469" t="s">
        <v>9</v>
      </c>
      <c r="C60" s="470" t="s">
        <v>10</v>
      </c>
      <c r="D60" s="485">
        <v>131.48325667539996</v>
      </c>
      <c r="E60" s="485">
        <v>104.2165446753</v>
      </c>
      <c r="F60" s="485">
        <v>218.18679827009998</v>
      </c>
      <c r="G60" s="485">
        <v>181.93757174590002</v>
      </c>
      <c r="H60" s="485">
        <v>164.96112079869999</v>
      </c>
      <c r="I60" s="485">
        <v>95.616960696599989</v>
      </c>
      <c r="J60" s="485">
        <v>110.62603358509999</v>
      </c>
      <c r="K60" s="485">
        <v>65.502185279100004</v>
      </c>
      <c r="L60" s="485">
        <v>33.711037388099996</v>
      </c>
      <c r="M60" s="485">
        <v>34.237893484799997</v>
      </c>
      <c r="N60" s="485">
        <v>323.0249226663999</v>
      </c>
      <c r="O60" s="485">
        <v>92.637045440699978</v>
      </c>
      <c r="P60" s="487">
        <v>1556.1413707062</v>
      </c>
      <c r="Q60" s="55">
        <v>39.618683440200002</v>
      </c>
      <c r="R60" s="55">
        <v>91.493837401800008</v>
      </c>
      <c r="S60" s="55">
        <v>190.27121077440006</v>
      </c>
      <c r="T60" s="55">
        <v>86.255620817699977</v>
      </c>
      <c r="U60" s="55">
        <v>119.13066044449999</v>
      </c>
      <c r="V60" s="55">
        <v>104.45241721199999</v>
      </c>
      <c r="W60" s="55">
        <v>70.287291851500001</v>
      </c>
      <c r="X60" s="55">
        <v>62.701266941699998</v>
      </c>
      <c r="Y60" s="55">
        <v>82.403019950899989</v>
      </c>
      <c r="Z60" s="511">
        <v>262.55769037060003</v>
      </c>
      <c r="AA60" s="511">
        <v>123.09305794500001</v>
      </c>
      <c r="AB60" s="511">
        <v>137.76310351700002</v>
      </c>
      <c r="AC60" s="487">
        <v>1370.0278606673</v>
      </c>
      <c r="AD60" s="55">
        <v>100.39824001860002</v>
      </c>
      <c r="AE60" s="55">
        <v>108.23042395470002</v>
      </c>
      <c r="AF60" s="55">
        <v>90.644975914200003</v>
      </c>
      <c r="AG60" s="55">
        <v>64.164786937300008</v>
      </c>
      <c r="AH60" s="55">
        <v>102.21757599819999</v>
      </c>
      <c r="AI60" s="55">
        <v>121.2649001103</v>
      </c>
      <c r="AJ60" s="55">
        <v>544.56783102560019</v>
      </c>
      <c r="AK60" s="55">
        <v>89.538989122500013</v>
      </c>
      <c r="AL60" s="55">
        <v>229.51234678379998</v>
      </c>
      <c r="AM60" s="244">
        <v>126.9194796753</v>
      </c>
      <c r="AN60" s="244">
        <v>186.8250322591</v>
      </c>
      <c r="AO60" s="244">
        <v>157.45421174000003</v>
      </c>
      <c r="AP60" s="513">
        <v>59.867165462999999</v>
      </c>
      <c r="AQ60" s="55">
        <v>245.52839318559998</v>
      </c>
      <c r="AR60" s="55">
        <v>226.18580663980001</v>
      </c>
      <c r="AS60" s="55">
        <v>155.66472826100005</v>
      </c>
      <c r="AT60" s="55">
        <v>284.34489528339998</v>
      </c>
      <c r="AU60" s="55">
        <v>81.708595708600015</v>
      </c>
      <c r="AV60" s="55">
        <v>125.92879801039999</v>
      </c>
      <c r="AW60" s="55">
        <v>157.37515058300002</v>
      </c>
      <c r="AX60" s="55">
        <v>47.896061409000005</v>
      </c>
      <c r="AY60" s="55">
        <v>140.19598309780005</v>
      </c>
      <c r="AZ60" s="55">
        <v>57.66187646100002</v>
      </c>
      <c r="BA60" s="55">
        <v>96.480842396399993</v>
      </c>
      <c r="BB60" s="490">
        <v>90.242612010600013</v>
      </c>
      <c r="BC60" s="55">
        <v>395.22043315440004</v>
      </c>
      <c r="BD60" s="55">
        <v>414.13818545679999</v>
      </c>
      <c r="BE60" s="55">
        <v>192.810955638</v>
      </c>
      <c r="BF60" s="55">
        <v>371.54784499840002</v>
      </c>
      <c r="BG60" s="55">
        <v>403.84954949920007</v>
      </c>
      <c r="BH60" s="55">
        <v>273.63631900640002</v>
      </c>
      <c r="BI60" s="55">
        <v>371.37056819240001</v>
      </c>
      <c r="BJ60" s="55">
        <v>398.43949364240001</v>
      </c>
      <c r="BK60" s="55">
        <v>173.64024934200003</v>
      </c>
      <c r="BL60" s="55">
        <v>219.32608460699998</v>
      </c>
      <c r="BM60" s="55">
        <v>149.807631792</v>
      </c>
      <c r="BN60" s="478">
        <f t="shared" si="19"/>
        <v>3454.0299273395999</v>
      </c>
      <c r="BO60" s="55">
        <v>246.21485301139998</v>
      </c>
      <c r="BP60" s="55">
        <v>129.60131314199998</v>
      </c>
      <c r="BQ60" s="55">
        <v>179.7978633402</v>
      </c>
      <c r="BR60" s="55">
        <v>132.04830704100002</v>
      </c>
      <c r="BS60" s="55">
        <v>254.67848489020008</v>
      </c>
      <c r="BT60" s="55">
        <v>219.17365506399997</v>
      </c>
      <c r="BU60" s="55">
        <v>198.8625894276</v>
      </c>
      <c r="BV60" s="55">
        <v>184.83606336160005</v>
      </c>
      <c r="BW60" s="55">
        <v>218.62054650379994</v>
      </c>
      <c r="BX60" s="55">
        <v>217.72078794340001</v>
      </c>
      <c r="BY60" s="55">
        <v>174.99036743240012</v>
      </c>
      <c r="BZ60" s="55">
        <v>189.21403942139992</v>
      </c>
      <c r="CA60" s="478">
        <f t="shared" si="12"/>
        <v>2345.7588705789999</v>
      </c>
      <c r="CB60" s="490">
        <v>75.719996332400001</v>
      </c>
      <c r="CC60" s="55">
        <v>214.25759164879997</v>
      </c>
      <c r="CD60" s="55">
        <v>136.86613820599999</v>
      </c>
      <c r="CE60" s="55">
        <v>346.21909567979992</v>
      </c>
      <c r="CF60" s="55">
        <v>91.060549018599971</v>
      </c>
      <c r="CG60" s="55">
        <v>270.33006009799999</v>
      </c>
      <c r="CH60" s="55">
        <v>161.46975492899989</v>
      </c>
      <c r="CI60" s="55">
        <v>75.090127527799993</v>
      </c>
      <c r="CJ60" s="55">
        <v>104.25107892079998</v>
      </c>
      <c r="CK60" s="55">
        <v>137.51799495700001</v>
      </c>
      <c r="CL60" s="55">
        <v>84.423763608800044</v>
      </c>
      <c r="CM60" s="161">
        <v>271.64475248119999</v>
      </c>
      <c r="CN60" s="478">
        <f t="shared" ref="CN60:CN92" si="23">SUM(CB60:CM60)</f>
        <v>1968.8509034081997</v>
      </c>
      <c r="CO60" s="55">
        <v>262.04265318140006</v>
      </c>
      <c r="CP60" s="55">
        <v>71.54677954200001</v>
      </c>
      <c r="CQ60" s="55">
        <v>603.28535668520033</v>
      </c>
      <c r="CR60" s="55">
        <v>1005.1739689418001</v>
      </c>
      <c r="CS60" s="55">
        <v>403.40524012739991</v>
      </c>
      <c r="CT60" s="55">
        <v>296.47015444480002</v>
      </c>
      <c r="CU60" s="55">
        <v>120.30236636600002</v>
      </c>
      <c r="CV60" s="55">
        <v>118.76490357759998</v>
      </c>
      <c r="CW60" s="55">
        <v>106.20636016199998</v>
      </c>
      <c r="CX60" s="55">
        <v>149.4023043016</v>
      </c>
      <c r="CY60" s="55">
        <v>318.38622876199992</v>
      </c>
      <c r="CZ60" s="55">
        <v>129.33750587380001</v>
      </c>
      <c r="DA60" s="490">
        <v>182.40914731059996</v>
      </c>
      <c r="DB60" s="577">
        <f t="shared" si="14"/>
        <v>75.719996332400001</v>
      </c>
      <c r="DC60" s="491">
        <f t="shared" si="15"/>
        <v>262.04265318140006</v>
      </c>
      <c r="DD60" s="480">
        <f t="shared" si="16"/>
        <v>182.40914731059996</v>
      </c>
      <c r="DE60" s="487">
        <f t="shared" si="11"/>
        <v>-30.38952052423064</v>
      </c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</row>
    <row r="61" spans="1:132" ht="20.100000000000001" customHeight="1" x14ac:dyDescent="0.25">
      <c r="A61" s="542"/>
      <c r="B61" s="469" t="s">
        <v>11</v>
      </c>
      <c r="C61" s="470" t="s">
        <v>12</v>
      </c>
      <c r="D61" s="485">
        <v>131.48325667539999</v>
      </c>
      <c r="E61" s="485">
        <v>104.51186887249999</v>
      </c>
      <c r="F61" s="485">
        <v>218.18679827009998</v>
      </c>
      <c r="G61" s="485">
        <v>181.93757174589999</v>
      </c>
      <c r="H61" s="485">
        <v>165.16377076069998</v>
      </c>
      <c r="I61" s="485">
        <v>95.616960696600003</v>
      </c>
      <c r="J61" s="485">
        <v>110.62603358509999</v>
      </c>
      <c r="K61" s="485">
        <v>65.502185279100004</v>
      </c>
      <c r="L61" s="485">
        <v>33.711037388099996</v>
      </c>
      <c r="M61" s="485">
        <v>33.099936574199994</v>
      </c>
      <c r="N61" s="485">
        <v>323.0249226663999</v>
      </c>
      <c r="O61" s="485">
        <v>92.637045440699993</v>
      </c>
      <c r="P61" s="487">
        <v>1555.5013879547998</v>
      </c>
      <c r="Q61" s="55">
        <v>39.618683440200002</v>
      </c>
      <c r="R61" s="55">
        <v>91.493837401800008</v>
      </c>
      <c r="S61" s="55">
        <v>189.57408587200004</v>
      </c>
      <c r="T61" s="55">
        <v>86.255620817699992</v>
      </c>
      <c r="U61" s="55">
        <v>119.13066044449998</v>
      </c>
      <c r="V61" s="55">
        <v>104.45241721199999</v>
      </c>
      <c r="W61" s="55">
        <v>70.287291851500001</v>
      </c>
      <c r="X61" s="55">
        <v>62.701266941699998</v>
      </c>
      <c r="Y61" s="55">
        <v>82.403019950900003</v>
      </c>
      <c r="Z61" s="511">
        <v>262.55769037059997</v>
      </c>
      <c r="AA61" s="511">
        <v>123.093057945</v>
      </c>
      <c r="AB61" s="511">
        <v>137.76310351699999</v>
      </c>
      <c r="AC61" s="487">
        <v>1369.3307357648998</v>
      </c>
      <c r="AD61" s="55">
        <v>100.39824001860002</v>
      </c>
      <c r="AE61" s="55">
        <v>108.23042395469999</v>
      </c>
      <c r="AF61" s="55">
        <v>90.644975914199989</v>
      </c>
      <c r="AG61" s="55">
        <v>64.164786937299993</v>
      </c>
      <c r="AH61" s="55">
        <v>102.2175759982</v>
      </c>
      <c r="AI61" s="55">
        <v>121.2649001103</v>
      </c>
      <c r="AJ61" s="55">
        <v>544.56783102560007</v>
      </c>
      <c r="AK61" s="55">
        <v>89.538989122499999</v>
      </c>
      <c r="AL61" s="55">
        <v>229.51234678380001</v>
      </c>
      <c r="AM61" s="244">
        <v>126.91947967529998</v>
      </c>
      <c r="AN61" s="244">
        <v>186.82503225910003</v>
      </c>
      <c r="AO61" s="244">
        <v>157.45421174000003</v>
      </c>
      <c r="AP61" s="513">
        <v>59.522335077799994</v>
      </c>
      <c r="AQ61" s="55">
        <v>245.52839318560001</v>
      </c>
      <c r="AR61" s="55">
        <v>226.18580663979998</v>
      </c>
      <c r="AS61" s="55">
        <v>155.66472826099996</v>
      </c>
      <c r="AT61" s="55">
        <v>284.34489528339992</v>
      </c>
      <c r="AU61" s="55">
        <v>81.708595708600015</v>
      </c>
      <c r="AV61" s="55">
        <v>125.92879801040002</v>
      </c>
      <c r="AW61" s="55">
        <v>157.37515058300002</v>
      </c>
      <c r="AX61" s="55">
        <v>47.896061409000012</v>
      </c>
      <c r="AY61" s="55">
        <v>140.19598309780002</v>
      </c>
      <c r="AZ61" s="55">
        <v>57.661876460999999</v>
      </c>
      <c r="BA61" s="55">
        <v>96.480842396399979</v>
      </c>
      <c r="BB61" s="490">
        <v>89.542208823200014</v>
      </c>
      <c r="BC61" s="55">
        <v>395.22043315440004</v>
      </c>
      <c r="BD61" s="55">
        <v>414.13818545680004</v>
      </c>
      <c r="BE61" s="55">
        <v>192.810955638</v>
      </c>
      <c r="BF61" s="55">
        <v>371.54784499840002</v>
      </c>
      <c r="BG61" s="55">
        <v>402.44798838719993</v>
      </c>
      <c r="BH61" s="55">
        <v>273.63631900640002</v>
      </c>
      <c r="BI61" s="55">
        <v>371.37056819239996</v>
      </c>
      <c r="BJ61" s="55">
        <v>398.43949364240001</v>
      </c>
      <c r="BK61" s="55">
        <v>173.64024934200003</v>
      </c>
      <c r="BL61" s="55">
        <v>219.32608460699998</v>
      </c>
      <c r="BM61" s="55">
        <v>149.807631792</v>
      </c>
      <c r="BN61" s="478">
        <f t="shared" si="19"/>
        <v>3451.9279630402002</v>
      </c>
      <c r="BO61" s="55">
        <v>246.21485301139998</v>
      </c>
      <c r="BP61" s="55">
        <v>129.60131314199998</v>
      </c>
      <c r="BQ61" s="55">
        <v>180.27358177080004</v>
      </c>
      <c r="BR61" s="55">
        <v>152.66454396200004</v>
      </c>
      <c r="BS61" s="55">
        <v>254.6784848902</v>
      </c>
      <c r="BT61" s="55">
        <v>219.17365506400003</v>
      </c>
      <c r="BU61" s="55">
        <v>198.86258942759997</v>
      </c>
      <c r="BV61" s="55">
        <v>184.83606336160003</v>
      </c>
      <c r="BW61" s="55">
        <v>218.62054650380006</v>
      </c>
      <c r="BX61" s="55">
        <v>217.72078794339998</v>
      </c>
      <c r="BY61" s="55">
        <v>174.99036743240009</v>
      </c>
      <c r="BZ61" s="55">
        <v>189.21403942139997</v>
      </c>
      <c r="CA61" s="478">
        <f t="shared" si="12"/>
        <v>2366.8508259306</v>
      </c>
      <c r="CB61" s="490">
        <v>75.719996332400001</v>
      </c>
      <c r="CC61" s="55">
        <v>214.2575916488</v>
      </c>
      <c r="CD61" s="55">
        <v>136.86613820599999</v>
      </c>
      <c r="CE61" s="55">
        <v>346.21909567979992</v>
      </c>
      <c r="CF61" s="55">
        <v>91.060549018599971</v>
      </c>
      <c r="CG61" s="55">
        <v>270.33006009800005</v>
      </c>
      <c r="CH61" s="55">
        <v>161.469754929</v>
      </c>
      <c r="CI61" s="55">
        <v>75.090127527799993</v>
      </c>
      <c r="CJ61" s="55">
        <v>104.25107892080001</v>
      </c>
      <c r="CK61" s="55">
        <v>137.51799495699998</v>
      </c>
      <c r="CL61" s="55">
        <v>84.423763608799987</v>
      </c>
      <c r="CM61" s="161">
        <v>271.6447524812001</v>
      </c>
      <c r="CN61" s="478">
        <f t="shared" si="23"/>
        <v>1968.8509034081999</v>
      </c>
      <c r="CO61" s="55">
        <v>262.0426531814</v>
      </c>
      <c r="CP61" s="55">
        <v>67.577312023200008</v>
      </c>
      <c r="CQ61" s="55">
        <v>544.25157763619984</v>
      </c>
      <c r="CR61" s="55">
        <v>969.48251343300035</v>
      </c>
      <c r="CS61" s="55">
        <v>408.37709516799998</v>
      </c>
      <c r="CT61" s="55">
        <v>68.3341708154</v>
      </c>
      <c r="CU61" s="55">
        <v>44.734440935800009</v>
      </c>
      <c r="CV61" s="55">
        <v>113.41436460060001</v>
      </c>
      <c r="CW61" s="55">
        <v>106.206360162</v>
      </c>
      <c r="CX61" s="55">
        <v>149.40230430160003</v>
      </c>
      <c r="CY61" s="55">
        <v>318.38622876200003</v>
      </c>
      <c r="CZ61" s="55">
        <v>129.33750587379993</v>
      </c>
      <c r="DA61" s="490">
        <v>182.40914731059996</v>
      </c>
      <c r="DB61" s="577">
        <f t="shared" si="14"/>
        <v>75.719996332400001</v>
      </c>
      <c r="DC61" s="491">
        <f t="shared" si="15"/>
        <v>262.0426531814</v>
      </c>
      <c r="DD61" s="480">
        <f t="shared" si="16"/>
        <v>182.40914731059996</v>
      </c>
      <c r="DE61" s="487">
        <f t="shared" si="11"/>
        <v>-30.38952052423063</v>
      </c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</row>
    <row r="62" spans="1:132" ht="20.100000000000001" customHeight="1" x14ac:dyDescent="0.25">
      <c r="A62" s="542"/>
      <c r="B62" s="469" t="s">
        <v>13</v>
      </c>
      <c r="C62" s="470" t="s">
        <v>134</v>
      </c>
      <c r="D62" s="485">
        <v>802.34933353999998</v>
      </c>
      <c r="E62" s="485">
        <v>784.36957032999987</v>
      </c>
      <c r="F62" s="485">
        <v>761.32610211999997</v>
      </c>
      <c r="G62" s="485">
        <v>483.02352314000001</v>
      </c>
      <c r="H62" s="485">
        <v>474.49642513999999</v>
      </c>
      <c r="I62" s="485">
        <v>491.21135638999999</v>
      </c>
      <c r="J62" s="485">
        <v>390.75022324999998</v>
      </c>
      <c r="K62" s="485">
        <v>485.81740581999998</v>
      </c>
      <c r="L62" s="485">
        <v>480.93361743000003</v>
      </c>
      <c r="M62" s="485">
        <v>474.61843499000003</v>
      </c>
      <c r="N62" s="485">
        <v>438.22923594999997</v>
      </c>
      <c r="O62" s="485">
        <v>402.87007745</v>
      </c>
      <c r="P62" s="487">
        <v>6469.9953055500009</v>
      </c>
      <c r="Q62" s="55">
        <v>457.81121396999998</v>
      </c>
      <c r="R62" s="55">
        <v>401.99079103999998</v>
      </c>
      <c r="S62" s="55">
        <v>393.54330438</v>
      </c>
      <c r="T62" s="55">
        <v>455.25604681999999</v>
      </c>
      <c r="U62" s="55">
        <v>520.27648639999995</v>
      </c>
      <c r="V62" s="55">
        <v>584.66080892999992</v>
      </c>
      <c r="W62" s="55">
        <v>520.58750173999999</v>
      </c>
      <c r="X62" s="55">
        <v>668.72184572000003</v>
      </c>
      <c r="Y62" s="55">
        <v>667.31517425999994</v>
      </c>
      <c r="Z62" s="511">
        <v>698.97708231999991</v>
      </c>
      <c r="AA62" s="511">
        <v>701.49953447999997</v>
      </c>
      <c r="AB62" s="511">
        <v>673.66919366000013</v>
      </c>
      <c r="AC62" s="487">
        <v>6744.3089837199996</v>
      </c>
      <c r="AD62" s="55">
        <v>678.93862462000004</v>
      </c>
      <c r="AE62" s="55">
        <v>651.22064760000001</v>
      </c>
      <c r="AF62" s="55">
        <v>619.25934389999998</v>
      </c>
      <c r="AG62" s="55">
        <v>605.26503075999995</v>
      </c>
      <c r="AH62" s="55">
        <v>687.29257531999997</v>
      </c>
      <c r="AI62" s="55">
        <v>734.32022608</v>
      </c>
      <c r="AJ62" s="55">
        <v>693.85830068999996</v>
      </c>
      <c r="AK62" s="55">
        <v>741.25013663999994</v>
      </c>
      <c r="AL62" s="55">
        <v>834.50882715</v>
      </c>
      <c r="AM62" s="244">
        <v>967.63110486000005</v>
      </c>
      <c r="AN62" s="244">
        <v>908.83274887999994</v>
      </c>
      <c r="AO62" s="244">
        <v>873.67655913999999</v>
      </c>
      <c r="AP62" s="513">
        <v>941.48215056000004</v>
      </c>
      <c r="AQ62" s="55">
        <v>906.85896223999998</v>
      </c>
      <c r="AR62" s="55">
        <v>874.8803450800001</v>
      </c>
      <c r="AS62" s="55">
        <v>1.0571260000000001E-2</v>
      </c>
      <c r="AT62" s="55">
        <v>1736.3690646399998</v>
      </c>
      <c r="AU62" s="55">
        <v>1044.54299698</v>
      </c>
      <c r="AV62" s="55">
        <v>970.40496700000006</v>
      </c>
      <c r="AW62" s="55">
        <v>1166.98188222</v>
      </c>
      <c r="AX62" s="55">
        <v>0</v>
      </c>
      <c r="AY62" s="55">
        <v>2120.7621537200002</v>
      </c>
      <c r="AZ62" s="55">
        <v>1085.9770608400001</v>
      </c>
      <c r="BA62" s="55">
        <v>1262.8919263800001</v>
      </c>
      <c r="BB62" s="490">
        <v>1272.9065522599999</v>
      </c>
      <c r="BC62" s="55">
        <v>1288.6253093</v>
      </c>
      <c r="BD62" s="55">
        <v>1276.97366104</v>
      </c>
      <c r="BE62" s="55">
        <v>1236.75877696</v>
      </c>
      <c r="BF62" s="55">
        <v>1190.12519668</v>
      </c>
      <c r="BG62" s="55">
        <v>1348.05281016</v>
      </c>
      <c r="BH62" s="55">
        <v>1200.3792708600001</v>
      </c>
      <c r="BI62" s="55">
        <v>1455.66689926</v>
      </c>
      <c r="BJ62" s="55">
        <v>1348.1669262600001</v>
      </c>
      <c r="BK62" s="55">
        <v>1311.9327698400002</v>
      </c>
      <c r="BL62" s="55">
        <v>1329.3956613</v>
      </c>
      <c r="BM62" s="55">
        <v>1283.6059227599999</v>
      </c>
      <c r="BN62" s="478">
        <f t="shared" si="19"/>
        <v>15542.589756680003</v>
      </c>
      <c r="BO62" s="55">
        <v>1343.0899706000002</v>
      </c>
      <c r="BP62" s="55">
        <v>1212.1113800599999</v>
      </c>
      <c r="BQ62" s="55">
        <v>1265.1536340800001</v>
      </c>
      <c r="BR62" s="55">
        <v>1350.0667140800001</v>
      </c>
      <c r="BS62" s="55">
        <v>1252.9066613</v>
      </c>
      <c r="BT62" s="55">
        <v>1311.70841354</v>
      </c>
      <c r="BU62" s="55">
        <v>1316.46081574</v>
      </c>
      <c r="BV62" s="55">
        <v>1298.0618498400001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2"/>
        <v>10349.55943924</v>
      </c>
      <c r="CB62" s="490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161">
        <v>0</v>
      </c>
      <c r="CN62" s="478">
        <f t="shared" si="23"/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0</v>
      </c>
      <c r="DA62" s="490">
        <v>0</v>
      </c>
      <c r="DB62" s="577">
        <f t="shared" si="14"/>
        <v>0</v>
      </c>
      <c r="DC62" s="491">
        <f t="shared" si="15"/>
        <v>0</v>
      </c>
      <c r="DD62" s="480">
        <f t="shared" si="16"/>
        <v>0</v>
      </c>
      <c r="DE62" s="487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</row>
    <row r="63" spans="1:132" ht="20.100000000000001" customHeight="1" x14ac:dyDescent="0.25">
      <c r="A63" s="542"/>
      <c r="B63" s="469" t="s">
        <v>14</v>
      </c>
      <c r="C63" s="470" t="s">
        <v>135</v>
      </c>
      <c r="D63" s="485">
        <v>0</v>
      </c>
      <c r="E63" s="485">
        <v>0</v>
      </c>
      <c r="F63" s="485">
        <v>0</v>
      </c>
      <c r="G63" s="485">
        <v>0</v>
      </c>
      <c r="H63" s="485">
        <v>0</v>
      </c>
      <c r="I63" s="485">
        <v>0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7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11">
        <v>0</v>
      </c>
      <c r="AA63" s="511">
        <v>0</v>
      </c>
      <c r="AB63" s="511">
        <v>0</v>
      </c>
      <c r="AC63" s="487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478">
        <f t="shared" si="19"/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478">
        <f t="shared" si="12"/>
        <v>0</v>
      </c>
      <c r="CB63" s="490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161">
        <v>0</v>
      </c>
      <c r="CN63" s="478">
        <f t="shared" si="23"/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5">
        <v>0</v>
      </c>
      <c r="CZ63" s="55">
        <v>0</v>
      </c>
      <c r="DA63" s="490">
        <v>0</v>
      </c>
      <c r="DB63" s="577">
        <f t="shared" si="14"/>
        <v>0</v>
      </c>
      <c r="DC63" s="491">
        <f t="shared" si="15"/>
        <v>0</v>
      </c>
      <c r="DD63" s="480">
        <f t="shared" si="16"/>
        <v>0</v>
      </c>
      <c r="DE63" s="487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</row>
    <row r="64" spans="1:132" ht="20.100000000000001" customHeight="1" x14ac:dyDescent="0.25">
      <c r="A64" s="542"/>
      <c r="B64" s="469" t="s">
        <v>15</v>
      </c>
      <c r="C64" s="470" t="s">
        <v>16</v>
      </c>
      <c r="D64" s="485">
        <v>0</v>
      </c>
      <c r="E64" s="485">
        <v>0</v>
      </c>
      <c r="F64" s="485">
        <v>98.000000002500002</v>
      </c>
      <c r="G64" s="485">
        <v>1.42885</v>
      </c>
      <c r="H64" s="485">
        <v>11.500500000000001</v>
      </c>
      <c r="I64" s="485">
        <v>0</v>
      </c>
      <c r="J64" s="485">
        <v>0</v>
      </c>
      <c r="K64" s="485">
        <v>0</v>
      </c>
      <c r="L64" s="485">
        <v>0</v>
      </c>
      <c r="M64" s="485">
        <v>4.8789999999999996</v>
      </c>
      <c r="N64" s="485">
        <v>0</v>
      </c>
      <c r="O64" s="485">
        <v>0</v>
      </c>
      <c r="P64" s="487">
        <v>115.80835000250001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11">
        <v>0</v>
      </c>
      <c r="AA64" s="511">
        <v>216.45599999999999</v>
      </c>
      <c r="AB64" s="511">
        <v>2984.2065000695002</v>
      </c>
      <c r="AC64" s="487">
        <v>3200.6625000695003</v>
      </c>
      <c r="AD64" s="55">
        <v>31.23</v>
      </c>
      <c r="AE64" s="55">
        <v>34.61</v>
      </c>
      <c r="AF64" s="55">
        <v>34.500069000000003</v>
      </c>
      <c r="AG64" s="55">
        <v>60.976500000000001</v>
      </c>
      <c r="AH64" s="55">
        <v>301.09300000000002</v>
      </c>
      <c r="AI64" s="55">
        <v>75.562399999999997</v>
      </c>
      <c r="AJ64" s="55">
        <v>643.0915</v>
      </c>
      <c r="AK64" s="55">
        <v>886.77959999999996</v>
      </c>
      <c r="AL64" s="55">
        <v>496.01400000000001</v>
      </c>
      <c r="AM64" s="244">
        <v>85.875</v>
      </c>
      <c r="AN64" s="244">
        <v>6.86</v>
      </c>
      <c r="AO64" s="244">
        <v>0</v>
      </c>
      <c r="AP64" s="513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490">
        <v>2.7440000000000002</v>
      </c>
      <c r="BC64" s="55">
        <v>6.5170000000000003</v>
      </c>
      <c r="BD64" s="55">
        <v>2.0579999999999998</v>
      </c>
      <c r="BE64" s="55">
        <v>3.43</v>
      </c>
      <c r="BF64" s="55">
        <v>0</v>
      </c>
      <c r="BG64" s="55">
        <v>3.43</v>
      </c>
      <c r="BH64" s="55">
        <v>3.43</v>
      </c>
      <c r="BI64" s="55">
        <v>0</v>
      </c>
      <c r="BJ64" s="55">
        <v>0</v>
      </c>
      <c r="BK64" s="55">
        <v>20.58</v>
      </c>
      <c r="BL64" s="55">
        <v>1.3908718600000002E-2</v>
      </c>
      <c r="BM64" s="55">
        <v>0</v>
      </c>
      <c r="BN64" s="478">
        <f t="shared" si="19"/>
        <v>42.2029087186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0</v>
      </c>
      <c r="BX64" s="55">
        <v>0</v>
      </c>
      <c r="BY64" s="55">
        <v>0</v>
      </c>
      <c r="BZ64" s="55">
        <v>0</v>
      </c>
      <c r="CA64" s="478">
        <f t="shared" si="12"/>
        <v>0</v>
      </c>
      <c r="CB64" s="490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0.34300000000000003</v>
      </c>
      <c r="CL64" s="55">
        <v>0</v>
      </c>
      <c r="CM64" s="161">
        <v>0</v>
      </c>
      <c r="CN64" s="478">
        <f t="shared" si="23"/>
        <v>0.34300000000000003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90">
        <v>0</v>
      </c>
      <c r="DB64" s="577">
        <f t="shared" si="14"/>
        <v>0</v>
      </c>
      <c r="DC64" s="491">
        <f t="shared" si="15"/>
        <v>0</v>
      </c>
      <c r="DD64" s="480">
        <f t="shared" si="16"/>
        <v>0</v>
      </c>
      <c r="DE64" s="487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</row>
    <row r="65" spans="1:132" ht="20.100000000000001" customHeight="1" x14ac:dyDescent="0.25">
      <c r="A65" s="542"/>
      <c r="B65" s="469" t="s">
        <v>19</v>
      </c>
      <c r="C65" s="470" t="s">
        <v>20</v>
      </c>
      <c r="D65" s="485">
        <v>837.72285072789987</v>
      </c>
      <c r="E65" s="485">
        <v>678.10867391310001</v>
      </c>
      <c r="F65" s="485">
        <v>924.06252347259988</v>
      </c>
      <c r="G65" s="485">
        <v>884.62928392209994</v>
      </c>
      <c r="H65" s="485">
        <v>879.33339881259985</v>
      </c>
      <c r="I65" s="485">
        <v>1027.4582229575001</v>
      </c>
      <c r="J65" s="485">
        <v>1008.9065518011998</v>
      </c>
      <c r="K65" s="485">
        <v>1080.9570192515998</v>
      </c>
      <c r="L65" s="485">
        <v>876.73797161830009</v>
      </c>
      <c r="M65" s="485">
        <v>980.42927458829979</v>
      </c>
      <c r="N65" s="485">
        <v>872.72284777650009</v>
      </c>
      <c r="O65" s="485">
        <v>890.94512265729986</v>
      </c>
      <c r="P65" s="487">
        <v>10942.013741499</v>
      </c>
      <c r="Q65" s="55">
        <v>854.66589948349986</v>
      </c>
      <c r="R65" s="55">
        <v>746.51504302830006</v>
      </c>
      <c r="S65" s="55">
        <v>844.05240119559994</v>
      </c>
      <c r="T65" s="55">
        <v>1010.5824901134001</v>
      </c>
      <c r="U65" s="55">
        <v>1009.0469731152999</v>
      </c>
      <c r="V65" s="55">
        <v>824.0410982889</v>
      </c>
      <c r="W65" s="55">
        <v>819.65652980619996</v>
      </c>
      <c r="X65" s="55">
        <v>744.64260069099998</v>
      </c>
      <c r="Y65" s="55">
        <v>727.86717743830013</v>
      </c>
      <c r="Z65" s="55">
        <v>843.68035507190018</v>
      </c>
      <c r="AA65" s="55">
        <v>868.66459941969993</v>
      </c>
      <c r="AB65" s="511">
        <v>1009.1367374535001</v>
      </c>
      <c r="AC65" s="487">
        <v>10302.5519051056</v>
      </c>
      <c r="AD65" s="55">
        <v>741.29915755579987</v>
      </c>
      <c r="AE65" s="55">
        <v>668.93213728160003</v>
      </c>
      <c r="AF65" s="55">
        <v>869.7348388869998</v>
      </c>
      <c r="AG65" s="55">
        <v>1013.3409158477998</v>
      </c>
      <c r="AH65" s="55">
        <v>1151.5738378807</v>
      </c>
      <c r="AI65" s="55">
        <v>932.76969050220009</v>
      </c>
      <c r="AJ65" s="55">
        <v>1028.0910491923999</v>
      </c>
      <c r="AK65" s="55">
        <v>1124.0587103486998</v>
      </c>
      <c r="AL65" s="55">
        <v>1206.1722785202001</v>
      </c>
      <c r="AM65" s="244">
        <v>1176.3821340543</v>
      </c>
      <c r="AN65" s="244">
        <v>1047.9296305604</v>
      </c>
      <c r="AO65" s="244">
        <v>1594.1624222650003</v>
      </c>
      <c r="AP65" s="513">
        <v>1052.7587098993999</v>
      </c>
      <c r="AQ65" s="55">
        <v>929.97727199999997</v>
      </c>
      <c r="AR65" s="55">
        <v>1241.2985850846001</v>
      </c>
      <c r="AS65" s="55">
        <v>1341.5507878724002</v>
      </c>
      <c r="AT65" s="55">
        <v>1645.3266398100002</v>
      </c>
      <c r="AU65" s="55">
        <v>1136.4116509116002</v>
      </c>
      <c r="AV65" s="55">
        <v>1223.2666126520003</v>
      </c>
      <c r="AW65" s="55">
        <v>1273.4459832149996</v>
      </c>
      <c r="AX65" s="55">
        <v>1115.3942199932007</v>
      </c>
      <c r="AY65" s="55">
        <v>1409.8216353997996</v>
      </c>
      <c r="AZ65" s="55">
        <v>1336.3465967740003</v>
      </c>
      <c r="BA65" s="55">
        <v>1262.1140471071999</v>
      </c>
      <c r="BB65" s="490">
        <v>1317.4435639049996</v>
      </c>
      <c r="BC65" s="55">
        <v>1024.6340017060004</v>
      </c>
      <c r="BD65" s="55">
        <v>1507.7102966688003</v>
      </c>
      <c r="BE65" s="55">
        <v>1637.3562301319994</v>
      </c>
      <c r="BF65" s="55">
        <v>1770.6470809467999</v>
      </c>
      <c r="BG65" s="55">
        <v>1943.3469824117994</v>
      </c>
      <c r="BH65" s="55">
        <v>1855.6926026450001</v>
      </c>
      <c r="BI65" s="55">
        <v>1917.0409457626001</v>
      </c>
      <c r="BJ65" s="55">
        <v>1982.7348345644004</v>
      </c>
      <c r="BK65" s="55">
        <v>1961.0072517812005</v>
      </c>
      <c r="BL65" s="55">
        <v>1749.1356176615984</v>
      </c>
      <c r="BM65" s="55">
        <v>1842.6059386993993</v>
      </c>
      <c r="BN65" s="478">
        <f t="shared" si="19"/>
        <v>20509.3553468846</v>
      </c>
      <c r="BO65" s="55">
        <v>1621.5225429157992</v>
      </c>
      <c r="BP65" s="55">
        <v>1728.0993539165997</v>
      </c>
      <c r="BQ65" s="55">
        <v>1633.1730229177999</v>
      </c>
      <c r="BR65" s="55">
        <v>1918.3380233807998</v>
      </c>
      <c r="BS65" s="55">
        <v>2120.4669013779994</v>
      </c>
      <c r="BT65" s="55">
        <v>1707.1714488108009</v>
      </c>
      <c r="BU65" s="55">
        <v>1837.9945731601983</v>
      </c>
      <c r="BV65" s="55">
        <v>1476.8680835789989</v>
      </c>
      <c r="BW65" s="55">
        <v>1394.7799346348004</v>
      </c>
      <c r="BX65" s="55">
        <v>1274.4890554760009</v>
      </c>
      <c r="BY65" s="55">
        <v>920.13978155960081</v>
      </c>
      <c r="BZ65" s="55">
        <v>1510.8208801139992</v>
      </c>
      <c r="CA65" s="478">
        <f t="shared" si="12"/>
        <v>19143.863601843394</v>
      </c>
      <c r="CB65" s="490">
        <v>1073.293038351801</v>
      </c>
      <c r="CC65" s="55">
        <v>864.55610791759977</v>
      </c>
      <c r="CD65" s="55">
        <v>1093.0509288859994</v>
      </c>
      <c r="CE65" s="55">
        <v>1553.4623518567996</v>
      </c>
      <c r="CF65" s="55">
        <v>1287.3466360327998</v>
      </c>
      <c r="CG65" s="55">
        <v>1156.3158260065998</v>
      </c>
      <c r="CH65" s="55">
        <v>888.52701065100075</v>
      </c>
      <c r="CI65" s="55">
        <v>1010.8112340354005</v>
      </c>
      <c r="CJ65" s="55">
        <v>1057.7267419306002</v>
      </c>
      <c r="CK65" s="55">
        <v>1508.909162479599</v>
      </c>
      <c r="CL65" s="55">
        <v>952.53944711660006</v>
      </c>
      <c r="CM65" s="161">
        <v>2361.9485531236032</v>
      </c>
      <c r="CN65" s="478">
        <f t="shared" si="23"/>
        <v>14808.487038388404</v>
      </c>
      <c r="CO65" s="55">
        <v>1146.7572529951995</v>
      </c>
      <c r="CP65" s="55">
        <v>1049.0502624993997</v>
      </c>
      <c r="CQ65" s="55">
        <v>1514.8709973599994</v>
      </c>
      <c r="CR65" s="55">
        <v>1918.5845770630015</v>
      </c>
      <c r="CS65" s="55">
        <v>1868.1156688123976</v>
      </c>
      <c r="CT65" s="55">
        <v>1411.4349241005991</v>
      </c>
      <c r="CU65" s="55">
        <v>1009.6602876569999</v>
      </c>
      <c r="CV65" s="55">
        <v>1139.1400237629996</v>
      </c>
      <c r="CW65" s="55">
        <v>1024.0732115235996</v>
      </c>
      <c r="CX65" s="55">
        <v>990.60186481200003</v>
      </c>
      <c r="CY65" s="55">
        <v>1079.8117927282012</v>
      </c>
      <c r="CZ65" s="55">
        <v>1204.2471358792002</v>
      </c>
      <c r="DA65" s="490">
        <v>894.34660720440013</v>
      </c>
      <c r="DB65" s="577">
        <f t="shared" si="14"/>
        <v>1073.293038351801</v>
      </c>
      <c r="DC65" s="491">
        <f t="shared" si="15"/>
        <v>1146.7572529951995</v>
      </c>
      <c r="DD65" s="480">
        <f t="shared" si="16"/>
        <v>894.34660720440013</v>
      </c>
      <c r="DE65" s="487">
        <f t="shared" si="11"/>
        <v>-22.010817470875498</v>
      </c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</row>
    <row r="66" spans="1:132" ht="20.100000000000001" customHeight="1" x14ac:dyDescent="0.25">
      <c r="A66" s="542"/>
      <c r="B66" s="469" t="s">
        <v>26</v>
      </c>
      <c r="C66" s="470" t="s">
        <v>124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11">
        <v>0</v>
      </c>
      <c r="AA66" s="511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9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384.47717017920007</v>
      </c>
      <c r="BX66" s="55">
        <v>830.50591241660004</v>
      </c>
      <c r="BY66" s="55">
        <v>347.8339920226</v>
      </c>
      <c r="BZ66" s="55">
        <v>384.30822347119999</v>
      </c>
      <c r="CA66" s="478">
        <f t="shared" si="12"/>
        <v>1947.1252980896002</v>
      </c>
      <c r="CB66" s="490">
        <v>490.76149499580004</v>
      </c>
      <c r="CC66" s="55">
        <v>113.2515780354</v>
      </c>
      <c r="CD66" s="55">
        <v>20.591661999999999</v>
      </c>
      <c r="CE66" s="55">
        <v>19.208457356199997</v>
      </c>
      <c r="CF66" s="55">
        <v>13.720762214600001</v>
      </c>
      <c r="CG66" s="55">
        <v>0</v>
      </c>
      <c r="CH66" s="55">
        <v>41.178312427000002</v>
      </c>
      <c r="CI66" s="55">
        <v>205.88167227880004</v>
      </c>
      <c r="CJ66" s="55">
        <v>72.062108641599991</v>
      </c>
      <c r="CK66" s="55">
        <v>212.69466220799998</v>
      </c>
      <c r="CL66" s="55">
        <v>107.73038887520001</v>
      </c>
      <c r="CM66" s="161">
        <v>520.06152568580012</v>
      </c>
      <c r="CN66" s="478">
        <f t="shared" si="23"/>
        <v>1817.1426247184004</v>
      </c>
      <c r="CO66" s="55">
        <v>89.201365881600012</v>
      </c>
      <c r="CP66" s="55">
        <v>332.76739515040003</v>
      </c>
      <c r="CQ66" s="55">
        <v>624.40977636940011</v>
      </c>
      <c r="CR66" s="55">
        <v>389.7543856346</v>
      </c>
      <c r="CS66" s="55">
        <v>483.74250941940005</v>
      </c>
      <c r="CT66" s="55">
        <v>346.60957024120012</v>
      </c>
      <c r="CU66" s="55">
        <v>394.65001681420006</v>
      </c>
      <c r="CV66" s="55">
        <v>687.96991759999992</v>
      </c>
      <c r="CW66" s="55">
        <v>638.15715943140003</v>
      </c>
      <c r="CX66" s="55">
        <v>494.03284679420005</v>
      </c>
      <c r="CY66" s="55">
        <v>837.11626274779996</v>
      </c>
      <c r="CZ66" s="55">
        <v>360.23155785399996</v>
      </c>
      <c r="DA66" s="490">
        <v>219.59114382519996</v>
      </c>
      <c r="DB66" s="577">
        <f t="shared" si="14"/>
        <v>490.76149499580004</v>
      </c>
      <c r="DC66" s="491">
        <f t="shared" si="15"/>
        <v>89.201365881600012</v>
      </c>
      <c r="DD66" s="480">
        <f t="shared" si="16"/>
        <v>219.59114382519996</v>
      </c>
      <c r="DE66" s="487">
        <f t="shared" si="11"/>
        <v>146.17464279265712</v>
      </c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</row>
    <row r="67" spans="1:132" ht="20.100000000000001" customHeight="1" x14ac:dyDescent="0.25">
      <c r="A67" s="542"/>
      <c r="B67" s="469" t="s">
        <v>150</v>
      </c>
      <c r="C67" s="470" t="s">
        <v>154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9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44.427460669199995</v>
      </c>
      <c r="CA67" s="478">
        <f t="shared" si="12"/>
        <v>44.427460669199995</v>
      </c>
      <c r="CB67" s="490">
        <v>37.508755739000001</v>
      </c>
      <c r="CC67" s="55">
        <v>33.163423538000018</v>
      </c>
      <c r="CD67" s="55">
        <v>35.684219512200023</v>
      </c>
      <c r="CE67" s="55">
        <v>33.849168003000003</v>
      </c>
      <c r="CF67" s="55">
        <v>37.405046190400022</v>
      </c>
      <c r="CG67" s="55">
        <v>41.210279272400008</v>
      </c>
      <c r="CH67" s="55">
        <v>42.448449864800004</v>
      </c>
      <c r="CI67" s="55">
        <v>36.330736644999973</v>
      </c>
      <c r="CJ67" s="55">
        <v>39.758867775200017</v>
      </c>
      <c r="CK67" s="55">
        <v>38.954305160399997</v>
      </c>
      <c r="CL67" s="55">
        <v>40.556992691599994</v>
      </c>
      <c r="CM67" s="161">
        <v>44.085495911800017</v>
      </c>
      <c r="CN67" s="478">
        <f t="shared" si="23"/>
        <v>460.9557403038001</v>
      </c>
      <c r="CO67" s="55">
        <v>36.583007656999975</v>
      </c>
      <c r="CP67" s="55">
        <v>33.399591866199991</v>
      </c>
      <c r="CQ67" s="55">
        <v>37.713744201000019</v>
      </c>
      <c r="CR67" s="55">
        <v>36.688718679200001</v>
      </c>
      <c r="CS67" s="55">
        <v>39.522199353000005</v>
      </c>
      <c r="CT67" s="55">
        <v>38.450790078400004</v>
      </c>
      <c r="CU67" s="55">
        <v>37.645388965800009</v>
      </c>
      <c r="CV67" s="55">
        <v>34.843722639600003</v>
      </c>
      <c r="CW67" s="55">
        <v>32.521909403199999</v>
      </c>
      <c r="CX67" s="55">
        <v>33.719182116200017</v>
      </c>
      <c r="CY67" s="55">
        <v>34.049839810000002</v>
      </c>
      <c r="CZ67" s="55">
        <v>34.004477374000011</v>
      </c>
      <c r="DA67" s="490">
        <v>33.860315434399993</v>
      </c>
      <c r="DB67" s="577">
        <f t="shared" si="14"/>
        <v>37.508755739000001</v>
      </c>
      <c r="DC67" s="491">
        <f t="shared" si="15"/>
        <v>36.583007656999975</v>
      </c>
      <c r="DD67" s="480">
        <f t="shared" si="16"/>
        <v>33.860315434399993</v>
      </c>
      <c r="DE67" s="487">
        <f t="shared" si="11"/>
        <v>-7.4425051327867138</v>
      </c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</row>
    <row r="68" spans="1:132" ht="20.100000000000001" customHeight="1" x14ac:dyDescent="0.25">
      <c r="A68" s="542"/>
      <c r="B68" s="469" t="s">
        <v>148</v>
      </c>
      <c r="C68" s="470" t="s">
        <v>153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9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47.652183401199999</v>
      </c>
      <c r="CA68" s="478">
        <f t="shared" si="12"/>
        <v>47.652183401199999</v>
      </c>
      <c r="CB68" s="490">
        <v>39.429074647200004</v>
      </c>
      <c r="CC68" s="55">
        <v>34.890464896000005</v>
      </c>
      <c r="CD68" s="55">
        <v>36.869943072200009</v>
      </c>
      <c r="CE68" s="55">
        <v>35.081069241400009</v>
      </c>
      <c r="CF68" s="55">
        <v>38.263421114800011</v>
      </c>
      <c r="CG68" s="55">
        <v>42.000377097000012</v>
      </c>
      <c r="CH68" s="55">
        <v>43.049224723400023</v>
      </c>
      <c r="CI68" s="55">
        <v>36.896091334199994</v>
      </c>
      <c r="CJ68" s="55">
        <v>40.076500249799999</v>
      </c>
      <c r="CK68" s="55">
        <v>39.242013491800002</v>
      </c>
      <c r="CL68" s="55">
        <v>41.734452764199993</v>
      </c>
      <c r="CM68" s="161">
        <v>45.704705135600008</v>
      </c>
      <c r="CN68" s="478">
        <f t="shared" si="23"/>
        <v>473.23733776760002</v>
      </c>
      <c r="CO68" s="55">
        <v>37.565698472400008</v>
      </c>
      <c r="CP68" s="55">
        <v>35.923017415600007</v>
      </c>
      <c r="CQ68" s="55">
        <v>39.594692883200018</v>
      </c>
      <c r="CR68" s="55">
        <v>38.209409728000004</v>
      </c>
      <c r="CS68" s="55">
        <v>41.007528610999998</v>
      </c>
      <c r="CT68" s="55">
        <v>39.607975283800002</v>
      </c>
      <c r="CU68" s="55">
        <v>38.692025545600004</v>
      </c>
      <c r="CV68" s="55">
        <v>36.383258451399996</v>
      </c>
      <c r="CW68" s="55">
        <v>33.415551587600007</v>
      </c>
      <c r="CX68" s="55">
        <v>34.977476587200002</v>
      </c>
      <c r="CY68" s="55">
        <v>34.942312090000001</v>
      </c>
      <c r="CZ68" s="55">
        <v>34.901421276400015</v>
      </c>
      <c r="DA68" s="490">
        <v>34.935501550600009</v>
      </c>
      <c r="DB68" s="577">
        <f t="shared" si="14"/>
        <v>39.429074647200004</v>
      </c>
      <c r="DC68" s="491">
        <f t="shared" si="15"/>
        <v>37.565698472400008</v>
      </c>
      <c r="DD68" s="480">
        <f t="shared" si="16"/>
        <v>34.935501550600009</v>
      </c>
      <c r="DE68" s="487">
        <f t="shared" si="11"/>
        <v>-7.0015919542463445</v>
      </c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</row>
    <row r="69" spans="1:132" ht="20.100000000000001" customHeight="1" x14ac:dyDescent="0.25">
      <c r="A69" s="542"/>
      <c r="B69" s="469" t="s">
        <v>151</v>
      </c>
      <c r="C69" s="470" t="s">
        <v>155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9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2.1037535246000005</v>
      </c>
      <c r="CA69" s="478">
        <f t="shared" si="12"/>
        <v>2.1037535246000005</v>
      </c>
      <c r="CB69" s="490">
        <v>1.8468966711999999</v>
      </c>
      <c r="CC69" s="55">
        <v>1.6883320243999997</v>
      </c>
      <c r="CD69" s="55">
        <v>1.083097617</v>
      </c>
      <c r="CE69" s="55">
        <v>1.1431950586000001</v>
      </c>
      <c r="CF69" s="55">
        <v>0.84053041800000006</v>
      </c>
      <c r="CG69" s="55">
        <v>0.73888552359999993</v>
      </c>
      <c r="CH69" s="55">
        <v>0.56784610399999991</v>
      </c>
      <c r="CI69" s="55">
        <v>0.55164641980000018</v>
      </c>
      <c r="CJ69" s="55">
        <v>0.31529726199999997</v>
      </c>
      <c r="CK69" s="55">
        <v>0.25894339100000008</v>
      </c>
      <c r="CL69" s="55">
        <v>0.90906524800000021</v>
      </c>
      <c r="CM69" s="161">
        <v>1.5037985046000002</v>
      </c>
      <c r="CN69" s="478">
        <f t="shared" si="23"/>
        <v>11.447534242200001</v>
      </c>
      <c r="CO69" s="55">
        <v>0.98269081540000003</v>
      </c>
      <c r="CP69" s="55">
        <v>1.6546854393999999</v>
      </c>
      <c r="CQ69" s="55">
        <v>1.2516921325999999</v>
      </c>
      <c r="CR69" s="55">
        <v>1.5136463090000003</v>
      </c>
      <c r="CS69" s="55">
        <v>1.4853292580000004</v>
      </c>
      <c r="CT69" s="55">
        <v>1.1447808161999999</v>
      </c>
      <c r="CU69" s="55">
        <v>1.0247134603999999</v>
      </c>
      <c r="CV69" s="55">
        <v>1.2419966201999999</v>
      </c>
      <c r="CW69" s="55">
        <v>0.89213682599999999</v>
      </c>
      <c r="CX69" s="55">
        <v>1.2582944710000001</v>
      </c>
      <c r="CY69" s="55">
        <v>0.84341367599999995</v>
      </c>
      <c r="CZ69" s="55">
        <v>0.8806610749999999</v>
      </c>
      <c r="DA69" s="490">
        <v>0.83053505499999991</v>
      </c>
      <c r="DB69" s="577">
        <f t="shared" si="14"/>
        <v>1.8468966711999999</v>
      </c>
      <c r="DC69" s="491">
        <f t="shared" si="15"/>
        <v>0.98269081540000003</v>
      </c>
      <c r="DD69" s="480">
        <f t="shared" si="16"/>
        <v>0.83053505499999991</v>
      </c>
      <c r="DE69" s="487">
        <f t="shared" si="11"/>
        <v>-15.48358425819476</v>
      </c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</row>
    <row r="70" spans="1:132" ht="20.100000000000001" customHeight="1" x14ac:dyDescent="0.25">
      <c r="A70" s="542"/>
      <c r="B70" s="469" t="s">
        <v>123</v>
      </c>
      <c r="C70" s="470" t="s">
        <v>125</v>
      </c>
      <c r="D70" s="485">
        <v>0</v>
      </c>
      <c r="E70" s="485">
        <v>0</v>
      </c>
      <c r="F70" s="485">
        <v>0</v>
      </c>
      <c r="G70" s="485">
        <v>0</v>
      </c>
      <c r="H70" s="485">
        <v>0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11">
        <v>0</v>
      </c>
      <c r="AA70" s="511">
        <v>0</v>
      </c>
      <c r="AB70" s="511">
        <v>0</v>
      </c>
      <c r="AC70" s="487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13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19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1370.08953116</v>
      </c>
      <c r="BX70" s="55">
        <v>1383.5229683800001</v>
      </c>
      <c r="BY70" s="55">
        <v>1335.87414926</v>
      </c>
      <c r="BZ70" s="55">
        <v>1162.8147203399999</v>
      </c>
      <c r="CA70" s="478">
        <f t="shared" si="12"/>
        <v>5252.3013691399992</v>
      </c>
      <c r="CB70" s="490">
        <v>1181.6048365800002</v>
      </c>
      <c r="CC70" s="55">
        <v>1062.7091207599999</v>
      </c>
      <c r="CD70" s="55">
        <v>1131.2118048</v>
      </c>
      <c r="CE70" s="55">
        <v>991.32397448000006</v>
      </c>
      <c r="CF70" s="55">
        <v>928.47771716000011</v>
      </c>
      <c r="CG70" s="55">
        <v>1034.6995967</v>
      </c>
      <c r="CH70" s="55">
        <v>812.71387946000004</v>
      </c>
      <c r="CI70" s="55">
        <v>856.45989366000003</v>
      </c>
      <c r="CJ70" s="55">
        <v>814.92784842000003</v>
      </c>
      <c r="CK70" s="55">
        <v>773.4860670600001</v>
      </c>
      <c r="CL70" s="55">
        <v>768.95973616000003</v>
      </c>
      <c r="CM70" s="161">
        <v>740.25560966000012</v>
      </c>
      <c r="CN70" s="478">
        <f t="shared" si="23"/>
        <v>11096.830084900001</v>
      </c>
      <c r="CO70" s="55">
        <v>665.69196470000009</v>
      </c>
      <c r="CP70" s="55">
        <v>642.40938538</v>
      </c>
      <c r="CQ70" s="55">
        <v>638.14033192000011</v>
      </c>
      <c r="CR70" s="55">
        <v>546.17749060000006</v>
      </c>
      <c r="CS70" s="55">
        <v>500.82287500000001</v>
      </c>
      <c r="CT70" s="55">
        <v>538.86934052000004</v>
      </c>
      <c r="CU70" s="55">
        <v>423.98915314000004</v>
      </c>
      <c r="CV70" s="55">
        <v>434.66885602000002</v>
      </c>
      <c r="CW70" s="55">
        <v>421.4553161</v>
      </c>
      <c r="CX70" s="55">
        <v>433.23137046000005</v>
      </c>
      <c r="CY70" s="55">
        <v>459.94849110000001</v>
      </c>
      <c r="CZ70" s="55">
        <v>457.27731</v>
      </c>
      <c r="DA70" s="490">
        <v>505.76466808000004</v>
      </c>
      <c r="DB70" s="577">
        <f t="shared" si="14"/>
        <v>1181.6048365800002</v>
      </c>
      <c r="DC70" s="491">
        <f t="shared" si="15"/>
        <v>665.69196470000009</v>
      </c>
      <c r="DD70" s="480">
        <f t="shared" si="16"/>
        <v>505.76466808000004</v>
      </c>
      <c r="DE70" s="487">
        <f t="shared" si="11"/>
        <v>-24.024219173514084</v>
      </c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</row>
    <row r="71" spans="1:132" ht="20.100000000000001" customHeight="1" x14ac:dyDescent="0.25">
      <c r="A71" s="542"/>
      <c r="B71" s="469" t="s">
        <v>179</v>
      </c>
      <c r="C71" s="470" t="s">
        <v>216</v>
      </c>
      <c r="D71" s="485">
        <v>0</v>
      </c>
      <c r="E71" s="485">
        <v>0</v>
      </c>
      <c r="F71" s="485">
        <v>0</v>
      </c>
      <c r="G71" s="485">
        <v>0</v>
      </c>
      <c r="H71" s="485">
        <v>0</v>
      </c>
      <c r="I71" s="485">
        <v>0</v>
      </c>
      <c r="J71" s="485">
        <v>0</v>
      </c>
      <c r="K71" s="485">
        <v>0</v>
      </c>
      <c r="L71" s="485">
        <v>0</v>
      </c>
      <c r="M71" s="485">
        <v>0</v>
      </c>
      <c r="N71" s="485">
        <v>0</v>
      </c>
      <c r="O71" s="485">
        <v>0</v>
      </c>
      <c r="P71" s="487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11">
        <v>0</v>
      </c>
      <c r="AC71" s="487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13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90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8">
        <f t="shared" si="19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478">
        <f t="shared" si="12"/>
        <v>0</v>
      </c>
      <c r="CB71" s="490">
        <v>0</v>
      </c>
      <c r="CC71" s="55">
        <v>0</v>
      </c>
      <c r="CD71" s="55">
        <v>6.1314680000000002E-4</v>
      </c>
      <c r="CE71" s="55">
        <v>0</v>
      </c>
      <c r="CF71" s="55">
        <v>0</v>
      </c>
      <c r="CG71" s="55">
        <v>0</v>
      </c>
      <c r="CH71" s="55">
        <v>0</v>
      </c>
      <c r="CI71" s="55">
        <v>0</v>
      </c>
      <c r="CJ71" s="55">
        <v>0</v>
      </c>
      <c r="CK71" s="55">
        <v>0</v>
      </c>
      <c r="CL71" s="55">
        <v>0</v>
      </c>
      <c r="CM71" s="161">
        <v>0</v>
      </c>
      <c r="CN71" s="478">
        <f t="shared" si="23"/>
        <v>6.1314680000000002E-4</v>
      </c>
      <c r="CO71" s="55">
        <v>0</v>
      </c>
      <c r="CP71" s="55">
        <v>0</v>
      </c>
      <c r="CQ71" s="55">
        <v>0</v>
      </c>
      <c r="CR71" s="55">
        <v>0</v>
      </c>
      <c r="CS71" s="55">
        <v>0</v>
      </c>
      <c r="CT71" s="55">
        <v>2.6642868000000004E-2</v>
      </c>
      <c r="CU71" s="55">
        <v>1.5027675837999999</v>
      </c>
      <c r="CV71" s="55">
        <v>0.121725212</v>
      </c>
      <c r="CW71" s="55">
        <v>0.55397285160000009</v>
      </c>
      <c r="CX71" s="55">
        <v>0.60365763639999992</v>
      </c>
      <c r="CY71" s="55">
        <v>1.0704091552000001</v>
      </c>
      <c r="CZ71" s="55">
        <v>1.0206357392000001</v>
      </c>
      <c r="DA71" s="490">
        <v>0.66132437420000001</v>
      </c>
      <c r="DB71" s="577">
        <f t="shared" si="14"/>
        <v>0</v>
      </c>
      <c r="DC71" s="491">
        <f t="shared" si="15"/>
        <v>0</v>
      </c>
      <c r="DD71" s="480">
        <f t="shared" si="16"/>
        <v>0.66132437420000001</v>
      </c>
      <c r="DE71" s="487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</row>
    <row r="72" spans="1:132" ht="20.100000000000001" customHeight="1" x14ac:dyDescent="0.25">
      <c r="A72" s="542"/>
      <c r="B72" s="469" t="s">
        <v>17</v>
      </c>
      <c r="C72" s="470" t="s">
        <v>18</v>
      </c>
      <c r="D72" s="485">
        <v>837.6832679585001</v>
      </c>
      <c r="E72" s="485">
        <v>678.10867391309989</v>
      </c>
      <c r="F72" s="485">
        <v>923.48887630219997</v>
      </c>
      <c r="G72" s="485">
        <v>884.56939078180017</v>
      </c>
      <c r="H72" s="485">
        <v>875.50482137509994</v>
      </c>
      <c r="I72" s="485">
        <v>1027.4582229575001</v>
      </c>
      <c r="J72" s="485">
        <v>1001.9859068590997</v>
      </c>
      <c r="K72" s="485">
        <v>1080.9570192516001</v>
      </c>
      <c r="L72" s="485">
        <v>876.73797161829987</v>
      </c>
      <c r="M72" s="485">
        <v>1008.4569294380999</v>
      </c>
      <c r="N72" s="485">
        <v>872.7228477765002</v>
      </c>
      <c r="O72" s="485">
        <v>881.70555125729993</v>
      </c>
      <c r="P72" s="487">
        <v>10949.3794794891</v>
      </c>
      <c r="Q72" s="55">
        <v>854.6658994835002</v>
      </c>
      <c r="R72" s="55">
        <v>746.51504302830006</v>
      </c>
      <c r="S72" s="55">
        <v>844.05240119559994</v>
      </c>
      <c r="T72" s="55">
        <v>1010.5824901133998</v>
      </c>
      <c r="U72" s="55">
        <v>1009.0431877083</v>
      </c>
      <c r="V72" s="55">
        <v>824.04109828889989</v>
      </c>
      <c r="W72" s="55">
        <v>819.64692514619992</v>
      </c>
      <c r="X72" s="55">
        <v>744.64260069099987</v>
      </c>
      <c r="Y72" s="55">
        <v>727.86717743830013</v>
      </c>
      <c r="Z72" s="511">
        <v>843.68035507189984</v>
      </c>
      <c r="AA72" s="511">
        <v>868.62310303679988</v>
      </c>
      <c r="AB72" s="511">
        <v>1009.1367374535001</v>
      </c>
      <c r="AC72" s="487">
        <v>10302.4970186557</v>
      </c>
      <c r="AD72" s="55">
        <v>741.29915755579998</v>
      </c>
      <c r="AE72" s="55">
        <v>668.93213728159992</v>
      </c>
      <c r="AF72" s="55">
        <v>869.73483888700002</v>
      </c>
      <c r="AG72" s="55">
        <v>1056.5763230160001</v>
      </c>
      <c r="AH72" s="55">
        <v>1151.5738378807002</v>
      </c>
      <c r="AI72" s="55">
        <v>932.73783362539996</v>
      </c>
      <c r="AJ72" s="55">
        <v>1028.0910491924001</v>
      </c>
      <c r="AK72" s="55">
        <v>1124.0587103487001</v>
      </c>
      <c r="AL72" s="55">
        <v>1203.9886637907002</v>
      </c>
      <c r="AM72" s="55">
        <v>1349.9985790893002</v>
      </c>
      <c r="AN72" s="55">
        <v>1047.5234343882</v>
      </c>
      <c r="AO72" s="55">
        <v>1566.9513561058002</v>
      </c>
      <c r="AP72" s="490">
        <v>1045.0126084328001</v>
      </c>
      <c r="AQ72" s="244">
        <v>929.97727200000008</v>
      </c>
      <c r="AR72" s="244">
        <v>1227.5785850846</v>
      </c>
      <c r="AS72" s="244">
        <v>1341.5507878724</v>
      </c>
      <c r="AT72" s="244">
        <v>1645.3266398100002</v>
      </c>
      <c r="AU72" s="244">
        <v>1136.4116509116002</v>
      </c>
      <c r="AV72" s="55">
        <v>1216.8345524859999</v>
      </c>
      <c r="AW72" s="55">
        <v>1273.4459832150012</v>
      </c>
      <c r="AX72" s="55">
        <v>1115.3942199931998</v>
      </c>
      <c r="AY72" s="55">
        <v>1402.9616353997999</v>
      </c>
      <c r="AZ72" s="55">
        <v>1347.9143622574002</v>
      </c>
      <c r="BA72" s="55">
        <v>1262.0963948866004</v>
      </c>
      <c r="BB72" s="490">
        <v>1347.4739877816003</v>
      </c>
      <c r="BC72" s="55">
        <v>1024.4314374994005</v>
      </c>
      <c r="BD72" s="55">
        <v>1507.6629626687998</v>
      </c>
      <c r="BE72" s="55">
        <v>1637.3562301320003</v>
      </c>
      <c r="BF72" s="55">
        <v>1770.6470809467999</v>
      </c>
      <c r="BG72" s="55">
        <v>1943.3469824117988</v>
      </c>
      <c r="BH72" s="55">
        <v>1855.6926026450008</v>
      </c>
      <c r="BI72" s="55">
        <v>1917.0409457625997</v>
      </c>
      <c r="BJ72" s="55">
        <v>1982.7348345644011</v>
      </c>
      <c r="BK72" s="55">
        <v>1961.0072517812</v>
      </c>
      <c r="BL72" s="55">
        <v>1749.1270888979996</v>
      </c>
      <c r="BM72" s="55">
        <v>1842.6059386994004</v>
      </c>
      <c r="BN72" s="478">
        <f t="shared" si="19"/>
        <v>20539.127343791002</v>
      </c>
      <c r="BO72" s="55">
        <v>1621.5225429158006</v>
      </c>
      <c r="BP72" s="55">
        <v>1728.0993539166004</v>
      </c>
      <c r="BQ72" s="55">
        <v>1633.1730229178006</v>
      </c>
      <c r="BR72" s="55">
        <v>1918.3380233807995</v>
      </c>
      <c r="BS72" s="55">
        <v>2119.8464459340007</v>
      </c>
      <c r="BT72" s="55">
        <v>1707.1714488108003</v>
      </c>
      <c r="BU72" s="55">
        <v>1833.4884928429999</v>
      </c>
      <c r="BV72" s="55">
        <v>1476.8680835789992</v>
      </c>
      <c r="BW72" s="55">
        <v>1394.7813066347996</v>
      </c>
      <c r="BX72" s="55">
        <v>1274.4890554760009</v>
      </c>
      <c r="BY72" s="55">
        <v>920.13978155960012</v>
      </c>
      <c r="BZ72" s="55">
        <v>1510.8208801140004</v>
      </c>
      <c r="CA72" s="478">
        <f t="shared" si="12"/>
        <v>19138.7384380822</v>
      </c>
      <c r="CB72" s="490">
        <v>1073.2930383517994</v>
      </c>
      <c r="CC72" s="55">
        <v>864.55610791760034</v>
      </c>
      <c r="CD72" s="55">
        <v>1093.0509288860001</v>
      </c>
      <c r="CE72" s="55">
        <v>1553.4623518567998</v>
      </c>
      <c r="CF72" s="55">
        <v>1287.3466360328</v>
      </c>
      <c r="CG72" s="55">
        <v>1156.3158260065998</v>
      </c>
      <c r="CH72" s="55">
        <v>888.52701065099893</v>
      </c>
      <c r="CI72" s="55">
        <v>1010.8112340354004</v>
      </c>
      <c r="CJ72" s="55">
        <v>1057.7267419305995</v>
      </c>
      <c r="CK72" s="55">
        <v>1508.9091624796004</v>
      </c>
      <c r="CL72" s="55">
        <v>952.53944711660006</v>
      </c>
      <c r="CM72" s="161">
        <v>2361.9485531235996</v>
      </c>
      <c r="CN72" s="478">
        <f t="shared" si="23"/>
        <v>14808.487038388397</v>
      </c>
      <c r="CO72" s="55">
        <v>1146.7572529951999</v>
      </c>
      <c r="CP72" s="55">
        <v>1049.0502624994008</v>
      </c>
      <c r="CQ72" s="55">
        <v>1514.8709973599998</v>
      </c>
      <c r="CR72" s="55">
        <v>1918.5845770629994</v>
      </c>
      <c r="CS72" s="55">
        <v>1868.1156688123999</v>
      </c>
      <c r="CT72" s="55">
        <v>1411.4349241005998</v>
      </c>
      <c r="CU72" s="55">
        <v>1009.6602876570003</v>
      </c>
      <c r="CV72" s="55">
        <v>1139.140023763001</v>
      </c>
      <c r="CW72" s="55">
        <v>1024.0732115236001</v>
      </c>
      <c r="CX72" s="55">
        <v>990.6018648119998</v>
      </c>
      <c r="CY72" s="55">
        <v>1079.8117927282001</v>
      </c>
      <c r="CZ72" s="55">
        <v>1204.2471358792009</v>
      </c>
      <c r="DA72" s="490">
        <v>894.3466072043999</v>
      </c>
      <c r="DB72" s="577">
        <f t="shared" si="14"/>
        <v>1073.2930383517994</v>
      </c>
      <c r="DC72" s="491">
        <f t="shared" si="15"/>
        <v>1146.7572529951999</v>
      </c>
      <c r="DD72" s="480">
        <f t="shared" si="16"/>
        <v>894.3466072043999</v>
      </c>
      <c r="DE72" s="487">
        <f t="shared" si="11"/>
        <v>-22.010817470875555</v>
      </c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</row>
    <row r="73" spans="1:132" ht="20.100000000000001" customHeight="1" x14ac:dyDescent="0.25">
      <c r="A73" s="542"/>
      <c r="B73" s="469" t="s">
        <v>164</v>
      </c>
      <c r="C73" s="470" t="s">
        <v>165</v>
      </c>
      <c r="D73" s="485">
        <v>0</v>
      </c>
      <c r="E73" s="485">
        <v>0</v>
      </c>
      <c r="F73" s="485">
        <v>0</v>
      </c>
      <c r="G73" s="485">
        <v>0</v>
      </c>
      <c r="H73" s="485">
        <v>0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11">
        <v>0</v>
      </c>
      <c r="AC73" s="487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13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9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8">
        <f t="shared" si="12"/>
        <v>0</v>
      </c>
      <c r="CB73" s="490">
        <v>2.3628858400000001E-2</v>
      </c>
      <c r="CC73" s="55">
        <v>2.5936356600000005E-2</v>
      </c>
      <c r="CD73" s="55">
        <v>2.52109116E-2</v>
      </c>
      <c r="CE73" s="55">
        <v>2.4553517800000001E-2</v>
      </c>
      <c r="CF73" s="55">
        <v>2.3628858400000001E-2</v>
      </c>
      <c r="CG73" s="55">
        <v>2.6539007600000001E-2</v>
      </c>
      <c r="CH73" s="55">
        <v>8.6457266000000005E-3</v>
      </c>
      <c r="CI73" s="55">
        <v>4.99964346E-2</v>
      </c>
      <c r="CJ73" s="55">
        <v>2.4939667200000005E-2</v>
      </c>
      <c r="CK73" s="55">
        <v>0</v>
      </c>
      <c r="CL73" s="55">
        <v>5.2158226400000007E-2</v>
      </c>
      <c r="CM73" s="161">
        <v>2.5772334000000001E-2</v>
      </c>
      <c r="CN73" s="478">
        <f t="shared" si="23"/>
        <v>0.3110098992</v>
      </c>
      <c r="CO73" s="55">
        <v>2.5378089800000003E-2</v>
      </c>
      <c r="CP73" s="55">
        <v>2.3610267799999998E-2</v>
      </c>
      <c r="CQ73" s="55">
        <v>2.5071310600000001E-2</v>
      </c>
      <c r="CR73" s="55">
        <v>2.4373168400000002E-2</v>
      </c>
      <c r="CS73" s="55">
        <v>2.5103895599999999E-2</v>
      </c>
      <c r="CT73" s="55">
        <v>2.4633093800000002E-2</v>
      </c>
      <c r="CU73" s="55">
        <v>2.48971352E-2</v>
      </c>
      <c r="CV73" s="55">
        <v>2.4928210999999999E-2</v>
      </c>
      <c r="CW73" s="55">
        <v>4.8332816000000001E-2</v>
      </c>
      <c r="CX73" s="55">
        <v>1.7199872200000001E-2</v>
      </c>
      <c r="CY73" s="55">
        <v>4.8170919999999999E-4</v>
      </c>
      <c r="CZ73" s="55">
        <v>0</v>
      </c>
      <c r="DA73" s="490">
        <v>2.8299557999999997E-3</v>
      </c>
      <c r="DB73" s="577">
        <f t="shared" si="14"/>
        <v>2.3628858400000001E-2</v>
      </c>
      <c r="DC73" s="491">
        <f t="shared" si="15"/>
        <v>2.5378089800000003E-2</v>
      </c>
      <c r="DD73" s="480">
        <f t="shared" si="16"/>
        <v>2.8299557999999997E-3</v>
      </c>
      <c r="DE73" s="487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</row>
    <row r="74" spans="1:132" ht="20.100000000000001" customHeight="1" x14ac:dyDescent="0.25">
      <c r="A74" s="542"/>
      <c r="B74" s="469" t="s">
        <v>28</v>
      </c>
      <c r="C74" s="470" t="s">
        <v>29</v>
      </c>
      <c r="D74" s="514">
        <v>0</v>
      </c>
      <c r="E74" s="485">
        <v>95.097055920299994</v>
      </c>
      <c r="F74" s="485">
        <v>0</v>
      </c>
      <c r="G74" s="485">
        <v>9.8444630591000006</v>
      </c>
      <c r="H74" s="485">
        <v>6.9699999999999993E-6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104.9415259494</v>
      </c>
      <c r="Q74" s="55">
        <v>0</v>
      </c>
      <c r="R74" s="55">
        <v>0</v>
      </c>
      <c r="S74" s="55">
        <v>0</v>
      </c>
      <c r="T74" s="55">
        <v>0</v>
      </c>
      <c r="U74" s="55">
        <v>4.3768784120000008</v>
      </c>
      <c r="V74" s="55">
        <v>90.7131947532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27.7679038966</v>
      </c>
      <c r="AC74" s="487">
        <v>122.8579770618</v>
      </c>
      <c r="AD74" s="55">
        <v>34.749399266999994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12.840397423000001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9"/>
        <v>0</v>
      </c>
      <c r="BO74" s="55">
        <v>0</v>
      </c>
      <c r="BP74" s="55">
        <v>0</v>
      </c>
      <c r="BQ74" s="55">
        <v>0</v>
      </c>
      <c r="BR74" s="55">
        <v>0.25997740000000003</v>
      </c>
      <c r="BS74" s="55">
        <v>0</v>
      </c>
      <c r="BT74" s="55">
        <v>0</v>
      </c>
      <c r="BU74" s="55">
        <v>5.4880000000000004</v>
      </c>
      <c r="BV74" s="55">
        <v>397.06000000000006</v>
      </c>
      <c r="BW74" s="55">
        <v>82.32</v>
      </c>
      <c r="BX74" s="55">
        <v>0</v>
      </c>
      <c r="BY74" s="55">
        <v>8.9515628752000005</v>
      </c>
      <c r="BZ74" s="55">
        <v>0</v>
      </c>
      <c r="CA74" s="478">
        <f t="shared" si="12"/>
        <v>494.07954027520009</v>
      </c>
      <c r="CB74" s="490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7.5540701039999991</v>
      </c>
      <c r="CH74" s="55">
        <v>15.792567896</v>
      </c>
      <c r="CI74" s="55">
        <v>19.571908456799999</v>
      </c>
      <c r="CJ74" s="55">
        <v>11.2624307936</v>
      </c>
      <c r="CK74" s="55">
        <v>18.129725923399999</v>
      </c>
      <c r="CL74" s="55">
        <v>16.206882535199998</v>
      </c>
      <c r="CM74" s="161">
        <v>15.108140550999998</v>
      </c>
      <c r="CN74" s="478">
        <f t="shared" si="23"/>
        <v>103.62572625999999</v>
      </c>
      <c r="CO74" s="55">
        <v>15.451402397199999</v>
      </c>
      <c r="CP74" s="55">
        <v>9.0992110846000021</v>
      </c>
      <c r="CQ74" s="55">
        <v>3.4336684536000002</v>
      </c>
      <c r="CR74" s="55">
        <v>3.4336679734</v>
      </c>
      <c r="CS74" s="55">
        <v>3.5023419242000005</v>
      </c>
      <c r="CT74" s="55">
        <v>3.4326728618</v>
      </c>
      <c r="CU74" s="55">
        <v>0.1373468726</v>
      </c>
      <c r="CV74" s="55">
        <v>3.7077333426000001</v>
      </c>
      <c r="CW74" s="55">
        <v>0.34335123200000001</v>
      </c>
      <c r="CX74" s="55">
        <v>0.24035663260000001</v>
      </c>
      <c r="CY74" s="55">
        <v>1.1671955918000001</v>
      </c>
      <c r="CZ74" s="55">
        <v>102.91572085620001</v>
      </c>
      <c r="DA74" s="490">
        <v>105.022141</v>
      </c>
      <c r="DB74" s="577">
        <f t="shared" si="14"/>
        <v>0</v>
      </c>
      <c r="DC74" s="491">
        <f t="shared" si="15"/>
        <v>15.451402397199999</v>
      </c>
      <c r="DD74" s="480">
        <f t="shared" si="16"/>
        <v>105.022141</v>
      </c>
      <c r="DE74" s="487">
        <f t="shared" si="11"/>
        <v>579.693262140603</v>
      </c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3"/>
      <c r="EA74" s="233"/>
      <c r="EB74" s="233"/>
    </row>
    <row r="75" spans="1:132" ht="20.100000000000001" customHeight="1" x14ac:dyDescent="0.25">
      <c r="A75" s="542"/>
      <c r="B75" s="469" t="s">
        <v>30</v>
      </c>
      <c r="C75" s="470" t="s">
        <v>31</v>
      </c>
      <c r="D75" s="485">
        <v>0</v>
      </c>
      <c r="E75" s="485">
        <v>3.2024263722999997</v>
      </c>
      <c r="F75" s="485">
        <v>0</v>
      </c>
      <c r="G75" s="485">
        <v>0</v>
      </c>
      <c r="H75" s="485">
        <v>0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3.2024263722999997</v>
      </c>
      <c r="Q75" s="55">
        <v>0</v>
      </c>
      <c r="R75" s="55">
        <v>0</v>
      </c>
      <c r="S75" s="55">
        <v>0</v>
      </c>
      <c r="T75" s="55">
        <v>0</v>
      </c>
      <c r="U75" s="55">
        <v>4.3768784120000008</v>
      </c>
      <c r="V75" s="55">
        <v>0</v>
      </c>
      <c r="W75" s="55">
        <v>0</v>
      </c>
      <c r="X75" s="55">
        <v>0</v>
      </c>
      <c r="Y75" s="55">
        <v>0</v>
      </c>
      <c r="Z75" s="511">
        <v>0</v>
      </c>
      <c r="AA75" s="511">
        <v>0</v>
      </c>
      <c r="AB75" s="511">
        <v>0</v>
      </c>
      <c r="AC75" s="487">
        <v>4.3768784120000008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490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19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8">
        <f t="shared" si="12"/>
        <v>0</v>
      </c>
      <c r="CB75" s="490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0</v>
      </c>
      <c r="CH75" s="55">
        <v>0</v>
      </c>
      <c r="CI75" s="55">
        <v>0</v>
      </c>
      <c r="CJ75" s="55">
        <v>0</v>
      </c>
      <c r="CK75" s="55">
        <v>0</v>
      </c>
      <c r="CL75" s="55">
        <v>0</v>
      </c>
      <c r="CM75" s="161">
        <v>0</v>
      </c>
      <c r="CN75" s="478">
        <f t="shared" si="23"/>
        <v>0</v>
      </c>
      <c r="CO75" s="55">
        <v>0</v>
      </c>
      <c r="CP75" s="55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0</v>
      </c>
      <c r="CY75" s="55">
        <v>0</v>
      </c>
      <c r="CZ75" s="55">
        <v>0</v>
      </c>
      <c r="DA75" s="490">
        <v>0</v>
      </c>
      <c r="DB75" s="577">
        <f t="shared" si="14"/>
        <v>0</v>
      </c>
      <c r="DC75" s="491">
        <f t="shared" si="15"/>
        <v>0</v>
      </c>
      <c r="DD75" s="480">
        <f t="shared" si="16"/>
        <v>0</v>
      </c>
      <c r="DE75" s="487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3"/>
      <c r="EA75" s="233"/>
      <c r="EB75" s="233"/>
    </row>
    <row r="76" spans="1:132" ht="20.100000000000001" customHeight="1" x14ac:dyDescent="0.25">
      <c r="A76" s="542"/>
      <c r="B76" s="469" t="s">
        <v>136</v>
      </c>
      <c r="C76" s="470" t="s">
        <v>137</v>
      </c>
      <c r="D76" s="485">
        <v>0</v>
      </c>
      <c r="E76" s="485">
        <v>91.880010670000004</v>
      </c>
      <c r="F76" s="485">
        <v>0</v>
      </c>
      <c r="G76" s="485">
        <v>9.8416609099999999</v>
      </c>
      <c r="H76" s="485">
        <v>6.9699999999999993E-6</v>
      </c>
      <c r="I76" s="485">
        <v>0</v>
      </c>
      <c r="J76" s="485">
        <v>0</v>
      </c>
      <c r="K76" s="485">
        <v>0</v>
      </c>
      <c r="L76" s="485">
        <v>0</v>
      </c>
      <c r="M76" s="485">
        <v>0</v>
      </c>
      <c r="N76" s="485">
        <v>0</v>
      </c>
      <c r="O76" s="485">
        <v>0</v>
      </c>
      <c r="P76" s="487">
        <v>101.72167855000001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90.61</v>
      </c>
      <c r="W76" s="55">
        <v>0</v>
      </c>
      <c r="X76" s="55">
        <v>0</v>
      </c>
      <c r="Y76" s="55">
        <v>0</v>
      </c>
      <c r="Z76" s="511">
        <v>0</v>
      </c>
      <c r="AA76" s="511">
        <v>0</v>
      </c>
      <c r="AB76" s="511">
        <v>62.46</v>
      </c>
      <c r="AC76" s="487">
        <v>153.07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90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90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8">
        <f t="shared" si="19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9.0006000000000004</v>
      </c>
      <c r="BZ76" s="55">
        <v>0</v>
      </c>
      <c r="CA76" s="478">
        <f t="shared" si="12"/>
        <v>494.1285774000001</v>
      </c>
      <c r="CB76" s="490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11.319000000000001</v>
      </c>
      <c r="CH76" s="55">
        <v>14.749000000000001</v>
      </c>
      <c r="CI76" s="55">
        <v>19.207999999999998</v>
      </c>
      <c r="CJ76" s="55">
        <v>13.72</v>
      </c>
      <c r="CK76" s="55">
        <v>17.218599999999999</v>
      </c>
      <c r="CL76" s="55">
        <v>15.9838</v>
      </c>
      <c r="CM76" s="161">
        <v>15.778</v>
      </c>
      <c r="CN76" s="478">
        <f t="shared" si="23"/>
        <v>107.9764</v>
      </c>
      <c r="CO76" s="55">
        <v>13.514200000000001</v>
      </c>
      <c r="CP76" s="55">
        <v>7.5803000000000003</v>
      </c>
      <c r="CQ76" s="55">
        <v>2.4009999999999998</v>
      </c>
      <c r="CR76" s="55">
        <v>4.5275999999999996</v>
      </c>
      <c r="CS76" s="55">
        <v>3.7730000000000001</v>
      </c>
      <c r="CT76" s="55">
        <v>2.0579999999999998</v>
      </c>
      <c r="CU76" s="55">
        <v>0.13719999999999999</v>
      </c>
      <c r="CV76" s="55">
        <v>3.8416000000000001</v>
      </c>
      <c r="CW76" s="55">
        <v>0.30869999999999997</v>
      </c>
      <c r="CX76" s="55">
        <v>0.13719999999999999</v>
      </c>
      <c r="CY76" s="55">
        <v>104.06619999999999</v>
      </c>
      <c r="CZ76" s="55">
        <v>104.958</v>
      </c>
      <c r="DA76" s="490">
        <v>0</v>
      </c>
      <c r="DB76" s="577">
        <f t="shared" si="14"/>
        <v>0</v>
      </c>
      <c r="DC76" s="491">
        <f t="shared" si="15"/>
        <v>13.514200000000001</v>
      </c>
      <c r="DD76" s="480">
        <f t="shared" si="16"/>
        <v>0</v>
      </c>
      <c r="DE76" s="487">
        <f t="shared" si="11"/>
        <v>-100</v>
      </c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</row>
    <row r="77" spans="1:132" ht="20.100000000000001" customHeight="1" x14ac:dyDescent="0.25">
      <c r="A77" s="542"/>
      <c r="B77" s="469" t="s">
        <v>32</v>
      </c>
      <c r="C77" s="470" t="s">
        <v>133</v>
      </c>
      <c r="D77" s="485">
        <v>387.0834676752001</v>
      </c>
      <c r="E77" s="485">
        <v>397.64037904229997</v>
      </c>
      <c r="F77" s="485">
        <v>424.86484245710005</v>
      </c>
      <c r="G77" s="485">
        <v>446.42577242989995</v>
      </c>
      <c r="H77" s="485">
        <v>463.01821980019997</v>
      </c>
      <c r="I77" s="485">
        <v>383.61861578449998</v>
      </c>
      <c r="J77" s="485">
        <v>221.67964223839999</v>
      </c>
      <c r="K77" s="485">
        <v>305.39734777129996</v>
      </c>
      <c r="L77" s="485">
        <v>261.10252485679996</v>
      </c>
      <c r="M77" s="485">
        <v>347.72753232499997</v>
      </c>
      <c r="N77" s="485">
        <v>431.41873324799997</v>
      </c>
      <c r="O77" s="485">
        <v>416.67534205280003</v>
      </c>
      <c r="P77" s="487">
        <v>4486.6524196814999</v>
      </c>
      <c r="Q77" s="55">
        <v>248.58112108070003</v>
      </c>
      <c r="R77" s="55">
        <v>377.51369691629998</v>
      </c>
      <c r="S77" s="55">
        <v>440.40206375000002</v>
      </c>
      <c r="T77" s="55">
        <v>458.53068406510005</v>
      </c>
      <c r="U77" s="55">
        <v>460.00997177309995</v>
      </c>
      <c r="V77" s="55">
        <v>449.53784975900004</v>
      </c>
      <c r="W77" s="55">
        <v>323.59931541769998</v>
      </c>
      <c r="X77" s="55">
        <v>325.01565140999998</v>
      </c>
      <c r="Y77" s="55">
        <v>395.92310695730009</v>
      </c>
      <c r="Z77" s="55">
        <v>397.09908326629994</v>
      </c>
      <c r="AA77" s="55">
        <v>374.7568979106</v>
      </c>
      <c r="AB77" s="511">
        <v>569.36267363790012</v>
      </c>
      <c r="AC77" s="487">
        <v>4820.3321159440011</v>
      </c>
      <c r="AD77" s="55">
        <v>276.13614163599999</v>
      </c>
      <c r="AE77" s="55">
        <v>331.364992723</v>
      </c>
      <c r="AF77" s="55">
        <v>402.12968218620006</v>
      </c>
      <c r="AG77" s="55">
        <v>330.9728485741</v>
      </c>
      <c r="AH77" s="55">
        <v>350.51538188419994</v>
      </c>
      <c r="AI77" s="55">
        <v>410.00332139120007</v>
      </c>
      <c r="AJ77" s="55">
        <v>370.93031396179998</v>
      </c>
      <c r="AK77" s="55">
        <v>221.40268819110003</v>
      </c>
      <c r="AL77" s="55">
        <v>217.02928067850002</v>
      </c>
      <c r="AM77" s="244">
        <v>209.12240490630001</v>
      </c>
      <c r="AN77" s="244">
        <v>257.95148652519998</v>
      </c>
      <c r="AO77" s="244">
        <v>291.99673760600001</v>
      </c>
      <c r="AP77" s="513">
        <v>288.63145614940004</v>
      </c>
      <c r="AQ77" s="55">
        <v>322.61326876940001</v>
      </c>
      <c r="AR77" s="55">
        <v>442.81619943539994</v>
      </c>
      <c r="AS77" s="55">
        <v>683.90277150160011</v>
      </c>
      <c r="AT77" s="55">
        <v>859.06133517679996</v>
      </c>
      <c r="AU77" s="55">
        <v>887.46565710740003</v>
      </c>
      <c r="AV77" s="55">
        <v>677.10876483880008</v>
      </c>
      <c r="AW77" s="55">
        <v>543.95914578320003</v>
      </c>
      <c r="AX77" s="55">
        <v>685.2261150308002</v>
      </c>
      <c r="AY77" s="55">
        <v>526.04634952380036</v>
      </c>
      <c r="AZ77" s="55">
        <v>495.66687787120014</v>
      </c>
      <c r="BA77" s="55">
        <v>455.04209568860006</v>
      </c>
      <c r="BB77" s="490">
        <v>576.70923037979992</v>
      </c>
      <c r="BC77" s="55">
        <v>541.38499855999999</v>
      </c>
      <c r="BD77" s="55">
        <v>616.97936263599991</v>
      </c>
      <c r="BE77" s="55">
        <v>547.53806623040009</v>
      </c>
      <c r="BF77" s="55">
        <v>719.70001273800028</v>
      </c>
      <c r="BG77" s="55">
        <v>1864.7154478665989</v>
      </c>
      <c r="BH77" s="55">
        <v>585.2447171913999</v>
      </c>
      <c r="BI77" s="55">
        <v>1374.665408272801</v>
      </c>
      <c r="BJ77" s="55">
        <v>899.47437474719982</v>
      </c>
      <c r="BK77" s="55">
        <v>759.25290777840041</v>
      </c>
      <c r="BL77" s="55">
        <v>851.89884738700027</v>
      </c>
      <c r="BM77" s="55">
        <v>1018.5925036350001</v>
      </c>
      <c r="BN77" s="478">
        <f t="shared" si="19"/>
        <v>10356.1558774226</v>
      </c>
      <c r="BO77" s="55">
        <v>440.96850789600035</v>
      </c>
      <c r="BP77" s="55">
        <v>346.74318836080005</v>
      </c>
      <c r="BQ77" s="55">
        <v>625.82912621599996</v>
      </c>
      <c r="BR77" s="55">
        <v>757.63081262119954</v>
      </c>
      <c r="BS77" s="55">
        <v>1159.6411452877994</v>
      </c>
      <c r="BT77" s="55">
        <v>1012.9053369119998</v>
      </c>
      <c r="BU77" s="55">
        <v>761.05482631080031</v>
      </c>
      <c r="BV77" s="55">
        <v>1026.4264037720004</v>
      </c>
      <c r="BW77" s="55">
        <v>812.25927137599979</v>
      </c>
      <c r="BX77" s="55">
        <v>628.96280371399996</v>
      </c>
      <c r="BY77" s="55">
        <v>360.24067545780002</v>
      </c>
      <c r="BZ77" s="55">
        <v>676.04810916300028</v>
      </c>
      <c r="CA77" s="478">
        <f t="shared" si="12"/>
        <v>8608.7102070873989</v>
      </c>
      <c r="CB77" s="490">
        <v>811.49567805320044</v>
      </c>
      <c r="CC77" s="55">
        <v>711.12924480920003</v>
      </c>
      <c r="CD77" s="55">
        <v>777.03939867819952</v>
      </c>
      <c r="CE77" s="55">
        <v>777.30010344280015</v>
      </c>
      <c r="CF77" s="55">
        <v>409.28684161399991</v>
      </c>
      <c r="CG77" s="55">
        <v>718.69123848760023</v>
      </c>
      <c r="CH77" s="55">
        <v>632.03791087499997</v>
      </c>
      <c r="CI77" s="55">
        <v>569.89407241619983</v>
      </c>
      <c r="CJ77" s="55">
        <v>484.03379290840002</v>
      </c>
      <c r="CK77" s="55">
        <v>433.52701601720003</v>
      </c>
      <c r="CL77" s="55">
        <v>286.61334238460006</v>
      </c>
      <c r="CM77" s="161">
        <v>566.8534756514</v>
      </c>
      <c r="CN77" s="478">
        <f t="shared" si="23"/>
        <v>7177.9021153378017</v>
      </c>
      <c r="CO77" s="55">
        <v>728.13099177139986</v>
      </c>
      <c r="CP77" s="55">
        <v>626.70291480580011</v>
      </c>
      <c r="CQ77" s="55">
        <v>669.69738609620003</v>
      </c>
      <c r="CR77" s="55">
        <v>707.89309997140003</v>
      </c>
      <c r="CS77" s="55">
        <v>621.65929984340016</v>
      </c>
      <c r="CT77" s="55">
        <v>1047.0074086248003</v>
      </c>
      <c r="CU77" s="55">
        <v>878.93021584619976</v>
      </c>
      <c r="CV77" s="55">
        <v>798.11263905800001</v>
      </c>
      <c r="CW77" s="55">
        <v>1030.6846711854</v>
      </c>
      <c r="CX77" s="55">
        <v>742.18694024020022</v>
      </c>
      <c r="CY77" s="55">
        <v>1341.0273189026</v>
      </c>
      <c r="CZ77" s="55">
        <v>657.43427331399982</v>
      </c>
      <c r="DA77" s="490">
        <v>623.35427536620034</v>
      </c>
      <c r="DB77" s="577">
        <f t="shared" si="14"/>
        <v>811.49567805320044</v>
      </c>
      <c r="DC77" s="491">
        <f t="shared" si="15"/>
        <v>728.13099177139986</v>
      </c>
      <c r="DD77" s="480">
        <f t="shared" si="16"/>
        <v>623.35427536620034</v>
      </c>
      <c r="DE77" s="487">
        <f t="shared" si="11"/>
        <v>-14.389816885873563</v>
      </c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</row>
    <row r="78" spans="1:132" ht="20.100000000000001" customHeight="1" x14ac:dyDescent="0.25">
      <c r="A78" s="542"/>
      <c r="B78" s="469" t="s">
        <v>103</v>
      </c>
      <c r="C78" s="470" t="s">
        <v>104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90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6.86</v>
      </c>
      <c r="BK78" s="55">
        <v>0</v>
      </c>
      <c r="BL78" s="55">
        <v>0</v>
      </c>
      <c r="BM78" s="55">
        <v>4.8019999999999996</v>
      </c>
      <c r="BN78" s="478">
        <f t="shared" si="19"/>
        <v>11.661999999999999</v>
      </c>
      <c r="BO78" s="55">
        <v>4.1159999999999997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478">
        <f t="shared" si="12"/>
        <v>4.1159999999999997</v>
      </c>
      <c r="CB78" s="490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161">
        <v>0</v>
      </c>
      <c r="CN78" s="478">
        <f t="shared" si="23"/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490">
        <v>0</v>
      </c>
      <c r="DB78" s="577">
        <f t="shared" si="14"/>
        <v>0</v>
      </c>
      <c r="DC78" s="491">
        <f t="shared" si="15"/>
        <v>0</v>
      </c>
      <c r="DD78" s="480">
        <f t="shared" si="16"/>
        <v>0</v>
      </c>
      <c r="DE78" s="487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</row>
    <row r="79" spans="1:132" ht="20.100000000000001" customHeight="1" x14ac:dyDescent="0.25">
      <c r="A79" s="542"/>
      <c r="B79" s="469" t="s">
        <v>126</v>
      </c>
      <c r="C79" s="470" t="s">
        <v>129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9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7.5210021599999996E-2</v>
      </c>
      <c r="BX79" s="55">
        <v>7.1306123882000003</v>
      </c>
      <c r="BY79" s="55">
        <v>2.6213637800000003</v>
      </c>
      <c r="BZ79" s="55">
        <v>0.68821804380000007</v>
      </c>
      <c r="CA79" s="478">
        <f t="shared" si="12"/>
        <v>10.515404233600002</v>
      </c>
      <c r="CB79" s="490">
        <v>0</v>
      </c>
      <c r="CC79" s="55">
        <v>0</v>
      </c>
      <c r="CD79" s="55">
        <v>3.4220243582000003</v>
      </c>
      <c r="CE79" s="55">
        <v>0</v>
      </c>
      <c r="CF79" s="55">
        <v>0.58817358740000003</v>
      </c>
      <c r="CG79" s="55">
        <v>1.1910812200000001</v>
      </c>
      <c r="CH79" s="55">
        <v>0.28729247820000003</v>
      </c>
      <c r="CI79" s="55">
        <v>2.8221583809999999</v>
      </c>
      <c r="CJ79" s="55">
        <v>4.2719377470000008</v>
      </c>
      <c r="CK79" s="55">
        <v>1.4970527236000002</v>
      </c>
      <c r="CL79" s="55">
        <v>0.18601802380000002</v>
      </c>
      <c r="CM79" s="161">
        <v>2.0197205826000002</v>
      </c>
      <c r="CN79" s="478">
        <f t="shared" si="23"/>
        <v>16.285459101800001</v>
      </c>
      <c r="CO79" s="55">
        <v>45.071578516999992</v>
      </c>
      <c r="CP79" s="55">
        <v>0</v>
      </c>
      <c r="CQ79" s="55">
        <v>0.24538576719999999</v>
      </c>
      <c r="CR79" s="55">
        <v>1.3981744672</v>
      </c>
      <c r="CS79" s="55">
        <v>2.9400164051999997</v>
      </c>
      <c r="CT79" s="55">
        <v>1.9410792576000002</v>
      </c>
      <c r="CU79" s="55">
        <v>0.48342756139999998</v>
      </c>
      <c r="CV79" s="55">
        <v>8.4969924704000004</v>
      </c>
      <c r="CW79" s="55">
        <v>2.9528530430000002</v>
      </c>
      <c r="CX79" s="55">
        <v>1.9720136044000001</v>
      </c>
      <c r="CY79" s="55">
        <v>1.0109599836000001</v>
      </c>
      <c r="CZ79" s="55">
        <v>0.63053340140000003</v>
      </c>
      <c r="DA79" s="490">
        <v>1.279446938</v>
      </c>
      <c r="DB79" s="577">
        <f t="shared" si="14"/>
        <v>0</v>
      </c>
      <c r="DC79" s="491">
        <f t="shared" si="15"/>
        <v>45.071578516999992</v>
      </c>
      <c r="DD79" s="480">
        <f t="shared" si="16"/>
        <v>1.279446938</v>
      </c>
      <c r="DE79" s="487">
        <f t="shared" si="11"/>
        <v>-97.161299914274309</v>
      </c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</row>
    <row r="80" spans="1:132" ht="20.100000000000001" customHeight="1" x14ac:dyDescent="0.25">
      <c r="A80" s="542"/>
      <c r="B80" s="469" t="s">
        <v>127</v>
      </c>
      <c r="C80" s="470" t="s">
        <v>186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9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173.93430145839991</v>
      </c>
      <c r="BX80" s="55">
        <v>370.24759181759993</v>
      </c>
      <c r="BY80" s="55">
        <v>248.66085619479998</v>
      </c>
      <c r="BZ80" s="55">
        <v>330.01173047499998</v>
      </c>
      <c r="CA80" s="478">
        <f t="shared" si="12"/>
        <v>1122.8544799457998</v>
      </c>
      <c r="CB80" s="490">
        <v>143.86948956800003</v>
      </c>
      <c r="CC80" s="55">
        <v>279.01396726279995</v>
      </c>
      <c r="CD80" s="55">
        <v>265.11371328539991</v>
      </c>
      <c r="CE80" s="55">
        <v>209.38786101660006</v>
      </c>
      <c r="CF80" s="55">
        <v>241.50429283260019</v>
      </c>
      <c r="CG80" s="55">
        <v>259.08845502960003</v>
      </c>
      <c r="CH80" s="55">
        <v>135.08172069979992</v>
      </c>
      <c r="CI80" s="55">
        <v>200.67974710700022</v>
      </c>
      <c r="CJ80" s="55">
        <v>187.39928747540034</v>
      </c>
      <c r="CK80" s="55">
        <v>322.7821462600001</v>
      </c>
      <c r="CL80" s="55">
        <v>313.69291071299983</v>
      </c>
      <c r="CM80" s="161">
        <v>730.8255599833999</v>
      </c>
      <c r="CN80" s="478">
        <f t="shared" si="23"/>
        <v>3288.4391512336006</v>
      </c>
      <c r="CO80" s="55">
        <v>369.5743464097996</v>
      </c>
      <c r="CP80" s="55">
        <v>249.12379265619995</v>
      </c>
      <c r="CQ80" s="55">
        <v>940.00799480140029</v>
      </c>
      <c r="CR80" s="55">
        <v>651.05371226560044</v>
      </c>
      <c r="CS80" s="55">
        <v>511.36029036679992</v>
      </c>
      <c r="CT80" s="55">
        <v>535.0444603980003</v>
      </c>
      <c r="CU80" s="55">
        <v>491.38670812420003</v>
      </c>
      <c r="CV80" s="55">
        <v>355.90168390839995</v>
      </c>
      <c r="CW80" s="55">
        <v>535.57538913760004</v>
      </c>
      <c r="CX80" s="55">
        <v>471.14569852279999</v>
      </c>
      <c r="CY80" s="55">
        <v>488.83055543559982</v>
      </c>
      <c r="CZ80" s="55">
        <v>464.27293844260026</v>
      </c>
      <c r="DA80" s="490">
        <v>378.23370389839982</v>
      </c>
      <c r="DB80" s="577">
        <f t="shared" si="14"/>
        <v>143.86948956800003</v>
      </c>
      <c r="DC80" s="491">
        <f t="shared" si="15"/>
        <v>369.5743464097996</v>
      </c>
      <c r="DD80" s="480">
        <f t="shared" si="16"/>
        <v>378.23370389839982</v>
      </c>
      <c r="DE80" s="487">
        <f t="shared" si="11"/>
        <v>2.3430623831769859</v>
      </c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3"/>
      <c r="EA80" s="233"/>
      <c r="EB80" s="233"/>
    </row>
    <row r="81" spans="1:132" ht="20.100000000000001" customHeight="1" x14ac:dyDescent="0.25">
      <c r="A81" s="542"/>
      <c r="B81" s="469" t="s">
        <v>128</v>
      </c>
      <c r="C81" s="470" t="s">
        <v>130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si="19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19.103083983199998</v>
      </c>
      <c r="BX81" s="55">
        <v>140.4502901578</v>
      </c>
      <c r="BY81" s="55">
        <v>35.160257329199993</v>
      </c>
      <c r="BZ81" s="55">
        <v>85.833555348800019</v>
      </c>
      <c r="CA81" s="478">
        <f t="shared" si="12"/>
        <v>280.54718681899999</v>
      </c>
      <c r="CB81" s="490">
        <v>14.188290971400001</v>
      </c>
      <c r="CC81" s="55">
        <v>5.8361364936000006</v>
      </c>
      <c r="CD81" s="55">
        <v>4.8772395195999998</v>
      </c>
      <c r="CE81" s="55">
        <v>22.196113511600004</v>
      </c>
      <c r="CF81" s="55">
        <v>54.520905136600007</v>
      </c>
      <c r="CG81" s="55">
        <v>68.270516944000008</v>
      </c>
      <c r="CH81" s="55">
        <v>20.663009087000002</v>
      </c>
      <c r="CI81" s="55">
        <v>17.2631897256</v>
      </c>
      <c r="CJ81" s="55">
        <v>14.921211519200002</v>
      </c>
      <c r="CK81" s="55">
        <v>29.9716464362</v>
      </c>
      <c r="CL81" s="55">
        <v>26.466499800999998</v>
      </c>
      <c r="CM81" s="161">
        <v>332.27220714799995</v>
      </c>
      <c r="CN81" s="478">
        <f t="shared" si="23"/>
        <v>611.44696629379996</v>
      </c>
      <c r="CO81" s="55">
        <v>8.0214709218000007</v>
      </c>
      <c r="CP81" s="55">
        <v>8.6615403405999984</v>
      </c>
      <c r="CQ81" s="55">
        <v>97.056426786200021</v>
      </c>
      <c r="CR81" s="55">
        <v>74.4318044722</v>
      </c>
      <c r="CS81" s="55">
        <v>146.33132089240002</v>
      </c>
      <c r="CT81" s="55">
        <v>0</v>
      </c>
      <c r="CU81" s="55">
        <v>0.35586250000000003</v>
      </c>
      <c r="CV81" s="55">
        <v>24.271525975199999</v>
      </c>
      <c r="CW81" s="55">
        <v>34.012541578400004</v>
      </c>
      <c r="CX81" s="55">
        <v>31.487743548799997</v>
      </c>
      <c r="CY81" s="55">
        <v>138.83443417059999</v>
      </c>
      <c r="CZ81" s="55">
        <v>11.717851513200001</v>
      </c>
      <c r="DA81" s="490">
        <v>51.973553347799992</v>
      </c>
      <c r="DB81" s="577">
        <f t="shared" ref="DB81:DB144" si="24">SUM($CB81)</f>
        <v>14.188290971400001</v>
      </c>
      <c r="DC81" s="491">
        <f t="shared" ref="DC81:DC144" si="25">SUM($CO81)</f>
        <v>8.0214709218000007</v>
      </c>
      <c r="DD81" s="480">
        <f t="shared" ref="DD81:DD144" si="26">SUM($DA81)</f>
        <v>51.973553347799992</v>
      </c>
      <c r="DE81" s="487">
        <f t="shared" si="11"/>
        <v>547.93045882085232</v>
      </c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  <c r="DZ81" s="233"/>
      <c r="EA81" s="233"/>
      <c r="EB81" s="233"/>
    </row>
    <row r="82" spans="1:132" ht="20.100000000000001" customHeight="1" x14ac:dyDescent="0.25">
      <c r="A82" s="542"/>
      <c r="B82" s="469" t="s">
        <v>180</v>
      </c>
      <c r="C82" s="470" t="s">
        <v>182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si="19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2"/>
        <v>0</v>
      </c>
      <c r="CB82" s="490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0.89779303320000003</v>
      </c>
      <c r="CH82" s="55">
        <v>1.6734634546000002</v>
      </c>
      <c r="CI82" s="55">
        <v>1.3228067342000003</v>
      </c>
      <c r="CJ82" s="55">
        <v>1.7961571614000003</v>
      </c>
      <c r="CK82" s="55">
        <v>1.2413145989999996</v>
      </c>
      <c r="CL82" s="55">
        <v>1.3910566684000001</v>
      </c>
      <c r="CM82" s="161">
        <v>2.1658041454000005</v>
      </c>
      <c r="CN82" s="478">
        <f t="shared" si="23"/>
        <v>10.488395796200001</v>
      </c>
      <c r="CO82" s="55">
        <v>1.4298043493999999</v>
      </c>
      <c r="CP82" s="55">
        <v>1.6496849795999995</v>
      </c>
      <c r="CQ82" s="55">
        <v>1.6015753879999994</v>
      </c>
      <c r="CR82" s="55">
        <v>2.1429150693999999</v>
      </c>
      <c r="CS82" s="55">
        <v>1.8034243023999994</v>
      </c>
      <c r="CT82" s="55">
        <v>1.6673319866</v>
      </c>
      <c r="CU82" s="55">
        <v>1.9984077973999994</v>
      </c>
      <c r="CV82" s="55">
        <v>1.9727066702000005</v>
      </c>
      <c r="CW82" s="55">
        <v>1.8034111311999996</v>
      </c>
      <c r="CX82" s="55">
        <v>2.0941845791999998</v>
      </c>
      <c r="CY82" s="55">
        <v>1.9765292680000006</v>
      </c>
      <c r="CZ82" s="55">
        <v>2.3237447380000007</v>
      </c>
      <c r="DA82" s="490">
        <v>1.9422324235999999</v>
      </c>
      <c r="DB82" s="577">
        <f t="shared" si="24"/>
        <v>0</v>
      </c>
      <c r="DC82" s="491">
        <f t="shared" si="25"/>
        <v>1.4298043493999999</v>
      </c>
      <c r="DD82" s="480">
        <f t="shared" si="26"/>
        <v>1.9422324235999999</v>
      </c>
      <c r="DE82" s="487">
        <f t="shared" si="11"/>
        <v>35.839034509514136</v>
      </c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  <c r="DZ82" s="233"/>
      <c r="EA82" s="233"/>
      <c r="EB82" s="233"/>
    </row>
    <row r="83" spans="1:132" ht="20.100000000000001" customHeight="1" x14ac:dyDescent="0.25">
      <c r="A83" s="542"/>
      <c r="B83" s="469" t="s">
        <v>181</v>
      </c>
      <c r="C83" s="470" t="s">
        <v>183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11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8">
        <f t="shared" ref="BN83:BN89" si="27">SUM(BB83:BM83)</f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2"/>
        <v>0</v>
      </c>
      <c r="CB83" s="490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0.89779303320000015</v>
      </c>
      <c r="CH83" s="55">
        <v>1.7331760502</v>
      </c>
      <c r="CI83" s="55">
        <v>1.3228067341999998</v>
      </c>
      <c r="CJ83" s="55">
        <v>1.7961571613999996</v>
      </c>
      <c r="CK83" s="55">
        <v>1.3188103040000005</v>
      </c>
      <c r="CL83" s="55">
        <v>1.3910566683999999</v>
      </c>
      <c r="CM83" s="161">
        <v>2.1725110301999999</v>
      </c>
      <c r="CN83" s="478">
        <f t="shared" si="23"/>
        <v>10.6323109816</v>
      </c>
      <c r="CO83" s="55">
        <v>1.4298043493999997</v>
      </c>
      <c r="CP83" s="55">
        <v>1.6496849795999999</v>
      </c>
      <c r="CQ83" s="55">
        <v>1.601575388000001</v>
      </c>
      <c r="CR83" s="55">
        <v>2.1429150694000003</v>
      </c>
      <c r="CS83" s="55">
        <v>1.8062880093999996</v>
      </c>
      <c r="CT83" s="55">
        <v>1.6673319866000007</v>
      </c>
      <c r="CU83" s="55">
        <v>1.9984077973999996</v>
      </c>
      <c r="CV83" s="55">
        <v>1.9823165698000003</v>
      </c>
      <c r="CW83" s="55">
        <v>1.8034111312000005</v>
      </c>
      <c r="CX83" s="55">
        <v>2.0941845792000011</v>
      </c>
      <c r="CY83" s="55">
        <v>1.9765292679999997</v>
      </c>
      <c r="CZ83" s="55">
        <v>2.3237447380000003</v>
      </c>
      <c r="DA83" s="490">
        <v>1.9422324236000004</v>
      </c>
      <c r="DB83" s="577">
        <f t="shared" si="24"/>
        <v>0</v>
      </c>
      <c r="DC83" s="491">
        <f t="shared" si="25"/>
        <v>1.4298043493999997</v>
      </c>
      <c r="DD83" s="480">
        <f t="shared" si="26"/>
        <v>1.9422324236000004</v>
      </c>
      <c r="DE83" s="487">
        <f t="shared" si="11"/>
        <v>35.839034509514178</v>
      </c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</row>
    <row r="84" spans="1:132" ht="20.100000000000001" customHeight="1" x14ac:dyDescent="0.25">
      <c r="A84" s="542"/>
      <c r="B84" s="469" t="s">
        <v>184</v>
      </c>
      <c r="C84" s="470" t="s">
        <v>167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11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8">
        <f t="shared" si="27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2"/>
        <v>0</v>
      </c>
      <c r="CB84" s="490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0.17012779420000002</v>
      </c>
      <c r="CH84" s="55">
        <v>0.17547125400000002</v>
      </c>
      <c r="CI84" s="55">
        <v>6.8856564000000006E-3</v>
      </c>
      <c r="CJ84" s="55">
        <v>48.061217006600003</v>
      </c>
      <c r="CK84" s="55">
        <v>0.71892779419999997</v>
      </c>
      <c r="CL84" s="55">
        <v>0.58172779419999998</v>
      </c>
      <c r="CM84" s="161">
        <v>8.6802031763999992</v>
      </c>
      <c r="CN84" s="478">
        <f t="shared" si="23"/>
        <v>58.394560476000002</v>
      </c>
      <c r="CO84" s="55">
        <v>0.32418741040000004</v>
      </c>
      <c r="CP84" s="55">
        <v>0.15400700000000001</v>
      </c>
      <c r="CQ84" s="55">
        <v>0.36255058839999998</v>
      </c>
      <c r="CR84" s="55">
        <v>0.17012779420000002</v>
      </c>
      <c r="CS84" s="55">
        <v>0.18737657819999998</v>
      </c>
      <c r="CT84" s="55">
        <v>0.17278933699999999</v>
      </c>
      <c r="CU84" s="55">
        <v>0</v>
      </c>
      <c r="CV84" s="55">
        <v>3.1544132200000004</v>
      </c>
      <c r="CW84" s="55">
        <v>3.6392711600000002E-2</v>
      </c>
      <c r="CX84" s="55">
        <v>0</v>
      </c>
      <c r="CY84" s="55">
        <v>0.17012779420000002</v>
      </c>
      <c r="CZ84" s="55">
        <v>0.17012779420000002</v>
      </c>
      <c r="DA84" s="490">
        <v>0.52703315139999996</v>
      </c>
      <c r="DB84" s="577">
        <f t="shared" si="24"/>
        <v>0</v>
      </c>
      <c r="DC84" s="491">
        <f t="shared" si="25"/>
        <v>0.32418741040000004</v>
      </c>
      <c r="DD84" s="480">
        <f t="shared" si="26"/>
        <v>0.52703315139999996</v>
      </c>
      <c r="DE84" s="487">
        <f t="shared" si="11"/>
        <v>62.570517698302282</v>
      </c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</row>
    <row r="85" spans="1:132" ht="20.100000000000001" customHeight="1" x14ac:dyDescent="0.25">
      <c r="A85" s="542"/>
      <c r="B85" s="469" t="s">
        <v>207</v>
      </c>
      <c r="C85" s="470" t="s">
        <v>211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3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7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2"/>
        <v>0</v>
      </c>
      <c r="CB85" s="490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161">
        <v>0</v>
      </c>
      <c r="CN85" s="478">
        <f t="shared" si="23"/>
        <v>0</v>
      </c>
      <c r="CO85" s="55">
        <v>0</v>
      </c>
      <c r="CP85" s="55">
        <v>1.5263500000000003E-4</v>
      </c>
      <c r="CQ85" s="55">
        <v>0</v>
      </c>
      <c r="CR85" s="55">
        <v>1.9588044000000003E-3</v>
      </c>
      <c r="CS85" s="55">
        <v>25.751335471400001</v>
      </c>
      <c r="CT85" s="55">
        <v>11.656189374200002</v>
      </c>
      <c r="CU85" s="55">
        <v>16.9012112612</v>
      </c>
      <c r="CV85" s="55">
        <v>0</v>
      </c>
      <c r="CW85" s="55">
        <v>0</v>
      </c>
      <c r="CX85" s="55">
        <v>0</v>
      </c>
      <c r="CY85" s="55">
        <v>0</v>
      </c>
      <c r="CZ85" s="55">
        <v>0</v>
      </c>
      <c r="DA85" s="490">
        <v>0</v>
      </c>
      <c r="DB85" s="577">
        <f t="shared" si="24"/>
        <v>0</v>
      </c>
      <c r="DC85" s="491">
        <f t="shared" si="25"/>
        <v>0</v>
      </c>
      <c r="DD85" s="480">
        <f t="shared" si="26"/>
        <v>0</v>
      </c>
      <c r="DE85" s="487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3"/>
      <c r="EA85" s="233"/>
      <c r="EB85" s="233"/>
    </row>
    <row r="86" spans="1:132" ht="20.100000000000001" customHeight="1" x14ac:dyDescent="0.25">
      <c r="A86" s="542"/>
      <c r="B86" s="469" t="s">
        <v>208</v>
      </c>
      <c r="C86" s="470" t="s">
        <v>212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3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7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2"/>
        <v>0</v>
      </c>
      <c r="CB86" s="490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161">
        <v>0</v>
      </c>
      <c r="CN86" s="478">
        <f t="shared" si="23"/>
        <v>0</v>
      </c>
      <c r="CO86" s="55">
        <v>0</v>
      </c>
      <c r="CP86" s="55">
        <v>3.9696201537999993</v>
      </c>
      <c r="CQ86" s="55">
        <v>59.033779048999996</v>
      </c>
      <c r="CR86" s="55">
        <v>35.693414313199995</v>
      </c>
      <c r="CS86" s="55">
        <v>20.779480430800003</v>
      </c>
      <c r="CT86" s="55">
        <v>239.79217300359997</v>
      </c>
      <c r="CU86" s="55">
        <v>92.469136691399996</v>
      </c>
      <c r="CV86" s="55">
        <v>5.3505389770000003</v>
      </c>
      <c r="CW86" s="55">
        <v>0</v>
      </c>
      <c r="CX86" s="55">
        <v>0</v>
      </c>
      <c r="CY86" s="55">
        <v>0</v>
      </c>
      <c r="CZ86" s="55">
        <v>0</v>
      </c>
      <c r="DA86" s="490">
        <v>0</v>
      </c>
      <c r="DB86" s="577">
        <f t="shared" si="24"/>
        <v>0</v>
      </c>
      <c r="DC86" s="491">
        <f t="shared" si="25"/>
        <v>0</v>
      </c>
      <c r="DD86" s="480">
        <f t="shared" si="26"/>
        <v>0</v>
      </c>
      <c r="DE86" s="487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</row>
    <row r="87" spans="1:132" ht="20.100000000000001" customHeight="1" x14ac:dyDescent="0.25">
      <c r="A87" s="542"/>
      <c r="B87" s="469" t="s">
        <v>209</v>
      </c>
      <c r="C87" s="470" t="s">
        <v>213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244">
        <v>0</v>
      </c>
      <c r="AR87" s="244">
        <v>0</v>
      </c>
      <c r="AS87" s="244">
        <v>0</v>
      </c>
      <c r="AT87" s="244">
        <v>0</v>
      </c>
      <c r="AU87" s="244">
        <v>0</v>
      </c>
      <c r="AV87" s="244">
        <v>0</v>
      </c>
      <c r="AW87" s="244">
        <v>0</v>
      </c>
      <c r="AX87" s="244">
        <v>0</v>
      </c>
      <c r="AY87" s="244">
        <v>0</v>
      </c>
      <c r="AZ87" s="244">
        <v>0</v>
      </c>
      <c r="BA87" s="583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61">
        <v>0</v>
      </c>
      <c r="BN87" s="478">
        <f t="shared" si="27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2"/>
        <v>0</v>
      </c>
      <c r="CB87" s="490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161">
        <v>0</v>
      </c>
      <c r="CN87" s="478">
        <f t="shared" si="23"/>
        <v>0</v>
      </c>
      <c r="CO87" s="55">
        <v>0</v>
      </c>
      <c r="CP87" s="55">
        <v>34.299999999999997</v>
      </c>
      <c r="CQ87" s="55">
        <v>59.033779048999996</v>
      </c>
      <c r="CR87" s="55">
        <v>96.140146053000009</v>
      </c>
      <c r="CS87" s="55">
        <v>6.8599999999999998E-3</v>
      </c>
      <c r="CT87" s="55">
        <v>19.615050928199999</v>
      </c>
      <c r="CU87" s="55">
        <v>6.1863058795999999</v>
      </c>
      <c r="CV87" s="55">
        <v>0.54879999999999995</v>
      </c>
      <c r="CW87" s="55">
        <v>0</v>
      </c>
      <c r="CX87" s="55">
        <v>0</v>
      </c>
      <c r="CY87" s="55">
        <v>0</v>
      </c>
      <c r="CZ87" s="55">
        <v>0</v>
      </c>
      <c r="DA87" s="490">
        <v>0</v>
      </c>
      <c r="DB87" s="577">
        <f t="shared" si="24"/>
        <v>0</v>
      </c>
      <c r="DC87" s="491">
        <f t="shared" si="25"/>
        <v>0</v>
      </c>
      <c r="DD87" s="480">
        <f t="shared" si="26"/>
        <v>0</v>
      </c>
      <c r="DE87" s="487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  <c r="DW87" s="233"/>
      <c r="DX87" s="233"/>
      <c r="DY87" s="233"/>
      <c r="DZ87" s="233"/>
      <c r="EA87" s="233"/>
      <c r="EB87" s="233"/>
    </row>
    <row r="88" spans="1:132" ht="20.100000000000001" customHeight="1" x14ac:dyDescent="0.25">
      <c r="A88" s="542"/>
      <c r="B88" s="469" t="s">
        <v>210</v>
      </c>
      <c r="C88" s="470" t="s">
        <v>214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244">
        <v>0</v>
      </c>
      <c r="AR88" s="244">
        <v>0</v>
      </c>
      <c r="AS88" s="244">
        <v>0</v>
      </c>
      <c r="AT88" s="244">
        <v>0</v>
      </c>
      <c r="AU88" s="244">
        <v>0</v>
      </c>
      <c r="AV88" s="244">
        <v>0</v>
      </c>
      <c r="AW88" s="244">
        <v>0</v>
      </c>
      <c r="AX88" s="244">
        <v>0</v>
      </c>
      <c r="AY88" s="244">
        <v>0</v>
      </c>
      <c r="AZ88" s="244">
        <v>0</v>
      </c>
      <c r="BA88" s="583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61">
        <v>0</v>
      </c>
      <c r="BN88" s="478">
        <f t="shared" si="27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8">
        <f t="shared" si="12"/>
        <v>0</v>
      </c>
      <c r="CB88" s="490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61">
        <v>0</v>
      </c>
      <c r="CN88" s="478">
        <f t="shared" si="23"/>
        <v>0</v>
      </c>
      <c r="CO88" s="55">
        <v>0</v>
      </c>
      <c r="CP88" s="55">
        <v>3.8180501688000001</v>
      </c>
      <c r="CQ88" s="55">
        <v>0</v>
      </c>
      <c r="CR88" s="55">
        <v>35.676513194000009</v>
      </c>
      <c r="CS88" s="55">
        <v>20.098063665400002</v>
      </c>
      <c r="CT88" s="55">
        <v>20.424995418800002</v>
      </c>
      <c r="CU88" s="55">
        <v>1.0975999999999999</v>
      </c>
      <c r="CV88" s="55">
        <v>0</v>
      </c>
      <c r="CW88" s="55">
        <v>0</v>
      </c>
      <c r="CX88" s="55">
        <v>0</v>
      </c>
      <c r="CY88" s="55">
        <v>0</v>
      </c>
      <c r="CZ88" s="55">
        <v>0</v>
      </c>
      <c r="DA88" s="490">
        <v>0</v>
      </c>
      <c r="DB88" s="577">
        <f t="shared" si="24"/>
        <v>0</v>
      </c>
      <c r="DC88" s="491">
        <f t="shared" si="25"/>
        <v>0</v>
      </c>
      <c r="DD88" s="480">
        <f t="shared" si="26"/>
        <v>0</v>
      </c>
      <c r="DE88" s="487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</row>
    <row r="89" spans="1:132" ht="20.100000000000001" customHeight="1" x14ac:dyDescent="0.25">
      <c r="A89" s="542"/>
      <c r="B89" s="469" t="s">
        <v>203</v>
      </c>
      <c r="C89" s="470" t="s">
        <v>204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 t="shared" si="27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8">
        <f t="shared" si="12"/>
        <v>0</v>
      </c>
      <c r="CB89" s="490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61">
        <v>0</v>
      </c>
      <c r="CN89" s="478">
        <f t="shared" si="23"/>
        <v>0</v>
      </c>
      <c r="CO89" s="55">
        <v>6.8599999999999998E-4</v>
      </c>
      <c r="CP89" s="55">
        <v>34.299999999999997</v>
      </c>
      <c r="CQ89" s="55">
        <v>0.62925654959999999</v>
      </c>
      <c r="CR89" s="55">
        <v>96.488683101999996</v>
      </c>
      <c r="CS89" s="55">
        <v>25.542293847000003</v>
      </c>
      <c r="CT89" s="55">
        <v>2.2811214313999999</v>
      </c>
      <c r="CU89" s="55">
        <v>0</v>
      </c>
      <c r="CV89" s="55">
        <v>0.25825787119999999</v>
      </c>
      <c r="CW89" s="55">
        <v>0</v>
      </c>
      <c r="CX89" s="55">
        <v>0</v>
      </c>
      <c r="CY89" s="55">
        <v>0</v>
      </c>
      <c r="CZ89" s="55">
        <v>0</v>
      </c>
      <c r="DA89" s="490">
        <v>0</v>
      </c>
      <c r="DB89" s="577">
        <f t="shared" si="24"/>
        <v>0</v>
      </c>
      <c r="DC89" s="491">
        <f t="shared" si="25"/>
        <v>6.8599999999999998E-4</v>
      </c>
      <c r="DD89" s="480">
        <f t="shared" si="26"/>
        <v>0</v>
      </c>
      <c r="DE89" s="487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3"/>
      <c r="EA89" s="233"/>
      <c r="EB89" s="233"/>
    </row>
    <row r="90" spans="1:132" ht="20.100000000000001" customHeight="1" x14ac:dyDescent="0.25">
      <c r="A90" s="542"/>
      <c r="B90" s="469" t="s">
        <v>149</v>
      </c>
      <c r="C90" s="470" t="s">
        <v>156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1.1209692074000002</v>
      </c>
      <c r="CA90" s="478">
        <f t="shared" si="12"/>
        <v>1.1209692074000002</v>
      </c>
      <c r="CB90" s="490">
        <v>7.3422237000000015E-2</v>
      </c>
      <c r="CC90" s="55">
        <v>3.87093336E-2</v>
      </c>
      <c r="CD90" s="55">
        <v>0.10262594300000001</v>
      </c>
      <c r="CE90" s="55">
        <v>8.8706179799999993E-2</v>
      </c>
      <c r="CF90" s="55">
        <v>1.7844506399999998E-2</v>
      </c>
      <c r="CG90" s="55">
        <v>5.1212301000000009E-2</v>
      </c>
      <c r="CH90" s="55">
        <v>3.2928754599999999E-2</v>
      </c>
      <c r="CI90" s="55">
        <v>1.37082694E-2</v>
      </c>
      <c r="CJ90" s="55">
        <v>2.3352125999999999E-3</v>
      </c>
      <c r="CK90" s="55">
        <v>2.8764940400000005E-2</v>
      </c>
      <c r="CL90" s="55">
        <v>0.26839482459999997</v>
      </c>
      <c r="CM90" s="161">
        <v>0.11541071920000001</v>
      </c>
      <c r="CN90" s="478">
        <f t="shared" si="23"/>
        <v>0.83406322160000002</v>
      </c>
      <c r="CO90" s="55">
        <v>0</v>
      </c>
      <c r="CP90" s="55">
        <v>0.86874010999999995</v>
      </c>
      <c r="CQ90" s="55">
        <v>0</v>
      </c>
      <c r="CR90" s="55">
        <v>7.0447398000000015E-3</v>
      </c>
      <c r="CS90" s="55">
        <v>0</v>
      </c>
      <c r="CT90" s="55">
        <v>1.2404389200000001E-2</v>
      </c>
      <c r="CU90" s="55">
        <v>2.1923119400000003E-2</v>
      </c>
      <c r="CV90" s="55">
        <v>0.29753919160000009</v>
      </c>
      <c r="CW90" s="55">
        <v>1.5053584000000002E-3</v>
      </c>
      <c r="CX90" s="55">
        <v>0</v>
      </c>
      <c r="CY90" s="55">
        <v>4.9058603999999999E-2</v>
      </c>
      <c r="CZ90" s="55">
        <v>1.6282827400000002E-2</v>
      </c>
      <c r="DA90" s="490">
        <v>0.24465106119999999</v>
      </c>
      <c r="DB90" s="577">
        <f t="shared" si="24"/>
        <v>7.3422237000000015E-2</v>
      </c>
      <c r="DC90" s="491">
        <f t="shared" si="25"/>
        <v>0</v>
      </c>
      <c r="DD90" s="480">
        <f t="shared" si="26"/>
        <v>0.24465106119999999</v>
      </c>
      <c r="DE90" s="487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3"/>
    </row>
    <row r="91" spans="1:132" ht="20.100000000000001" customHeight="1" x14ac:dyDescent="0.25">
      <c r="A91" s="542"/>
      <c r="B91" s="469" t="s">
        <v>187</v>
      </c>
      <c r="C91" s="470" t="s">
        <v>188</v>
      </c>
      <c r="D91" s="485">
        <v>0</v>
      </c>
      <c r="E91" s="485">
        <v>0</v>
      </c>
      <c r="F91" s="485">
        <v>0</v>
      </c>
      <c r="G91" s="485">
        <v>0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7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11">
        <v>0</v>
      </c>
      <c r="AC91" s="487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13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90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8">
        <f>SUM(BB91:BM91)</f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8">
        <f t="shared" si="12"/>
        <v>0</v>
      </c>
      <c r="CB91" s="490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5.9712595600000001E-2</v>
      </c>
      <c r="CI91" s="55">
        <v>0</v>
      </c>
      <c r="CJ91" s="55">
        <v>0</v>
      </c>
      <c r="CK91" s="55">
        <v>7.7495704999999998E-2</v>
      </c>
      <c r="CL91" s="55">
        <v>0</v>
      </c>
      <c r="CM91" s="161">
        <v>6.7068848E-3</v>
      </c>
      <c r="CN91" s="478">
        <f t="shared" si="23"/>
        <v>0.14391518540000001</v>
      </c>
      <c r="CO91" s="55">
        <v>0</v>
      </c>
      <c r="CP91" s="55">
        <v>0</v>
      </c>
      <c r="CQ91" s="55">
        <v>0.54929693840000016</v>
      </c>
      <c r="CR91" s="55">
        <v>0</v>
      </c>
      <c r="CS91" s="55">
        <v>2.8637070000000001E-3</v>
      </c>
      <c r="CT91" s="55">
        <v>0</v>
      </c>
      <c r="CU91" s="55">
        <v>0</v>
      </c>
      <c r="CV91" s="55">
        <v>9.6098996000000009E-3</v>
      </c>
      <c r="CW91" s="55">
        <v>0</v>
      </c>
      <c r="CX91" s="55">
        <v>0</v>
      </c>
      <c r="CY91" s="55">
        <v>0</v>
      </c>
      <c r="CZ91" s="55">
        <v>0</v>
      </c>
      <c r="DA91" s="490">
        <v>0</v>
      </c>
      <c r="DB91" s="577">
        <f t="shared" si="24"/>
        <v>0</v>
      </c>
      <c r="DC91" s="491">
        <f t="shared" si="25"/>
        <v>0</v>
      </c>
      <c r="DD91" s="480">
        <f t="shared" si="26"/>
        <v>0</v>
      </c>
      <c r="DE91" s="487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</row>
    <row r="92" spans="1:132" ht="20.100000000000001" customHeight="1" thickBot="1" x14ac:dyDescent="0.3">
      <c r="A92" s="542"/>
      <c r="B92" s="469" t="s">
        <v>152</v>
      </c>
      <c r="C92" s="470" t="s">
        <v>157</v>
      </c>
      <c r="D92" s="485">
        <v>0</v>
      </c>
      <c r="E92" s="485">
        <v>0</v>
      </c>
      <c r="F92" s="485">
        <v>0</v>
      </c>
      <c r="G92" s="485">
        <v>0</v>
      </c>
      <c r="H92" s="485">
        <v>0</v>
      </c>
      <c r="I92" s="485">
        <v>0</v>
      </c>
      <c r="J92" s="485">
        <v>0</v>
      </c>
      <c r="K92" s="485">
        <v>0</v>
      </c>
      <c r="L92" s="485">
        <v>0</v>
      </c>
      <c r="M92" s="485">
        <v>0</v>
      </c>
      <c r="N92" s="485">
        <v>0</v>
      </c>
      <c r="O92" s="485">
        <v>0</v>
      </c>
      <c r="P92" s="487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11">
        <v>0</v>
      </c>
      <c r="AC92" s="487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13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90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8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1.8290230783999999</v>
      </c>
      <c r="CA92" s="562">
        <f t="shared" si="12"/>
        <v>1.8290230783999999</v>
      </c>
      <c r="CB92" s="490">
        <v>0.57605011520000005</v>
      </c>
      <c r="CC92" s="55">
        <v>0.54140690939999991</v>
      </c>
      <c r="CD92" s="55">
        <v>0.48607799099999993</v>
      </c>
      <c r="CE92" s="55">
        <v>0.43117048240000017</v>
      </c>
      <c r="CF92" s="496">
        <v>1.1162819751999999</v>
      </c>
      <c r="CG92" s="55">
        <v>0.30460526599999999</v>
      </c>
      <c r="CH92" s="55">
        <v>2.1787264645999995</v>
      </c>
      <c r="CI92" s="55">
        <v>0.40180357700000002</v>
      </c>
      <c r="CJ92" s="55">
        <v>0.45890409040000008</v>
      </c>
      <c r="CK92" s="55">
        <v>1.4121535008000001</v>
      </c>
      <c r="CL92" s="55">
        <v>0.47031720960000029</v>
      </c>
      <c r="CM92" s="161">
        <v>0.51004971220000017</v>
      </c>
      <c r="CN92" s="478">
        <f t="shared" si="23"/>
        <v>8.8875472938000009</v>
      </c>
      <c r="CO92" s="55">
        <v>0.73377509800000007</v>
      </c>
      <c r="CP92" s="55">
        <v>0.7484934338</v>
      </c>
      <c r="CQ92" s="55">
        <v>0</v>
      </c>
      <c r="CR92" s="55">
        <v>0.74105005940000024</v>
      </c>
      <c r="CS92" s="55">
        <v>0.2847658716</v>
      </c>
      <c r="CT92" s="55">
        <v>0.52713557119999999</v>
      </c>
      <c r="CU92" s="55">
        <v>0.78081020779999999</v>
      </c>
      <c r="CV92" s="55">
        <v>0.64657969599999998</v>
      </c>
      <c r="CW92" s="55">
        <v>0.61885253639999993</v>
      </c>
      <c r="CX92" s="55">
        <v>0.48607785379999985</v>
      </c>
      <c r="CY92" s="55">
        <v>0.49869929340000013</v>
      </c>
      <c r="CZ92" s="55">
        <v>0.60123056840000033</v>
      </c>
      <c r="DA92" s="490">
        <v>0.78121851500000017</v>
      </c>
      <c r="DB92" s="577">
        <f t="shared" si="24"/>
        <v>0.57605011520000005</v>
      </c>
      <c r="DC92" s="491">
        <f t="shared" si="25"/>
        <v>0.73377509800000007</v>
      </c>
      <c r="DD92" s="480">
        <f t="shared" si="26"/>
        <v>0.78121851500000017</v>
      </c>
      <c r="DE92" s="487">
        <f t="shared" si="11"/>
        <v>6.4656619077580135</v>
      </c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</row>
    <row r="93" spans="1:132" ht="20.100000000000001" customHeight="1" x14ac:dyDescent="0.3">
      <c r="A93" s="542"/>
      <c r="B93" s="515" t="s">
        <v>57</v>
      </c>
      <c r="C93" s="516"/>
      <c r="D93" s="517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02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502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9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489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518"/>
      <c r="BO93" s="488"/>
      <c r="BP93" s="488"/>
      <c r="BQ93" s="488"/>
      <c r="BR93" s="488"/>
      <c r="BS93" s="488"/>
      <c r="BT93" s="488"/>
      <c r="BU93" s="488"/>
      <c r="BV93" s="488"/>
      <c r="BW93" s="488"/>
      <c r="BX93" s="488"/>
      <c r="BY93" s="488"/>
      <c r="BZ93" s="488"/>
      <c r="CA93" s="478"/>
      <c r="CB93" s="489"/>
      <c r="CC93" s="488"/>
      <c r="CD93" s="488"/>
      <c r="CE93" s="488"/>
      <c r="CF93" s="55"/>
      <c r="CG93" s="488"/>
      <c r="CH93" s="488"/>
      <c r="CI93" s="488"/>
      <c r="CJ93" s="488"/>
      <c r="CK93" s="488"/>
      <c r="CL93" s="488"/>
      <c r="CM93" s="160"/>
      <c r="CN93" s="518"/>
      <c r="CO93" s="488"/>
      <c r="CP93" s="488"/>
      <c r="CQ93" s="488"/>
      <c r="CR93" s="488"/>
      <c r="CS93" s="488"/>
      <c r="CT93" s="488"/>
      <c r="CU93" s="488"/>
      <c r="CV93" s="488"/>
      <c r="CW93" s="488"/>
      <c r="CX93" s="488"/>
      <c r="CY93" s="488"/>
      <c r="CZ93" s="488"/>
      <c r="DA93" s="518"/>
      <c r="DB93" s="504"/>
      <c r="DC93" s="503"/>
      <c r="DD93" s="505"/>
      <c r="DE93" s="518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</row>
    <row r="94" spans="1:132" ht="22.5" customHeight="1" thickBot="1" x14ac:dyDescent="0.3">
      <c r="A94" s="542"/>
      <c r="B94" s="649" t="s">
        <v>49</v>
      </c>
      <c r="C94" s="650"/>
      <c r="D94" s="506">
        <v>0</v>
      </c>
      <c r="E94" s="506">
        <v>0</v>
      </c>
      <c r="F94" s="506">
        <v>0</v>
      </c>
      <c r="G94" s="506">
        <v>0</v>
      </c>
      <c r="H94" s="506">
        <v>0</v>
      </c>
      <c r="I94" s="506">
        <v>0</v>
      </c>
      <c r="J94" s="506">
        <v>0</v>
      </c>
      <c r="K94" s="506">
        <v>0</v>
      </c>
      <c r="L94" s="506">
        <v>0</v>
      </c>
      <c r="M94" s="506">
        <v>0</v>
      </c>
      <c r="N94" s="506">
        <v>0</v>
      </c>
      <c r="O94" s="506">
        <v>0</v>
      </c>
      <c r="P94" s="507">
        <v>0</v>
      </c>
      <c r="Q94" s="506">
        <v>0</v>
      </c>
      <c r="R94" s="506">
        <v>0</v>
      </c>
      <c r="S94" s="506">
        <v>0</v>
      </c>
      <c r="T94" s="506">
        <v>0</v>
      </c>
      <c r="U94" s="506">
        <v>0</v>
      </c>
      <c r="V94" s="506">
        <v>0</v>
      </c>
      <c r="W94" s="506">
        <v>0</v>
      </c>
      <c r="X94" s="506">
        <v>0</v>
      </c>
      <c r="Y94" s="506">
        <v>0</v>
      </c>
      <c r="Z94" s="506">
        <v>0</v>
      </c>
      <c r="AA94" s="506">
        <v>0</v>
      </c>
      <c r="AB94" s="519">
        <v>0.48719499999999999</v>
      </c>
      <c r="AC94" s="520">
        <v>0.48719499999999999</v>
      </c>
      <c r="AD94" s="491">
        <v>0</v>
      </c>
      <c r="AE94" s="491">
        <v>34.660693999999999</v>
      </c>
      <c r="AF94" s="491">
        <v>0</v>
      </c>
      <c r="AG94" s="491"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v>0</v>
      </c>
      <c r="AP94" s="508">
        <v>0</v>
      </c>
      <c r="AQ94" s="506">
        <v>0</v>
      </c>
      <c r="AR94" s="506">
        <v>0</v>
      </c>
      <c r="AS94" s="506">
        <v>0</v>
      </c>
      <c r="AT94" s="506">
        <v>0</v>
      </c>
      <c r="AU94" s="506">
        <v>0</v>
      </c>
      <c r="AV94" s="506">
        <v>0</v>
      </c>
      <c r="AW94" s="506">
        <v>0</v>
      </c>
      <c r="AX94" s="506">
        <v>0</v>
      </c>
      <c r="AY94" s="506">
        <v>0</v>
      </c>
      <c r="AZ94" s="506">
        <v>0</v>
      </c>
      <c r="BA94" s="506">
        <v>0</v>
      </c>
      <c r="BB94" s="508">
        <v>0</v>
      </c>
      <c r="BC94" s="506">
        <v>0</v>
      </c>
      <c r="BD94" s="506">
        <v>0</v>
      </c>
      <c r="BE94" s="506">
        <v>0</v>
      </c>
      <c r="BF94" s="506">
        <v>0</v>
      </c>
      <c r="BG94" s="506">
        <v>0</v>
      </c>
      <c r="BH94" s="506">
        <v>0</v>
      </c>
      <c r="BI94" s="506">
        <v>0</v>
      </c>
      <c r="BJ94" s="506">
        <v>0</v>
      </c>
      <c r="BK94" s="506">
        <v>0</v>
      </c>
      <c r="BL94" s="506">
        <v>0</v>
      </c>
      <c r="BM94" s="506">
        <v>0</v>
      </c>
      <c r="BN94" s="507">
        <f>SUM(BB94:BM94)</f>
        <v>0</v>
      </c>
      <c r="BO94" s="506">
        <v>0</v>
      </c>
      <c r="BP94" s="506">
        <v>0</v>
      </c>
      <c r="BQ94" s="506">
        <v>0</v>
      </c>
      <c r="BR94" s="506">
        <v>0</v>
      </c>
      <c r="BS94" s="506">
        <v>0</v>
      </c>
      <c r="BT94" s="506">
        <v>0</v>
      </c>
      <c r="BU94" s="506">
        <v>0</v>
      </c>
      <c r="BV94" s="506">
        <v>0</v>
      </c>
      <c r="BW94" s="506">
        <v>0</v>
      </c>
      <c r="BX94" s="506">
        <v>0</v>
      </c>
      <c r="BY94" s="506">
        <v>0</v>
      </c>
      <c r="BZ94" s="506">
        <v>0</v>
      </c>
      <c r="CA94" s="478">
        <f t="shared" ref="CA94:CA165" si="28">SUM(BO94:BZ94)</f>
        <v>0</v>
      </c>
      <c r="CB94" s="508">
        <f>+CB95</f>
        <v>0</v>
      </c>
      <c r="CC94" s="506">
        <f>+CC95</f>
        <v>0</v>
      </c>
      <c r="CD94" s="506">
        <f t="shared" ref="CD94:CJ94" si="29">+CD95</f>
        <v>0</v>
      </c>
      <c r="CE94" s="506">
        <f t="shared" si="29"/>
        <v>0</v>
      </c>
      <c r="CF94" s="506">
        <f t="shared" si="29"/>
        <v>0</v>
      </c>
      <c r="CG94" s="506">
        <f t="shared" si="29"/>
        <v>0</v>
      </c>
      <c r="CH94" s="506">
        <f t="shared" si="29"/>
        <v>0</v>
      </c>
      <c r="CI94" s="506">
        <f t="shared" si="29"/>
        <v>0</v>
      </c>
      <c r="CJ94" s="506">
        <f t="shared" si="29"/>
        <v>0</v>
      </c>
      <c r="CK94" s="550">
        <f t="shared" ref="CK94:DA94" si="30">+CK95</f>
        <v>0</v>
      </c>
      <c r="CL94" s="550">
        <f t="shared" si="30"/>
        <v>0</v>
      </c>
      <c r="CM94" s="521">
        <f t="shared" si="30"/>
        <v>0</v>
      </c>
      <c r="CN94" s="594">
        <f>SUM(CB94:CM94)</f>
        <v>0</v>
      </c>
      <c r="CO94" s="550">
        <f t="shared" si="30"/>
        <v>0</v>
      </c>
      <c r="CP94" s="550">
        <f t="shared" si="30"/>
        <v>0</v>
      </c>
      <c r="CQ94" s="550">
        <f t="shared" si="30"/>
        <v>0</v>
      </c>
      <c r="CR94" s="550">
        <f t="shared" si="30"/>
        <v>0</v>
      </c>
      <c r="CS94" s="550">
        <f t="shared" si="30"/>
        <v>0</v>
      </c>
      <c r="CT94" s="550">
        <f t="shared" si="30"/>
        <v>0</v>
      </c>
      <c r="CU94" s="550">
        <f t="shared" si="30"/>
        <v>0</v>
      </c>
      <c r="CV94" s="550">
        <f t="shared" si="30"/>
        <v>0</v>
      </c>
      <c r="CW94" s="550">
        <f t="shared" si="30"/>
        <v>0</v>
      </c>
      <c r="CX94" s="550">
        <f t="shared" si="30"/>
        <v>0</v>
      </c>
      <c r="CY94" s="550">
        <f t="shared" si="30"/>
        <v>0</v>
      </c>
      <c r="CZ94" s="550">
        <f t="shared" si="30"/>
        <v>0</v>
      </c>
      <c r="DA94" s="599">
        <f t="shared" si="30"/>
        <v>0</v>
      </c>
      <c r="DB94" s="508">
        <f t="shared" si="24"/>
        <v>0</v>
      </c>
      <c r="DC94" s="506">
        <f t="shared" si="25"/>
        <v>0</v>
      </c>
      <c r="DD94" s="509">
        <f t="shared" si="26"/>
        <v>0</v>
      </c>
      <c r="DE94" s="507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  <c r="DZ94" s="233"/>
      <c r="EA94" s="233"/>
      <c r="EB94" s="233"/>
    </row>
    <row r="95" spans="1:132" ht="20.100000000000001" customHeight="1" thickBot="1" x14ac:dyDescent="0.3">
      <c r="A95" s="542"/>
      <c r="B95" s="522" t="s">
        <v>15</v>
      </c>
      <c r="C95" s="523" t="s">
        <v>16</v>
      </c>
      <c r="D95" s="524">
        <v>0</v>
      </c>
      <c r="E95" s="525">
        <v>0</v>
      </c>
      <c r="F95" s="525">
        <v>0</v>
      </c>
      <c r="G95" s="525">
        <v>0</v>
      </c>
      <c r="H95" s="525">
        <v>0</v>
      </c>
      <c r="I95" s="525">
        <v>0</v>
      </c>
      <c r="J95" s="525">
        <v>0</v>
      </c>
      <c r="K95" s="525">
        <v>0</v>
      </c>
      <c r="L95" s="525">
        <v>0</v>
      </c>
      <c r="M95" s="525">
        <v>0</v>
      </c>
      <c r="N95" s="525">
        <v>0</v>
      </c>
      <c r="O95" s="525">
        <v>0</v>
      </c>
      <c r="P95" s="487">
        <v>0</v>
      </c>
      <c r="Q95" s="525">
        <v>0</v>
      </c>
      <c r="R95" s="525">
        <v>0</v>
      </c>
      <c r="S95" s="525">
        <v>0</v>
      </c>
      <c r="T95" s="525">
        <v>0</v>
      </c>
      <c r="U95" s="525">
        <v>0</v>
      </c>
      <c r="V95" s="525">
        <v>0</v>
      </c>
      <c r="W95" s="525">
        <v>0</v>
      </c>
      <c r="X95" s="525">
        <v>0</v>
      </c>
      <c r="Y95" s="525">
        <v>0</v>
      </c>
      <c r="Z95" s="525">
        <v>0</v>
      </c>
      <c r="AA95" s="525">
        <v>0</v>
      </c>
      <c r="AB95" s="526">
        <v>0.48719499999999999</v>
      </c>
      <c r="AC95" s="527">
        <v>0.48719499999999999</v>
      </c>
      <c r="AD95" s="525">
        <v>0</v>
      </c>
      <c r="AE95" s="525">
        <v>34.660693999999999</v>
      </c>
      <c r="AF95" s="525">
        <v>0</v>
      </c>
      <c r="AG95" s="525">
        <v>0</v>
      </c>
      <c r="AH95" s="525">
        <v>0</v>
      </c>
      <c r="AI95" s="525">
        <v>0</v>
      </c>
      <c r="AJ95" s="525">
        <v>0</v>
      </c>
      <c r="AK95" s="525">
        <v>0</v>
      </c>
      <c r="AL95" s="525">
        <v>0</v>
      </c>
      <c r="AM95" s="525">
        <v>0</v>
      </c>
      <c r="AN95" s="525">
        <v>0</v>
      </c>
      <c r="AO95" s="525">
        <v>0</v>
      </c>
      <c r="AP95" s="490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490">
        <v>0</v>
      </c>
      <c r="BC95" s="55">
        <v>0</v>
      </c>
      <c r="BD95" s="55">
        <v>0</v>
      </c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0</v>
      </c>
      <c r="BK95" s="55">
        <v>0</v>
      </c>
      <c r="BL95" s="55">
        <v>0</v>
      </c>
      <c r="BM95" s="55">
        <v>0</v>
      </c>
      <c r="BN95" s="478">
        <f>SUM(BB95:BM95)</f>
        <v>0</v>
      </c>
      <c r="BO95" s="55">
        <v>0</v>
      </c>
      <c r="BP95" s="55">
        <v>0</v>
      </c>
      <c r="BQ95" s="55">
        <v>0</v>
      </c>
      <c r="BR95" s="55">
        <v>0</v>
      </c>
      <c r="BS95" s="55">
        <v>0</v>
      </c>
      <c r="BT95" s="55">
        <v>0</v>
      </c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0</v>
      </c>
      <c r="CA95" s="535">
        <f t="shared" si="28"/>
        <v>0</v>
      </c>
      <c r="CB95" s="490">
        <v>0</v>
      </c>
      <c r="CC95" s="55">
        <v>0</v>
      </c>
      <c r="CD95" s="55">
        <v>0</v>
      </c>
      <c r="CE95" s="55">
        <v>0</v>
      </c>
      <c r="CF95" s="525">
        <v>0</v>
      </c>
      <c r="CG95" s="525">
        <v>0</v>
      </c>
      <c r="CH95" s="525">
        <v>0</v>
      </c>
      <c r="CI95" s="544">
        <v>0</v>
      </c>
      <c r="CJ95" s="546">
        <v>0</v>
      </c>
      <c r="CK95" s="546">
        <v>0</v>
      </c>
      <c r="CL95" s="546">
        <v>0</v>
      </c>
      <c r="CM95" s="545">
        <v>0</v>
      </c>
      <c r="CN95" s="595">
        <f>SUM(CB95:CM95)</f>
        <v>0</v>
      </c>
      <c r="CO95" s="546">
        <v>0</v>
      </c>
      <c r="CP95" s="546">
        <v>0</v>
      </c>
      <c r="CQ95" s="546">
        <v>0</v>
      </c>
      <c r="CR95" s="546">
        <v>0</v>
      </c>
      <c r="CS95" s="546">
        <v>0</v>
      </c>
      <c r="CT95" s="546">
        <v>0</v>
      </c>
      <c r="CU95" s="546">
        <v>0</v>
      </c>
      <c r="CV95" s="546">
        <v>0</v>
      </c>
      <c r="CW95" s="546">
        <v>0</v>
      </c>
      <c r="CX95" s="546">
        <v>0</v>
      </c>
      <c r="CY95" s="546">
        <v>0</v>
      </c>
      <c r="CZ95" s="546">
        <v>0</v>
      </c>
      <c r="DA95" s="600">
        <v>0</v>
      </c>
      <c r="DB95" s="577">
        <f t="shared" si="24"/>
        <v>0</v>
      </c>
      <c r="DC95" s="491">
        <f t="shared" si="25"/>
        <v>0</v>
      </c>
      <c r="DD95" s="480">
        <f t="shared" si="26"/>
        <v>0</v>
      </c>
      <c r="DE95" s="518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3"/>
      <c r="EA95" s="233"/>
      <c r="EB95" s="233"/>
    </row>
    <row r="96" spans="1:132" ht="18.75" customHeight="1" x14ac:dyDescent="0.3">
      <c r="A96" s="542"/>
      <c r="B96" s="497" t="s">
        <v>51</v>
      </c>
      <c r="C96" s="528"/>
      <c r="D96" s="517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29"/>
      <c r="P96" s="505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7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489"/>
      <c r="AQ96" s="488"/>
      <c r="AR96" s="488"/>
      <c r="AS96" s="488"/>
      <c r="AT96" s="488"/>
      <c r="AU96" s="488"/>
      <c r="AV96" s="488"/>
      <c r="AW96" s="488"/>
      <c r="AX96" s="488"/>
      <c r="AY96" s="488"/>
      <c r="AZ96" s="488"/>
      <c r="BA96" s="488"/>
      <c r="BB96" s="489"/>
      <c r="BC96" s="488"/>
      <c r="BD96" s="488"/>
      <c r="BE96" s="488"/>
      <c r="BF96" s="488"/>
      <c r="BG96" s="488"/>
      <c r="BH96" s="488"/>
      <c r="BI96" s="488"/>
      <c r="BJ96" s="488"/>
      <c r="BK96" s="488"/>
      <c r="BL96" s="488"/>
      <c r="BM96" s="488"/>
      <c r="BN96" s="518"/>
      <c r="BO96" s="488"/>
      <c r="BP96" s="488"/>
      <c r="BQ96" s="488"/>
      <c r="BR96" s="488"/>
      <c r="BS96" s="488"/>
      <c r="BT96" s="488"/>
      <c r="BU96" s="488"/>
      <c r="BV96" s="488"/>
      <c r="BW96" s="488"/>
      <c r="BX96" s="488"/>
      <c r="BY96" s="488"/>
      <c r="BZ96" s="488"/>
      <c r="CA96" s="478"/>
      <c r="CB96" s="489"/>
      <c r="CC96" s="488"/>
      <c r="CD96" s="488"/>
      <c r="CE96" s="488"/>
      <c r="CF96" s="55"/>
      <c r="CG96" s="488"/>
      <c r="CH96" s="488"/>
      <c r="CI96" s="488"/>
      <c r="CJ96" s="488"/>
      <c r="CK96" s="488"/>
      <c r="CL96" s="488"/>
      <c r="CM96" s="160"/>
      <c r="CN96" s="518"/>
      <c r="CO96" s="488"/>
      <c r="CP96" s="488"/>
      <c r="CQ96" s="488"/>
      <c r="CR96" s="488"/>
      <c r="CS96" s="488"/>
      <c r="CT96" s="488"/>
      <c r="CU96" s="488"/>
      <c r="CV96" s="488"/>
      <c r="CW96" s="488"/>
      <c r="CX96" s="488"/>
      <c r="CY96" s="488"/>
      <c r="CZ96" s="488"/>
      <c r="DA96" s="478"/>
      <c r="DB96" s="504"/>
      <c r="DC96" s="503"/>
      <c r="DD96" s="505"/>
      <c r="DE96" s="518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3"/>
      <c r="EA96" s="233"/>
      <c r="EB96" s="233"/>
    </row>
    <row r="97" spans="1:3410" ht="19.5" customHeight="1" thickBot="1" x14ac:dyDescent="0.35">
      <c r="A97" s="542"/>
      <c r="B97" s="666" t="s">
        <v>49</v>
      </c>
      <c r="C97" s="667"/>
      <c r="D97" s="508">
        <v>637.19348155364889</v>
      </c>
      <c r="E97" s="506">
        <v>292.53931925319586</v>
      </c>
      <c r="F97" s="506">
        <v>238.77799200829034</v>
      </c>
      <c r="G97" s="506">
        <v>184.32154472652402</v>
      </c>
      <c r="H97" s="506">
        <v>311.4505755027331</v>
      </c>
      <c r="I97" s="506">
        <v>138.74423144100439</v>
      </c>
      <c r="J97" s="506">
        <v>39.478034134901002</v>
      </c>
      <c r="K97" s="506">
        <v>53.879962746173703</v>
      </c>
      <c r="L97" s="506">
        <v>39.221368999593302</v>
      </c>
      <c r="M97" s="506">
        <v>18.417000000000002</v>
      </c>
      <c r="N97" s="506">
        <v>45.352761415591999</v>
      </c>
      <c r="O97" s="509">
        <v>158.269108033203</v>
      </c>
      <c r="P97" s="509">
        <v>2157.6453798148596</v>
      </c>
      <c r="Q97" s="506">
        <v>15.8391900007957</v>
      </c>
      <c r="R97" s="506">
        <v>18.219501359624999</v>
      </c>
      <c r="S97" s="506">
        <v>227.9063059355947</v>
      </c>
      <c r="T97" s="506">
        <v>355.76560431031504</v>
      </c>
      <c r="U97" s="506">
        <v>221.51586002468147</v>
      </c>
      <c r="V97" s="506">
        <v>6.1657456387362002</v>
      </c>
      <c r="W97" s="506">
        <v>3.6541079693266005</v>
      </c>
      <c r="X97" s="506">
        <v>0</v>
      </c>
      <c r="Y97" s="506">
        <v>2.6002000078943999</v>
      </c>
      <c r="Z97" s="506">
        <v>17.840405000000001</v>
      </c>
      <c r="AA97" s="506">
        <v>27.795461555423401</v>
      </c>
      <c r="AB97" s="519">
        <v>15.1172113612306</v>
      </c>
      <c r="AC97" s="487">
        <v>912.41959316362318</v>
      </c>
      <c r="AD97" s="491">
        <v>31.322000003081605</v>
      </c>
      <c r="AE97" s="491">
        <v>4.0517304104863996</v>
      </c>
      <c r="AF97" s="491">
        <v>8.518299997681801</v>
      </c>
      <c r="AG97" s="491">
        <v>35.871589999202804</v>
      </c>
      <c r="AH97" s="491">
        <v>38.013031007923999</v>
      </c>
      <c r="AI97" s="491">
        <v>29.260259999999999</v>
      </c>
      <c r="AJ97" s="491">
        <v>13.4963599911885</v>
      </c>
      <c r="AK97" s="491">
        <v>1.5000000063084</v>
      </c>
      <c r="AL97" s="491">
        <v>0</v>
      </c>
      <c r="AM97" s="491">
        <v>0</v>
      </c>
      <c r="AN97" s="491">
        <v>1.7033400000000001</v>
      </c>
      <c r="AO97" s="491">
        <v>0.34353</v>
      </c>
      <c r="AP97" s="508">
        <v>0</v>
      </c>
      <c r="AQ97" s="506">
        <v>0</v>
      </c>
      <c r="AR97" s="506">
        <v>0</v>
      </c>
      <c r="AS97" s="506">
        <v>0</v>
      </c>
      <c r="AT97" s="506">
        <v>0</v>
      </c>
      <c r="AU97" s="506">
        <v>7.5459999989948008</v>
      </c>
      <c r="AV97" s="506">
        <v>5.3042699999999998E-3</v>
      </c>
      <c r="AW97" s="506">
        <v>0</v>
      </c>
      <c r="AX97" s="506">
        <v>1.45821098235</v>
      </c>
      <c r="AY97" s="506">
        <v>24.059159999999999</v>
      </c>
      <c r="AZ97" s="506">
        <v>1.5214574999999999</v>
      </c>
      <c r="BA97" s="506">
        <v>0</v>
      </c>
      <c r="BB97" s="508">
        <v>0</v>
      </c>
      <c r="BC97" s="506">
        <v>0</v>
      </c>
      <c r="BD97" s="506">
        <v>0</v>
      </c>
      <c r="BE97" s="506">
        <v>3.3569930160485999</v>
      </c>
      <c r="BF97" s="506">
        <v>0</v>
      </c>
      <c r="BG97" s="506">
        <v>0</v>
      </c>
      <c r="BH97" s="506">
        <v>46.055490406964005</v>
      </c>
      <c r="BI97" s="506">
        <v>0</v>
      </c>
      <c r="BJ97" s="506">
        <v>0</v>
      </c>
      <c r="BK97" s="506">
        <v>0</v>
      </c>
      <c r="BL97" s="506">
        <v>0</v>
      </c>
      <c r="BM97" s="506">
        <v>1.4623470033188002</v>
      </c>
      <c r="BN97" s="507">
        <f t="shared" ref="BN97:BN100" si="31">SUM(BB97:BM97)</f>
        <v>50.8748304263314</v>
      </c>
      <c r="BO97" s="506">
        <v>0</v>
      </c>
      <c r="BP97" s="506">
        <v>0</v>
      </c>
      <c r="BQ97" s="506">
        <v>0</v>
      </c>
      <c r="BR97" s="506">
        <v>0</v>
      </c>
      <c r="BS97" s="506">
        <v>0.89476900000000004</v>
      </c>
      <c r="BT97" s="506">
        <v>0</v>
      </c>
      <c r="BU97" s="506">
        <v>0</v>
      </c>
      <c r="BV97" s="506">
        <v>0</v>
      </c>
      <c r="BW97" s="506">
        <v>0</v>
      </c>
      <c r="BX97" s="506">
        <v>0</v>
      </c>
      <c r="BY97" s="506">
        <v>0</v>
      </c>
      <c r="BZ97" s="506">
        <v>0</v>
      </c>
      <c r="CA97" s="478">
        <f t="shared" si="28"/>
        <v>0.89476900000000004</v>
      </c>
      <c r="CB97" s="508">
        <f>+CB98</f>
        <v>0</v>
      </c>
      <c r="CC97" s="506">
        <f>+CC98</f>
        <v>0</v>
      </c>
      <c r="CD97" s="506">
        <f t="shared" ref="CD97:DA97" si="32">+CD98</f>
        <v>0</v>
      </c>
      <c r="CE97" s="506">
        <f t="shared" si="32"/>
        <v>0.25</v>
      </c>
      <c r="CF97" s="506">
        <f t="shared" si="32"/>
        <v>0</v>
      </c>
      <c r="CG97" s="506">
        <f t="shared" si="32"/>
        <v>0</v>
      </c>
      <c r="CH97" s="506">
        <f t="shared" si="32"/>
        <v>7</v>
      </c>
      <c r="CI97" s="506">
        <f t="shared" si="32"/>
        <v>0</v>
      </c>
      <c r="CJ97" s="506">
        <f t="shared" si="32"/>
        <v>0</v>
      </c>
      <c r="CK97" s="506">
        <f t="shared" si="32"/>
        <v>0</v>
      </c>
      <c r="CL97" s="506">
        <f t="shared" si="32"/>
        <v>0</v>
      </c>
      <c r="CM97" s="509">
        <f t="shared" si="32"/>
        <v>0</v>
      </c>
      <c r="CN97" s="507">
        <f>SUM(CB97:CM97)</f>
        <v>7.25</v>
      </c>
      <c r="CO97" s="506">
        <f t="shared" si="32"/>
        <v>0.2</v>
      </c>
      <c r="CP97" s="506">
        <f t="shared" si="32"/>
        <v>0</v>
      </c>
      <c r="CQ97" s="506">
        <f t="shared" si="32"/>
        <v>0</v>
      </c>
      <c r="CR97" s="506">
        <f t="shared" si="32"/>
        <v>0</v>
      </c>
      <c r="CS97" s="506">
        <f t="shared" si="32"/>
        <v>0</v>
      </c>
      <c r="CT97" s="506">
        <f t="shared" si="32"/>
        <v>0.739514</v>
      </c>
      <c r="CU97" s="506">
        <f t="shared" si="32"/>
        <v>0</v>
      </c>
      <c r="CV97" s="506">
        <f t="shared" si="32"/>
        <v>0</v>
      </c>
      <c r="CW97" s="506">
        <f t="shared" si="32"/>
        <v>0.15</v>
      </c>
      <c r="CX97" s="506">
        <f t="shared" si="32"/>
        <v>0</v>
      </c>
      <c r="CY97" s="506">
        <f t="shared" si="32"/>
        <v>0.64847099997711199</v>
      </c>
      <c r="CZ97" s="506">
        <f t="shared" si="32"/>
        <v>0.43438599999999999</v>
      </c>
      <c r="DA97" s="507">
        <f t="shared" si="32"/>
        <v>0</v>
      </c>
      <c r="DB97" s="508">
        <f t="shared" si="24"/>
        <v>0</v>
      </c>
      <c r="DC97" s="506">
        <f t="shared" si="25"/>
        <v>0.2</v>
      </c>
      <c r="DD97" s="509">
        <f t="shared" si="26"/>
        <v>0</v>
      </c>
      <c r="DE97" s="507">
        <f t="shared" si="11"/>
        <v>-100</v>
      </c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</row>
    <row r="98" spans="1:3410" ht="20.100000000000001" customHeight="1" thickBot="1" x14ac:dyDescent="0.3">
      <c r="A98" s="542"/>
      <c r="B98" s="530" t="s">
        <v>15</v>
      </c>
      <c r="C98" s="531" t="s">
        <v>16</v>
      </c>
      <c r="D98" s="524">
        <v>637.19348155364889</v>
      </c>
      <c r="E98" s="525">
        <v>292.53931925319586</v>
      </c>
      <c r="F98" s="525">
        <v>238.77799200829034</v>
      </c>
      <c r="G98" s="525">
        <v>184.32154472652402</v>
      </c>
      <c r="H98" s="525">
        <v>311.4505755027331</v>
      </c>
      <c r="I98" s="525">
        <v>138.74423144100439</v>
      </c>
      <c r="J98" s="525">
        <v>39.478034134901002</v>
      </c>
      <c r="K98" s="525">
        <v>53.879962746173703</v>
      </c>
      <c r="L98" s="525">
        <v>39.221368999593302</v>
      </c>
      <c r="M98" s="525">
        <v>18.417000000000002</v>
      </c>
      <c r="N98" s="525">
        <v>45.352761415591999</v>
      </c>
      <c r="O98" s="532">
        <v>158.269108033203</v>
      </c>
      <c r="P98" s="533">
        <v>2157.6453798148596</v>
      </c>
      <c r="Q98" s="525">
        <v>15.8391900007957</v>
      </c>
      <c r="R98" s="525">
        <v>18.219501359624999</v>
      </c>
      <c r="S98" s="525">
        <v>227.9063059355947</v>
      </c>
      <c r="T98" s="525">
        <v>355.76560431031504</v>
      </c>
      <c r="U98" s="525">
        <v>221.51586002468147</v>
      </c>
      <c r="V98" s="525">
        <v>6.1657456387362002</v>
      </c>
      <c r="W98" s="525">
        <v>3.6541079693266005</v>
      </c>
      <c r="X98" s="525">
        <v>0</v>
      </c>
      <c r="Y98" s="525">
        <v>2.6002000078943999</v>
      </c>
      <c r="Z98" s="525">
        <v>17.840405000000001</v>
      </c>
      <c r="AA98" s="525">
        <v>27.795461555423401</v>
      </c>
      <c r="AB98" s="526">
        <v>15.1172113612306</v>
      </c>
      <c r="AC98" s="534">
        <v>912.41959316362318</v>
      </c>
      <c r="AD98" s="525">
        <v>31.322000003081605</v>
      </c>
      <c r="AE98" s="525">
        <v>4.0517304104863996</v>
      </c>
      <c r="AF98" s="525">
        <v>8.518299997681801</v>
      </c>
      <c r="AG98" s="525">
        <v>35.871589999202804</v>
      </c>
      <c r="AH98" s="525">
        <v>38.013031007923999</v>
      </c>
      <c r="AI98" s="525">
        <v>29.260259999999999</v>
      </c>
      <c r="AJ98" s="525">
        <v>13.4963599911885</v>
      </c>
      <c r="AK98" s="525">
        <v>1.5000000063084</v>
      </c>
      <c r="AL98" s="525">
        <v>0</v>
      </c>
      <c r="AM98" s="525">
        <v>0</v>
      </c>
      <c r="AN98" s="525">
        <v>1.7033400000000001</v>
      </c>
      <c r="AO98" s="525">
        <v>0.34353</v>
      </c>
      <c r="AP98" s="524">
        <v>0</v>
      </c>
      <c r="AQ98" s="525">
        <v>0</v>
      </c>
      <c r="AR98" s="525">
        <v>0</v>
      </c>
      <c r="AS98" s="525">
        <v>0</v>
      </c>
      <c r="AT98" s="525">
        <v>0</v>
      </c>
      <c r="AU98" s="525">
        <v>7.5459999989948008</v>
      </c>
      <c r="AV98" s="525">
        <v>5.3042699999999998E-3</v>
      </c>
      <c r="AW98" s="525">
        <v>0</v>
      </c>
      <c r="AX98" s="525">
        <v>1.45821098235</v>
      </c>
      <c r="AY98" s="525">
        <v>24.059159999999999</v>
      </c>
      <c r="AZ98" s="525">
        <v>1.5214574999999999</v>
      </c>
      <c r="BA98" s="525">
        <v>0</v>
      </c>
      <c r="BB98" s="524">
        <v>0</v>
      </c>
      <c r="BC98" s="525">
        <v>0</v>
      </c>
      <c r="BD98" s="525">
        <v>0</v>
      </c>
      <c r="BE98" s="525">
        <v>3.3569930160485999</v>
      </c>
      <c r="BF98" s="525">
        <v>0</v>
      </c>
      <c r="BG98" s="525">
        <v>0</v>
      </c>
      <c r="BH98" s="525">
        <v>46.055490406964005</v>
      </c>
      <c r="BI98" s="525">
        <v>0</v>
      </c>
      <c r="BJ98" s="525">
        <v>0</v>
      </c>
      <c r="BK98" s="525">
        <v>0</v>
      </c>
      <c r="BL98" s="525">
        <v>0</v>
      </c>
      <c r="BM98" s="525">
        <v>1.4623470033188002</v>
      </c>
      <c r="BN98" s="535">
        <f t="shared" si="31"/>
        <v>50.8748304263314</v>
      </c>
      <c r="BO98" s="525">
        <v>0</v>
      </c>
      <c r="BP98" s="525">
        <v>0</v>
      </c>
      <c r="BQ98" s="525">
        <v>0</v>
      </c>
      <c r="BR98" s="525">
        <v>0</v>
      </c>
      <c r="BS98" s="525">
        <v>0.89476900000000004</v>
      </c>
      <c r="BT98" s="525">
        <v>0</v>
      </c>
      <c r="BU98" s="525">
        <v>0</v>
      </c>
      <c r="BV98" s="525">
        <v>0</v>
      </c>
      <c r="BW98" s="525">
        <v>0</v>
      </c>
      <c r="BX98" s="525">
        <v>0</v>
      </c>
      <c r="BY98" s="525">
        <v>0</v>
      </c>
      <c r="BZ98" s="525">
        <v>0</v>
      </c>
      <c r="CA98" s="535">
        <f t="shared" si="28"/>
        <v>0.89476900000000004</v>
      </c>
      <c r="CB98" s="524">
        <v>0</v>
      </c>
      <c r="CC98" s="525">
        <v>0</v>
      </c>
      <c r="CD98" s="525">
        <v>0</v>
      </c>
      <c r="CE98" s="525">
        <f>250000/1000000</f>
        <v>0.25</v>
      </c>
      <c r="CF98" s="525">
        <v>0</v>
      </c>
      <c r="CG98" s="525">
        <v>0</v>
      </c>
      <c r="CH98" s="525">
        <v>7</v>
      </c>
      <c r="CI98" s="525">
        <v>0</v>
      </c>
      <c r="CJ98" s="525">
        <v>0</v>
      </c>
      <c r="CK98" s="525">
        <v>0</v>
      </c>
      <c r="CL98" s="525">
        <v>0</v>
      </c>
      <c r="CM98" s="532">
        <v>0</v>
      </c>
      <c r="CN98" s="535">
        <f>SUM(CB98:CM98)</f>
        <v>7.25</v>
      </c>
      <c r="CO98" s="524">
        <v>0.2</v>
      </c>
      <c r="CP98" s="525">
        <v>0</v>
      </c>
      <c r="CQ98" s="525">
        <v>0</v>
      </c>
      <c r="CR98" s="525">
        <v>0</v>
      </c>
      <c r="CS98" s="525">
        <v>0</v>
      </c>
      <c r="CT98" s="525">
        <f>739514/1000000</f>
        <v>0.739514</v>
      </c>
      <c r="CU98" s="525">
        <v>0</v>
      </c>
      <c r="CV98" s="525">
        <v>0</v>
      </c>
      <c r="CW98" s="525">
        <f>150000/1000000</f>
        <v>0.15</v>
      </c>
      <c r="CX98" s="525">
        <v>0</v>
      </c>
      <c r="CY98" s="525">
        <f>648470.999977112/1000000</f>
        <v>0.64847099997711199</v>
      </c>
      <c r="CZ98" s="525">
        <f>434386/1000000</f>
        <v>0.43438599999999999</v>
      </c>
      <c r="DA98" s="535">
        <v>0</v>
      </c>
      <c r="DB98" s="603">
        <f t="shared" si="24"/>
        <v>0</v>
      </c>
      <c r="DC98" s="575">
        <f t="shared" si="25"/>
        <v>0.2</v>
      </c>
      <c r="DD98" s="533">
        <f t="shared" si="26"/>
        <v>0</v>
      </c>
      <c r="DE98" s="534">
        <f t="shared" si="11"/>
        <v>-100</v>
      </c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  <c r="DV98" s="233"/>
      <c r="DW98" s="233"/>
      <c r="DX98" s="233"/>
      <c r="DY98" s="233"/>
      <c r="DZ98" s="233"/>
      <c r="EA98" s="233"/>
      <c r="EB98" s="233"/>
    </row>
    <row r="99" spans="1:3410" ht="20.100000000000001" customHeight="1" thickBot="1" x14ac:dyDescent="0.3">
      <c r="A99" s="542"/>
      <c r="B99" s="454"/>
      <c r="C99" s="325" t="s">
        <v>115</v>
      </c>
      <c r="D99" s="322">
        <f t="shared" ref="D99:AI99" si="33">+D100+D142+D177+D179</f>
        <v>5162</v>
      </c>
      <c r="E99" s="323">
        <f t="shared" si="33"/>
        <v>4393</v>
      </c>
      <c r="F99" s="323">
        <f t="shared" si="33"/>
        <v>5069</v>
      </c>
      <c r="G99" s="323">
        <f t="shared" si="33"/>
        <v>4887</v>
      </c>
      <c r="H99" s="323">
        <f t="shared" si="33"/>
        <v>4972</v>
      </c>
      <c r="I99" s="323">
        <f t="shared" si="33"/>
        <v>5033</v>
      </c>
      <c r="J99" s="323">
        <f t="shared" si="33"/>
        <v>5158</v>
      </c>
      <c r="K99" s="323">
        <f t="shared" si="33"/>
        <v>4582</v>
      </c>
      <c r="L99" s="323">
        <f t="shared" si="33"/>
        <v>5023</v>
      </c>
      <c r="M99" s="323">
        <f t="shared" si="33"/>
        <v>5111</v>
      </c>
      <c r="N99" s="323">
        <f t="shared" si="33"/>
        <v>4906</v>
      </c>
      <c r="O99" s="324">
        <f t="shared" si="33"/>
        <v>5521</v>
      </c>
      <c r="P99" s="323">
        <f t="shared" si="33"/>
        <v>59817</v>
      </c>
      <c r="Q99" s="322">
        <f t="shared" si="33"/>
        <v>4353</v>
      </c>
      <c r="R99" s="323">
        <f t="shared" si="33"/>
        <v>4211</v>
      </c>
      <c r="S99" s="323">
        <f t="shared" si="33"/>
        <v>5289</v>
      </c>
      <c r="T99" s="323">
        <f t="shared" si="33"/>
        <v>5113</v>
      </c>
      <c r="U99" s="323">
        <f t="shared" si="33"/>
        <v>5185</v>
      </c>
      <c r="V99" s="323">
        <f t="shared" si="33"/>
        <v>5191</v>
      </c>
      <c r="W99" s="323">
        <f t="shared" si="33"/>
        <v>5019</v>
      </c>
      <c r="X99" s="323">
        <f t="shared" si="33"/>
        <v>5164</v>
      </c>
      <c r="Y99" s="323">
        <f t="shared" si="33"/>
        <v>5262</v>
      </c>
      <c r="Z99" s="323">
        <f t="shared" si="33"/>
        <v>5216</v>
      </c>
      <c r="AA99" s="323">
        <f t="shared" si="33"/>
        <v>4985</v>
      </c>
      <c r="AB99" s="324">
        <f t="shared" si="33"/>
        <v>5776</v>
      </c>
      <c r="AC99" s="323">
        <f t="shared" si="33"/>
        <v>60764</v>
      </c>
      <c r="AD99" s="322">
        <f t="shared" si="33"/>
        <v>4907</v>
      </c>
      <c r="AE99" s="323">
        <f t="shared" si="33"/>
        <v>4659</v>
      </c>
      <c r="AF99" s="323">
        <f t="shared" si="33"/>
        <v>5111</v>
      </c>
      <c r="AG99" s="323">
        <f t="shared" si="33"/>
        <v>4840</v>
      </c>
      <c r="AH99" s="323">
        <f t="shared" si="33"/>
        <v>5347</v>
      </c>
      <c r="AI99" s="323">
        <f t="shared" si="33"/>
        <v>5133</v>
      </c>
      <c r="AJ99" s="323">
        <f t="shared" ref="AJ99:BM99" si="34">+AJ100+AJ142+AJ177+AJ179</f>
        <v>4590</v>
      </c>
      <c r="AK99" s="323">
        <f t="shared" si="34"/>
        <v>5118</v>
      </c>
      <c r="AL99" s="323">
        <f t="shared" si="34"/>
        <v>4913</v>
      </c>
      <c r="AM99" s="323">
        <f t="shared" si="34"/>
        <v>4636</v>
      </c>
      <c r="AN99" s="323">
        <f t="shared" si="34"/>
        <v>4825</v>
      </c>
      <c r="AO99" s="324">
        <f t="shared" si="34"/>
        <v>5215</v>
      </c>
      <c r="AP99" s="323">
        <f t="shared" si="34"/>
        <v>4500</v>
      </c>
      <c r="AQ99" s="323">
        <f t="shared" si="34"/>
        <v>4349</v>
      </c>
      <c r="AR99" s="323">
        <f t="shared" si="34"/>
        <v>5191</v>
      </c>
      <c r="AS99" s="323">
        <f t="shared" si="34"/>
        <v>4646</v>
      </c>
      <c r="AT99" s="323">
        <f t="shared" si="34"/>
        <v>5721</v>
      </c>
      <c r="AU99" s="323">
        <f t="shared" si="34"/>
        <v>4753</v>
      </c>
      <c r="AV99" s="323">
        <f t="shared" si="34"/>
        <v>5361</v>
      </c>
      <c r="AW99" s="323">
        <f t="shared" si="34"/>
        <v>5345</v>
      </c>
      <c r="AX99" s="323">
        <f t="shared" si="34"/>
        <v>4979</v>
      </c>
      <c r="AY99" s="323">
        <f t="shared" si="34"/>
        <v>5717</v>
      </c>
      <c r="AZ99" s="323">
        <f t="shared" si="34"/>
        <v>5025</v>
      </c>
      <c r="BA99" s="323">
        <f t="shared" si="34"/>
        <v>5065</v>
      </c>
      <c r="BB99" s="322">
        <f t="shared" si="34"/>
        <v>4990</v>
      </c>
      <c r="BC99" s="323">
        <f t="shared" si="34"/>
        <v>4500</v>
      </c>
      <c r="BD99" s="323">
        <f t="shared" si="34"/>
        <v>5042</v>
      </c>
      <c r="BE99" s="323">
        <f t="shared" si="34"/>
        <v>5589</v>
      </c>
      <c r="BF99" s="323">
        <f t="shared" si="34"/>
        <v>5777</v>
      </c>
      <c r="BG99" s="323">
        <f t="shared" si="34"/>
        <v>5396</v>
      </c>
      <c r="BH99" s="323">
        <f t="shared" si="34"/>
        <v>6350</v>
      </c>
      <c r="BI99" s="323">
        <f t="shared" si="34"/>
        <v>5837</v>
      </c>
      <c r="BJ99" s="323">
        <f t="shared" si="34"/>
        <v>5798</v>
      </c>
      <c r="BK99" s="323">
        <f t="shared" si="34"/>
        <v>6415</v>
      </c>
      <c r="BL99" s="323">
        <f t="shared" si="34"/>
        <v>6134</v>
      </c>
      <c r="BM99" s="323">
        <f t="shared" si="34"/>
        <v>6696</v>
      </c>
      <c r="BN99" s="438">
        <f t="shared" si="31"/>
        <v>68524</v>
      </c>
      <c r="BO99" s="323">
        <f t="shared" ref="BO99:CF99" si="35">+BO100+BO142+BO177+BO179</f>
        <v>6146</v>
      </c>
      <c r="BP99" s="323">
        <f t="shared" si="35"/>
        <v>5852</v>
      </c>
      <c r="BQ99" s="323">
        <f t="shared" si="35"/>
        <v>5971</v>
      </c>
      <c r="BR99" s="323">
        <f t="shared" si="35"/>
        <v>6322</v>
      </c>
      <c r="BS99" s="323">
        <f t="shared" si="35"/>
        <v>6551</v>
      </c>
      <c r="BT99" s="323">
        <f t="shared" si="35"/>
        <v>6107</v>
      </c>
      <c r="BU99" s="323">
        <f t="shared" si="35"/>
        <v>6809</v>
      </c>
      <c r="BV99" s="323">
        <f t="shared" si="35"/>
        <v>6391</v>
      </c>
      <c r="BW99" s="323">
        <f t="shared" si="35"/>
        <v>6731</v>
      </c>
      <c r="BX99" s="323">
        <f t="shared" si="35"/>
        <v>7270</v>
      </c>
      <c r="BY99" s="323">
        <f t="shared" si="35"/>
        <v>6071</v>
      </c>
      <c r="BZ99" s="323">
        <f t="shared" si="35"/>
        <v>8418</v>
      </c>
      <c r="CA99" s="438">
        <f t="shared" si="28"/>
        <v>78639</v>
      </c>
      <c r="CB99" s="322">
        <f t="shared" si="35"/>
        <v>7122</v>
      </c>
      <c r="CC99" s="323">
        <f t="shared" si="35"/>
        <v>6335</v>
      </c>
      <c r="CD99" s="323">
        <f t="shared" si="35"/>
        <v>7653</v>
      </c>
      <c r="CE99" s="323">
        <f t="shared" si="35"/>
        <v>7823</v>
      </c>
      <c r="CF99" s="323">
        <f t="shared" si="35"/>
        <v>7310</v>
      </c>
      <c r="CG99" s="323">
        <f t="shared" ref="CG99" si="36">+CG100+CG142+CG177+CG179</f>
        <v>7945</v>
      </c>
      <c r="CH99" s="323">
        <f t="shared" ref="CH99:CO99" si="37">+CH100+CH142+CH177+CH179</f>
        <v>8776</v>
      </c>
      <c r="CI99" s="323">
        <f t="shared" si="37"/>
        <v>8294</v>
      </c>
      <c r="CJ99" s="323">
        <f t="shared" si="37"/>
        <v>8599</v>
      </c>
      <c r="CK99" s="323">
        <f t="shared" si="37"/>
        <v>9353</v>
      </c>
      <c r="CL99" s="323">
        <f t="shared" si="37"/>
        <v>8598</v>
      </c>
      <c r="CM99" s="324">
        <f t="shared" si="37"/>
        <v>9999</v>
      </c>
      <c r="CN99" s="438">
        <f>SUM(CB99:CM99)</f>
        <v>97807</v>
      </c>
      <c r="CO99" s="322">
        <f t="shared" si="37"/>
        <v>8388</v>
      </c>
      <c r="CP99" s="323">
        <f t="shared" ref="CP99:DA99" si="38">+CP100+CP142+CP177+CP179</f>
        <v>8214</v>
      </c>
      <c r="CQ99" s="323">
        <f t="shared" si="38"/>
        <v>9934</v>
      </c>
      <c r="CR99" s="323">
        <f t="shared" si="38"/>
        <v>9831</v>
      </c>
      <c r="CS99" s="323">
        <f t="shared" si="38"/>
        <v>9566</v>
      </c>
      <c r="CT99" s="323">
        <f t="shared" si="38"/>
        <v>10414</v>
      </c>
      <c r="CU99" s="323">
        <f t="shared" si="38"/>
        <v>9984</v>
      </c>
      <c r="CV99" s="323">
        <f t="shared" si="38"/>
        <v>11187</v>
      </c>
      <c r="CW99" s="323">
        <f t="shared" si="38"/>
        <v>11018</v>
      </c>
      <c r="CX99" s="323">
        <f t="shared" si="38"/>
        <v>10774</v>
      </c>
      <c r="CY99" s="323">
        <f t="shared" si="38"/>
        <v>11150</v>
      </c>
      <c r="CZ99" s="323">
        <f t="shared" si="38"/>
        <v>12714</v>
      </c>
      <c r="DA99" s="438">
        <f t="shared" si="38"/>
        <v>11530</v>
      </c>
      <c r="DB99" s="576">
        <f t="shared" si="24"/>
        <v>7122</v>
      </c>
      <c r="DC99" s="391">
        <f t="shared" si="25"/>
        <v>8388</v>
      </c>
      <c r="DD99" s="392">
        <f t="shared" si="26"/>
        <v>11530</v>
      </c>
      <c r="DE99" s="548">
        <f t="shared" si="11"/>
        <v>37.458273724368141</v>
      </c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3"/>
      <c r="DX99" s="233"/>
      <c r="DY99" s="233"/>
      <c r="DZ99" s="233"/>
      <c r="EA99" s="233"/>
      <c r="EB99" s="233"/>
    </row>
    <row r="100" spans="1:3410" s="36" customFormat="1" ht="20.100000000000001" customHeight="1" thickBot="1" x14ac:dyDescent="0.35">
      <c r="A100" s="542"/>
      <c r="B100" s="342" t="s">
        <v>71</v>
      </c>
      <c r="C100" s="274"/>
      <c r="D100" s="185">
        <f t="shared" ref="D100:AI100" si="39">SUM(D101:D141)</f>
        <v>3856</v>
      </c>
      <c r="E100" s="169">
        <f t="shared" si="39"/>
        <v>3216</v>
      </c>
      <c r="F100" s="169">
        <f t="shared" si="39"/>
        <v>3684</v>
      </c>
      <c r="G100" s="169">
        <f t="shared" si="39"/>
        <v>3570</v>
      </c>
      <c r="H100" s="169">
        <f t="shared" si="39"/>
        <v>3508</v>
      </c>
      <c r="I100" s="169">
        <f t="shared" si="39"/>
        <v>3593</v>
      </c>
      <c r="J100" s="169">
        <f t="shared" si="39"/>
        <v>3706</v>
      </c>
      <c r="K100" s="169">
        <f t="shared" si="39"/>
        <v>3322</v>
      </c>
      <c r="L100" s="169">
        <f t="shared" si="39"/>
        <v>3700</v>
      </c>
      <c r="M100" s="169">
        <f t="shared" si="39"/>
        <v>3817</v>
      </c>
      <c r="N100" s="169">
        <f t="shared" si="39"/>
        <v>3557</v>
      </c>
      <c r="O100" s="169">
        <f t="shared" si="39"/>
        <v>4053</v>
      </c>
      <c r="P100" s="171">
        <f t="shared" si="39"/>
        <v>43582</v>
      </c>
      <c r="Q100" s="169">
        <f t="shared" si="39"/>
        <v>3227</v>
      </c>
      <c r="R100" s="169">
        <f t="shared" si="39"/>
        <v>3091</v>
      </c>
      <c r="S100" s="169">
        <f t="shared" si="39"/>
        <v>3892</v>
      </c>
      <c r="T100" s="169">
        <f t="shared" si="39"/>
        <v>3718</v>
      </c>
      <c r="U100" s="169">
        <f t="shared" si="39"/>
        <v>3775</v>
      </c>
      <c r="V100" s="169">
        <f t="shared" si="39"/>
        <v>3671</v>
      </c>
      <c r="W100" s="169">
        <f t="shared" si="39"/>
        <v>3670</v>
      </c>
      <c r="X100" s="169">
        <f t="shared" si="39"/>
        <v>3878</v>
      </c>
      <c r="Y100" s="169">
        <f t="shared" si="39"/>
        <v>3965</v>
      </c>
      <c r="Z100" s="169">
        <f t="shared" si="39"/>
        <v>3912</v>
      </c>
      <c r="AA100" s="169">
        <f t="shared" si="39"/>
        <v>3770</v>
      </c>
      <c r="AB100" s="169">
        <f t="shared" si="39"/>
        <v>4200</v>
      </c>
      <c r="AC100" s="171">
        <f t="shared" si="39"/>
        <v>44769</v>
      </c>
      <c r="AD100" s="169">
        <f t="shared" si="39"/>
        <v>3701</v>
      </c>
      <c r="AE100" s="169">
        <f t="shared" si="39"/>
        <v>3490</v>
      </c>
      <c r="AF100" s="169">
        <f t="shared" si="39"/>
        <v>3812</v>
      </c>
      <c r="AG100" s="169">
        <f t="shared" si="39"/>
        <v>3636</v>
      </c>
      <c r="AH100" s="169">
        <f t="shared" si="39"/>
        <v>3952</v>
      </c>
      <c r="AI100" s="169">
        <f t="shared" si="39"/>
        <v>3859</v>
      </c>
      <c r="AJ100" s="169">
        <f t="shared" ref="AJ100:BM100" si="40">SUM(AJ101:AJ141)</f>
        <v>3276</v>
      </c>
      <c r="AK100" s="169">
        <f t="shared" si="40"/>
        <v>3594</v>
      </c>
      <c r="AL100" s="169">
        <f t="shared" si="40"/>
        <v>3465</v>
      </c>
      <c r="AM100" s="169">
        <f t="shared" si="40"/>
        <v>3328</v>
      </c>
      <c r="AN100" s="169">
        <f t="shared" si="40"/>
        <v>3416</v>
      </c>
      <c r="AO100" s="169">
        <f t="shared" si="40"/>
        <v>3718</v>
      </c>
      <c r="AP100" s="185">
        <f t="shared" si="40"/>
        <v>3198</v>
      </c>
      <c r="AQ100" s="169">
        <f t="shared" si="40"/>
        <v>3105</v>
      </c>
      <c r="AR100" s="169">
        <f t="shared" si="40"/>
        <v>3629</v>
      </c>
      <c r="AS100" s="169">
        <f t="shared" si="40"/>
        <v>3173</v>
      </c>
      <c r="AT100" s="169">
        <f t="shared" si="40"/>
        <v>3947</v>
      </c>
      <c r="AU100" s="169">
        <f t="shared" si="40"/>
        <v>3373</v>
      </c>
      <c r="AV100" s="169">
        <f t="shared" si="40"/>
        <v>3905</v>
      </c>
      <c r="AW100" s="169">
        <f t="shared" si="40"/>
        <v>3882</v>
      </c>
      <c r="AX100" s="169">
        <f t="shared" si="40"/>
        <v>3589</v>
      </c>
      <c r="AY100" s="169">
        <f t="shared" si="40"/>
        <v>4210</v>
      </c>
      <c r="AZ100" s="169">
        <f t="shared" si="40"/>
        <v>3705</v>
      </c>
      <c r="BA100" s="421">
        <f t="shared" si="40"/>
        <v>3753</v>
      </c>
      <c r="BB100" s="169">
        <f t="shared" si="40"/>
        <v>3586</v>
      </c>
      <c r="BC100" s="169">
        <f t="shared" si="40"/>
        <v>3269</v>
      </c>
      <c r="BD100" s="169">
        <f t="shared" si="40"/>
        <v>3682</v>
      </c>
      <c r="BE100" s="169">
        <f t="shared" si="40"/>
        <v>4133</v>
      </c>
      <c r="BF100" s="169">
        <f t="shared" si="40"/>
        <v>4368</v>
      </c>
      <c r="BG100" s="169">
        <f t="shared" si="40"/>
        <v>4063</v>
      </c>
      <c r="BH100" s="169">
        <f t="shared" si="40"/>
        <v>4880</v>
      </c>
      <c r="BI100" s="169">
        <f t="shared" si="40"/>
        <v>4324</v>
      </c>
      <c r="BJ100" s="169">
        <f t="shared" si="40"/>
        <v>4329</v>
      </c>
      <c r="BK100" s="169">
        <f t="shared" si="40"/>
        <v>4810</v>
      </c>
      <c r="BL100" s="169">
        <f t="shared" si="40"/>
        <v>4654</v>
      </c>
      <c r="BM100" s="169">
        <f t="shared" si="40"/>
        <v>5235</v>
      </c>
      <c r="BN100" s="171">
        <f t="shared" si="31"/>
        <v>51333</v>
      </c>
      <c r="BO100" s="169">
        <f t="shared" ref="BO100:CF100" si="41">SUM(BO101:BO141)</f>
        <v>4705</v>
      </c>
      <c r="BP100" s="169">
        <f t="shared" si="41"/>
        <v>4482</v>
      </c>
      <c r="BQ100" s="169">
        <f t="shared" si="41"/>
        <v>4558</v>
      </c>
      <c r="BR100" s="169">
        <f t="shared" si="41"/>
        <v>4826</v>
      </c>
      <c r="BS100" s="169">
        <f t="shared" si="41"/>
        <v>4991</v>
      </c>
      <c r="BT100" s="169">
        <f t="shared" si="41"/>
        <v>4665</v>
      </c>
      <c r="BU100" s="169">
        <f t="shared" si="41"/>
        <v>5240</v>
      </c>
      <c r="BV100" s="169">
        <f t="shared" si="41"/>
        <v>4760</v>
      </c>
      <c r="BW100" s="169">
        <f t="shared" si="41"/>
        <v>5071</v>
      </c>
      <c r="BX100" s="169">
        <f t="shared" si="41"/>
        <v>5560</v>
      </c>
      <c r="BY100" s="169">
        <f t="shared" si="41"/>
        <v>4672</v>
      </c>
      <c r="BZ100" s="169">
        <f t="shared" si="41"/>
        <v>6443</v>
      </c>
      <c r="CA100" s="171">
        <f t="shared" si="28"/>
        <v>59973</v>
      </c>
      <c r="CB100" s="185">
        <f t="shared" si="41"/>
        <v>5381</v>
      </c>
      <c r="CC100" s="169">
        <f t="shared" si="41"/>
        <v>4808</v>
      </c>
      <c r="CD100" s="169">
        <f t="shared" si="41"/>
        <v>5836</v>
      </c>
      <c r="CE100" s="169">
        <f t="shared" si="41"/>
        <v>5939</v>
      </c>
      <c r="CF100" s="169">
        <f t="shared" si="41"/>
        <v>5625</v>
      </c>
      <c r="CG100" s="169">
        <f t="shared" ref="CG100" si="42">SUM(CG101:CG141)</f>
        <v>6081</v>
      </c>
      <c r="CH100" s="169">
        <f t="shared" ref="CH100:CO100" si="43">SUM(CH101:CH141)</f>
        <v>6641</v>
      </c>
      <c r="CI100" s="169">
        <f t="shared" si="43"/>
        <v>6214</v>
      </c>
      <c r="CJ100" s="169">
        <f t="shared" si="43"/>
        <v>6455</v>
      </c>
      <c r="CK100" s="169">
        <f t="shared" si="43"/>
        <v>7082</v>
      </c>
      <c r="CL100" s="169">
        <f t="shared" si="43"/>
        <v>6518</v>
      </c>
      <c r="CM100" s="421">
        <f t="shared" si="43"/>
        <v>7652</v>
      </c>
      <c r="CN100" s="171">
        <f>SUM(CB100:CM100)</f>
        <v>74232</v>
      </c>
      <c r="CO100" s="169">
        <f t="shared" si="43"/>
        <v>6364</v>
      </c>
      <c r="CP100" s="169">
        <f t="shared" ref="CP100:DA100" si="44">SUM(CP101:CP141)</f>
        <v>6234</v>
      </c>
      <c r="CQ100" s="169">
        <f t="shared" si="44"/>
        <v>7655</v>
      </c>
      <c r="CR100" s="169">
        <f t="shared" si="44"/>
        <v>7543</v>
      </c>
      <c r="CS100" s="169">
        <f t="shared" si="44"/>
        <v>7319</v>
      </c>
      <c r="CT100" s="169">
        <f t="shared" si="44"/>
        <v>8045</v>
      </c>
      <c r="CU100" s="169">
        <f t="shared" si="44"/>
        <v>7691</v>
      </c>
      <c r="CV100" s="169">
        <f t="shared" si="44"/>
        <v>8688</v>
      </c>
      <c r="CW100" s="169">
        <f t="shared" si="44"/>
        <v>8627</v>
      </c>
      <c r="CX100" s="169">
        <f t="shared" si="44"/>
        <v>8497</v>
      </c>
      <c r="CY100" s="169">
        <f t="shared" si="44"/>
        <v>8800</v>
      </c>
      <c r="CZ100" s="169">
        <f t="shared" si="44"/>
        <v>10384</v>
      </c>
      <c r="DA100" s="171">
        <f t="shared" si="44"/>
        <v>9356</v>
      </c>
      <c r="DB100" s="603">
        <f t="shared" si="24"/>
        <v>5381</v>
      </c>
      <c r="DC100" s="575">
        <f t="shared" si="25"/>
        <v>6364</v>
      </c>
      <c r="DD100" s="533">
        <f t="shared" si="26"/>
        <v>9356</v>
      </c>
      <c r="DE100" s="184">
        <f t="shared" si="11"/>
        <v>47.014456316781896</v>
      </c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233"/>
      <c r="EA100" s="233"/>
      <c r="EB100" s="233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  <c r="ZE100" s="10"/>
      <c r="ZF100" s="10"/>
      <c r="ZG100" s="10"/>
      <c r="ZH100" s="10"/>
      <c r="ZI100" s="10"/>
      <c r="ZJ100" s="10"/>
      <c r="ZK100" s="10"/>
      <c r="ZL100" s="10"/>
      <c r="ZM100" s="10"/>
      <c r="ZN100" s="10"/>
      <c r="ZO100" s="10"/>
      <c r="ZP100" s="10"/>
      <c r="ZQ100" s="10"/>
      <c r="ZR100" s="10"/>
      <c r="ZS100" s="10"/>
      <c r="ZT100" s="10"/>
      <c r="ZU100" s="10"/>
      <c r="ZV100" s="10"/>
      <c r="ZW100" s="10"/>
      <c r="ZX100" s="10"/>
      <c r="ZY100" s="10"/>
      <c r="ZZ100" s="10"/>
      <c r="AAA100" s="10"/>
      <c r="AAB100" s="10"/>
      <c r="AAC100" s="10"/>
      <c r="AAD100" s="10"/>
      <c r="AAE100" s="10"/>
      <c r="AAF100" s="10"/>
      <c r="AAG100" s="10"/>
      <c r="AAH100" s="10"/>
      <c r="AAI100" s="10"/>
      <c r="AAJ100" s="10"/>
      <c r="AAK100" s="10"/>
      <c r="AAL100" s="10"/>
      <c r="AAM100" s="10"/>
      <c r="AAN100" s="10"/>
      <c r="AAO100" s="10"/>
      <c r="AAP100" s="10"/>
      <c r="AAQ100" s="10"/>
      <c r="AAR100" s="10"/>
      <c r="AAS100" s="10"/>
      <c r="AAT100" s="10"/>
      <c r="AAU100" s="10"/>
      <c r="AAV100" s="10"/>
      <c r="AAW100" s="10"/>
      <c r="AAX100" s="10"/>
      <c r="AAY100" s="10"/>
      <c r="AAZ100" s="10"/>
      <c r="ABA100" s="10"/>
      <c r="ABB100" s="10"/>
      <c r="ABC100" s="10"/>
      <c r="ABD100" s="10"/>
      <c r="ABE100" s="10"/>
      <c r="ABF100" s="10"/>
      <c r="ABG100" s="10"/>
      <c r="ABH100" s="10"/>
      <c r="ABI100" s="10"/>
      <c r="ABJ100" s="10"/>
      <c r="ABK100" s="10"/>
      <c r="ABL100" s="10"/>
      <c r="ABM100" s="10"/>
      <c r="ABN100" s="10"/>
      <c r="ABO100" s="10"/>
      <c r="ABP100" s="10"/>
      <c r="ABQ100" s="10"/>
      <c r="ABR100" s="10"/>
      <c r="ABS100" s="10"/>
      <c r="ABT100" s="10"/>
      <c r="ABU100" s="10"/>
      <c r="ABV100" s="10"/>
      <c r="ABW100" s="10"/>
      <c r="ABX100" s="10"/>
      <c r="ABY100" s="10"/>
      <c r="ABZ100" s="10"/>
      <c r="ACA100" s="10"/>
      <c r="ACB100" s="10"/>
      <c r="ACC100" s="10"/>
      <c r="ACD100" s="10"/>
      <c r="ACE100" s="10"/>
      <c r="ACF100" s="10"/>
      <c r="ACG100" s="10"/>
      <c r="ACH100" s="10"/>
      <c r="ACI100" s="10"/>
      <c r="ACJ100" s="10"/>
      <c r="ACK100" s="10"/>
      <c r="ACL100" s="10"/>
      <c r="ACM100" s="10"/>
      <c r="ACN100" s="10"/>
      <c r="ACO100" s="10"/>
      <c r="ACP100" s="10"/>
      <c r="ACQ100" s="10"/>
      <c r="ACR100" s="10"/>
      <c r="ACS100" s="10"/>
      <c r="ACT100" s="10"/>
      <c r="ACU100" s="10"/>
      <c r="ACV100" s="10"/>
      <c r="ACW100" s="10"/>
      <c r="ACX100" s="10"/>
      <c r="ACY100" s="10"/>
      <c r="ACZ100" s="10"/>
      <c r="ADA100" s="10"/>
      <c r="ADB100" s="10"/>
      <c r="ADC100" s="10"/>
      <c r="ADD100" s="10"/>
      <c r="ADE100" s="10"/>
      <c r="ADF100" s="10"/>
      <c r="ADG100" s="10"/>
      <c r="ADH100" s="10"/>
      <c r="ADI100" s="10"/>
      <c r="ADJ100" s="10"/>
      <c r="ADK100" s="10"/>
      <c r="ADL100" s="10"/>
      <c r="ADM100" s="10"/>
      <c r="ADN100" s="10"/>
      <c r="ADO100" s="10"/>
      <c r="ADP100" s="10"/>
      <c r="ADQ100" s="10"/>
      <c r="ADR100" s="10"/>
      <c r="ADS100" s="10"/>
      <c r="ADT100" s="10"/>
      <c r="ADU100" s="10"/>
      <c r="ADV100" s="10"/>
      <c r="ADW100" s="10"/>
      <c r="ADX100" s="10"/>
      <c r="ADY100" s="10"/>
      <c r="ADZ100" s="10"/>
      <c r="AEA100" s="10"/>
      <c r="AEB100" s="10"/>
      <c r="AEC100" s="10"/>
      <c r="AED100" s="10"/>
      <c r="AEE100" s="10"/>
      <c r="AEF100" s="10"/>
      <c r="AEG100" s="10"/>
      <c r="AEH100" s="10"/>
      <c r="AEI100" s="10"/>
      <c r="AEJ100" s="10"/>
      <c r="AEK100" s="10"/>
      <c r="AEL100" s="10"/>
      <c r="AEM100" s="10"/>
      <c r="AEN100" s="10"/>
      <c r="AEO100" s="10"/>
      <c r="AEP100" s="10"/>
      <c r="AEQ100" s="10"/>
      <c r="AER100" s="10"/>
      <c r="AES100" s="10"/>
      <c r="AET100" s="10"/>
      <c r="AEU100" s="10"/>
      <c r="AEV100" s="10"/>
      <c r="AEW100" s="10"/>
      <c r="AEX100" s="10"/>
      <c r="AEY100" s="10"/>
      <c r="AEZ100" s="10"/>
      <c r="AFA100" s="10"/>
      <c r="AFB100" s="10"/>
      <c r="AFC100" s="10"/>
      <c r="AFD100" s="10"/>
      <c r="AFE100" s="10"/>
      <c r="AFF100" s="10"/>
      <c r="AFG100" s="10"/>
      <c r="AFH100" s="10"/>
      <c r="AFI100" s="10"/>
      <c r="AFJ100" s="10"/>
      <c r="AFK100" s="10"/>
      <c r="AFL100" s="10"/>
      <c r="AFM100" s="10"/>
      <c r="AFN100" s="10"/>
      <c r="AFO100" s="10"/>
      <c r="AFP100" s="10"/>
      <c r="AFQ100" s="10"/>
      <c r="AFR100" s="10"/>
      <c r="AFS100" s="10"/>
      <c r="AFT100" s="10"/>
      <c r="AFU100" s="10"/>
      <c r="AFV100" s="10"/>
      <c r="AFW100" s="10"/>
      <c r="AFX100" s="10"/>
      <c r="AFY100" s="10"/>
      <c r="AFZ100" s="10"/>
      <c r="AGA100" s="10"/>
      <c r="AGB100" s="10"/>
      <c r="AGC100" s="10"/>
      <c r="AGD100" s="10"/>
      <c r="AGE100" s="10"/>
      <c r="AGF100" s="10"/>
      <c r="AGG100" s="10"/>
      <c r="AGH100" s="10"/>
      <c r="AGI100" s="10"/>
      <c r="AGJ100" s="10"/>
      <c r="AGK100" s="10"/>
      <c r="AGL100" s="10"/>
      <c r="AGM100" s="10"/>
      <c r="AGN100" s="10"/>
      <c r="AGO100" s="10"/>
      <c r="AGP100" s="10"/>
      <c r="AGQ100" s="10"/>
      <c r="AGR100" s="10"/>
      <c r="AGS100" s="10"/>
      <c r="AGT100" s="10"/>
      <c r="AGU100" s="10"/>
      <c r="AGV100" s="10"/>
      <c r="AGW100" s="10"/>
      <c r="AGX100" s="10"/>
      <c r="AGY100" s="10"/>
      <c r="AGZ100" s="10"/>
      <c r="AHA100" s="10"/>
      <c r="AHB100" s="10"/>
      <c r="AHC100" s="10"/>
      <c r="AHD100" s="10"/>
      <c r="AHE100" s="10"/>
      <c r="AHF100" s="10"/>
      <c r="AHG100" s="10"/>
      <c r="AHH100" s="10"/>
      <c r="AHI100" s="10"/>
      <c r="AHJ100" s="10"/>
      <c r="AHK100" s="10"/>
      <c r="AHL100" s="10"/>
      <c r="AHM100" s="10"/>
      <c r="AHN100" s="10"/>
      <c r="AHO100" s="10"/>
      <c r="AHP100" s="10"/>
      <c r="AHQ100" s="10"/>
      <c r="AHR100" s="10"/>
      <c r="AHS100" s="10"/>
      <c r="AHT100" s="10"/>
      <c r="AHU100" s="10"/>
      <c r="AHV100" s="10"/>
      <c r="AHW100" s="10"/>
      <c r="AHX100" s="10"/>
      <c r="AHY100" s="10"/>
      <c r="AHZ100" s="10"/>
      <c r="AIA100" s="10"/>
      <c r="AIB100" s="10"/>
      <c r="AIC100" s="10"/>
      <c r="AID100" s="10"/>
      <c r="AIE100" s="10"/>
      <c r="AIF100" s="10"/>
      <c r="AIG100" s="10"/>
      <c r="AIH100" s="10"/>
      <c r="AII100" s="10"/>
      <c r="AIJ100" s="10"/>
      <c r="AIK100" s="10"/>
      <c r="AIL100" s="10"/>
      <c r="AIM100" s="10"/>
      <c r="AIN100" s="10"/>
      <c r="AIO100" s="10"/>
      <c r="AIP100" s="10"/>
      <c r="AIQ100" s="10"/>
      <c r="AIR100" s="10"/>
      <c r="AIS100" s="10"/>
      <c r="AIT100" s="10"/>
      <c r="AIU100" s="10"/>
      <c r="AIV100" s="10"/>
      <c r="AIW100" s="10"/>
      <c r="AIX100" s="10"/>
      <c r="AIY100" s="10"/>
      <c r="AIZ100" s="10"/>
      <c r="AJA100" s="10"/>
      <c r="AJB100" s="10"/>
      <c r="AJC100" s="10"/>
      <c r="AJD100" s="10"/>
      <c r="AJE100" s="10"/>
      <c r="AJF100" s="10"/>
      <c r="AJG100" s="10"/>
      <c r="AJH100" s="10"/>
      <c r="AJI100" s="10"/>
      <c r="AJJ100" s="10"/>
      <c r="AJK100" s="10"/>
      <c r="AJL100" s="10"/>
      <c r="AJM100" s="10"/>
      <c r="AJN100" s="10"/>
      <c r="AJO100" s="10"/>
      <c r="AJP100" s="10"/>
      <c r="AJQ100" s="10"/>
      <c r="AJR100" s="10"/>
      <c r="AJS100" s="10"/>
      <c r="AJT100" s="10"/>
      <c r="AJU100" s="10"/>
      <c r="AJV100" s="10"/>
      <c r="AJW100" s="10"/>
      <c r="AJX100" s="10"/>
      <c r="AJY100" s="10"/>
      <c r="AJZ100" s="10"/>
      <c r="AKA100" s="10"/>
      <c r="AKB100" s="10"/>
      <c r="AKC100" s="10"/>
      <c r="AKD100" s="10"/>
      <c r="AKE100" s="10"/>
      <c r="AKF100" s="10"/>
      <c r="AKG100" s="10"/>
      <c r="AKH100" s="10"/>
      <c r="AKI100" s="10"/>
      <c r="AKJ100" s="10"/>
      <c r="AKK100" s="10"/>
      <c r="AKL100" s="10"/>
      <c r="AKM100" s="10"/>
      <c r="AKN100" s="10"/>
      <c r="AKO100" s="10"/>
      <c r="AKP100" s="10"/>
      <c r="AKQ100" s="10"/>
      <c r="AKR100" s="10"/>
      <c r="AKS100" s="10"/>
      <c r="AKT100" s="10"/>
      <c r="AKU100" s="10"/>
      <c r="AKV100" s="10"/>
      <c r="AKW100" s="10"/>
      <c r="AKX100" s="10"/>
      <c r="AKY100" s="10"/>
      <c r="AKZ100" s="10"/>
      <c r="ALA100" s="10"/>
      <c r="ALB100" s="10"/>
      <c r="ALC100" s="10"/>
      <c r="ALD100" s="10"/>
      <c r="ALE100" s="10"/>
      <c r="ALF100" s="10"/>
      <c r="ALG100" s="10"/>
      <c r="ALH100" s="10"/>
      <c r="ALI100" s="10"/>
      <c r="ALJ100" s="10"/>
      <c r="ALK100" s="10"/>
      <c r="ALL100" s="10"/>
      <c r="ALM100" s="10"/>
      <c r="ALN100" s="10"/>
      <c r="ALO100" s="10"/>
      <c r="ALP100" s="10"/>
      <c r="ALQ100" s="10"/>
      <c r="ALR100" s="10"/>
      <c r="ALS100" s="10"/>
      <c r="ALT100" s="10"/>
      <c r="ALU100" s="10"/>
      <c r="ALV100" s="10"/>
      <c r="ALW100" s="10"/>
      <c r="ALX100" s="10"/>
      <c r="ALY100" s="10"/>
      <c r="ALZ100" s="10"/>
      <c r="AMA100" s="10"/>
      <c r="AMB100" s="10"/>
      <c r="AMC100" s="10"/>
      <c r="AMD100" s="10"/>
      <c r="AME100" s="10"/>
      <c r="AMF100" s="10"/>
      <c r="AMG100" s="10"/>
      <c r="AMH100" s="10"/>
      <c r="AMI100" s="10"/>
      <c r="AMJ100" s="10"/>
      <c r="AMK100" s="10"/>
      <c r="AML100" s="10"/>
      <c r="AMM100" s="10"/>
      <c r="AMN100" s="10"/>
      <c r="AMO100" s="10"/>
      <c r="AMP100" s="10"/>
      <c r="AMQ100" s="10"/>
      <c r="AMR100" s="10"/>
      <c r="AMS100" s="10"/>
      <c r="AMT100" s="10"/>
      <c r="AMU100" s="10"/>
      <c r="AMV100" s="10"/>
      <c r="AMW100" s="10"/>
      <c r="AMX100" s="10"/>
      <c r="AMY100" s="10"/>
      <c r="AMZ100" s="10"/>
      <c r="ANA100" s="10"/>
      <c r="ANB100" s="10"/>
      <c r="ANC100" s="10"/>
      <c r="AND100" s="10"/>
      <c r="ANE100" s="10"/>
      <c r="ANF100" s="10"/>
      <c r="ANG100" s="10"/>
      <c r="ANH100" s="10"/>
      <c r="ANI100" s="10"/>
      <c r="ANJ100" s="10"/>
      <c r="ANK100" s="10"/>
      <c r="ANL100" s="10"/>
      <c r="ANM100" s="10"/>
      <c r="ANN100" s="10"/>
      <c r="ANO100" s="10"/>
      <c r="ANP100" s="10"/>
      <c r="ANQ100" s="10"/>
      <c r="ANR100" s="10"/>
      <c r="ANS100" s="10"/>
      <c r="ANT100" s="10"/>
      <c r="ANU100" s="10"/>
      <c r="ANV100" s="10"/>
      <c r="ANW100" s="10"/>
      <c r="ANX100" s="10"/>
      <c r="ANY100" s="10"/>
      <c r="ANZ100" s="10"/>
      <c r="AOA100" s="10"/>
      <c r="AOB100" s="10"/>
      <c r="AOC100" s="10"/>
      <c r="AOD100" s="10"/>
      <c r="AOE100" s="10"/>
      <c r="AOF100" s="10"/>
      <c r="AOG100" s="10"/>
      <c r="AOH100" s="10"/>
      <c r="AOI100" s="10"/>
      <c r="AOJ100" s="10"/>
      <c r="AOK100" s="10"/>
      <c r="AOL100" s="10"/>
      <c r="AOM100" s="10"/>
      <c r="AON100" s="10"/>
      <c r="AOO100" s="10"/>
      <c r="AOP100" s="10"/>
      <c r="AOQ100" s="10"/>
      <c r="AOR100" s="10"/>
      <c r="AOS100" s="10"/>
      <c r="AOT100" s="10"/>
      <c r="AOU100" s="10"/>
      <c r="AOV100" s="10"/>
      <c r="AOW100" s="10"/>
      <c r="AOX100" s="10"/>
      <c r="AOY100" s="10"/>
      <c r="AOZ100" s="10"/>
      <c r="APA100" s="10"/>
      <c r="APB100" s="10"/>
      <c r="APC100" s="10"/>
      <c r="APD100" s="10"/>
      <c r="APE100" s="10"/>
      <c r="APF100" s="10"/>
      <c r="APG100" s="10"/>
      <c r="APH100" s="10"/>
      <c r="API100" s="10"/>
      <c r="APJ100" s="10"/>
      <c r="APK100" s="10"/>
      <c r="APL100" s="10"/>
      <c r="APM100" s="10"/>
      <c r="APN100" s="10"/>
      <c r="APO100" s="10"/>
      <c r="APP100" s="10"/>
      <c r="APQ100" s="10"/>
      <c r="APR100" s="10"/>
      <c r="APS100" s="10"/>
      <c r="APT100" s="10"/>
      <c r="APU100" s="10"/>
      <c r="APV100" s="10"/>
      <c r="APW100" s="10"/>
      <c r="APX100" s="10"/>
      <c r="APY100" s="10"/>
      <c r="APZ100" s="10"/>
      <c r="AQA100" s="10"/>
      <c r="AQB100" s="10"/>
      <c r="AQC100" s="10"/>
      <c r="AQD100" s="10"/>
      <c r="AQE100" s="10"/>
      <c r="AQF100" s="10"/>
      <c r="AQG100" s="10"/>
      <c r="AQH100" s="10"/>
      <c r="AQI100" s="10"/>
      <c r="AQJ100" s="10"/>
      <c r="AQK100" s="10"/>
      <c r="AQL100" s="10"/>
      <c r="AQM100" s="10"/>
      <c r="AQN100" s="10"/>
      <c r="AQO100" s="10"/>
      <c r="AQP100" s="10"/>
      <c r="AQQ100" s="10"/>
      <c r="AQR100" s="10"/>
      <c r="AQS100" s="10"/>
      <c r="AQT100" s="10"/>
      <c r="AQU100" s="10"/>
      <c r="AQV100" s="10"/>
      <c r="AQW100" s="10"/>
      <c r="AQX100" s="10"/>
      <c r="AQY100" s="10"/>
      <c r="AQZ100" s="10"/>
      <c r="ARA100" s="10"/>
      <c r="ARB100" s="10"/>
      <c r="ARC100" s="10"/>
      <c r="ARD100" s="10"/>
      <c r="ARE100" s="10"/>
      <c r="ARF100" s="10"/>
      <c r="ARG100" s="10"/>
      <c r="ARH100" s="10"/>
      <c r="ARI100" s="10"/>
      <c r="ARJ100" s="10"/>
      <c r="ARK100" s="10"/>
      <c r="ARL100" s="10"/>
      <c r="ARM100" s="10"/>
      <c r="ARN100" s="10"/>
      <c r="ARO100" s="10"/>
      <c r="ARP100" s="10"/>
      <c r="ARQ100" s="10"/>
      <c r="ARR100" s="10"/>
      <c r="ARS100" s="10"/>
      <c r="ART100" s="10"/>
      <c r="ARU100" s="10"/>
      <c r="ARV100" s="10"/>
      <c r="ARW100" s="10"/>
      <c r="ARX100" s="10"/>
      <c r="ARY100" s="10"/>
      <c r="ARZ100" s="10"/>
      <c r="ASA100" s="10"/>
      <c r="ASB100" s="10"/>
      <c r="ASC100" s="10"/>
      <c r="ASD100" s="10"/>
      <c r="ASE100" s="10"/>
      <c r="ASF100" s="10"/>
      <c r="ASG100" s="10"/>
      <c r="ASH100" s="10"/>
      <c r="ASI100" s="10"/>
      <c r="ASJ100" s="10"/>
      <c r="ASK100" s="10"/>
      <c r="ASL100" s="10"/>
      <c r="ASM100" s="10"/>
      <c r="ASN100" s="10"/>
      <c r="ASO100" s="10"/>
      <c r="ASP100" s="10"/>
      <c r="ASQ100" s="10"/>
      <c r="ASR100" s="10"/>
      <c r="ASS100" s="10"/>
      <c r="AST100" s="10"/>
      <c r="ASU100" s="10"/>
      <c r="ASV100" s="10"/>
      <c r="ASW100" s="10"/>
      <c r="ASX100" s="10"/>
      <c r="ASY100" s="10"/>
      <c r="ASZ100" s="10"/>
      <c r="ATA100" s="10"/>
      <c r="ATB100" s="10"/>
      <c r="ATC100" s="10"/>
      <c r="ATD100" s="10"/>
      <c r="ATE100" s="10"/>
      <c r="ATF100" s="10"/>
      <c r="ATG100" s="10"/>
      <c r="ATH100" s="10"/>
      <c r="ATI100" s="10"/>
      <c r="ATJ100" s="10"/>
      <c r="ATK100" s="10"/>
      <c r="ATL100" s="10"/>
      <c r="ATM100" s="10"/>
      <c r="ATN100" s="10"/>
      <c r="ATO100" s="10"/>
      <c r="ATP100" s="10"/>
      <c r="ATQ100" s="10"/>
      <c r="ATR100" s="10"/>
      <c r="ATS100" s="10"/>
      <c r="ATT100" s="10"/>
      <c r="ATU100" s="10"/>
      <c r="ATV100" s="10"/>
      <c r="ATW100" s="10"/>
      <c r="ATX100" s="10"/>
      <c r="ATY100" s="10"/>
      <c r="ATZ100" s="10"/>
      <c r="AUA100" s="10"/>
      <c r="AUB100" s="10"/>
      <c r="AUC100" s="10"/>
      <c r="AUD100" s="10"/>
      <c r="AUE100" s="10"/>
      <c r="AUF100" s="10"/>
      <c r="AUG100" s="10"/>
      <c r="AUH100" s="10"/>
      <c r="AUI100" s="10"/>
      <c r="AUJ100" s="10"/>
      <c r="AUK100" s="10"/>
      <c r="AUL100" s="10"/>
      <c r="AUM100" s="10"/>
      <c r="AUN100" s="10"/>
      <c r="AUO100" s="10"/>
      <c r="AUP100" s="10"/>
      <c r="AUQ100" s="10"/>
      <c r="AUR100" s="10"/>
      <c r="AUS100" s="10"/>
      <c r="AUT100" s="10"/>
      <c r="AUU100" s="10"/>
      <c r="AUV100" s="10"/>
      <c r="AUW100" s="10"/>
      <c r="AUX100" s="10"/>
      <c r="AUY100" s="10"/>
      <c r="AUZ100" s="10"/>
      <c r="AVA100" s="10"/>
      <c r="AVB100" s="10"/>
      <c r="AVC100" s="10"/>
      <c r="AVD100" s="10"/>
      <c r="AVE100" s="10"/>
      <c r="AVF100" s="10"/>
      <c r="AVG100" s="10"/>
      <c r="AVH100" s="10"/>
      <c r="AVI100" s="10"/>
      <c r="AVJ100" s="10"/>
      <c r="AVK100" s="10"/>
      <c r="AVL100" s="10"/>
      <c r="AVM100" s="10"/>
      <c r="AVN100" s="10"/>
      <c r="AVO100" s="10"/>
      <c r="AVP100" s="10"/>
      <c r="AVQ100" s="10"/>
      <c r="AVR100" s="10"/>
      <c r="AVS100" s="10"/>
      <c r="AVT100" s="10"/>
      <c r="AVU100" s="10"/>
      <c r="AVV100" s="10"/>
      <c r="AVW100" s="10"/>
      <c r="AVX100" s="10"/>
      <c r="AVY100" s="10"/>
      <c r="AVZ100" s="10"/>
      <c r="AWA100" s="10"/>
      <c r="AWB100" s="10"/>
      <c r="AWC100" s="10"/>
      <c r="AWD100" s="10"/>
      <c r="AWE100" s="10"/>
      <c r="AWF100" s="10"/>
      <c r="AWG100" s="10"/>
      <c r="AWH100" s="10"/>
      <c r="AWI100" s="10"/>
      <c r="AWJ100" s="10"/>
      <c r="AWK100" s="10"/>
      <c r="AWL100" s="10"/>
      <c r="AWM100" s="10"/>
      <c r="AWN100" s="10"/>
      <c r="AWO100" s="10"/>
      <c r="AWP100" s="10"/>
      <c r="AWQ100" s="10"/>
      <c r="AWR100" s="10"/>
      <c r="AWS100" s="10"/>
      <c r="AWT100" s="10"/>
      <c r="AWU100" s="10"/>
      <c r="AWV100" s="10"/>
      <c r="AWW100" s="10"/>
      <c r="AWX100" s="10"/>
      <c r="AWY100" s="10"/>
      <c r="AWZ100" s="10"/>
      <c r="AXA100" s="10"/>
      <c r="AXB100" s="10"/>
      <c r="AXC100" s="10"/>
      <c r="AXD100" s="10"/>
      <c r="AXE100" s="10"/>
      <c r="AXF100" s="10"/>
      <c r="AXG100" s="10"/>
      <c r="AXH100" s="10"/>
      <c r="AXI100" s="10"/>
      <c r="AXJ100" s="10"/>
      <c r="AXK100" s="10"/>
      <c r="AXL100" s="10"/>
      <c r="AXM100" s="10"/>
      <c r="AXN100" s="10"/>
      <c r="AXO100" s="10"/>
      <c r="AXP100" s="10"/>
      <c r="AXQ100" s="10"/>
      <c r="AXR100" s="10"/>
      <c r="AXS100" s="10"/>
      <c r="AXT100" s="10"/>
      <c r="AXU100" s="10"/>
      <c r="AXV100" s="10"/>
      <c r="AXW100" s="10"/>
      <c r="AXX100" s="10"/>
      <c r="AXY100" s="10"/>
      <c r="AXZ100" s="10"/>
      <c r="AYA100" s="10"/>
      <c r="AYB100" s="10"/>
      <c r="AYC100" s="10"/>
      <c r="AYD100" s="10"/>
      <c r="AYE100" s="10"/>
      <c r="AYF100" s="10"/>
      <c r="AYG100" s="10"/>
      <c r="AYH100" s="10"/>
      <c r="AYI100" s="10"/>
      <c r="AYJ100" s="10"/>
      <c r="AYK100" s="10"/>
      <c r="AYL100" s="10"/>
      <c r="AYM100" s="10"/>
      <c r="AYN100" s="10"/>
      <c r="AYO100" s="10"/>
      <c r="AYP100" s="10"/>
      <c r="AYQ100" s="10"/>
      <c r="AYR100" s="10"/>
      <c r="AYS100" s="10"/>
      <c r="AYT100" s="10"/>
      <c r="AYU100" s="10"/>
      <c r="AYV100" s="10"/>
      <c r="AYW100" s="10"/>
      <c r="AYX100" s="10"/>
      <c r="AYY100" s="10"/>
      <c r="AYZ100" s="10"/>
      <c r="AZA100" s="10"/>
      <c r="AZB100" s="10"/>
      <c r="AZC100" s="10"/>
      <c r="AZD100" s="10"/>
      <c r="AZE100" s="10"/>
      <c r="AZF100" s="10"/>
      <c r="AZG100" s="10"/>
      <c r="AZH100" s="10"/>
      <c r="AZI100" s="10"/>
      <c r="AZJ100" s="10"/>
      <c r="AZK100" s="10"/>
      <c r="AZL100" s="10"/>
      <c r="AZM100" s="10"/>
      <c r="AZN100" s="10"/>
      <c r="AZO100" s="10"/>
      <c r="AZP100" s="10"/>
      <c r="AZQ100" s="10"/>
      <c r="AZR100" s="10"/>
      <c r="AZS100" s="10"/>
      <c r="AZT100" s="10"/>
      <c r="AZU100" s="10"/>
      <c r="AZV100" s="10"/>
      <c r="AZW100" s="10"/>
      <c r="AZX100" s="10"/>
      <c r="AZY100" s="10"/>
      <c r="AZZ100" s="10"/>
      <c r="BAA100" s="10"/>
      <c r="BAB100" s="10"/>
      <c r="BAC100" s="10"/>
      <c r="BAD100" s="10"/>
      <c r="BAE100" s="10"/>
      <c r="BAF100" s="10"/>
      <c r="BAG100" s="10"/>
      <c r="BAH100" s="10"/>
      <c r="BAI100" s="10"/>
      <c r="BAJ100" s="10"/>
      <c r="BAK100" s="10"/>
      <c r="BAL100" s="10"/>
      <c r="BAM100" s="10"/>
      <c r="BAN100" s="10"/>
      <c r="BAO100" s="10"/>
      <c r="BAP100" s="10"/>
      <c r="BAQ100" s="10"/>
      <c r="BAR100" s="10"/>
      <c r="BAS100" s="10"/>
      <c r="BAT100" s="10"/>
      <c r="BAU100" s="10"/>
      <c r="BAV100" s="10"/>
      <c r="BAW100" s="10"/>
      <c r="BAX100" s="10"/>
      <c r="BAY100" s="10"/>
      <c r="BAZ100" s="10"/>
      <c r="BBA100" s="10"/>
      <c r="BBB100" s="10"/>
      <c r="BBC100" s="10"/>
      <c r="BBD100" s="10"/>
      <c r="BBE100" s="10"/>
      <c r="BBF100" s="10"/>
      <c r="BBG100" s="10"/>
      <c r="BBH100" s="10"/>
      <c r="BBI100" s="10"/>
      <c r="BBJ100" s="10"/>
      <c r="BBK100" s="10"/>
      <c r="BBL100" s="10"/>
      <c r="BBM100" s="10"/>
      <c r="BBN100" s="10"/>
      <c r="BBO100" s="10"/>
      <c r="BBP100" s="10"/>
      <c r="BBQ100" s="10"/>
      <c r="BBR100" s="10"/>
      <c r="BBS100" s="10"/>
      <c r="BBT100" s="10"/>
      <c r="BBU100" s="10"/>
      <c r="BBV100" s="10"/>
      <c r="BBW100" s="10"/>
      <c r="BBX100" s="10"/>
      <c r="BBY100" s="10"/>
      <c r="BBZ100" s="10"/>
      <c r="BCA100" s="10"/>
      <c r="BCB100" s="10"/>
      <c r="BCC100" s="10"/>
      <c r="BCD100" s="10"/>
      <c r="BCE100" s="10"/>
      <c r="BCF100" s="10"/>
      <c r="BCG100" s="10"/>
      <c r="BCH100" s="10"/>
      <c r="BCI100" s="10"/>
      <c r="BCJ100" s="10"/>
      <c r="BCK100" s="10"/>
      <c r="BCL100" s="10"/>
      <c r="BCM100" s="10"/>
      <c r="BCN100" s="10"/>
      <c r="BCO100" s="10"/>
      <c r="BCP100" s="10"/>
      <c r="BCQ100" s="10"/>
      <c r="BCR100" s="10"/>
      <c r="BCS100" s="10"/>
      <c r="BCT100" s="10"/>
      <c r="BCU100" s="10"/>
      <c r="BCV100" s="10"/>
      <c r="BCW100" s="10"/>
      <c r="BCX100" s="10"/>
      <c r="BCY100" s="10"/>
      <c r="BCZ100" s="10"/>
      <c r="BDA100" s="10"/>
      <c r="BDB100" s="10"/>
      <c r="BDC100" s="10"/>
      <c r="BDD100" s="10"/>
      <c r="BDE100" s="10"/>
      <c r="BDF100" s="10"/>
      <c r="BDG100" s="10"/>
      <c r="BDH100" s="10"/>
      <c r="BDI100" s="10"/>
      <c r="BDJ100" s="10"/>
      <c r="BDK100" s="10"/>
      <c r="BDL100" s="10"/>
      <c r="BDM100" s="10"/>
      <c r="BDN100" s="10"/>
      <c r="BDO100" s="10"/>
      <c r="BDP100" s="10"/>
      <c r="BDQ100" s="10"/>
      <c r="BDR100" s="10"/>
      <c r="BDS100" s="10"/>
      <c r="BDT100" s="10"/>
      <c r="BDU100" s="10"/>
      <c r="BDV100" s="10"/>
      <c r="BDW100" s="10"/>
      <c r="BDX100" s="10"/>
      <c r="BDY100" s="10"/>
      <c r="BDZ100" s="10"/>
      <c r="BEA100" s="10"/>
      <c r="BEB100" s="10"/>
      <c r="BEC100" s="10"/>
      <c r="BED100" s="10"/>
      <c r="BEE100" s="10"/>
      <c r="BEF100" s="10"/>
      <c r="BEG100" s="10"/>
      <c r="BEH100" s="10"/>
      <c r="BEI100" s="10"/>
      <c r="BEJ100" s="10"/>
      <c r="BEK100" s="10"/>
      <c r="BEL100" s="10"/>
      <c r="BEM100" s="10"/>
      <c r="BEN100" s="10"/>
      <c r="BEO100" s="10"/>
      <c r="BEP100" s="10"/>
      <c r="BEQ100" s="10"/>
      <c r="BER100" s="10"/>
      <c r="BES100" s="10"/>
      <c r="BET100" s="10"/>
      <c r="BEU100" s="10"/>
      <c r="BEV100" s="10"/>
      <c r="BEW100" s="10"/>
      <c r="BEX100" s="10"/>
      <c r="BEY100" s="10"/>
      <c r="BEZ100" s="10"/>
      <c r="BFA100" s="10"/>
      <c r="BFB100" s="10"/>
      <c r="BFC100" s="10"/>
      <c r="BFD100" s="10"/>
      <c r="BFE100" s="10"/>
      <c r="BFF100" s="10"/>
      <c r="BFG100" s="10"/>
      <c r="BFH100" s="10"/>
      <c r="BFI100" s="10"/>
      <c r="BFJ100" s="10"/>
      <c r="BFK100" s="10"/>
      <c r="BFL100" s="10"/>
      <c r="BFM100" s="10"/>
      <c r="BFN100" s="10"/>
      <c r="BFO100" s="10"/>
      <c r="BFP100" s="10"/>
      <c r="BFQ100" s="10"/>
      <c r="BFR100" s="10"/>
      <c r="BFS100" s="10"/>
      <c r="BFT100" s="10"/>
      <c r="BFU100" s="10"/>
      <c r="BFV100" s="10"/>
      <c r="BFW100" s="10"/>
      <c r="BFX100" s="10"/>
      <c r="BFY100" s="10"/>
      <c r="BFZ100" s="10"/>
      <c r="BGA100" s="10"/>
      <c r="BGB100" s="10"/>
      <c r="BGC100" s="10"/>
      <c r="BGD100" s="10"/>
      <c r="BGE100" s="10"/>
      <c r="BGF100" s="10"/>
      <c r="BGG100" s="10"/>
      <c r="BGH100" s="10"/>
      <c r="BGI100" s="10"/>
      <c r="BGJ100" s="10"/>
      <c r="BGK100" s="10"/>
      <c r="BGL100" s="10"/>
      <c r="BGM100" s="10"/>
      <c r="BGN100" s="10"/>
      <c r="BGO100" s="10"/>
      <c r="BGP100" s="10"/>
      <c r="BGQ100" s="10"/>
      <c r="BGR100" s="10"/>
      <c r="BGS100" s="10"/>
      <c r="BGT100" s="10"/>
      <c r="BGU100" s="10"/>
      <c r="BGV100" s="10"/>
      <c r="BGW100" s="10"/>
      <c r="BGX100" s="10"/>
      <c r="BGY100" s="10"/>
      <c r="BGZ100" s="10"/>
      <c r="BHA100" s="10"/>
      <c r="BHB100" s="10"/>
      <c r="BHC100" s="10"/>
      <c r="BHD100" s="10"/>
      <c r="BHE100" s="10"/>
      <c r="BHF100" s="10"/>
      <c r="BHG100" s="10"/>
      <c r="BHH100" s="10"/>
      <c r="BHI100" s="10"/>
      <c r="BHJ100" s="10"/>
      <c r="BHK100" s="10"/>
      <c r="BHL100" s="10"/>
      <c r="BHM100" s="10"/>
      <c r="BHN100" s="10"/>
      <c r="BHO100" s="10"/>
      <c r="BHP100" s="10"/>
      <c r="BHQ100" s="10"/>
      <c r="BHR100" s="10"/>
      <c r="BHS100" s="10"/>
      <c r="BHT100" s="10"/>
      <c r="BHU100" s="10"/>
      <c r="BHV100" s="10"/>
      <c r="BHW100" s="10"/>
      <c r="BHX100" s="10"/>
      <c r="BHY100" s="10"/>
      <c r="BHZ100" s="10"/>
      <c r="BIA100" s="10"/>
      <c r="BIB100" s="10"/>
      <c r="BIC100" s="10"/>
      <c r="BID100" s="10"/>
      <c r="BIE100" s="10"/>
      <c r="BIF100" s="10"/>
      <c r="BIG100" s="10"/>
      <c r="BIH100" s="10"/>
      <c r="BII100" s="10"/>
      <c r="BIJ100" s="10"/>
      <c r="BIK100" s="10"/>
      <c r="BIL100" s="10"/>
      <c r="BIM100" s="10"/>
      <c r="BIN100" s="10"/>
      <c r="BIO100" s="10"/>
      <c r="BIP100" s="10"/>
      <c r="BIQ100" s="10"/>
      <c r="BIR100" s="10"/>
      <c r="BIS100" s="10"/>
      <c r="BIT100" s="10"/>
      <c r="BIU100" s="10"/>
      <c r="BIV100" s="10"/>
      <c r="BIW100" s="10"/>
      <c r="BIX100" s="10"/>
      <c r="BIY100" s="10"/>
      <c r="BIZ100" s="10"/>
      <c r="BJA100" s="10"/>
      <c r="BJB100" s="10"/>
      <c r="BJC100" s="10"/>
      <c r="BJD100" s="10"/>
      <c r="BJE100" s="10"/>
      <c r="BJF100" s="10"/>
      <c r="BJG100" s="10"/>
      <c r="BJH100" s="10"/>
      <c r="BJI100" s="10"/>
      <c r="BJJ100" s="10"/>
      <c r="BJK100" s="10"/>
      <c r="BJL100" s="10"/>
      <c r="BJM100" s="10"/>
      <c r="BJN100" s="10"/>
      <c r="BJO100" s="10"/>
      <c r="BJP100" s="10"/>
      <c r="BJQ100" s="10"/>
      <c r="BJR100" s="10"/>
      <c r="BJS100" s="10"/>
      <c r="BJT100" s="10"/>
      <c r="BJU100" s="10"/>
      <c r="BJV100" s="10"/>
      <c r="BJW100" s="10"/>
      <c r="BJX100" s="10"/>
      <c r="BJY100" s="10"/>
      <c r="BJZ100" s="10"/>
      <c r="BKA100" s="10"/>
      <c r="BKB100" s="10"/>
      <c r="BKC100" s="10"/>
      <c r="BKD100" s="10"/>
      <c r="BKE100" s="10"/>
      <c r="BKF100" s="10"/>
      <c r="BKG100" s="10"/>
      <c r="BKH100" s="10"/>
      <c r="BKI100" s="10"/>
      <c r="BKJ100" s="10"/>
      <c r="BKK100" s="10"/>
      <c r="BKL100" s="10"/>
      <c r="BKM100" s="10"/>
      <c r="BKN100" s="10"/>
      <c r="BKO100" s="10"/>
      <c r="BKP100" s="10"/>
      <c r="BKQ100" s="10"/>
      <c r="BKR100" s="10"/>
      <c r="BKS100" s="10"/>
      <c r="BKT100" s="10"/>
      <c r="BKU100" s="10"/>
      <c r="BKV100" s="10"/>
      <c r="BKW100" s="10"/>
      <c r="BKX100" s="10"/>
      <c r="BKY100" s="10"/>
      <c r="BKZ100" s="10"/>
      <c r="BLA100" s="10"/>
      <c r="BLB100" s="10"/>
      <c r="BLC100" s="10"/>
      <c r="BLD100" s="10"/>
      <c r="BLE100" s="10"/>
      <c r="BLF100" s="10"/>
      <c r="BLG100" s="10"/>
      <c r="BLH100" s="10"/>
      <c r="BLI100" s="10"/>
      <c r="BLJ100" s="10"/>
      <c r="BLK100" s="10"/>
      <c r="BLL100" s="10"/>
      <c r="BLM100" s="10"/>
      <c r="BLN100" s="10"/>
      <c r="BLO100" s="10"/>
      <c r="BLP100" s="10"/>
      <c r="BLQ100" s="10"/>
      <c r="BLR100" s="10"/>
      <c r="BLS100" s="10"/>
      <c r="BLT100" s="10"/>
      <c r="BLU100" s="10"/>
      <c r="BLV100" s="10"/>
      <c r="BLW100" s="10"/>
      <c r="BLX100" s="10"/>
      <c r="BLY100" s="10"/>
      <c r="BLZ100" s="10"/>
      <c r="BMA100" s="10"/>
      <c r="BMB100" s="10"/>
      <c r="BMC100" s="10"/>
      <c r="BMD100" s="10"/>
      <c r="BME100" s="10"/>
      <c r="BMF100" s="10"/>
      <c r="BMG100" s="10"/>
      <c r="BMH100" s="10"/>
      <c r="BMI100" s="10"/>
      <c r="BMJ100" s="10"/>
      <c r="BMK100" s="10"/>
      <c r="BML100" s="10"/>
      <c r="BMM100" s="10"/>
      <c r="BMN100" s="10"/>
      <c r="BMO100" s="10"/>
      <c r="BMP100" s="10"/>
      <c r="BMQ100" s="10"/>
      <c r="BMR100" s="10"/>
      <c r="BMS100" s="10"/>
      <c r="BMT100" s="10"/>
      <c r="BMU100" s="10"/>
      <c r="BMV100" s="10"/>
      <c r="BMW100" s="10"/>
      <c r="BMX100" s="10"/>
      <c r="BMY100" s="10"/>
      <c r="BMZ100" s="10"/>
      <c r="BNA100" s="10"/>
      <c r="BNB100" s="10"/>
      <c r="BNC100" s="10"/>
      <c r="BND100" s="10"/>
      <c r="BNE100" s="10"/>
      <c r="BNF100" s="10"/>
      <c r="BNG100" s="10"/>
      <c r="BNH100" s="10"/>
      <c r="BNI100" s="10"/>
      <c r="BNJ100" s="10"/>
      <c r="BNK100" s="10"/>
      <c r="BNL100" s="10"/>
      <c r="BNM100" s="10"/>
      <c r="BNN100" s="10"/>
      <c r="BNO100" s="10"/>
      <c r="BNP100" s="10"/>
      <c r="BNQ100" s="10"/>
      <c r="BNR100" s="10"/>
      <c r="BNS100" s="10"/>
      <c r="BNT100" s="10"/>
      <c r="BNU100" s="10"/>
      <c r="BNV100" s="10"/>
      <c r="BNW100" s="10"/>
      <c r="BNX100" s="10"/>
      <c r="BNY100" s="10"/>
      <c r="BNZ100" s="10"/>
      <c r="BOA100" s="10"/>
      <c r="BOB100" s="10"/>
      <c r="BOC100" s="10"/>
      <c r="BOD100" s="10"/>
      <c r="BOE100" s="10"/>
      <c r="BOF100" s="10"/>
      <c r="BOG100" s="10"/>
      <c r="BOH100" s="10"/>
      <c r="BOI100" s="10"/>
      <c r="BOJ100" s="10"/>
      <c r="BOK100" s="10"/>
      <c r="BOL100" s="10"/>
      <c r="BOM100" s="10"/>
      <c r="BON100" s="10"/>
      <c r="BOO100" s="10"/>
      <c r="BOP100" s="10"/>
      <c r="BOQ100" s="10"/>
      <c r="BOR100" s="10"/>
      <c r="BOS100" s="10"/>
      <c r="BOT100" s="10"/>
      <c r="BOU100" s="10"/>
      <c r="BOV100" s="10"/>
      <c r="BOW100" s="10"/>
      <c r="BOX100" s="10"/>
      <c r="BOY100" s="10"/>
      <c r="BOZ100" s="10"/>
      <c r="BPA100" s="10"/>
      <c r="BPB100" s="10"/>
      <c r="BPC100" s="10"/>
      <c r="BPD100" s="10"/>
      <c r="BPE100" s="10"/>
      <c r="BPF100" s="10"/>
      <c r="BPG100" s="10"/>
      <c r="BPH100" s="10"/>
      <c r="BPI100" s="10"/>
      <c r="BPJ100" s="10"/>
      <c r="BPK100" s="10"/>
      <c r="BPL100" s="10"/>
      <c r="BPM100" s="10"/>
      <c r="BPN100" s="10"/>
      <c r="BPO100" s="10"/>
      <c r="BPP100" s="10"/>
      <c r="BPQ100" s="10"/>
      <c r="BPR100" s="10"/>
      <c r="BPS100" s="10"/>
      <c r="BPT100" s="10"/>
      <c r="BPU100" s="10"/>
      <c r="BPV100" s="10"/>
      <c r="BPW100" s="10"/>
      <c r="BPX100" s="10"/>
      <c r="BPY100" s="10"/>
      <c r="BPZ100" s="10"/>
      <c r="BQA100" s="10"/>
      <c r="BQB100" s="10"/>
      <c r="BQC100" s="10"/>
      <c r="BQD100" s="10"/>
      <c r="BQE100" s="10"/>
      <c r="BQF100" s="10"/>
      <c r="BQG100" s="10"/>
      <c r="BQH100" s="10"/>
      <c r="BQI100" s="10"/>
      <c r="BQJ100" s="10"/>
      <c r="BQK100" s="10"/>
      <c r="BQL100" s="10"/>
      <c r="BQM100" s="10"/>
      <c r="BQN100" s="10"/>
      <c r="BQO100" s="10"/>
      <c r="BQP100" s="10"/>
      <c r="BQQ100" s="10"/>
      <c r="BQR100" s="10"/>
      <c r="BQS100" s="10"/>
      <c r="BQT100" s="10"/>
      <c r="BQU100" s="10"/>
      <c r="BQV100" s="10"/>
      <c r="BQW100" s="10"/>
      <c r="BQX100" s="10"/>
      <c r="BQY100" s="10"/>
      <c r="BQZ100" s="10"/>
      <c r="BRA100" s="10"/>
      <c r="BRB100" s="10"/>
      <c r="BRC100" s="10"/>
      <c r="BRD100" s="10"/>
      <c r="BRE100" s="10"/>
      <c r="BRF100" s="10"/>
      <c r="BRG100" s="10"/>
      <c r="BRH100" s="10"/>
      <c r="BRI100" s="10"/>
      <c r="BRJ100" s="10"/>
      <c r="BRK100" s="10"/>
      <c r="BRL100" s="10"/>
      <c r="BRM100" s="10"/>
      <c r="BRN100" s="10"/>
      <c r="BRO100" s="10"/>
      <c r="BRP100" s="10"/>
      <c r="BRQ100" s="10"/>
      <c r="BRR100" s="10"/>
      <c r="BRS100" s="10"/>
      <c r="BRT100" s="10"/>
      <c r="BRU100" s="10"/>
      <c r="BRV100" s="10"/>
      <c r="BRW100" s="10"/>
      <c r="BRX100" s="10"/>
      <c r="BRY100" s="10"/>
      <c r="BRZ100" s="10"/>
      <c r="BSA100" s="10"/>
      <c r="BSB100" s="10"/>
      <c r="BSC100" s="10"/>
      <c r="BSD100" s="10"/>
      <c r="BSE100" s="10"/>
      <c r="BSF100" s="10"/>
      <c r="BSG100" s="10"/>
      <c r="BSH100" s="10"/>
      <c r="BSI100" s="10"/>
      <c r="BSJ100" s="10"/>
      <c r="BSK100" s="10"/>
      <c r="BSL100" s="10"/>
      <c r="BSM100" s="10"/>
      <c r="BSN100" s="10"/>
      <c r="BSO100" s="10"/>
      <c r="BSP100" s="10"/>
      <c r="BSQ100" s="10"/>
      <c r="BSR100" s="10"/>
      <c r="BSS100" s="10"/>
      <c r="BST100" s="10"/>
      <c r="BSU100" s="10"/>
      <c r="BSV100" s="10"/>
      <c r="BSW100" s="10"/>
      <c r="BSX100" s="10"/>
      <c r="BSY100" s="10"/>
      <c r="BSZ100" s="10"/>
      <c r="BTA100" s="10"/>
      <c r="BTB100" s="10"/>
      <c r="BTC100" s="10"/>
      <c r="BTD100" s="10"/>
      <c r="BTE100" s="10"/>
      <c r="BTF100" s="10"/>
      <c r="BTG100" s="10"/>
      <c r="BTH100" s="10"/>
      <c r="BTI100" s="10"/>
      <c r="BTJ100" s="10"/>
      <c r="BTK100" s="10"/>
      <c r="BTL100" s="10"/>
      <c r="BTM100" s="10"/>
      <c r="BTN100" s="10"/>
      <c r="BTO100" s="10"/>
      <c r="BTP100" s="10"/>
      <c r="BTQ100" s="10"/>
      <c r="BTR100" s="10"/>
      <c r="BTS100" s="10"/>
      <c r="BTT100" s="10"/>
      <c r="BTU100" s="10"/>
      <c r="BTV100" s="10"/>
      <c r="BTW100" s="10"/>
      <c r="BTX100" s="10"/>
      <c r="BTY100" s="10"/>
      <c r="BTZ100" s="10"/>
      <c r="BUA100" s="10"/>
      <c r="BUB100" s="10"/>
      <c r="BUC100" s="10"/>
      <c r="BUD100" s="10"/>
      <c r="BUE100" s="10"/>
      <c r="BUF100" s="10"/>
      <c r="BUG100" s="10"/>
      <c r="BUH100" s="10"/>
      <c r="BUI100" s="10"/>
      <c r="BUJ100" s="10"/>
      <c r="BUK100" s="10"/>
      <c r="BUL100" s="10"/>
      <c r="BUM100" s="10"/>
      <c r="BUN100" s="10"/>
      <c r="BUO100" s="10"/>
      <c r="BUP100" s="10"/>
      <c r="BUQ100" s="10"/>
      <c r="BUR100" s="10"/>
      <c r="BUS100" s="10"/>
      <c r="BUT100" s="10"/>
      <c r="BUU100" s="10"/>
      <c r="BUV100" s="10"/>
      <c r="BUW100" s="10"/>
      <c r="BUX100" s="10"/>
      <c r="BUY100" s="10"/>
      <c r="BUZ100" s="10"/>
      <c r="BVA100" s="10"/>
      <c r="BVB100" s="10"/>
      <c r="BVC100" s="10"/>
      <c r="BVD100" s="10"/>
      <c r="BVE100" s="10"/>
      <c r="BVF100" s="10"/>
      <c r="BVG100" s="10"/>
      <c r="BVH100" s="10"/>
      <c r="BVI100" s="10"/>
      <c r="BVJ100" s="10"/>
      <c r="BVK100" s="10"/>
      <c r="BVL100" s="10"/>
      <c r="BVM100" s="10"/>
      <c r="BVN100" s="10"/>
      <c r="BVO100" s="10"/>
      <c r="BVP100" s="10"/>
      <c r="BVQ100" s="10"/>
      <c r="BVR100" s="10"/>
      <c r="BVS100" s="10"/>
      <c r="BVT100" s="10"/>
      <c r="BVU100" s="10"/>
      <c r="BVV100" s="10"/>
      <c r="BVW100" s="10"/>
      <c r="BVX100" s="10"/>
      <c r="BVY100" s="10"/>
      <c r="BVZ100" s="10"/>
      <c r="BWA100" s="10"/>
      <c r="BWB100" s="10"/>
      <c r="BWC100" s="10"/>
      <c r="BWD100" s="10"/>
      <c r="BWE100" s="10"/>
      <c r="BWF100" s="10"/>
      <c r="BWG100" s="10"/>
      <c r="BWH100" s="10"/>
      <c r="BWI100" s="10"/>
      <c r="BWJ100" s="10"/>
      <c r="BWK100" s="10"/>
      <c r="BWL100" s="10"/>
      <c r="BWM100" s="10"/>
      <c r="BWN100" s="10"/>
      <c r="BWO100" s="10"/>
      <c r="BWP100" s="10"/>
      <c r="BWQ100" s="10"/>
      <c r="BWR100" s="10"/>
      <c r="BWS100" s="10"/>
      <c r="BWT100" s="10"/>
      <c r="BWU100" s="10"/>
      <c r="BWV100" s="10"/>
      <c r="BWW100" s="10"/>
      <c r="BWX100" s="10"/>
      <c r="BWY100" s="10"/>
      <c r="BWZ100" s="10"/>
      <c r="BXA100" s="10"/>
      <c r="BXB100" s="10"/>
      <c r="BXC100" s="10"/>
      <c r="BXD100" s="10"/>
      <c r="BXE100" s="10"/>
      <c r="BXF100" s="10"/>
      <c r="BXG100" s="10"/>
      <c r="BXH100" s="10"/>
      <c r="BXI100" s="10"/>
      <c r="BXJ100" s="10"/>
      <c r="BXK100" s="10"/>
      <c r="BXL100" s="10"/>
      <c r="BXM100" s="10"/>
      <c r="BXN100" s="10"/>
      <c r="BXO100" s="10"/>
      <c r="BXP100" s="10"/>
      <c r="BXQ100" s="10"/>
      <c r="BXR100" s="10"/>
      <c r="BXS100" s="10"/>
      <c r="BXT100" s="10"/>
      <c r="BXU100" s="10"/>
      <c r="BXV100" s="10"/>
      <c r="BXW100" s="10"/>
      <c r="BXX100" s="10"/>
      <c r="BXY100" s="10"/>
      <c r="BXZ100" s="10"/>
      <c r="BYA100" s="10"/>
      <c r="BYB100" s="10"/>
      <c r="BYC100" s="10"/>
      <c r="BYD100" s="10"/>
      <c r="BYE100" s="10"/>
      <c r="BYF100" s="10"/>
      <c r="BYG100" s="10"/>
      <c r="BYH100" s="10"/>
      <c r="BYI100" s="10"/>
      <c r="BYJ100" s="10"/>
      <c r="BYK100" s="10"/>
      <c r="BYL100" s="10"/>
      <c r="BYM100" s="10"/>
      <c r="BYN100" s="10"/>
      <c r="BYO100" s="10"/>
      <c r="BYP100" s="10"/>
      <c r="BYQ100" s="10"/>
      <c r="BYR100" s="10"/>
      <c r="BYS100" s="10"/>
      <c r="BYT100" s="10"/>
      <c r="BYU100" s="10"/>
      <c r="BYV100" s="10"/>
      <c r="BYW100" s="10"/>
      <c r="BYX100" s="10"/>
      <c r="BYY100" s="10"/>
      <c r="BYZ100" s="10"/>
      <c r="BZA100" s="10"/>
      <c r="BZB100" s="10"/>
      <c r="BZC100" s="10"/>
      <c r="BZD100" s="10"/>
      <c r="BZE100" s="10"/>
      <c r="BZF100" s="10"/>
      <c r="BZG100" s="10"/>
      <c r="BZH100" s="10"/>
      <c r="BZI100" s="10"/>
      <c r="BZJ100" s="10"/>
      <c r="BZK100" s="10"/>
      <c r="BZL100" s="10"/>
      <c r="BZM100" s="10"/>
      <c r="BZN100" s="10"/>
      <c r="BZO100" s="10"/>
      <c r="BZP100" s="10"/>
      <c r="BZQ100" s="10"/>
      <c r="BZR100" s="10"/>
      <c r="BZS100" s="10"/>
      <c r="BZT100" s="10"/>
      <c r="BZU100" s="10"/>
      <c r="BZV100" s="10"/>
      <c r="BZW100" s="10"/>
      <c r="BZX100" s="10"/>
      <c r="BZY100" s="10"/>
      <c r="BZZ100" s="10"/>
      <c r="CAA100" s="10"/>
      <c r="CAB100" s="10"/>
      <c r="CAC100" s="10"/>
      <c r="CAD100" s="10"/>
      <c r="CAE100" s="10"/>
      <c r="CAF100" s="10"/>
      <c r="CAG100" s="10"/>
      <c r="CAH100" s="10"/>
      <c r="CAI100" s="10"/>
      <c r="CAJ100" s="10"/>
      <c r="CAK100" s="10"/>
      <c r="CAL100" s="10"/>
      <c r="CAM100" s="10"/>
      <c r="CAN100" s="10"/>
      <c r="CAO100" s="10"/>
      <c r="CAP100" s="10"/>
      <c r="CAQ100" s="10"/>
      <c r="CAR100" s="10"/>
      <c r="CAS100" s="10"/>
      <c r="CAT100" s="10"/>
      <c r="CAU100" s="10"/>
      <c r="CAV100" s="10"/>
      <c r="CAW100" s="10"/>
      <c r="CAX100" s="10"/>
      <c r="CAY100" s="10"/>
      <c r="CAZ100" s="10"/>
      <c r="CBA100" s="10"/>
      <c r="CBB100" s="10"/>
      <c r="CBC100" s="10"/>
      <c r="CBD100" s="10"/>
      <c r="CBE100" s="10"/>
      <c r="CBF100" s="10"/>
      <c r="CBG100" s="10"/>
      <c r="CBH100" s="10"/>
      <c r="CBI100" s="10"/>
      <c r="CBJ100" s="10"/>
      <c r="CBK100" s="10"/>
      <c r="CBL100" s="10"/>
      <c r="CBM100" s="10"/>
      <c r="CBN100" s="10"/>
      <c r="CBO100" s="10"/>
      <c r="CBP100" s="10"/>
      <c r="CBQ100" s="10"/>
      <c r="CBR100" s="10"/>
      <c r="CBS100" s="10"/>
      <c r="CBT100" s="10"/>
      <c r="CBU100" s="10"/>
      <c r="CBV100" s="10"/>
      <c r="CBW100" s="10"/>
      <c r="CBX100" s="10"/>
      <c r="CBY100" s="10"/>
      <c r="CBZ100" s="10"/>
      <c r="CCA100" s="10"/>
      <c r="CCB100" s="10"/>
      <c r="CCC100" s="10"/>
      <c r="CCD100" s="10"/>
      <c r="CCE100" s="10"/>
      <c r="CCF100" s="10"/>
      <c r="CCG100" s="10"/>
      <c r="CCH100" s="10"/>
      <c r="CCI100" s="10"/>
      <c r="CCJ100" s="10"/>
      <c r="CCK100" s="10"/>
      <c r="CCL100" s="10"/>
      <c r="CCM100" s="10"/>
      <c r="CCN100" s="10"/>
      <c r="CCO100" s="10"/>
      <c r="CCP100" s="10"/>
      <c r="CCQ100" s="10"/>
      <c r="CCR100" s="10"/>
      <c r="CCS100" s="10"/>
      <c r="CCT100" s="10"/>
      <c r="CCU100" s="10"/>
      <c r="CCV100" s="10"/>
      <c r="CCW100" s="10"/>
      <c r="CCX100" s="10"/>
      <c r="CCY100" s="10"/>
      <c r="CCZ100" s="10"/>
      <c r="CDA100" s="10"/>
      <c r="CDB100" s="10"/>
      <c r="CDC100" s="10"/>
      <c r="CDD100" s="10"/>
      <c r="CDE100" s="10"/>
      <c r="CDF100" s="10"/>
      <c r="CDG100" s="10"/>
      <c r="CDH100" s="10"/>
      <c r="CDI100" s="10"/>
      <c r="CDJ100" s="10"/>
      <c r="CDK100" s="10"/>
      <c r="CDL100" s="10"/>
      <c r="CDM100" s="10"/>
      <c r="CDN100" s="10"/>
      <c r="CDO100" s="10"/>
      <c r="CDP100" s="10"/>
      <c r="CDQ100" s="10"/>
      <c r="CDR100" s="10"/>
      <c r="CDS100" s="10"/>
      <c r="CDT100" s="10"/>
      <c r="CDU100" s="10"/>
      <c r="CDV100" s="10"/>
      <c r="CDW100" s="10"/>
      <c r="CDX100" s="10"/>
      <c r="CDY100" s="10"/>
      <c r="CDZ100" s="10"/>
      <c r="CEA100" s="10"/>
      <c r="CEB100" s="10"/>
      <c r="CEC100" s="10"/>
      <c r="CED100" s="10"/>
      <c r="CEE100" s="10"/>
      <c r="CEF100" s="10"/>
      <c r="CEG100" s="10"/>
      <c r="CEH100" s="10"/>
      <c r="CEI100" s="10"/>
      <c r="CEJ100" s="10"/>
      <c r="CEK100" s="10"/>
      <c r="CEL100" s="10"/>
      <c r="CEM100" s="10"/>
      <c r="CEN100" s="10"/>
      <c r="CEO100" s="10"/>
      <c r="CEP100" s="10"/>
      <c r="CEQ100" s="10"/>
      <c r="CER100" s="10"/>
      <c r="CES100" s="10"/>
      <c r="CET100" s="10"/>
      <c r="CEU100" s="10"/>
      <c r="CEV100" s="10"/>
      <c r="CEW100" s="10"/>
      <c r="CEX100" s="10"/>
      <c r="CEY100" s="10"/>
      <c r="CEZ100" s="10"/>
      <c r="CFA100" s="10"/>
      <c r="CFB100" s="10"/>
      <c r="CFC100" s="10"/>
      <c r="CFD100" s="10"/>
      <c r="CFE100" s="10"/>
      <c r="CFF100" s="10"/>
      <c r="CFG100" s="10"/>
      <c r="CFH100" s="10"/>
      <c r="CFI100" s="10"/>
      <c r="CFJ100" s="10"/>
      <c r="CFK100" s="10"/>
      <c r="CFL100" s="10"/>
      <c r="CFM100" s="10"/>
      <c r="CFN100" s="10"/>
      <c r="CFO100" s="10"/>
      <c r="CFP100" s="10"/>
      <c r="CFQ100" s="10"/>
      <c r="CFR100" s="10"/>
      <c r="CFS100" s="10"/>
      <c r="CFT100" s="10"/>
      <c r="CFU100" s="10"/>
      <c r="CFV100" s="10"/>
      <c r="CFW100" s="10"/>
      <c r="CFX100" s="10"/>
      <c r="CFY100" s="10"/>
      <c r="CFZ100" s="10"/>
      <c r="CGA100" s="10"/>
      <c r="CGB100" s="10"/>
      <c r="CGC100" s="10"/>
      <c r="CGD100" s="10"/>
      <c r="CGE100" s="10"/>
      <c r="CGF100" s="10"/>
      <c r="CGG100" s="10"/>
      <c r="CGH100" s="10"/>
      <c r="CGI100" s="10"/>
      <c r="CGJ100" s="10"/>
      <c r="CGK100" s="10"/>
      <c r="CGL100" s="10"/>
      <c r="CGM100" s="10"/>
      <c r="CGN100" s="10"/>
      <c r="CGO100" s="10"/>
      <c r="CGP100" s="10"/>
      <c r="CGQ100" s="10"/>
      <c r="CGR100" s="10"/>
      <c r="CGS100" s="10"/>
      <c r="CGT100" s="10"/>
      <c r="CGU100" s="10"/>
      <c r="CGV100" s="10"/>
      <c r="CGW100" s="10"/>
      <c r="CGX100" s="10"/>
      <c r="CGY100" s="10"/>
      <c r="CGZ100" s="10"/>
      <c r="CHA100" s="10"/>
      <c r="CHB100" s="10"/>
      <c r="CHC100" s="10"/>
      <c r="CHD100" s="10"/>
      <c r="CHE100" s="10"/>
      <c r="CHF100" s="10"/>
      <c r="CHG100" s="10"/>
      <c r="CHH100" s="10"/>
      <c r="CHI100" s="10"/>
      <c r="CHJ100" s="10"/>
      <c r="CHK100" s="10"/>
      <c r="CHL100" s="10"/>
      <c r="CHM100" s="10"/>
      <c r="CHN100" s="10"/>
      <c r="CHO100" s="10"/>
      <c r="CHP100" s="10"/>
      <c r="CHQ100" s="10"/>
      <c r="CHR100" s="10"/>
      <c r="CHS100" s="10"/>
      <c r="CHT100" s="10"/>
      <c r="CHU100" s="10"/>
      <c r="CHV100" s="10"/>
      <c r="CHW100" s="10"/>
      <c r="CHX100" s="10"/>
      <c r="CHY100" s="10"/>
      <c r="CHZ100" s="10"/>
      <c r="CIA100" s="10"/>
      <c r="CIB100" s="10"/>
      <c r="CIC100" s="10"/>
      <c r="CID100" s="10"/>
      <c r="CIE100" s="10"/>
      <c r="CIF100" s="10"/>
      <c r="CIG100" s="10"/>
      <c r="CIH100" s="10"/>
      <c r="CII100" s="10"/>
      <c r="CIJ100" s="10"/>
      <c r="CIK100" s="10"/>
      <c r="CIL100" s="10"/>
      <c r="CIM100" s="10"/>
      <c r="CIN100" s="10"/>
      <c r="CIO100" s="10"/>
      <c r="CIP100" s="10"/>
      <c r="CIQ100" s="10"/>
      <c r="CIR100" s="10"/>
      <c r="CIS100" s="10"/>
      <c r="CIT100" s="10"/>
      <c r="CIU100" s="10"/>
      <c r="CIV100" s="10"/>
      <c r="CIW100" s="10"/>
      <c r="CIX100" s="10"/>
      <c r="CIY100" s="10"/>
      <c r="CIZ100" s="10"/>
      <c r="CJA100" s="10"/>
      <c r="CJB100" s="10"/>
      <c r="CJC100" s="10"/>
      <c r="CJD100" s="10"/>
      <c r="CJE100" s="10"/>
      <c r="CJF100" s="10"/>
      <c r="CJG100" s="10"/>
      <c r="CJH100" s="10"/>
      <c r="CJI100" s="10"/>
      <c r="CJJ100" s="10"/>
      <c r="CJK100" s="10"/>
      <c r="CJL100" s="10"/>
      <c r="CJM100" s="10"/>
      <c r="CJN100" s="10"/>
      <c r="CJO100" s="10"/>
      <c r="CJP100" s="10"/>
      <c r="CJQ100" s="10"/>
      <c r="CJR100" s="10"/>
      <c r="CJS100" s="10"/>
      <c r="CJT100" s="10"/>
      <c r="CJU100" s="10"/>
      <c r="CJV100" s="10"/>
      <c r="CJW100" s="10"/>
      <c r="CJX100" s="10"/>
      <c r="CJY100" s="10"/>
      <c r="CJZ100" s="10"/>
      <c r="CKA100" s="10"/>
      <c r="CKB100" s="10"/>
      <c r="CKC100" s="10"/>
      <c r="CKD100" s="10"/>
      <c r="CKE100" s="10"/>
      <c r="CKF100" s="10"/>
      <c r="CKG100" s="10"/>
      <c r="CKH100" s="10"/>
      <c r="CKI100" s="10"/>
      <c r="CKJ100" s="10"/>
      <c r="CKK100" s="10"/>
      <c r="CKL100" s="10"/>
      <c r="CKM100" s="10"/>
      <c r="CKN100" s="10"/>
      <c r="CKO100" s="10"/>
      <c r="CKP100" s="10"/>
      <c r="CKQ100" s="10"/>
      <c r="CKR100" s="10"/>
      <c r="CKS100" s="10"/>
      <c r="CKT100" s="10"/>
      <c r="CKU100" s="10"/>
      <c r="CKV100" s="10"/>
      <c r="CKW100" s="10"/>
      <c r="CKX100" s="10"/>
      <c r="CKY100" s="10"/>
      <c r="CKZ100" s="10"/>
      <c r="CLA100" s="10"/>
      <c r="CLB100" s="10"/>
      <c r="CLC100" s="10"/>
      <c r="CLD100" s="10"/>
      <c r="CLE100" s="10"/>
      <c r="CLF100" s="10"/>
      <c r="CLG100" s="10"/>
      <c r="CLH100" s="10"/>
      <c r="CLI100" s="10"/>
      <c r="CLJ100" s="10"/>
      <c r="CLK100" s="10"/>
      <c r="CLL100" s="10"/>
      <c r="CLM100" s="10"/>
      <c r="CLN100" s="10"/>
      <c r="CLO100" s="10"/>
      <c r="CLP100" s="10"/>
      <c r="CLQ100" s="10"/>
      <c r="CLR100" s="10"/>
      <c r="CLS100" s="10"/>
      <c r="CLT100" s="10"/>
      <c r="CLU100" s="10"/>
      <c r="CLV100" s="10"/>
      <c r="CLW100" s="10"/>
      <c r="CLX100" s="10"/>
      <c r="CLY100" s="10"/>
      <c r="CLZ100" s="10"/>
      <c r="CMA100" s="10"/>
      <c r="CMB100" s="10"/>
      <c r="CMC100" s="10"/>
      <c r="CMD100" s="10"/>
      <c r="CME100" s="10"/>
      <c r="CMF100" s="10"/>
      <c r="CMG100" s="10"/>
      <c r="CMH100" s="10"/>
      <c r="CMI100" s="10"/>
      <c r="CMJ100" s="10"/>
      <c r="CMK100" s="10"/>
      <c r="CML100" s="10"/>
      <c r="CMM100" s="10"/>
      <c r="CMN100" s="10"/>
      <c r="CMO100" s="10"/>
      <c r="CMP100" s="10"/>
      <c r="CMQ100" s="10"/>
      <c r="CMR100" s="10"/>
      <c r="CMS100" s="10"/>
      <c r="CMT100" s="10"/>
      <c r="CMU100" s="10"/>
      <c r="CMV100" s="10"/>
      <c r="CMW100" s="10"/>
      <c r="CMX100" s="10"/>
      <c r="CMY100" s="10"/>
      <c r="CMZ100" s="10"/>
      <c r="CNA100" s="10"/>
      <c r="CNB100" s="10"/>
      <c r="CNC100" s="10"/>
      <c r="CND100" s="10"/>
      <c r="CNE100" s="10"/>
      <c r="CNF100" s="10"/>
      <c r="CNG100" s="10"/>
      <c r="CNH100" s="10"/>
      <c r="CNI100" s="10"/>
      <c r="CNJ100" s="10"/>
      <c r="CNK100" s="10"/>
      <c r="CNL100" s="10"/>
      <c r="CNM100" s="10"/>
      <c r="CNN100" s="10"/>
      <c r="CNO100" s="10"/>
      <c r="CNP100" s="10"/>
      <c r="CNQ100" s="10"/>
      <c r="CNR100" s="10"/>
      <c r="CNS100" s="10"/>
      <c r="CNT100" s="10"/>
      <c r="CNU100" s="10"/>
      <c r="CNV100" s="10"/>
      <c r="CNW100" s="10"/>
      <c r="CNX100" s="10"/>
      <c r="CNY100" s="10"/>
      <c r="CNZ100" s="10"/>
      <c r="COA100" s="10"/>
      <c r="COB100" s="10"/>
      <c r="COC100" s="10"/>
      <c r="COD100" s="10"/>
      <c r="COE100" s="10"/>
      <c r="COF100" s="10"/>
      <c r="COG100" s="10"/>
      <c r="COH100" s="10"/>
      <c r="COI100" s="10"/>
      <c r="COJ100" s="10"/>
      <c r="COK100" s="10"/>
      <c r="COL100" s="10"/>
      <c r="COM100" s="10"/>
      <c r="CON100" s="10"/>
      <c r="COO100" s="10"/>
      <c r="COP100" s="10"/>
      <c r="COQ100" s="10"/>
      <c r="COR100" s="10"/>
      <c r="COS100" s="10"/>
      <c r="COT100" s="10"/>
      <c r="COU100" s="10"/>
      <c r="COV100" s="10"/>
      <c r="COW100" s="10"/>
      <c r="COX100" s="10"/>
      <c r="COY100" s="10"/>
      <c r="COZ100" s="10"/>
      <c r="CPA100" s="10"/>
      <c r="CPB100" s="10"/>
      <c r="CPC100" s="10"/>
      <c r="CPD100" s="10"/>
      <c r="CPE100" s="10"/>
      <c r="CPF100" s="10"/>
      <c r="CPG100" s="10"/>
      <c r="CPH100" s="10"/>
      <c r="CPI100" s="10"/>
      <c r="CPJ100" s="10"/>
      <c r="CPK100" s="10"/>
      <c r="CPL100" s="10"/>
      <c r="CPM100" s="10"/>
      <c r="CPN100" s="10"/>
      <c r="CPO100" s="10"/>
      <c r="CPP100" s="10"/>
      <c r="CPQ100" s="10"/>
      <c r="CPR100" s="10"/>
      <c r="CPS100" s="10"/>
      <c r="CPT100" s="10"/>
      <c r="CPU100" s="10"/>
      <c r="CPV100" s="10"/>
      <c r="CPW100" s="10"/>
      <c r="CPX100" s="10"/>
      <c r="CPY100" s="10"/>
      <c r="CPZ100" s="10"/>
      <c r="CQA100" s="10"/>
      <c r="CQB100" s="10"/>
      <c r="CQC100" s="10"/>
      <c r="CQD100" s="10"/>
      <c r="CQE100" s="10"/>
      <c r="CQF100" s="10"/>
      <c r="CQG100" s="10"/>
      <c r="CQH100" s="10"/>
      <c r="CQI100" s="10"/>
      <c r="CQJ100" s="10"/>
      <c r="CQK100" s="10"/>
      <c r="CQL100" s="10"/>
      <c r="CQM100" s="10"/>
      <c r="CQN100" s="10"/>
      <c r="CQO100" s="10"/>
      <c r="CQP100" s="10"/>
      <c r="CQQ100" s="10"/>
      <c r="CQR100" s="10"/>
      <c r="CQS100" s="10"/>
      <c r="CQT100" s="10"/>
      <c r="CQU100" s="10"/>
      <c r="CQV100" s="10"/>
      <c r="CQW100" s="10"/>
      <c r="CQX100" s="10"/>
      <c r="CQY100" s="10"/>
      <c r="CQZ100" s="10"/>
      <c r="CRA100" s="10"/>
      <c r="CRB100" s="10"/>
      <c r="CRC100" s="10"/>
      <c r="CRD100" s="10"/>
      <c r="CRE100" s="10"/>
      <c r="CRF100" s="10"/>
      <c r="CRG100" s="10"/>
      <c r="CRH100" s="10"/>
      <c r="CRI100" s="10"/>
      <c r="CRJ100" s="10"/>
      <c r="CRK100" s="10"/>
      <c r="CRL100" s="10"/>
      <c r="CRM100" s="10"/>
      <c r="CRN100" s="10"/>
      <c r="CRO100" s="10"/>
      <c r="CRP100" s="10"/>
      <c r="CRQ100" s="10"/>
      <c r="CRR100" s="10"/>
      <c r="CRS100" s="10"/>
      <c r="CRT100" s="10"/>
      <c r="CRU100" s="10"/>
      <c r="CRV100" s="10"/>
      <c r="CRW100" s="10"/>
      <c r="CRX100" s="10"/>
      <c r="CRY100" s="10"/>
      <c r="CRZ100" s="10"/>
      <c r="CSA100" s="10"/>
      <c r="CSB100" s="10"/>
      <c r="CSC100" s="10"/>
      <c r="CSD100" s="10"/>
      <c r="CSE100" s="10"/>
      <c r="CSF100" s="10"/>
      <c r="CSG100" s="10"/>
      <c r="CSH100" s="10"/>
      <c r="CSI100" s="10"/>
      <c r="CSJ100" s="10"/>
      <c r="CSK100" s="10"/>
      <c r="CSL100" s="10"/>
      <c r="CSM100" s="10"/>
      <c r="CSN100" s="10"/>
      <c r="CSO100" s="10"/>
      <c r="CSP100" s="10"/>
      <c r="CSQ100" s="10"/>
      <c r="CSR100" s="10"/>
      <c r="CSS100" s="10"/>
      <c r="CST100" s="10"/>
      <c r="CSU100" s="10"/>
      <c r="CSV100" s="10"/>
      <c r="CSW100" s="10"/>
      <c r="CSX100" s="10"/>
      <c r="CSY100" s="10"/>
      <c r="CSZ100" s="10"/>
      <c r="CTA100" s="10"/>
      <c r="CTB100" s="10"/>
      <c r="CTC100" s="10"/>
      <c r="CTD100" s="10"/>
      <c r="CTE100" s="10"/>
      <c r="CTF100" s="10"/>
      <c r="CTG100" s="10"/>
      <c r="CTH100" s="10"/>
      <c r="CTI100" s="10"/>
      <c r="CTJ100" s="10"/>
      <c r="CTK100" s="10"/>
      <c r="CTL100" s="10"/>
      <c r="CTM100" s="10"/>
      <c r="CTN100" s="10"/>
      <c r="CTO100" s="10"/>
      <c r="CTP100" s="10"/>
      <c r="CTQ100" s="10"/>
      <c r="CTR100" s="10"/>
      <c r="CTS100" s="10"/>
      <c r="CTT100" s="10"/>
      <c r="CTU100" s="10"/>
      <c r="CTV100" s="10"/>
      <c r="CTW100" s="10"/>
      <c r="CTX100" s="10"/>
      <c r="CTY100" s="10"/>
      <c r="CTZ100" s="10"/>
      <c r="CUA100" s="10"/>
      <c r="CUB100" s="10"/>
      <c r="CUC100" s="10"/>
      <c r="CUD100" s="10"/>
      <c r="CUE100" s="10"/>
      <c r="CUF100" s="10"/>
      <c r="CUG100" s="10"/>
      <c r="CUH100" s="10"/>
      <c r="CUI100" s="10"/>
      <c r="CUJ100" s="10"/>
      <c r="CUK100" s="10"/>
      <c r="CUL100" s="10"/>
      <c r="CUM100" s="10"/>
      <c r="CUN100" s="10"/>
      <c r="CUO100" s="10"/>
      <c r="CUP100" s="10"/>
      <c r="CUQ100" s="10"/>
      <c r="CUR100" s="10"/>
      <c r="CUS100" s="10"/>
      <c r="CUT100" s="10"/>
      <c r="CUU100" s="10"/>
      <c r="CUV100" s="10"/>
      <c r="CUW100" s="10"/>
      <c r="CUX100" s="10"/>
      <c r="CUY100" s="10"/>
      <c r="CUZ100" s="10"/>
      <c r="CVA100" s="10"/>
      <c r="CVB100" s="10"/>
      <c r="CVC100" s="10"/>
      <c r="CVD100" s="10"/>
      <c r="CVE100" s="10"/>
      <c r="CVF100" s="10"/>
      <c r="CVG100" s="10"/>
      <c r="CVH100" s="10"/>
      <c r="CVI100" s="10"/>
      <c r="CVJ100" s="10"/>
      <c r="CVK100" s="10"/>
      <c r="CVL100" s="10"/>
      <c r="CVM100" s="10"/>
      <c r="CVN100" s="10"/>
      <c r="CVO100" s="10"/>
      <c r="CVP100" s="10"/>
      <c r="CVQ100" s="10"/>
      <c r="CVR100" s="10"/>
      <c r="CVS100" s="10"/>
      <c r="CVT100" s="10"/>
      <c r="CVU100" s="10"/>
      <c r="CVV100" s="10"/>
      <c r="CVW100" s="10"/>
      <c r="CVX100" s="10"/>
      <c r="CVY100" s="10"/>
      <c r="CVZ100" s="10"/>
      <c r="CWA100" s="10"/>
      <c r="CWB100" s="10"/>
      <c r="CWC100" s="10"/>
      <c r="CWD100" s="10"/>
      <c r="CWE100" s="10"/>
      <c r="CWF100" s="10"/>
      <c r="CWG100" s="10"/>
      <c r="CWH100" s="10"/>
      <c r="CWI100" s="10"/>
      <c r="CWJ100" s="10"/>
      <c r="CWK100" s="10"/>
      <c r="CWL100" s="10"/>
      <c r="CWM100" s="10"/>
      <c r="CWN100" s="10"/>
      <c r="CWO100" s="10"/>
      <c r="CWP100" s="10"/>
      <c r="CWQ100" s="10"/>
      <c r="CWR100" s="10"/>
      <c r="CWS100" s="10"/>
      <c r="CWT100" s="10"/>
      <c r="CWU100" s="10"/>
      <c r="CWV100" s="10"/>
      <c r="CWW100" s="10"/>
      <c r="CWX100" s="10"/>
      <c r="CWY100" s="10"/>
      <c r="CWZ100" s="10"/>
      <c r="CXA100" s="10"/>
      <c r="CXB100" s="10"/>
      <c r="CXC100" s="10"/>
      <c r="CXD100" s="10"/>
      <c r="CXE100" s="10"/>
      <c r="CXF100" s="10"/>
      <c r="CXG100" s="10"/>
      <c r="CXH100" s="10"/>
      <c r="CXI100" s="10"/>
      <c r="CXJ100" s="10"/>
      <c r="CXK100" s="10"/>
      <c r="CXL100" s="10"/>
      <c r="CXM100" s="10"/>
      <c r="CXN100" s="10"/>
      <c r="CXO100" s="10"/>
      <c r="CXP100" s="10"/>
      <c r="CXQ100" s="10"/>
      <c r="CXR100" s="10"/>
      <c r="CXS100" s="10"/>
      <c r="CXT100" s="10"/>
      <c r="CXU100" s="10"/>
      <c r="CXV100" s="10"/>
      <c r="CXW100" s="10"/>
      <c r="CXX100" s="10"/>
      <c r="CXY100" s="10"/>
      <c r="CXZ100" s="10"/>
      <c r="CYA100" s="10"/>
      <c r="CYB100" s="10"/>
      <c r="CYC100" s="10"/>
      <c r="CYD100" s="10"/>
      <c r="CYE100" s="10"/>
      <c r="CYF100" s="10"/>
      <c r="CYG100" s="10"/>
      <c r="CYH100" s="10"/>
      <c r="CYI100" s="10"/>
      <c r="CYJ100" s="10"/>
      <c r="CYK100" s="10"/>
      <c r="CYL100" s="10"/>
      <c r="CYM100" s="10"/>
      <c r="CYN100" s="10"/>
      <c r="CYO100" s="10"/>
      <c r="CYP100" s="10"/>
      <c r="CYQ100" s="10"/>
      <c r="CYR100" s="10"/>
      <c r="CYS100" s="10"/>
      <c r="CYT100" s="10"/>
      <c r="CYU100" s="10"/>
      <c r="CYV100" s="10"/>
      <c r="CYW100" s="10"/>
      <c r="CYX100" s="10"/>
      <c r="CYY100" s="10"/>
      <c r="CYZ100" s="10"/>
      <c r="CZA100" s="10"/>
      <c r="CZB100" s="10"/>
      <c r="CZC100" s="10"/>
      <c r="CZD100" s="10"/>
      <c r="CZE100" s="10"/>
      <c r="CZF100" s="10"/>
      <c r="CZG100" s="10"/>
      <c r="CZH100" s="10"/>
      <c r="CZI100" s="10"/>
      <c r="CZJ100" s="10"/>
      <c r="CZK100" s="10"/>
      <c r="CZL100" s="10"/>
      <c r="CZM100" s="10"/>
      <c r="CZN100" s="10"/>
      <c r="CZO100" s="10"/>
      <c r="CZP100" s="10"/>
      <c r="CZQ100" s="10"/>
      <c r="CZR100" s="10"/>
      <c r="CZS100" s="10"/>
      <c r="CZT100" s="10"/>
      <c r="CZU100" s="10"/>
      <c r="CZV100" s="10"/>
      <c r="CZW100" s="10"/>
      <c r="CZX100" s="10"/>
      <c r="CZY100" s="10"/>
      <c r="CZZ100" s="10"/>
      <c r="DAA100" s="10"/>
      <c r="DAB100" s="10"/>
      <c r="DAC100" s="10"/>
      <c r="DAD100" s="10"/>
      <c r="DAE100" s="10"/>
      <c r="DAF100" s="10"/>
      <c r="DAG100" s="10"/>
      <c r="DAH100" s="10"/>
      <c r="DAI100" s="10"/>
      <c r="DAJ100" s="10"/>
      <c r="DAK100" s="10"/>
      <c r="DAL100" s="10"/>
      <c r="DAM100" s="10"/>
      <c r="DAN100" s="10"/>
      <c r="DAO100" s="10"/>
      <c r="DAP100" s="10"/>
      <c r="DAQ100" s="10"/>
      <c r="DAR100" s="10"/>
      <c r="DAS100" s="10"/>
      <c r="DAT100" s="10"/>
      <c r="DAU100" s="10"/>
      <c r="DAV100" s="10"/>
      <c r="DAW100" s="10"/>
      <c r="DAX100" s="10"/>
      <c r="DAY100" s="10"/>
      <c r="DAZ100" s="10"/>
      <c r="DBA100" s="10"/>
      <c r="DBB100" s="10"/>
      <c r="DBC100" s="10"/>
      <c r="DBD100" s="10"/>
      <c r="DBE100" s="10"/>
      <c r="DBF100" s="10"/>
      <c r="DBG100" s="10"/>
      <c r="DBH100" s="10"/>
      <c r="DBI100" s="10"/>
      <c r="DBJ100" s="10"/>
      <c r="DBK100" s="10"/>
      <c r="DBL100" s="10"/>
      <c r="DBM100" s="10"/>
      <c r="DBN100" s="10"/>
      <c r="DBO100" s="10"/>
      <c r="DBP100" s="10"/>
      <c r="DBQ100" s="10"/>
      <c r="DBR100" s="10"/>
      <c r="DBS100" s="10"/>
      <c r="DBT100" s="10"/>
      <c r="DBU100" s="10"/>
      <c r="DBV100" s="10"/>
      <c r="DBW100" s="10"/>
      <c r="DBX100" s="10"/>
      <c r="DBY100" s="10"/>
      <c r="DBZ100" s="10"/>
      <c r="DCA100" s="10"/>
      <c r="DCB100" s="10"/>
      <c r="DCC100" s="10"/>
      <c r="DCD100" s="10"/>
      <c r="DCE100" s="10"/>
      <c r="DCF100" s="10"/>
      <c r="DCG100" s="10"/>
      <c r="DCH100" s="10"/>
      <c r="DCI100" s="10"/>
      <c r="DCJ100" s="10"/>
      <c r="DCK100" s="10"/>
      <c r="DCL100" s="10"/>
      <c r="DCM100" s="10"/>
      <c r="DCN100" s="10"/>
      <c r="DCO100" s="10"/>
      <c r="DCP100" s="10"/>
      <c r="DCQ100" s="10"/>
      <c r="DCR100" s="10"/>
      <c r="DCS100" s="10"/>
      <c r="DCT100" s="10"/>
      <c r="DCU100" s="10"/>
      <c r="DCV100" s="10"/>
      <c r="DCW100" s="10"/>
      <c r="DCX100" s="10"/>
      <c r="DCY100" s="10"/>
      <c r="DCZ100" s="10"/>
      <c r="DDA100" s="10"/>
      <c r="DDB100" s="10"/>
      <c r="DDC100" s="10"/>
      <c r="DDD100" s="10"/>
      <c r="DDE100" s="10"/>
      <c r="DDF100" s="10"/>
      <c r="DDG100" s="10"/>
      <c r="DDH100" s="10"/>
      <c r="DDI100" s="10"/>
      <c r="DDJ100" s="10"/>
      <c r="DDK100" s="10"/>
      <c r="DDL100" s="10"/>
      <c r="DDM100" s="10"/>
      <c r="DDN100" s="10"/>
      <c r="DDO100" s="10"/>
      <c r="DDP100" s="10"/>
      <c r="DDQ100" s="10"/>
      <c r="DDR100" s="10"/>
      <c r="DDS100" s="10"/>
      <c r="DDT100" s="10"/>
      <c r="DDU100" s="10"/>
      <c r="DDV100" s="10"/>
      <c r="DDW100" s="10"/>
      <c r="DDX100" s="10"/>
      <c r="DDY100" s="10"/>
      <c r="DDZ100" s="10"/>
      <c r="DEA100" s="10"/>
      <c r="DEB100" s="10"/>
      <c r="DEC100" s="10"/>
      <c r="DED100" s="10"/>
      <c r="DEE100" s="10"/>
      <c r="DEF100" s="10"/>
      <c r="DEG100" s="10"/>
      <c r="DEH100" s="10"/>
      <c r="DEI100" s="10"/>
      <c r="DEJ100" s="10"/>
      <c r="DEK100" s="10"/>
      <c r="DEL100" s="10"/>
      <c r="DEM100" s="10"/>
      <c r="DEN100" s="10"/>
      <c r="DEO100" s="10"/>
      <c r="DEP100" s="10"/>
      <c r="DEQ100" s="10"/>
      <c r="DER100" s="10"/>
      <c r="DES100" s="10"/>
      <c r="DET100" s="10"/>
      <c r="DEU100" s="10"/>
      <c r="DEV100" s="10"/>
      <c r="DEW100" s="10"/>
      <c r="DEX100" s="10"/>
      <c r="DEY100" s="10"/>
      <c r="DEZ100" s="10"/>
      <c r="DFA100" s="10"/>
      <c r="DFB100" s="10"/>
      <c r="DFC100" s="10"/>
      <c r="DFD100" s="10"/>
      <c r="DFE100" s="10"/>
      <c r="DFF100" s="10"/>
      <c r="DFG100" s="10"/>
      <c r="DFH100" s="10"/>
      <c r="DFI100" s="10"/>
      <c r="DFJ100" s="10"/>
      <c r="DFK100" s="10"/>
      <c r="DFL100" s="10"/>
      <c r="DFM100" s="10"/>
      <c r="DFN100" s="10"/>
      <c r="DFO100" s="10"/>
      <c r="DFP100" s="10"/>
      <c r="DFQ100" s="10"/>
      <c r="DFR100" s="10"/>
      <c r="DFS100" s="10"/>
      <c r="DFT100" s="10"/>
      <c r="DFU100" s="10"/>
      <c r="DFV100" s="10"/>
      <c r="DFW100" s="10"/>
      <c r="DFX100" s="10"/>
      <c r="DFY100" s="10"/>
      <c r="DFZ100" s="10"/>
      <c r="DGA100" s="10"/>
      <c r="DGB100" s="10"/>
      <c r="DGC100" s="10"/>
      <c r="DGD100" s="10"/>
      <c r="DGE100" s="10"/>
      <c r="DGF100" s="10"/>
      <c r="DGG100" s="10"/>
      <c r="DGH100" s="10"/>
      <c r="DGI100" s="10"/>
      <c r="DGJ100" s="10"/>
      <c r="DGK100" s="10"/>
      <c r="DGL100" s="10"/>
      <c r="DGM100" s="10"/>
      <c r="DGN100" s="10"/>
      <c r="DGO100" s="10"/>
      <c r="DGP100" s="10"/>
      <c r="DGQ100" s="10"/>
      <c r="DGR100" s="10"/>
      <c r="DGS100" s="10"/>
      <c r="DGT100" s="10"/>
      <c r="DGU100" s="10"/>
      <c r="DGV100" s="10"/>
      <c r="DGW100" s="10"/>
      <c r="DGX100" s="10"/>
      <c r="DGY100" s="10"/>
      <c r="DGZ100" s="10"/>
      <c r="DHA100" s="10"/>
      <c r="DHB100" s="10"/>
      <c r="DHC100" s="10"/>
      <c r="DHD100" s="10"/>
      <c r="DHE100" s="10"/>
      <c r="DHF100" s="10"/>
      <c r="DHG100" s="10"/>
      <c r="DHH100" s="10"/>
      <c r="DHI100" s="10"/>
      <c r="DHJ100" s="10"/>
      <c r="DHK100" s="10"/>
      <c r="DHL100" s="10"/>
      <c r="DHM100" s="10"/>
      <c r="DHN100" s="10"/>
      <c r="DHO100" s="10"/>
      <c r="DHP100" s="10"/>
      <c r="DHQ100" s="10"/>
      <c r="DHR100" s="10"/>
      <c r="DHS100" s="10"/>
      <c r="DHT100" s="10"/>
      <c r="DHU100" s="10"/>
      <c r="DHV100" s="10"/>
      <c r="DHW100" s="10"/>
      <c r="DHX100" s="10"/>
      <c r="DHY100" s="10"/>
      <c r="DHZ100" s="10"/>
      <c r="DIA100" s="10"/>
      <c r="DIB100" s="10"/>
      <c r="DIC100" s="10"/>
      <c r="DID100" s="10"/>
      <c r="DIE100" s="10"/>
      <c r="DIF100" s="10"/>
      <c r="DIG100" s="10"/>
      <c r="DIH100" s="10"/>
      <c r="DII100" s="10"/>
      <c r="DIJ100" s="10"/>
      <c r="DIK100" s="10"/>
      <c r="DIL100" s="10"/>
      <c r="DIM100" s="10"/>
      <c r="DIN100" s="10"/>
      <c r="DIO100" s="10"/>
      <c r="DIP100" s="10"/>
      <c r="DIQ100" s="10"/>
      <c r="DIR100" s="10"/>
      <c r="DIS100" s="10"/>
      <c r="DIT100" s="10"/>
      <c r="DIU100" s="10"/>
      <c r="DIV100" s="10"/>
      <c r="DIW100" s="10"/>
      <c r="DIX100" s="10"/>
      <c r="DIY100" s="10"/>
      <c r="DIZ100" s="10"/>
      <c r="DJA100" s="10"/>
      <c r="DJB100" s="10"/>
      <c r="DJC100" s="10"/>
      <c r="DJD100" s="10"/>
      <c r="DJE100" s="10"/>
      <c r="DJF100" s="10"/>
      <c r="DJG100" s="10"/>
      <c r="DJH100" s="10"/>
      <c r="DJI100" s="10"/>
      <c r="DJJ100" s="10"/>
      <c r="DJK100" s="10"/>
      <c r="DJL100" s="10"/>
      <c r="DJM100" s="10"/>
      <c r="DJN100" s="10"/>
      <c r="DJO100" s="10"/>
      <c r="DJP100" s="10"/>
      <c r="DJQ100" s="10"/>
      <c r="DJR100" s="10"/>
      <c r="DJS100" s="10"/>
      <c r="DJT100" s="10"/>
      <c r="DJU100" s="10"/>
      <c r="DJV100" s="10"/>
      <c r="DJW100" s="10"/>
      <c r="DJX100" s="10"/>
      <c r="DJY100" s="10"/>
      <c r="DJZ100" s="10"/>
      <c r="DKA100" s="10"/>
      <c r="DKB100" s="10"/>
      <c r="DKC100" s="10"/>
      <c r="DKD100" s="10"/>
      <c r="DKE100" s="10"/>
      <c r="DKF100" s="10"/>
      <c r="DKG100" s="10"/>
      <c r="DKH100" s="10"/>
      <c r="DKI100" s="10"/>
      <c r="DKJ100" s="10"/>
      <c r="DKK100" s="10"/>
      <c r="DKL100" s="10"/>
      <c r="DKM100" s="10"/>
      <c r="DKN100" s="10"/>
      <c r="DKO100" s="10"/>
      <c r="DKP100" s="10"/>
      <c r="DKQ100" s="10"/>
      <c r="DKR100" s="10"/>
      <c r="DKS100" s="10"/>
      <c r="DKT100" s="10"/>
      <c r="DKU100" s="10"/>
      <c r="DKV100" s="10"/>
      <c r="DKW100" s="10"/>
      <c r="DKX100" s="10"/>
      <c r="DKY100" s="10"/>
      <c r="DKZ100" s="10"/>
      <c r="DLA100" s="10"/>
      <c r="DLB100" s="10"/>
      <c r="DLC100" s="10"/>
      <c r="DLD100" s="10"/>
      <c r="DLE100" s="10"/>
      <c r="DLF100" s="10"/>
      <c r="DLG100" s="10"/>
      <c r="DLH100" s="10"/>
      <c r="DLI100" s="10"/>
      <c r="DLJ100" s="10"/>
      <c r="DLK100" s="10"/>
      <c r="DLL100" s="10"/>
      <c r="DLM100" s="10"/>
      <c r="DLN100" s="10"/>
      <c r="DLO100" s="10"/>
      <c r="DLP100" s="10"/>
      <c r="DLQ100" s="10"/>
      <c r="DLR100" s="10"/>
      <c r="DLS100" s="10"/>
      <c r="DLT100" s="10"/>
      <c r="DLU100" s="10"/>
      <c r="DLV100" s="10"/>
      <c r="DLW100" s="10"/>
      <c r="DLX100" s="10"/>
      <c r="DLY100" s="10"/>
      <c r="DLZ100" s="10"/>
      <c r="DMA100" s="10"/>
      <c r="DMB100" s="10"/>
      <c r="DMC100" s="10"/>
      <c r="DMD100" s="10"/>
      <c r="DME100" s="10"/>
      <c r="DMF100" s="10"/>
      <c r="DMG100" s="10"/>
      <c r="DMH100" s="10"/>
      <c r="DMI100" s="10"/>
      <c r="DMJ100" s="10"/>
      <c r="DMK100" s="10"/>
      <c r="DML100" s="10"/>
      <c r="DMM100" s="10"/>
      <c r="DMN100" s="10"/>
      <c r="DMO100" s="10"/>
      <c r="DMP100" s="10"/>
      <c r="DMQ100" s="10"/>
      <c r="DMR100" s="10"/>
      <c r="DMS100" s="10"/>
      <c r="DMT100" s="10"/>
      <c r="DMU100" s="10"/>
      <c r="DMV100" s="10"/>
      <c r="DMW100" s="10"/>
      <c r="DMX100" s="10"/>
      <c r="DMY100" s="10"/>
      <c r="DMZ100" s="10"/>
      <c r="DNA100" s="10"/>
      <c r="DNB100" s="10"/>
      <c r="DNC100" s="10"/>
      <c r="DND100" s="10"/>
      <c r="DNE100" s="10"/>
      <c r="DNF100" s="10"/>
      <c r="DNG100" s="10"/>
      <c r="DNH100" s="10"/>
      <c r="DNI100" s="10"/>
      <c r="DNJ100" s="10"/>
      <c r="DNK100" s="10"/>
      <c r="DNL100" s="10"/>
      <c r="DNM100" s="10"/>
      <c r="DNN100" s="10"/>
      <c r="DNO100" s="10"/>
      <c r="DNP100" s="10"/>
      <c r="DNQ100" s="10"/>
      <c r="DNR100" s="10"/>
      <c r="DNS100" s="10"/>
      <c r="DNT100" s="10"/>
      <c r="DNU100" s="10"/>
      <c r="DNV100" s="10"/>
      <c r="DNW100" s="10"/>
      <c r="DNX100" s="10"/>
      <c r="DNY100" s="10"/>
      <c r="DNZ100" s="10"/>
      <c r="DOA100" s="10"/>
      <c r="DOB100" s="10"/>
      <c r="DOC100" s="10"/>
      <c r="DOD100" s="10"/>
      <c r="DOE100" s="10"/>
      <c r="DOF100" s="10"/>
      <c r="DOG100" s="10"/>
      <c r="DOH100" s="10"/>
      <c r="DOI100" s="10"/>
      <c r="DOJ100" s="10"/>
      <c r="DOK100" s="10"/>
      <c r="DOL100" s="10"/>
      <c r="DOM100" s="10"/>
      <c r="DON100" s="10"/>
      <c r="DOO100" s="10"/>
      <c r="DOP100" s="10"/>
      <c r="DOQ100" s="10"/>
      <c r="DOR100" s="10"/>
      <c r="DOS100" s="10"/>
      <c r="DOT100" s="10"/>
      <c r="DOU100" s="10"/>
      <c r="DOV100" s="10"/>
      <c r="DOW100" s="10"/>
      <c r="DOX100" s="10"/>
      <c r="DOY100" s="10"/>
      <c r="DOZ100" s="10"/>
      <c r="DPA100" s="10"/>
      <c r="DPB100" s="10"/>
      <c r="DPC100" s="10"/>
      <c r="DPD100" s="10"/>
      <c r="DPE100" s="10"/>
      <c r="DPF100" s="10"/>
      <c r="DPG100" s="10"/>
      <c r="DPH100" s="10"/>
      <c r="DPI100" s="10"/>
      <c r="DPJ100" s="10"/>
      <c r="DPK100" s="10"/>
      <c r="DPL100" s="10"/>
      <c r="DPM100" s="10"/>
      <c r="DPN100" s="10"/>
      <c r="DPO100" s="10"/>
      <c r="DPP100" s="10"/>
      <c r="DPQ100" s="10"/>
      <c r="DPR100" s="10"/>
      <c r="DPS100" s="10"/>
      <c r="DPT100" s="10"/>
      <c r="DPU100" s="10"/>
      <c r="DPV100" s="10"/>
      <c r="DPW100" s="10"/>
      <c r="DPX100" s="10"/>
      <c r="DPY100" s="10"/>
      <c r="DPZ100" s="10"/>
      <c r="DQA100" s="10"/>
      <c r="DQB100" s="10"/>
      <c r="DQC100" s="10"/>
      <c r="DQD100" s="10"/>
      <c r="DQE100" s="10"/>
      <c r="DQF100" s="10"/>
      <c r="DQG100" s="10"/>
      <c r="DQH100" s="10"/>
      <c r="DQI100" s="10"/>
      <c r="DQJ100" s="10"/>
      <c r="DQK100" s="10"/>
      <c r="DQL100" s="10"/>
      <c r="DQM100" s="10"/>
      <c r="DQN100" s="10"/>
      <c r="DQO100" s="10"/>
      <c r="DQP100" s="10"/>
      <c r="DQQ100" s="10"/>
      <c r="DQR100" s="10"/>
      <c r="DQS100" s="10"/>
      <c r="DQT100" s="10"/>
      <c r="DQU100" s="10"/>
      <c r="DQV100" s="10"/>
      <c r="DQW100" s="10"/>
      <c r="DQX100" s="10"/>
      <c r="DQY100" s="10"/>
      <c r="DQZ100" s="10"/>
      <c r="DRA100" s="10"/>
      <c r="DRB100" s="10"/>
      <c r="DRC100" s="10"/>
      <c r="DRD100" s="10"/>
      <c r="DRE100" s="10"/>
      <c r="DRF100" s="10"/>
      <c r="DRG100" s="10"/>
      <c r="DRH100" s="10"/>
      <c r="DRI100" s="10"/>
      <c r="DRJ100" s="10"/>
      <c r="DRK100" s="10"/>
      <c r="DRL100" s="10"/>
      <c r="DRM100" s="10"/>
      <c r="DRN100" s="10"/>
      <c r="DRO100" s="10"/>
      <c r="DRP100" s="10"/>
      <c r="DRQ100" s="10"/>
      <c r="DRR100" s="10"/>
      <c r="DRS100" s="10"/>
      <c r="DRT100" s="10"/>
      <c r="DRU100" s="10"/>
      <c r="DRV100" s="10"/>
      <c r="DRW100" s="10"/>
      <c r="DRX100" s="10"/>
      <c r="DRY100" s="10"/>
      <c r="DRZ100" s="10"/>
      <c r="DSA100" s="10"/>
      <c r="DSB100" s="10"/>
      <c r="DSC100" s="10"/>
      <c r="DSD100" s="10"/>
      <c r="DSE100" s="10"/>
      <c r="DSF100" s="10"/>
      <c r="DSG100" s="10"/>
      <c r="DSH100" s="10"/>
      <c r="DSI100" s="10"/>
      <c r="DSJ100" s="10"/>
      <c r="DSK100" s="10"/>
      <c r="DSL100" s="10"/>
      <c r="DSM100" s="10"/>
      <c r="DSN100" s="10"/>
      <c r="DSO100" s="10"/>
      <c r="DSP100" s="10"/>
      <c r="DSQ100" s="10"/>
      <c r="DSR100" s="10"/>
      <c r="DSS100" s="10"/>
      <c r="DST100" s="10"/>
      <c r="DSU100" s="10"/>
      <c r="DSV100" s="10"/>
      <c r="DSW100" s="10"/>
      <c r="DSX100" s="10"/>
      <c r="DSY100" s="10"/>
      <c r="DSZ100" s="10"/>
      <c r="DTA100" s="10"/>
      <c r="DTB100" s="10"/>
      <c r="DTC100" s="10"/>
      <c r="DTD100" s="10"/>
      <c r="DTE100" s="10"/>
      <c r="DTF100" s="10"/>
      <c r="DTG100" s="10"/>
      <c r="DTH100" s="10"/>
      <c r="DTI100" s="10"/>
      <c r="DTJ100" s="10"/>
      <c r="DTK100" s="10"/>
      <c r="DTL100" s="10"/>
      <c r="DTM100" s="10"/>
      <c r="DTN100" s="10"/>
      <c r="DTO100" s="10"/>
      <c r="DTP100" s="10"/>
      <c r="DTQ100" s="10"/>
      <c r="DTR100" s="10"/>
      <c r="DTS100" s="10"/>
      <c r="DTT100" s="10"/>
      <c r="DTU100" s="10"/>
      <c r="DTV100" s="10"/>
      <c r="DTW100" s="10"/>
      <c r="DTX100" s="10"/>
      <c r="DTY100" s="10"/>
      <c r="DTZ100" s="10"/>
      <c r="DUA100" s="10"/>
      <c r="DUB100" s="10"/>
      <c r="DUC100" s="10"/>
      <c r="DUD100" s="10"/>
      <c r="DUE100" s="10"/>
      <c r="DUF100" s="10"/>
      <c r="DUG100" s="10"/>
      <c r="DUH100" s="10"/>
      <c r="DUI100" s="10"/>
      <c r="DUJ100" s="10"/>
      <c r="DUK100" s="10"/>
      <c r="DUL100" s="10"/>
      <c r="DUM100" s="10"/>
      <c r="DUN100" s="10"/>
      <c r="DUO100" s="10"/>
      <c r="DUP100" s="10"/>
      <c r="DUQ100" s="10"/>
      <c r="DUR100" s="10"/>
      <c r="DUS100" s="10"/>
      <c r="DUT100" s="10"/>
      <c r="DUU100" s="10"/>
      <c r="DUV100" s="10"/>
      <c r="DUW100" s="10"/>
      <c r="DUX100" s="10"/>
      <c r="DUY100" s="10"/>
      <c r="DUZ100" s="10"/>
      <c r="DVA100" s="10"/>
      <c r="DVB100" s="10"/>
      <c r="DVC100" s="10"/>
      <c r="DVD100" s="10"/>
      <c r="DVE100" s="10"/>
      <c r="DVF100" s="10"/>
      <c r="DVG100" s="10"/>
      <c r="DVH100" s="10"/>
      <c r="DVI100" s="10"/>
      <c r="DVJ100" s="10"/>
      <c r="DVK100" s="10"/>
      <c r="DVL100" s="10"/>
      <c r="DVM100" s="10"/>
      <c r="DVN100" s="10"/>
      <c r="DVO100" s="10"/>
      <c r="DVP100" s="10"/>
      <c r="DVQ100" s="10"/>
      <c r="DVR100" s="10"/>
      <c r="DVS100" s="10"/>
      <c r="DVT100" s="10"/>
      <c r="DVU100" s="10"/>
      <c r="DVV100" s="10"/>
      <c r="DVW100" s="10"/>
      <c r="DVX100" s="10"/>
      <c r="DVY100" s="10"/>
      <c r="DVZ100" s="10"/>
      <c r="DWA100" s="10"/>
      <c r="DWB100" s="10"/>
      <c r="DWC100" s="10"/>
      <c r="DWD100" s="10"/>
      <c r="DWE100" s="10"/>
      <c r="DWF100" s="10"/>
      <c r="DWG100" s="10"/>
      <c r="DWH100" s="10"/>
      <c r="DWI100" s="10"/>
      <c r="DWJ100" s="10"/>
      <c r="DWK100" s="10"/>
      <c r="DWL100" s="10"/>
      <c r="DWM100" s="10"/>
      <c r="DWN100" s="10"/>
      <c r="DWO100" s="10"/>
      <c r="DWP100" s="10"/>
      <c r="DWQ100" s="10"/>
      <c r="DWR100" s="10"/>
      <c r="DWS100" s="10"/>
      <c r="DWT100" s="10"/>
      <c r="DWU100" s="10"/>
      <c r="DWV100" s="10"/>
      <c r="DWW100" s="10"/>
      <c r="DWX100" s="10"/>
      <c r="DWY100" s="10"/>
      <c r="DWZ100" s="10"/>
      <c r="DXA100" s="10"/>
      <c r="DXB100" s="10"/>
      <c r="DXC100" s="10"/>
      <c r="DXD100" s="10"/>
      <c r="DXE100" s="10"/>
      <c r="DXF100" s="10"/>
      <c r="DXG100" s="10"/>
      <c r="DXH100" s="10"/>
      <c r="DXI100" s="10"/>
      <c r="DXJ100" s="10"/>
      <c r="DXK100" s="10"/>
      <c r="DXL100" s="10"/>
      <c r="DXM100" s="10"/>
      <c r="DXN100" s="10"/>
      <c r="DXO100" s="10"/>
      <c r="DXP100" s="10"/>
      <c r="DXQ100" s="10"/>
      <c r="DXR100" s="10"/>
      <c r="DXS100" s="10"/>
      <c r="DXT100" s="10"/>
      <c r="DXU100" s="10"/>
      <c r="DXV100" s="10"/>
      <c r="DXW100" s="10"/>
      <c r="DXX100" s="10"/>
      <c r="DXY100" s="10"/>
      <c r="DXZ100" s="10"/>
      <c r="DYA100" s="10"/>
      <c r="DYB100" s="10"/>
      <c r="DYC100" s="10"/>
      <c r="DYD100" s="10"/>
      <c r="DYE100" s="10"/>
      <c r="DYF100" s="10"/>
      <c r="DYG100" s="10"/>
      <c r="DYH100" s="10"/>
      <c r="DYI100" s="10"/>
      <c r="DYJ100" s="10"/>
      <c r="DYK100" s="10"/>
      <c r="DYL100" s="10"/>
      <c r="DYM100" s="10"/>
      <c r="DYN100" s="10"/>
      <c r="DYO100" s="10"/>
      <c r="DYP100" s="10"/>
      <c r="DYQ100" s="10"/>
      <c r="DYR100" s="10"/>
      <c r="DYS100" s="10"/>
      <c r="DYT100" s="10"/>
      <c r="DYU100" s="10"/>
      <c r="DYV100" s="10"/>
      <c r="DYW100" s="10"/>
      <c r="DYX100" s="10"/>
      <c r="DYY100" s="10"/>
      <c r="DYZ100" s="10"/>
      <c r="DZA100" s="10"/>
      <c r="DZB100" s="10"/>
      <c r="DZC100" s="10"/>
      <c r="DZD100" s="10"/>
      <c r="DZE100" s="10"/>
      <c r="DZF100" s="10"/>
      <c r="DZG100" s="10"/>
      <c r="DZH100" s="10"/>
      <c r="DZI100" s="10"/>
      <c r="DZJ100" s="10"/>
      <c r="DZK100" s="10"/>
      <c r="DZL100" s="10"/>
      <c r="DZM100" s="10"/>
      <c r="DZN100" s="10"/>
      <c r="DZO100" s="10"/>
      <c r="DZP100" s="10"/>
      <c r="DZQ100" s="10"/>
      <c r="DZR100" s="10"/>
      <c r="DZS100" s="10"/>
      <c r="DZT100" s="10"/>
      <c r="DZU100" s="10"/>
      <c r="DZV100" s="10"/>
      <c r="DZW100" s="10"/>
      <c r="DZX100" s="10"/>
      <c r="DZY100" s="10"/>
      <c r="DZZ100" s="10"/>
      <c r="EAA100" s="10"/>
      <c r="EAB100" s="10"/>
      <c r="EAC100" s="10"/>
      <c r="EAD100" s="10"/>
    </row>
    <row r="101" spans="1:3410" ht="20.100000000000001" customHeight="1" x14ac:dyDescent="0.25">
      <c r="A101" s="542"/>
      <c r="B101" s="172" t="s">
        <v>8</v>
      </c>
      <c r="C101" s="129" t="s">
        <v>132</v>
      </c>
      <c r="D101" s="174">
        <v>1367</v>
      </c>
      <c r="E101" s="175">
        <v>1156</v>
      </c>
      <c r="F101" s="175">
        <v>1276</v>
      </c>
      <c r="G101" s="175">
        <v>1220</v>
      </c>
      <c r="H101" s="175">
        <v>1280</v>
      </c>
      <c r="I101" s="175">
        <v>1226</v>
      </c>
      <c r="J101" s="175">
        <v>1283</v>
      </c>
      <c r="K101" s="175">
        <v>1145</v>
      </c>
      <c r="L101" s="175">
        <v>1363</v>
      </c>
      <c r="M101" s="175">
        <v>1416</v>
      </c>
      <c r="N101" s="175">
        <v>1345</v>
      </c>
      <c r="O101" s="175">
        <v>1457</v>
      </c>
      <c r="P101" s="176">
        <f t="shared" ref="P101:P108" si="45">SUM(D101:O101)</f>
        <v>15534</v>
      </c>
      <c r="Q101" s="175">
        <v>1212</v>
      </c>
      <c r="R101" s="175">
        <v>1148</v>
      </c>
      <c r="S101" s="175">
        <v>1481</v>
      </c>
      <c r="T101" s="175">
        <v>1396</v>
      </c>
      <c r="U101" s="175">
        <v>1409</v>
      </c>
      <c r="V101" s="175">
        <v>1370</v>
      </c>
      <c r="W101" s="175">
        <v>1474</v>
      </c>
      <c r="X101" s="175">
        <v>1524</v>
      </c>
      <c r="Y101" s="175">
        <v>1521</v>
      </c>
      <c r="Z101" s="175">
        <v>1548</v>
      </c>
      <c r="AA101" s="175">
        <v>1481</v>
      </c>
      <c r="AB101" s="175">
        <v>1582</v>
      </c>
      <c r="AC101" s="176">
        <f t="shared" ref="AC101:AC108" si="46">SUM(Q101:AB101)</f>
        <v>17146</v>
      </c>
      <c r="AD101" s="175">
        <v>1458</v>
      </c>
      <c r="AE101" s="175">
        <v>1514</v>
      </c>
      <c r="AF101" s="175">
        <v>1632</v>
      </c>
      <c r="AG101" s="175">
        <v>1386</v>
      </c>
      <c r="AH101" s="175">
        <v>1590</v>
      </c>
      <c r="AI101" s="175">
        <v>1450</v>
      </c>
      <c r="AJ101" s="175">
        <v>1208</v>
      </c>
      <c r="AK101" s="175">
        <v>1265</v>
      </c>
      <c r="AL101" s="175">
        <v>1187</v>
      </c>
      <c r="AM101" s="249">
        <v>1127</v>
      </c>
      <c r="AN101" s="249">
        <v>1134</v>
      </c>
      <c r="AO101" s="249">
        <v>1255</v>
      </c>
      <c r="AP101" s="138">
        <v>1038</v>
      </c>
      <c r="AQ101" s="98">
        <v>875</v>
      </c>
      <c r="AR101" s="98">
        <v>1014</v>
      </c>
      <c r="AS101" s="98">
        <v>836</v>
      </c>
      <c r="AT101" s="98">
        <v>1009</v>
      </c>
      <c r="AU101" s="98">
        <v>892</v>
      </c>
      <c r="AV101" s="98">
        <v>1003</v>
      </c>
      <c r="AW101" s="98">
        <v>983</v>
      </c>
      <c r="AX101" s="98">
        <v>888</v>
      </c>
      <c r="AY101" s="98">
        <v>1055</v>
      </c>
      <c r="AZ101" s="98">
        <v>897</v>
      </c>
      <c r="BA101" s="98">
        <v>836</v>
      </c>
      <c r="BB101" s="138">
        <v>743</v>
      </c>
      <c r="BC101" s="98">
        <v>786</v>
      </c>
      <c r="BD101" s="98">
        <v>850</v>
      </c>
      <c r="BE101" s="98">
        <v>934</v>
      </c>
      <c r="BF101" s="98">
        <v>1037</v>
      </c>
      <c r="BG101" s="98">
        <v>931</v>
      </c>
      <c r="BH101" s="98">
        <v>1055</v>
      </c>
      <c r="BI101" s="98">
        <v>870</v>
      </c>
      <c r="BJ101" s="98">
        <v>812</v>
      </c>
      <c r="BK101" s="98">
        <v>836</v>
      </c>
      <c r="BL101" s="98">
        <v>841</v>
      </c>
      <c r="BM101" s="98">
        <v>949</v>
      </c>
      <c r="BN101" s="439">
        <f t="shared" ref="BN101:BN133" si="47">SUM(BB101:BM101)</f>
        <v>10644</v>
      </c>
      <c r="BO101" s="34">
        <v>891</v>
      </c>
      <c r="BP101" s="34">
        <v>827</v>
      </c>
      <c r="BQ101" s="34">
        <v>852</v>
      </c>
      <c r="BR101" s="34">
        <v>996</v>
      </c>
      <c r="BS101" s="34">
        <v>965</v>
      </c>
      <c r="BT101" s="34">
        <v>978</v>
      </c>
      <c r="BU101" s="34">
        <v>1113</v>
      </c>
      <c r="BV101" s="34">
        <v>927</v>
      </c>
      <c r="BW101" s="34">
        <v>239</v>
      </c>
      <c r="BX101" s="34">
        <v>22</v>
      </c>
      <c r="BY101" s="34">
        <v>8</v>
      </c>
      <c r="BZ101" s="34">
        <v>13</v>
      </c>
      <c r="CA101" s="478">
        <f t="shared" si="28"/>
        <v>7831</v>
      </c>
      <c r="CB101" s="138">
        <v>15</v>
      </c>
      <c r="CC101" s="98">
        <v>14</v>
      </c>
      <c r="CD101" s="98">
        <v>26</v>
      </c>
      <c r="CE101" s="98">
        <v>22</v>
      </c>
      <c r="CF101" s="98">
        <v>23</v>
      </c>
      <c r="CG101" s="98">
        <v>17</v>
      </c>
      <c r="CH101" s="98">
        <v>14</v>
      </c>
      <c r="CI101" s="98">
        <v>6</v>
      </c>
      <c r="CJ101" s="98">
        <v>3</v>
      </c>
      <c r="CK101" s="98">
        <v>7</v>
      </c>
      <c r="CL101" s="98">
        <v>17</v>
      </c>
      <c r="CM101" s="243">
        <v>30</v>
      </c>
      <c r="CN101" s="439">
        <f>SUM(CB101:CM101)</f>
        <v>194</v>
      </c>
      <c r="CO101" s="98">
        <v>25</v>
      </c>
      <c r="CP101" s="98">
        <v>23</v>
      </c>
      <c r="CQ101" s="98">
        <v>48</v>
      </c>
      <c r="CR101" s="98">
        <v>30</v>
      </c>
      <c r="CS101" s="98">
        <v>41</v>
      </c>
      <c r="CT101" s="98">
        <v>26</v>
      </c>
      <c r="CU101" s="98">
        <v>37</v>
      </c>
      <c r="CV101" s="98">
        <v>40</v>
      </c>
      <c r="CW101" s="98">
        <v>59</v>
      </c>
      <c r="CX101" s="98">
        <v>70</v>
      </c>
      <c r="CY101" s="98">
        <v>51</v>
      </c>
      <c r="CZ101" s="98">
        <v>40</v>
      </c>
      <c r="DA101" s="138">
        <v>19</v>
      </c>
      <c r="DB101" s="577">
        <f t="shared" si="24"/>
        <v>15</v>
      </c>
      <c r="DC101" s="491">
        <f t="shared" si="25"/>
        <v>25</v>
      </c>
      <c r="DD101" s="480">
        <f t="shared" si="26"/>
        <v>19</v>
      </c>
      <c r="DE101" s="364">
        <f t="shared" si="11"/>
        <v>-24</v>
      </c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</row>
    <row r="102" spans="1:3410" ht="20.100000000000001" customHeight="1" x14ac:dyDescent="0.25">
      <c r="A102" s="542"/>
      <c r="B102" s="172" t="s">
        <v>9</v>
      </c>
      <c r="C102" s="173" t="s">
        <v>10</v>
      </c>
      <c r="D102" s="177">
        <v>70</v>
      </c>
      <c r="E102" s="178">
        <v>64</v>
      </c>
      <c r="F102" s="178">
        <v>88</v>
      </c>
      <c r="G102" s="178">
        <v>68</v>
      </c>
      <c r="H102" s="178">
        <v>60</v>
      </c>
      <c r="I102" s="178">
        <v>63</v>
      </c>
      <c r="J102" s="178">
        <v>57</v>
      </c>
      <c r="K102" s="178">
        <v>41</v>
      </c>
      <c r="L102" s="178">
        <v>42</v>
      </c>
      <c r="M102" s="178">
        <v>48</v>
      </c>
      <c r="N102" s="178">
        <v>55</v>
      </c>
      <c r="O102" s="178">
        <v>48</v>
      </c>
      <c r="P102" s="170">
        <f t="shared" si="45"/>
        <v>704</v>
      </c>
      <c r="Q102" s="179">
        <v>37</v>
      </c>
      <c r="R102" s="179">
        <v>36</v>
      </c>
      <c r="S102" s="179">
        <v>50</v>
      </c>
      <c r="T102" s="179">
        <v>57</v>
      </c>
      <c r="U102" s="179">
        <v>52</v>
      </c>
      <c r="V102" s="179">
        <v>65</v>
      </c>
      <c r="W102" s="179">
        <v>53</v>
      </c>
      <c r="X102" s="179">
        <v>59</v>
      </c>
      <c r="Y102" s="179">
        <v>65</v>
      </c>
      <c r="Z102" s="179">
        <v>61</v>
      </c>
      <c r="AA102" s="180">
        <v>68</v>
      </c>
      <c r="AB102" s="180">
        <v>68</v>
      </c>
      <c r="AC102" s="170">
        <f t="shared" si="46"/>
        <v>671</v>
      </c>
      <c r="AD102" s="180">
        <v>69</v>
      </c>
      <c r="AE102" s="180">
        <v>72</v>
      </c>
      <c r="AF102" s="180">
        <v>85</v>
      </c>
      <c r="AG102" s="180">
        <v>84</v>
      </c>
      <c r="AH102" s="180">
        <v>92</v>
      </c>
      <c r="AI102" s="180">
        <v>92</v>
      </c>
      <c r="AJ102" s="180">
        <v>86</v>
      </c>
      <c r="AK102" s="180">
        <v>97</v>
      </c>
      <c r="AL102" s="180">
        <v>79</v>
      </c>
      <c r="AM102" s="242">
        <v>81</v>
      </c>
      <c r="AN102" s="242">
        <v>92</v>
      </c>
      <c r="AO102" s="242">
        <v>82</v>
      </c>
      <c r="AP102" s="138">
        <v>79</v>
      </c>
      <c r="AQ102" s="98">
        <v>81</v>
      </c>
      <c r="AR102" s="98">
        <v>69</v>
      </c>
      <c r="AS102" s="98">
        <v>82</v>
      </c>
      <c r="AT102" s="98">
        <v>95</v>
      </c>
      <c r="AU102" s="98">
        <v>67</v>
      </c>
      <c r="AV102" s="98">
        <v>90</v>
      </c>
      <c r="AW102" s="98">
        <v>101</v>
      </c>
      <c r="AX102" s="98">
        <v>86</v>
      </c>
      <c r="AY102" s="98">
        <v>108</v>
      </c>
      <c r="AZ102" s="98">
        <v>86</v>
      </c>
      <c r="BA102" s="98">
        <v>83</v>
      </c>
      <c r="BB102" s="138">
        <v>85</v>
      </c>
      <c r="BC102" s="98">
        <v>68</v>
      </c>
      <c r="BD102" s="98">
        <v>73</v>
      </c>
      <c r="BE102" s="98">
        <v>85</v>
      </c>
      <c r="BF102" s="98">
        <v>89</v>
      </c>
      <c r="BG102" s="98">
        <v>97</v>
      </c>
      <c r="BH102" s="98">
        <v>87</v>
      </c>
      <c r="BI102" s="98">
        <v>106</v>
      </c>
      <c r="BJ102" s="98">
        <v>111</v>
      </c>
      <c r="BK102" s="98">
        <v>117</v>
      </c>
      <c r="BL102" s="98">
        <v>101</v>
      </c>
      <c r="BM102" s="98">
        <v>87</v>
      </c>
      <c r="BN102" s="439">
        <f t="shared" si="47"/>
        <v>1106</v>
      </c>
      <c r="BO102" s="98">
        <v>104</v>
      </c>
      <c r="BP102" s="98">
        <v>93</v>
      </c>
      <c r="BQ102" s="98">
        <v>82</v>
      </c>
      <c r="BR102" s="98">
        <v>95</v>
      </c>
      <c r="BS102" s="98">
        <v>94</v>
      </c>
      <c r="BT102" s="98">
        <v>91</v>
      </c>
      <c r="BU102" s="98">
        <v>92</v>
      </c>
      <c r="BV102" s="98">
        <v>95</v>
      </c>
      <c r="BW102" s="98">
        <v>93</v>
      </c>
      <c r="BX102" s="98">
        <v>100</v>
      </c>
      <c r="BY102" s="98">
        <v>81</v>
      </c>
      <c r="BZ102" s="98">
        <v>91</v>
      </c>
      <c r="CA102" s="478">
        <f t="shared" si="28"/>
        <v>1111</v>
      </c>
      <c r="CB102" s="138">
        <v>80</v>
      </c>
      <c r="CC102" s="98">
        <v>85</v>
      </c>
      <c r="CD102" s="98">
        <v>105</v>
      </c>
      <c r="CE102" s="98">
        <v>103</v>
      </c>
      <c r="CF102" s="98">
        <v>94</v>
      </c>
      <c r="CG102" s="98">
        <v>103</v>
      </c>
      <c r="CH102" s="98">
        <v>92</v>
      </c>
      <c r="CI102" s="98">
        <v>96</v>
      </c>
      <c r="CJ102" s="98">
        <v>111</v>
      </c>
      <c r="CK102" s="98">
        <v>108</v>
      </c>
      <c r="CL102" s="98">
        <v>95</v>
      </c>
      <c r="CM102" s="243">
        <v>106</v>
      </c>
      <c r="CN102" s="439">
        <f t="shared" ref="CN102:CN141" si="48">SUM(CB102:CM102)</f>
        <v>1178</v>
      </c>
      <c r="CO102" s="98">
        <v>79</v>
      </c>
      <c r="CP102" s="98">
        <v>88</v>
      </c>
      <c r="CQ102" s="98">
        <v>113</v>
      </c>
      <c r="CR102" s="98">
        <v>98</v>
      </c>
      <c r="CS102" s="98">
        <v>96</v>
      </c>
      <c r="CT102" s="98">
        <v>91</v>
      </c>
      <c r="CU102" s="98">
        <v>92</v>
      </c>
      <c r="CV102" s="98">
        <v>114</v>
      </c>
      <c r="CW102" s="98">
        <v>98</v>
      </c>
      <c r="CX102" s="98">
        <v>95</v>
      </c>
      <c r="CY102" s="98">
        <v>94</v>
      </c>
      <c r="CZ102" s="98">
        <v>93</v>
      </c>
      <c r="DA102" s="138">
        <v>110</v>
      </c>
      <c r="DB102" s="577">
        <f t="shared" si="24"/>
        <v>80</v>
      </c>
      <c r="DC102" s="491">
        <f t="shared" si="25"/>
        <v>79</v>
      </c>
      <c r="DD102" s="480">
        <f t="shared" si="26"/>
        <v>110</v>
      </c>
      <c r="DE102" s="365">
        <f t="shared" si="11"/>
        <v>39.240506329113934</v>
      </c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3"/>
      <c r="DX102" s="233"/>
      <c r="DY102" s="233"/>
      <c r="DZ102" s="233"/>
      <c r="EA102" s="233"/>
      <c r="EB102" s="233"/>
    </row>
    <row r="103" spans="1:3410" ht="20.100000000000001" customHeight="1" x14ac:dyDescent="0.25">
      <c r="A103" s="542"/>
      <c r="B103" s="172" t="s">
        <v>11</v>
      </c>
      <c r="C103" s="173" t="s">
        <v>12</v>
      </c>
      <c r="D103" s="177">
        <v>84</v>
      </c>
      <c r="E103" s="178">
        <v>72</v>
      </c>
      <c r="F103" s="178">
        <v>92</v>
      </c>
      <c r="G103" s="178">
        <v>71</v>
      </c>
      <c r="H103" s="178">
        <v>74</v>
      </c>
      <c r="I103" s="178">
        <v>69</v>
      </c>
      <c r="J103" s="178">
        <v>74</v>
      </c>
      <c r="K103" s="178">
        <v>40</v>
      </c>
      <c r="L103" s="178">
        <v>45</v>
      </c>
      <c r="M103" s="178">
        <v>41</v>
      </c>
      <c r="N103" s="178">
        <v>52</v>
      </c>
      <c r="O103" s="178">
        <v>53</v>
      </c>
      <c r="P103" s="170">
        <f t="shared" si="45"/>
        <v>767</v>
      </c>
      <c r="Q103" s="179">
        <v>29</v>
      </c>
      <c r="R103" s="179">
        <v>30</v>
      </c>
      <c r="S103" s="179">
        <v>48</v>
      </c>
      <c r="T103" s="179">
        <v>54</v>
      </c>
      <c r="U103" s="179">
        <v>50</v>
      </c>
      <c r="V103" s="179">
        <v>51</v>
      </c>
      <c r="W103" s="179">
        <v>54</v>
      </c>
      <c r="X103" s="179">
        <v>60</v>
      </c>
      <c r="Y103" s="179">
        <v>64</v>
      </c>
      <c r="Z103" s="179">
        <v>73</v>
      </c>
      <c r="AA103" s="180">
        <v>76</v>
      </c>
      <c r="AB103" s="180">
        <v>71</v>
      </c>
      <c r="AC103" s="170">
        <f t="shared" si="46"/>
        <v>660</v>
      </c>
      <c r="AD103" s="180">
        <v>62</v>
      </c>
      <c r="AE103" s="180">
        <v>64</v>
      </c>
      <c r="AF103" s="180">
        <v>90</v>
      </c>
      <c r="AG103" s="180">
        <v>89</v>
      </c>
      <c r="AH103" s="180">
        <v>90</v>
      </c>
      <c r="AI103" s="180">
        <v>83</v>
      </c>
      <c r="AJ103" s="180">
        <v>87</v>
      </c>
      <c r="AK103" s="180">
        <v>80</v>
      </c>
      <c r="AL103" s="180">
        <v>77</v>
      </c>
      <c r="AM103" s="242">
        <v>88</v>
      </c>
      <c r="AN103" s="242">
        <v>76</v>
      </c>
      <c r="AO103" s="242">
        <v>94</v>
      </c>
      <c r="AP103" s="138">
        <v>84</v>
      </c>
      <c r="AQ103" s="98">
        <v>78</v>
      </c>
      <c r="AR103" s="98">
        <v>106</v>
      </c>
      <c r="AS103" s="98">
        <v>67</v>
      </c>
      <c r="AT103" s="98">
        <v>102</v>
      </c>
      <c r="AU103" s="98">
        <v>102</v>
      </c>
      <c r="AV103" s="98">
        <v>90</v>
      </c>
      <c r="AW103" s="98">
        <v>109</v>
      </c>
      <c r="AX103" s="98">
        <v>80</v>
      </c>
      <c r="AY103" s="98">
        <v>94</v>
      </c>
      <c r="AZ103" s="98">
        <v>88</v>
      </c>
      <c r="BA103" s="98">
        <v>92</v>
      </c>
      <c r="BB103" s="138">
        <v>81</v>
      </c>
      <c r="BC103" s="98">
        <v>68</v>
      </c>
      <c r="BD103" s="98">
        <v>94</v>
      </c>
      <c r="BE103" s="98">
        <v>117</v>
      </c>
      <c r="BF103" s="98">
        <v>93</v>
      </c>
      <c r="BG103" s="98">
        <v>96</v>
      </c>
      <c r="BH103" s="98">
        <v>119</v>
      </c>
      <c r="BI103" s="98">
        <v>110</v>
      </c>
      <c r="BJ103" s="98">
        <v>106</v>
      </c>
      <c r="BK103" s="98">
        <v>112</v>
      </c>
      <c r="BL103" s="98">
        <v>90</v>
      </c>
      <c r="BM103" s="98">
        <v>96</v>
      </c>
      <c r="BN103" s="439">
        <f t="shared" si="47"/>
        <v>1182</v>
      </c>
      <c r="BO103" s="98">
        <v>102</v>
      </c>
      <c r="BP103" s="98">
        <v>93</v>
      </c>
      <c r="BQ103" s="98">
        <v>91</v>
      </c>
      <c r="BR103" s="98">
        <v>104</v>
      </c>
      <c r="BS103" s="98">
        <v>103</v>
      </c>
      <c r="BT103" s="98">
        <v>82</v>
      </c>
      <c r="BU103" s="98">
        <v>115</v>
      </c>
      <c r="BV103" s="98">
        <v>98</v>
      </c>
      <c r="BW103" s="98">
        <v>111</v>
      </c>
      <c r="BX103" s="98">
        <v>107</v>
      </c>
      <c r="BY103" s="98">
        <v>98</v>
      </c>
      <c r="BZ103" s="98">
        <v>109</v>
      </c>
      <c r="CA103" s="478">
        <f t="shared" si="28"/>
        <v>1213</v>
      </c>
      <c r="CB103" s="138">
        <v>103</v>
      </c>
      <c r="CC103" s="98">
        <v>88</v>
      </c>
      <c r="CD103" s="98">
        <v>112</v>
      </c>
      <c r="CE103" s="98">
        <v>109</v>
      </c>
      <c r="CF103" s="98">
        <v>105</v>
      </c>
      <c r="CG103" s="98">
        <v>118</v>
      </c>
      <c r="CH103" s="98">
        <v>123</v>
      </c>
      <c r="CI103" s="98">
        <v>114</v>
      </c>
      <c r="CJ103" s="98">
        <v>110</v>
      </c>
      <c r="CK103" s="98">
        <v>150</v>
      </c>
      <c r="CL103" s="98">
        <v>124</v>
      </c>
      <c r="CM103" s="243">
        <v>103</v>
      </c>
      <c r="CN103" s="439">
        <f t="shared" si="48"/>
        <v>1359</v>
      </c>
      <c r="CO103" s="98">
        <v>116</v>
      </c>
      <c r="CP103" s="98">
        <v>96</v>
      </c>
      <c r="CQ103" s="98">
        <v>115</v>
      </c>
      <c r="CR103" s="98">
        <v>116</v>
      </c>
      <c r="CS103" s="98">
        <v>100</v>
      </c>
      <c r="CT103" s="98">
        <v>62</v>
      </c>
      <c r="CU103" s="98">
        <v>26</v>
      </c>
      <c r="CV103" s="98">
        <v>116</v>
      </c>
      <c r="CW103" s="98">
        <v>138</v>
      </c>
      <c r="CX103" s="98">
        <v>126</v>
      </c>
      <c r="CY103" s="98">
        <v>110</v>
      </c>
      <c r="CZ103" s="98">
        <v>134</v>
      </c>
      <c r="DA103" s="138">
        <v>122</v>
      </c>
      <c r="DB103" s="577">
        <f t="shared" si="24"/>
        <v>103</v>
      </c>
      <c r="DC103" s="491">
        <f t="shared" si="25"/>
        <v>116</v>
      </c>
      <c r="DD103" s="480">
        <f t="shared" si="26"/>
        <v>122</v>
      </c>
      <c r="DE103" s="365">
        <f t="shared" si="11"/>
        <v>5.1724137931034475</v>
      </c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  <c r="DZ103" s="233"/>
      <c r="EA103" s="233"/>
      <c r="EB103" s="233"/>
    </row>
    <row r="104" spans="1:3410" ht="20.100000000000001" customHeight="1" x14ac:dyDescent="0.25">
      <c r="A104" s="542"/>
      <c r="B104" s="172" t="s">
        <v>13</v>
      </c>
      <c r="C104" s="130" t="s">
        <v>134</v>
      </c>
      <c r="D104" s="177">
        <v>261</v>
      </c>
      <c r="E104" s="178">
        <v>193</v>
      </c>
      <c r="F104" s="178">
        <v>244</v>
      </c>
      <c r="G104" s="178">
        <v>255</v>
      </c>
      <c r="H104" s="178">
        <v>211</v>
      </c>
      <c r="I104" s="178">
        <v>238</v>
      </c>
      <c r="J104" s="178">
        <v>319</v>
      </c>
      <c r="K104" s="178">
        <v>265</v>
      </c>
      <c r="L104" s="178">
        <v>282</v>
      </c>
      <c r="M104" s="178">
        <v>287</v>
      </c>
      <c r="N104" s="178">
        <v>306</v>
      </c>
      <c r="O104" s="178">
        <v>291</v>
      </c>
      <c r="P104" s="170">
        <f t="shared" si="45"/>
        <v>3152</v>
      </c>
      <c r="Q104" s="179">
        <v>305</v>
      </c>
      <c r="R104" s="179">
        <v>236</v>
      </c>
      <c r="S104" s="179">
        <v>279</v>
      </c>
      <c r="T104" s="179">
        <v>297</v>
      </c>
      <c r="U104" s="179">
        <v>253</v>
      </c>
      <c r="V104" s="179">
        <v>273</v>
      </c>
      <c r="W104" s="179">
        <v>286</v>
      </c>
      <c r="X104" s="179">
        <v>327</v>
      </c>
      <c r="Y104" s="179">
        <v>276</v>
      </c>
      <c r="Z104" s="179">
        <v>258</v>
      </c>
      <c r="AA104" s="180">
        <v>293</v>
      </c>
      <c r="AB104" s="180">
        <v>315</v>
      </c>
      <c r="AC104" s="170">
        <f t="shared" si="46"/>
        <v>3398</v>
      </c>
      <c r="AD104" s="180">
        <v>343</v>
      </c>
      <c r="AE104" s="180">
        <v>117</v>
      </c>
      <c r="AF104" s="180">
        <v>140</v>
      </c>
      <c r="AG104" s="180">
        <v>120</v>
      </c>
      <c r="AH104" s="180">
        <v>115</v>
      </c>
      <c r="AI104" s="251">
        <v>106</v>
      </c>
      <c r="AJ104" s="251">
        <v>115</v>
      </c>
      <c r="AK104" s="251">
        <v>118</v>
      </c>
      <c r="AL104" s="251">
        <v>120</v>
      </c>
      <c r="AM104" s="242">
        <v>110</v>
      </c>
      <c r="AN104" s="242">
        <v>110</v>
      </c>
      <c r="AO104" s="242">
        <v>106</v>
      </c>
      <c r="AP104" s="138">
        <v>116</v>
      </c>
      <c r="AQ104" s="98">
        <v>103</v>
      </c>
      <c r="AR104" s="98">
        <v>116</v>
      </c>
      <c r="AS104" s="98">
        <v>103</v>
      </c>
      <c r="AT104" s="98">
        <v>124</v>
      </c>
      <c r="AU104" s="98">
        <v>99</v>
      </c>
      <c r="AV104" s="98">
        <v>115</v>
      </c>
      <c r="AW104" s="98">
        <v>120</v>
      </c>
      <c r="AX104" s="98">
        <v>108</v>
      </c>
      <c r="AY104" s="98">
        <v>127</v>
      </c>
      <c r="AZ104" s="98">
        <v>103</v>
      </c>
      <c r="BA104" s="98">
        <v>102</v>
      </c>
      <c r="BB104" s="138">
        <v>114</v>
      </c>
      <c r="BC104" s="98">
        <v>24</v>
      </c>
      <c r="BD104" s="98">
        <v>20</v>
      </c>
      <c r="BE104" s="98">
        <v>22</v>
      </c>
      <c r="BF104" s="98">
        <v>21</v>
      </c>
      <c r="BG104" s="98">
        <v>19</v>
      </c>
      <c r="BH104" s="98">
        <v>22</v>
      </c>
      <c r="BI104" s="98">
        <v>19</v>
      </c>
      <c r="BJ104" s="98">
        <v>21</v>
      </c>
      <c r="BK104" s="98">
        <v>23</v>
      </c>
      <c r="BL104" s="98">
        <v>21</v>
      </c>
      <c r="BM104" s="98">
        <v>22</v>
      </c>
      <c r="BN104" s="439">
        <f t="shared" si="47"/>
        <v>348</v>
      </c>
      <c r="BO104" s="98">
        <v>21</v>
      </c>
      <c r="BP104" s="98">
        <v>20</v>
      </c>
      <c r="BQ104" s="98">
        <v>19</v>
      </c>
      <c r="BR104" s="98">
        <v>21</v>
      </c>
      <c r="BS104" s="98">
        <v>19</v>
      </c>
      <c r="BT104" s="98">
        <v>20</v>
      </c>
      <c r="BU104" s="98">
        <v>22</v>
      </c>
      <c r="BV104" s="98">
        <v>20</v>
      </c>
      <c r="BW104" s="98">
        <v>22</v>
      </c>
      <c r="BX104" s="98">
        <v>22</v>
      </c>
      <c r="BY104" s="98">
        <v>19</v>
      </c>
      <c r="BZ104" s="98">
        <v>22</v>
      </c>
      <c r="CA104" s="478">
        <f t="shared" si="28"/>
        <v>247</v>
      </c>
      <c r="CB104" s="138">
        <v>19</v>
      </c>
      <c r="CC104" s="98">
        <v>18</v>
      </c>
      <c r="CD104" s="98">
        <v>22</v>
      </c>
      <c r="CE104" s="98">
        <v>21</v>
      </c>
      <c r="CF104" s="98">
        <v>20</v>
      </c>
      <c r="CG104" s="98">
        <v>21</v>
      </c>
      <c r="CH104" s="98">
        <v>21</v>
      </c>
      <c r="CI104" s="98">
        <v>20</v>
      </c>
      <c r="CJ104" s="98">
        <v>22</v>
      </c>
      <c r="CK104" s="98">
        <v>22</v>
      </c>
      <c r="CL104" s="98">
        <v>20</v>
      </c>
      <c r="CM104" s="243">
        <v>22</v>
      </c>
      <c r="CN104" s="439">
        <f t="shared" si="48"/>
        <v>248</v>
      </c>
      <c r="CO104" s="98">
        <v>19</v>
      </c>
      <c r="CP104" s="98">
        <v>19</v>
      </c>
      <c r="CQ104" s="98">
        <v>22</v>
      </c>
      <c r="CR104" s="98">
        <v>21</v>
      </c>
      <c r="CS104" s="98">
        <v>20</v>
      </c>
      <c r="CT104" s="98">
        <v>21</v>
      </c>
      <c r="CU104" s="98">
        <v>21</v>
      </c>
      <c r="CV104" s="98">
        <v>23</v>
      </c>
      <c r="CW104" s="98">
        <v>22</v>
      </c>
      <c r="CX104" s="98">
        <v>21</v>
      </c>
      <c r="CY104" s="98">
        <v>21</v>
      </c>
      <c r="CZ104" s="98">
        <v>23</v>
      </c>
      <c r="DA104" s="138">
        <v>19</v>
      </c>
      <c r="DB104" s="577">
        <f t="shared" si="24"/>
        <v>19</v>
      </c>
      <c r="DC104" s="491">
        <f t="shared" si="25"/>
        <v>19</v>
      </c>
      <c r="DD104" s="480">
        <f t="shared" si="26"/>
        <v>19</v>
      </c>
      <c r="DE104" s="365">
        <f t="shared" si="11"/>
        <v>0</v>
      </c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  <c r="DZ104" s="233"/>
      <c r="EA104" s="233"/>
      <c r="EB104" s="233"/>
    </row>
    <row r="105" spans="1:3410" ht="20.100000000000001" customHeight="1" x14ac:dyDescent="0.25">
      <c r="A105" s="542"/>
      <c r="B105" s="172" t="s">
        <v>14</v>
      </c>
      <c r="C105" s="130" t="s">
        <v>135</v>
      </c>
      <c r="D105" s="177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3</v>
      </c>
      <c r="J105" s="178">
        <v>21</v>
      </c>
      <c r="K105" s="178">
        <v>29</v>
      </c>
      <c r="L105" s="178">
        <v>44</v>
      </c>
      <c r="M105" s="178">
        <v>44</v>
      </c>
      <c r="N105" s="178">
        <v>40</v>
      </c>
      <c r="O105" s="178">
        <v>41</v>
      </c>
      <c r="P105" s="170">
        <f t="shared" si="45"/>
        <v>222</v>
      </c>
      <c r="Q105" s="179">
        <v>38</v>
      </c>
      <c r="R105" s="179">
        <v>36</v>
      </c>
      <c r="S105" s="179">
        <v>46</v>
      </c>
      <c r="T105" s="179">
        <v>42</v>
      </c>
      <c r="U105" s="179">
        <v>43</v>
      </c>
      <c r="V105" s="179">
        <v>40</v>
      </c>
      <c r="W105" s="179">
        <v>42</v>
      </c>
      <c r="X105" s="179">
        <v>42</v>
      </c>
      <c r="Y105" s="179">
        <v>43</v>
      </c>
      <c r="Z105" s="179">
        <v>43</v>
      </c>
      <c r="AA105" s="180">
        <v>42</v>
      </c>
      <c r="AB105" s="180">
        <v>43</v>
      </c>
      <c r="AC105" s="170">
        <f t="shared" si="46"/>
        <v>500</v>
      </c>
      <c r="AD105" s="180">
        <v>42</v>
      </c>
      <c r="AE105" s="180">
        <v>40</v>
      </c>
      <c r="AF105" s="180">
        <v>42</v>
      </c>
      <c r="AG105" s="180">
        <v>42</v>
      </c>
      <c r="AH105" s="180">
        <v>42</v>
      </c>
      <c r="AI105" s="180">
        <v>40</v>
      </c>
      <c r="AJ105" s="180">
        <v>22</v>
      </c>
      <c r="AK105" s="180">
        <v>23</v>
      </c>
      <c r="AL105" s="180">
        <v>22</v>
      </c>
      <c r="AM105" s="242">
        <v>21</v>
      </c>
      <c r="AN105" s="242">
        <v>21</v>
      </c>
      <c r="AO105" s="242">
        <v>20</v>
      </c>
      <c r="AP105" s="138">
        <v>21</v>
      </c>
      <c r="AQ105" s="98">
        <v>19</v>
      </c>
      <c r="AR105" s="98">
        <v>22</v>
      </c>
      <c r="AS105" s="98">
        <v>19</v>
      </c>
      <c r="AT105" s="98">
        <v>22</v>
      </c>
      <c r="AU105" s="98">
        <v>19</v>
      </c>
      <c r="AV105" s="98">
        <v>21</v>
      </c>
      <c r="AW105" s="98">
        <v>22</v>
      </c>
      <c r="AX105" s="98">
        <v>20</v>
      </c>
      <c r="AY105" s="98">
        <v>23</v>
      </c>
      <c r="AZ105" s="98">
        <v>20</v>
      </c>
      <c r="BA105" s="98">
        <v>19</v>
      </c>
      <c r="BB105" s="138">
        <v>21</v>
      </c>
      <c r="BC105" s="98">
        <v>18</v>
      </c>
      <c r="BD105" s="98">
        <v>20</v>
      </c>
      <c r="BE105" s="98">
        <v>22</v>
      </c>
      <c r="BF105" s="98">
        <v>21</v>
      </c>
      <c r="BG105" s="98">
        <v>19</v>
      </c>
      <c r="BH105" s="98">
        <v>22</v>
      </c>
      <c r="BI105" s="98">
        <v>21</v>
      </c>
      <c r="BJ105" s="98">
        <v>21</v>
      </c>
      <c r="BK105" s="98">
        <v>23</v>
      </c>
      <c r="BL105" s="98">
        <v>21</v>
      </c>
      <c r="BM105" s="98">
        <v>21</v>
      </c>
      <c r="BN105" s="439">
        <f t="shared" si="47"/>
        <v>250</v>
      </c>
      <c r="BO105" s="98">
        <v>21</v>
      </c>
      <c r="BP105" s="98">
        <v>20</v>
      </c>
      <c r="BQ105" s="98">
        <v>19</v>
      </c>
      <c r="BR105" s="98">
        <v>21</v>
      </c>
      <c r="BS105" s="98">
        <v>21</v>
      </c>
      <c r="BT105" s="98">
        <v>20</v>
      </c>
      <c r="BU105" s="98">
        <v>22</v>
      </c>
      <c r="BV105" s="98">
        <v>20</v>
      </c>
      <c r="BW105" s="98">
        <v>22</v>
      </c>
      <c r="BX105" s="98">
        <v>22</v>
      </c>
      <c r="BY105" s="98">
        <v>19</v>
      </c>
      <c r="BZ105" s="98">
        <v>22</v>
      </c>
      <c r="CA105" s="478">
        <f t="shared" si="28"/>
        <v>249</v>
      </c>
      <c r="CB105" s="138">
        <v>20</v>
      </c>
      <c r="CC105" s="98">
        <v>18</v>
      </c>
      <c r="CD105" s="98">
        <v>22</v>
      </c>
      <c r="CE105" s="98">
        <v>21</v>
      </c>
      <c r="CF105" s="98">
        <v>20</v>
      </c>
      <c r="CG105" s="98">
        <v>21</v>
      </c>
      <c r="CH105" s="98">
        <v>21</v>
      </c>
      <c r="CI105" s="98">
        <v>20</v>
      </c>
      <c r="CJ105" s="98">
        <v>22</v>
      </c>
      <c r="CK105" s="98">
        <v>22</v>
      </c>
      <c r="CL105" s="98">
        <v>20</v>
      </c>
      <c r="CM105" s="243">
        <v>22</v>
      </c>
      <c r="CN105" s="439">
        <f t="shared" si="48"/>
        <v>249</v>
      </c>
      <c r="CO105" s="98">
        <v>20</v>
      </c>
      <c r="CP105" s="98">
        <v>19</v>
      </c>
      <c r="CQ105" s="98">
        <v>22</v>
      </c>
      <c r="CR105" s="98">
        <v>21</v>
      </c>
      <c r="CS105" s="98">
        <v>20</v>
      </c>
      <c r="CT105" s="98">
        <v>21</v>
      </c>
      <c r="CU105" s="98">
        <v>21</v>
      </c>
      <c r="CV105" s="98">
        <v>23</v>
      </c>
      <c r="CW105" s="98">
        <v>22</v>
      </c>
      <c r="CX105" s="98">
        <v>21</v>
      </c>
      <c r="CY105" s="98">
        <v>21</v>
      </c>
      <c r="CZ105" s="98">
        <v>21</v>
      </c>
      <c r="DA105" s="138">
        <v>21</v>
      </c>
      <c r="DB105" s="577">
        <f t="shared" si="24"/>
        <v>20</v>
      </c>
      <c r="DC105" s="491">
        <f t="shared" si="25"/>
        <v>20</v>
      </c>
      <c r="DD105" s="480">
        <f t="shared" si="26"/>
        <v>21</v>
      </c>
      <c r="DE105" s="365">
        <f t="shared" si="11"/>
        <v>5.0000000000000044</v>
      </c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  <c r="DZ105" s="233"/>
      <c r="EA105" s="233"/>
      <c r="EB105" s="233"/>
    </row>
    <row r="106" spans="1:3410" ht="20.100000000000001" customHeight="1" x14ac:dyDescent="0.25">
      <c r="A106" s="542"/>
      <c r="B106" s="172" t="s">
        <v>15</v>
      </c>
      <c r="C106" s="173" t="s">
        <v>16</v>
      </c>
      <c r="D106" s="177">
        <v>16</v>
      </c>
      <c r="E106" s="178">
        <v>16</v>
      </c>
      <c r="F106" s="178">
        <v>15</v>
      </c>
      <c r="G106" s="178">
        <v>12</v>
      </c>
      <c r="H106" s="178">
        <v>24</v>
      </c>
      <c r="I106" s="178">
        <v>20</v>
      </c>
      <c r="J106" s="178">
        <v>7</v>
      </c>
      <c r="K106" s="178">
        <v>6</v>
      </c>
      <c r="L106" s="178">
        <v>7</v>
      </c>
      <c r="M106" s="178">
        <v>1</v>
      </c>
      <c r="N106" s="178">
        <v>2</v>
      </c>
      <c r="O106" s="178">
        <v>13</v>
      </c>
      <c r="P106" s="170">
        <f t="shared" si="45"/>
        <v>139</v>
      </c>
      <c r="Q106" s="179">
        <v>3</v>
      </c>
      <c r="R106" s="179">
        <v>2</v>
      </c>
      <c r="S106" s="179">
        <v>17</v>
      </c>
      <c r="T106" s="179">
        <v>29</v>
      </c>
      <c r="U106" s="179">
        <v>21</v>
      </c>
      <c r="V106" s="179">
        <v>2</v>
      </c>
      <c r="W106" s="179">
        <v>2</v>
      </c>
      <c r="X106" s="179"/>
      <c r="Y106" s="179">
        <v>2</v>
      </c>
      <c r="Z106" s="179">
        <v>7</v>
      </c>
      <c r="AA106" s="180">
        <v>11</v>
      </c>
      <c r="AB106" s="180">
        <v>6</v>
      </c>
      <c r="AC106" s="170">
        <f t="shared" si="46"/>
        <v>102</v>
      </c>
      <c r="AD106" s="180">
        <v>2</v>
      </c>
      <c r="AE106" s="180">
        <v>3</v>
      </c>
      <c r="AF106" s="180">
        <v>4</v>
      </c>
      <c r="AG106" s="180">
        <v>2</v>
      </c>
      <c r="AH106" s="180">
        <v>6</v>
      </c>
      <c r="AI106" s="180">
        <v>2</v>
      </c>
      <c r="AJ106" s="180">
        <v>0</v>
      </c>
      <c r="AK106" s="180">
        <v>2</v>
      </c>
      <c r="AL106" s="180">
        <v>1</v>
      </c>
      <c r="AM106" s="180">
        <v>0</v>
      </c>
      <c r="AN106" s="180">
        <v>0</v>
      </c>
      <c r="AO106" s="180">
        <v>2</v>
      </c>
      <c r="AP106" s="138">
        <v>2</v>
      </c>
      <c r="AQ106" s="98">
        <v>3</v>
      </c>
      <c r="AR106" s="98">
        <v>1</v>
      </c>
      <c r="AS106" s="98">
        <v>0</v>
      </c>
      <c r="AT106" s="98">
        <v>0</v>
      </c>
      <c r="AU106" s="98">
        <v>0</v>
      </c>
      <c r="AV106" s="98">
        <v>1</v>
      </c>
      <c r="AW106" s="98">
        <v>0</v>
      </c>
      <c r="AX106" s="98">
        <v>0</v>
      </c>
      <c r="AY106" s="98">
        <v>0</v>
      </c>
      <c r="AZ106" s="98">
        <v>0</v>
      </c>
      <c r="BA106" s="98">
        <v>0</v>
      </c>
      <c r="BB106" s="13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2</v>
      </c>
      <c r="BI106" s="98">
        <v>0</v>
      </c>
      <c r="BJ106" s="98">
        <v>0</v>
      </c>
      <c r="BK106" s="98">
        <v>0</v>
      </c>
      <c r="BL106" s="98">
        <v>0</v>
      </c>
      <c r="BM106" s="98">
        <v>1</v>
      </c>
      <c r="BN106" s="439">
        <f t="shared" si="47"/>
        <v>3</v>
      </c>
      <c r="BO106" s="98">
        <v>0</v>
      </c>
      <c r="BP106" s="98">
        <v>0</v>
      </c>
      <c r="BQ106" s="98">
        <v>0</v>
      </c>
      <c r="BR106" s="98">
        <v>0</v>
      </c>
      <c r="BS106" s="98">
        <v>1</v>
      </c>
      <c r="BT106" s="98">
        <v>0</v>
      </c>
      <c r="BU106" s="98">
        <v>2</v>
      </c>
      <c r="BV106" s="98">
        <v>0</v>
      </c>
      <c r="BW106" s="98">
        <v>0</v>
      </c>
      <c r="BX106" s="98">
        <v>3</v>
      </c>
      <c r="BY106" s="98">
        <v>0</v>
      </c>
      <c r="BZ106" s="98">
        <v>0</v>
      </c>
      <c r="CA106" s="478">
        <f t="shared" si="28"/>
        <v>6</v>
      </c>
      <c r="CB106" s="138">
        <v>1</v>
      </c>
      <c r="CC106" s="98">
        <v>2</v>
      </c>
      <c r="CD106" s="98">
        <v>1</v>
      </c>
      <c r="CE106" s="98">
        <v>0</v>
      </c>
      <c r="CF106" s="98">
        <v>1</v>
      </c>
      <c r="CG106" s="98">
        <v>0</v>
      </c>
      <c r="CH106" s="98">
        <v>0</v>
      </c>
      <c r="CI106" s="98">
        <v>2</v>
      </c>
      <c r="CJ106" s="98">
        <v>1</v>
      </c>
      <c r="CK106" s="98">
        <v>0</v>
      </c>
      <c r="CL106" s="98">
        <v>0</v>
      </c>
      <c r="CM106" s="243">
        <v>3</v>
      </c>
      <c r="CN106" s="439">
        <f t="shared" si="48"/>
        <v>11</v>
      </c>
      <c r="CO106" s="98">
        <v>0</v>
      </c>
      <c r="CP106" s="98">
        <v>0</v>
      </c>
      <c r="CQ106" s="98">
        <v>1</v>
      </c>
      <c r="CR106" s="98">
        <v>1</v>
      </c>
      <c r="CS106" s="98">
        <v>1</v>
      </c>
      <c r="CT106" s="98">
        <v>1</v>
      </c>
      <c r="CU106" s="98">
        <v>1</v>
      </c>
      <c r="CV106" s="98">
        <v>2</v>
      </c>
      <c r="CW106" s="98">
        <v>2</v>
      </c>
      <c r="CX106" s="98">
        <v>1</v>
      </c>
      <c r="CY106" s="98">
        <v>0</v>
      </c>
      <c r="CZ106" s="98">
        <v>0</v>
      </c>
      <c r="DA106" s="138">
        <v>0</v>
      </c>
      <c r="DB106" s="577">
        <f t="shared" si="24"/>
        <v>1</v>
      </c>
      <c r="DC106" s="491">
        <f t="shared" si="25"/>
        <v>0</v>
      </c>
      <c r="DD106" s="480">
        <f t="shared" si="26"/>
        <v>0</v>
      </c>
      <c r="DE106" s="365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</row>
    <row r="107" spans="1:3410" ht="20.100000000000001" customHeight="1" x14ac:dyDescent="0.25">
      <c r="A107" s="542"/>
      <c r="B107" s="172" t="s">
        <v>19</v>
      </c>
      <c r="C107" s="173" t="s">
        <v>20</v>
      </c>
      <c r="D107" s="177">
        <v>257</v>
      </c>
      <c r="E107" s="178">
        <v>212</v>
      </c>
      <c r="F107" s="178">
        <v>236</v>
      </c>
      <c r="G107" s="178">
        <v>254</v>
      </c>
      <c r="H107" s="178">
        <v>230</v>
      </c>
      <c r="I107" s="178">
        <v>237</v>
      </c>
      <c r="J107" s="178">
        <v>265</v>
      </c>
      <c r="K107" s="178">
        <v>232</v>
      </c>
      <c r="L107" s="178">
        <v>263</v>
      </c>
      <c r="M107" s="178">
        <v>235</v>
      </c>
      <c r="N107" s="178">
        <v>246</v>
      </c>
      <c r="O107" s="178">
        <v>256</v>
      </c>
      <c r="P107" s="170">
        <f t="shared" si="45"/>
        <v>2923</v>
      </c>
      <c r="Q107" s="179">
        <v>236</v>
      </c>
      <c r="R107" s="179">
        <v>211</v>
      </c>
      <c r="S107" s="179">
        <v>274</v>
      </c>
      <c r="T107" s="179">
        <v>250</v>
      </c>
      <c r="U107" s="179">
        <v>253</v>
      </c>
      <c r="V107" s="179">
        <v>241</v>
      </c>
      <c r="W107" s="179">
        <v>259</v>
      </c>
      <c r="X107" s="179">
        <v>266</v>
      </c>
      <c r="Y107" s="179">
        <v>268</v>
      </c>
      <c r="Z107" s="179">
        <v>253</v>
      </c>
      <c r="AA107" s="180">
        <v>245</v>
      </c>
      <c r="AB107" s="180">
        <v>279</v>
      </c>
      <c r="AC107" s="170">
        <f t="shared" si="46"/>
        <v>3035</v>
      </c>
      <c r="AD107" s="180">
        <v>235</v>
      </c>
      <c r="AE107" s="180">
        <v>238</v>
      </c>
      <c r="AF107" s="180">
        <v>243</v>
      </c>
      <c r="AG107" s="180">
        <v>229</v>
      </c>
      <c r="AH107" s="180">
        <v>261</v>
      </c>
      <c r="AI107" s="180">
        <v>247</v>
      </c>
      <c r="AJ107" s="180">
        <v>266</v>
      </c>
      <c r="AK107" s="180">
        <v>404</v>
      </c>
      <c r="AL107" s="180">
        <v>385</v>
      </c>
      <c r="AM107" s="242">
        <v>323</v>
      </c>
      <c r="AN107" s="242">
        <v>377</v>
      </c>
      <c r="AO107" s="242">
        <v>397</v>
      </c>
      <c r="AP107" s="138">
        <v>371</v>
      </c>
      <c r="AQ107" s="98">
        <v>372</v>
      </c>
      <c r="AR107" s="98">
        <v>449</v>
      </c>
      <c r="AS107" s="98">
        <v>351</v>
      </c>
      <c r="AT107" s="98">
        <v>435</v>
      </c>
      <c r="AU107" s="98">
        <v>371</v>
      </c>
      <c r="AV107" s="98">
        <v>387</v>
      </c>
      <c r="AW107" s="98">
        <v>416</v>
      </c>
      <c r="AX107" s="98">
        <v>382</v>
      </c>
      <c r="AY107" s="98">
        <v>413</v>
      </c>
      <c r="AZ107" s="98">
        <v>359</v>
      </c>
      <c r="BA107" s="98">
        <v>372</v>
      </c>
      <c r="BB107" s="138">
        <v>384</v>
      </c>
      <c r="BC107" s="98">
        <v>308</v>
      </c>
      <c r="BD107" s="98">
        <v>380</v>
      </c>
      <c r="BE107" s="98">
        <v>394</v>
      </c>
      <c r="BF107" s="98">
        <v>398</v>
      </c>
      <c r="BG107" s="98">
        <v>356</v>
      </c>
      <c r="BH107" s="98">
        <v>419</v>
      </c>
      <c r="BI107" s="98">
        <v>396</v>
      </c>
      <c r="BJ107" s="98">
        <v>394</v>
      </c>
      <c r="BK107" s="98">
        <v>442</v>
      </c>
      <c r="BL107" s="98">
        <v>434</v>
      </c>
      <c r="BM107" s="98">
        <v>449</v>
      </c>
      <c r="BN107" s="439">
        <f t="shared" si="47"/>
        <v>4754</v>
      </c>
      <c r="BO107" s="98">
        <v>444</v>
      </c>
      <c r="BP107" s="98">
        <v>407</v>
      </c>
      <c r="BQ107" s="98">
        <v>386</v>
      </c>
      <c r="BR107" s="98">
        <v>429</v>
      </c>
      <c r="BS107" s="98">
        <v>437</v>
      </c>
      <c r="BT107" s="98">
        <v>417</v>
      </c>
      <c r="BU107" s="98">
        <v>481</v>
      </c>
      <c r="BV107" s="98">
        <v>475</v>
      </c>
      <c r="BW107" s="98">
        <v>501</v>
      </c>
      <c r="BX107" s="98">
        <v>488</v>
      </c>
      <c r="BY107" s="98">
        <v>418</v>
      </c>
      <c r="BZ107" s="98">
        <v>482</v>
      </c>
      <c r="CA107" s="478">
        <f t="shared" si="28"/>
        <v>5365</v>
      </c>
      <c r="CB107" s="138">
        <v>396</v>
      </c>
      <c r="CC107" s="98">
        <v>362</v>
      </c>
      <c r="CD107" s="98">
        <v>448</v>
      </c>
      <c r="CE107" s="98">
        <v>419</v>
      </c>
      <c r="CF107" s="98">
        <v>439</v>
      </c>
      <c r="CG107" s="98">
        <v>437</v>
      </c>
      <c r="CH107" s="98">
        <v>463</v>
      </c>
      <c r="CI107" s="98">
        <v>412</v>
      </c>
      <c r="CJ107" s="98">
        <v>472</v>
      </c>
      <c r="CK107" s="98">
        <v>504</v>
      </c>
      <c r="CL107" s="98">
        <v>455</v>
      </c>
      <c r="CM107" s="243">
        <v>519</v>
      </c>
      <c r="CN107" s="439">
        <f t="shared" si="48"/>
        <v>5326</v>
      </c>
      <c r="CO107" s="98">
        <v>439</v>
      </c>
      <c r="CP107" s="98">
        <v>424</v>
      </c>
      <c r="CQ107" s="98">
        <v>495</v>
      </c>
      <c r="CR107" s="98">
        <v>487</v>
      </c>
      <c r="CS107" s="98">
        <v>480</v>
      </c>
      <c r="CT107" s="98">
        <v>493</v>
      </c>
      <c r="CU107" s="98">
        <v>435</v>
      </c>
      <c r="CV107" s="98">
        <v>541</v>
      </c>
      <c r="CW107" s="98">
        <v>564</v>
      </c>
      <c r="CX107" s="98">
        <v>530</v>
      </c>
      <c r="CY107" s="98">
        <v>549</v>
      </c>
      <c r="CZ107" s="98">
        <v>575</v>
      </c>
      <c r="DA107" s="138">
        <v>523</v>
      </c>
      <c r="DB107" s="577">
        <f t="shared" si="24"/>
        <v>396</v>
      </c>
      <c r="DC107" s="491">
        <f t="shared" si="25"/>
        <v>439</v>
      </c>
      <c r="DD107" s="480">
        <f t="shared" si="26"/>
        <v>523</v>
      </c>
      <c r="DE107" s="365">
        <f t="shared" si="11"/>
        <v>19.134396355353079</v>
      </c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3"/>
    </row>
    <row r="108" spans="1:3410" ht="20.100000000000001" customHeight="1" x14ac:dyDescent="0.25">
      <c r="A108" s="542"/>
      <c r="B108" s="110" t="s">
        <v>26</v>
      </c>
      <c r="C108" s="130" t="s">
        <v>124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170">
        <f t="shared" si="45"/>
        <v>0</v>
      </c>
      <c r="Q108" s="179">
        <v>0</v>
      </c>
      <c r="R108" s="179">
        <v>0</v>
      </c>
      <c r="S108" s="179">
        <v>0</v>
      </c>
      <c r="T108" s="179">
        <v>0</v>
      </c>
      <c r="U108" s="179">
        <v>0</v>
      </c>
      <c r="V108" s="179">
        <v>0</v>
      </c>
      <c r="W108" s="179">
        <v>0</v>
      </c>
      <c r="X108" s="179">
        <v>0</v>
      </c>
      <c r="Y108" s="179">
        <v>0</v>
      </c>
      <c r="Z108" s="179">
        <v>0</v>
      </c>
      <c r="AA108" s="180">
        <v>0</v>
      </c>
      <c r="AB108" s="180">
        <v>0</v>
      </c>
      <c r="AC108" s="170">
        <f t="shared" si="46"/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80">
        <v>0</v>
      </c>
      <c r="AK108" s="180">
        <v>0</v>
      </c>
      <c r="AL108" s="180">
        <v>0</v>
      </c>
      <c r="AM108" s="180">
        <v>0</v>
      </c>
      <c r="AN108" s="180">
        <v>0</v>
      </c>
      <c r="AO108" s="180">
        <v>0</v>
      </c>
      <c r="AP108" s="250">
        <v>0</v>
      </c>
      <c r="AQ108" s="180">
        <v>0</v>
      </c>
      <c r="AR108" s="180">
        <v>0</v>
      </c>
      <c r="AS108" s="180">
        <v>0</v>
      </c>
      <c r="AT108" s="180">
        <v>0</v>
      </c>
      <c r="AU108" s="180">
        <v>0</v>
      </c>
      <c r="AV108" s="180">
        <v>0</v>
      </c>
      <c r="AW108" s="180">
        <v>0</v>
      </c>
      <c r="AX108" s="180">
        <v>0</v>
      </c>
      <c r="AY108" s="180">
        <v>0</v>
      </c>
      <c r="AZ108" s="180">
        <v>0</v>
      </c>
      <c r="BA108" s="180">
        <v>0</v>
      </c>
      <c r="BB108" s="250">
        <v>0</v>
      </c>
      <c r="BC108" s="180">
        <v>0</v>
      </c>
      <c r="BD108" s="180">
        <v>0</v>
      </c>
      <c r="BE108" s="180">
        <v>0</v>
      </c>
      <c r="BF108" s="180">
        <v>0</v>
      </c>
      <c r="BG108" s="180">
        <v>0</v>
      </c>
      <c r="BH108" s="180">
        <v>0</v>
      </c>
      <c r="BI108" s="180">
        <v>0</v>
      </c>
      <c r="BJ108" s="180">
        <v>0</v>
      </c>
      <c r="BK108" s="180">
        <v>0</v>
      </c>
      <c r="BL108" s="180">
        <v>0</v>
      </c>
      <c r="BM108" s="180">
        <v>0</v>
      </c>
      <c r="BN108" s="439">
        <f t="shared" si="47"/>
        <v>0</v>
      </c>
      <c r="BO108" s="180">
        <v>0</v>
      </c>
      <c r="BP108" s="180">
        <v>0</v>
      </c>
      <c r="BQ108" s="180">
        <v>0</v>
      </c>
      <c r="BR108" s="180">
        <v>0</v>
      </c>
      <c r="BS108" s="180">
        <v>0</v>
      </c>
      <c r="BT108" s="180">
        <v>0</v>
      </c>
      <c r="BU108" s="180">
        <v>0</v>
      </c>
      <c r="BV108" s="180">
        <v>0</v>
      </c>
      <c r="BW108" s="180">
        <v>12</v>
      </c>
      <c r="BX108" s="180">
        <v>50</v>
      </c>
      <c r="BY108" s="180">
        <v>12</v>
      </c>
      <c r="BZ108" s="180">
        <v>26</v>
      </c>
      <c r="CA108" s="478">
        <f t="shared" si="28"/>
        <v>100</v>
      </c>
      <c r="CB108" s="250">
        <v>16</v>
      </c>
      <c r="CC108" s="180">
        <v>22</v>
      </c>
      <c r="CD108" s="180">
        <v>17</v>
      </c>
      <c r="CE108" s="180">
        <v>38</v>
      </c>
      <c r="CF108" s="180">
        <v>33</v>
      </c>
      <c r="CG108" s="180">
        <v>20</v>
      </c>
      <c r="CH108" s="180">
        <v>20</v>
      </c>
      <c r="CI108" s="180">
        <v>15</v>
      </c>
      <c r="CJ108" s="180">
        <v>6</v>
      </c>
      <c r="CK108" s="180">
        <v>9</v>
      </c>
      <c r="CL108" s="180">
        <v>16</v>
      </c>
      <c r="CM108" s="434">
        <v>23</v>
      </c>
      <c r="CN108" s="439">
        <f t="shared" si="48"/>
        <v>235</v>
      </c>
      <c r="CO108" s="180">
        <v>27</v>
      </c>
      <c r="CP108" s="180">
        <v>23</v>
      </c>
      <c r="CQ108" s="180">
        <v>44</v>
      </c>
      <c r="CR108" s="180">
        <v>34</v>
      </c>
      <c r="CS108" s="180">
        <v>35</v>
      </c>
      <c r="CT108" s="180">
        <v>28</v>
      </c>
      <c r="CU108" s="180">
        <v>32</v>
      </c>
      <c r="CV108" s="180">
        <v>48</v>
      </c>
      <c r="CW108" s="180">
        <v>45</v>
      </c>
      <c r="CX108" s="180">
        <v>71</v>
      </c>
      <c r="CY108" s="180">
        <v>53</v>
      </c>
      <c r="CZ108" s="180">
        <v>53</v>
      </c>
      <c r="DA108" s="250">
        <v>18</v>
      </c>
      <c r="DB108" s="577">
        <f t="shared" si="24"/>
        <v>16</v>
      </c>
      <c r="DC108" s="491">
        <f t="shared" si="25"/>
        <v>27</v>
      </c>
      <c r="DD108" s="480">
        <f t="shared" si="26"/>
        <v>18</v>
      </c>
      <c r="DE108" s="365">
        <f t="shared" si="11"/>
        <v>-33.333333333333336</v>
      </c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</row>
    <row r="109" spans="1:3410" ht="20.100000000000001" customHeight="1" x14ac:dyDescent="0.25">
      <c r="A109" s="542"/>
      <c r="B109" s="110" t="s">
        <v>150</v>
      </c>
      <c r="C109" s="130" t="s">
        <v>154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7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234</v>
      </c>
      <c r="CA109" s="478">
        <f t="shared" si="28"/>
        <v>234</v>
      </c>
      <c r="CB109" s="138">
        <v>225</v>
      </c>
      <c r="CC109" s="98">
        <v>205</v>
      </c>
      <c r="CD109" s="98">
        <v>265</v>
      </c>
      <c r="CE109" s="98">
        <v>245</v>
      </c>
      <c r="CF109" s="98">
        <v>225</v>
      </c>
      <c r="CG109" s="98">
        <v>256</v>
      </c>
      <c r="CH109" s="98">
        <v>247</v>
      </c>
      <c r="CI109" s="98">
        <v>242</v>
      </c>
      <c r="CJ109" s="98">
        <v>261</v>
      </c>
      <c r="CK109" s="98">
        <v>268</v>
      </c>
      <c r="CL109" s="98">
        <v>244</v>
      </c>
      <c r="CM109" s="243">
        <v>272</v>
      </c>
      <c r="CN109" s="439">
        <f t="shared" si="48"/>
        <v>2955</v>
      </c>
      <c r="CO109" s="98">
        <v>240</v>
      </c>
      <c r="CP109" s="98">
        <v>239</v>
      </c>
      <c r="CQ109" s="98">
        <v>255</v>
      </c>
      <c r="CR109" s="98">
        <v>240</v>
      </c>
      <c r="CS109" s="98">
        <v>244</v>
      </c>
      <c r="CT109" s="98">
        <v>250</v>
      </c>
      <c r="CU109" s="98">
        <v>242</v>
      </c>
      <c r="CV109" s="98">
        <v>266</v>
      </c>
      <c r="CW109" s="98">
        <v>264</v>
      </c>
      <c r="CX109" s="98">
        <v>239</v>
      </c>
      <c r="CY109" s="98">
        <v>241</v>
      </c>
      <c r="CZ109" s="98">
        <v>256</v>
      </c>
      <c r="DA109" s="138">
        <v>243</v>
      </c>
      <c r="DB109" s="577">
        <f t="shared" si="24"/>
        <v>225</v>
      </c>
      <c r="DC109" s="491">
        <f t="shared" si="25"/>
        <v>240</v>
      </c>
      <c r="DD109" s="480">
        <f t="shared" si="26"/>
        <v>243</v>
      </c>
      <c r="DE109" s="365">
        <f t="shared" si="11"/>
        <v>1.2499999999999956</v>
      </c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3"/>
      <c r="DZ109" s="233"/>
      <c r="EA109" s="233"/>
      <c r="EB109" s="233"/>
    </row>
    <row r="110" spans="1:3410" ht="20.100000000000001" customHeight="1" x14ac:dyDescent="0.25">
      <c r="A110" s="542"/>
      <c r="B110" s="110" t="s">
        <v>148</v>
      </c>
      <c r="C110" s="130" t="s">
        <v>153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178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39">
        <f t="shared" si="47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161</v>
      </c>
      <c r="CA110" s="478">
        <f t="shared" si="28"/>
        <v>161</v>
      </c>
      <c r="CB110" s="138">
        <v>155</v>
      </c>
      <c r="CC110" s="98">
        <v>127</v>
      </c>
      <c r="CD110" s="98">
        <v>178</v>
      </c>
      <c r="CE110" s="98">
        <v>148</v>
      </c>
      <c r="CF110" s="98">
        <v>149</v>
      </c>
      <c r="CG110" s="98">
        <v>160</v>
      </c>
      <c r="CH110" s="98">
        <v>160</v>
      </c>
      <c r="CI110" s="98">
        <v>150</v>
      </c>
      <c r="CJ110" s="98">
        <v>161</v>
      </c>
      <c r="CK110" s="98">
        <v>163</v>
      </c>
      <c r="CL110" s="98">
        <v>121</v>
      </c>
      <c r="CM110" s="243">
        <v>135</v>
      </c>
      <c r="CN110" s="439">
        <f t="shared" si="48"/>
        <v>1807</v>
      </c>
      <c r="CO110" s="98">
        <v>130</v>
      </c>
      <c r="CP110" s="98">
        <v>114</v>
      </c>
      <c r="CQ110" s="98">
        <v>144</v>
      </c>
      <c r="CR110" s="98">
        <v>142</v>
      </c>
      <c r="CS110" s="98">
        <v>116</v>
      </c>
      <c r="CT110" s="98">
        <v>114</v>
      </c>
      <c r="CU110" s="98">
        <v>120</v>
      </c>
      <c r="CV110" s="98">
        <v>114</v>
      </c>
      <c r="CW110" s="98">
        <v>119</v>
      </c>
      <c r="CX110" s="98">
        <v>114</v>
      </c>
      <c r="CY110" s="98">
        <v>117</v>
      </c>
      <c r="CZ110" s="98">
        <v>138</v>
      </c>
      <c r="DA110" s="138">
        <v>144</v>
      </c>
      <c r="DB110" s="577">
        <f t="shared" si="24"/>
        <v>155</v>
      </c>
      <c r="DC110" s="491">
        <f t="shared" si="25"/>
        <v>130</v>
      </c>
      <c r="DD110" s="480">
        <f t="shared" si="26"/>
        <v>144</v>
      </c>
      <c r="DE110" s="365">
        <f t="shared" si="11"/>
        <v>10.769230769230775</v>
      </c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</row>
    <row r="111" spans="1:3410" ht="20.100000000000001" customHeight="1" x14ac:dyDescent="0.25">
      <c r="A111" s="542"/>
      <c r="B111" s="110" t="s">
        <v>151</v>
      </c>
      <c r="C111" s="130" t="s">
        <v>155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365">
        <v>0</v>
      </c>
      <c r="Q111" s="178">
        <v>0</v>
      </c>
      <c r="R111" s="178">
        <v>0</v>
      </c>
      <c r="S111" s="178">
        <v>0</v>
      </c>
      <c r="T111" s="178">
        <v>0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0</v>
      </c>
      <c r="AB111" s="178">
        <v>0</v>
      </c>
      <c r="AC111" s="395"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13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0</v>
      </c>
      <c r="BA111" s="98">
        <v>0</v>
      </c>
      <c r="BB111" s="13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439">
        <f t="shared" si="47"/>
        <v>0</v>
      </c>
      <c r="BO111" s="98">
        <v>0</v>
      </c>
      <c r="BP111" s="98">
        <v>0</v>
      </c>
      <c r="BQ111" s="98">
        <v>0</v>
      </c>
      <c r="BR111" s="98">
        <v>0</v>
      </c>
      <c r="BS111" s="98">
        <v>0</v>
      </c>
      <c r="BT111" s="98">
        <v>0</v>
      </c>
      <c r="BU111" s="98">
        <v>0</v>
      </c>
      <c r="BV111" s="98">
        <v>0</v>
      </c>
      <c r="BW111" s="98">
        <v>0</v>
      </c>
      <c r="BX111" s="98">
        <v>0</v>
      </c>
      <c r="BY111" s="98">
        <v>0</v>
      </c>
      <c r="BZ111" s="98">
        <v>57</v>
      </c>
      <c r="CA111" s="478">
        <f t="shared" si="28"/>
        <v>57</v>
      </c>
      <c r="CB111" s="138">
        <v>41</v>
      </c>
      <c r="CC111" s="98">
        <v>27</v>
      </c>
      <c r="CD111" s="98">
        <v>17</v>
      </c>
      <c r="CE111" s="98">
        <v>23</v>
      </c>
      <c r="CF111" s="98">
        <v>9</v>
      </c>
      <c r="CG111" s="98">
        <v>9</v>
      </c>
      <c r="CH111" s="98">
        <v>7</v>
      </c>
      <c r="CI111" s="98">
        <v>10</v>
      </c>
      <c r="CJ111" s="98">
        <v>6</v>
      </c>
      <c r="CK111" s="98">
        <v>6</v>
      </c>
      <c r="CL111" s="98">
        <v>11</v>
      </c>
      <c r="CM111" s="243">
        <v>19</v>
      </c>
      <c r="CN111" s="439">
        <f t="shared" si="48"/>
        <v>185</v>
      </c>
      <c r="CO111" s="98">
        <v>20</v>
      </c>
      <c r="CP111" s="98">
        <v>20</v>
      </c>
      <c r="CQ111" s="98">
        <v>21</v>
      </c>
      <c r="CR111" s="98">
        <v>17</v>
      </c>
      <c r="CS111" s="98">
        <v>20</v>
      </c>
      <c r="CT111" s="98">
        <v>16</v>
      </c>
      <c r="CU111" s="98">
        <v>18</v>
      </c>
      <c r="CV111" s="98">
        <v>19</v>
      </c>
      <c r="CW111" s="98">
        <v>13</v>
      </c>
      <c r="CX111" s="98">
        <v>19</v>
      </c>
      <c r="CY111" s="98">
        <v>12</v>
      </c>
      <c r="CZ111" s="98">
        <v>14</v>
      </c>
      <c r="DA111" s="138">
        <v>16</v>
      </c>
      <c r="DB111" s="577">
        <f t="shared" si="24"/>
        <v>41</v>
      </c>
      <c r="DC111" s="491">
        <f t="shared" si="25"/>
        <v>20</v>
      </c>
      <c r="DD111" s="480">
        <f t="shared" si="26"/>
        <v>16</v>
      </c>
      <c r="DE111" s="365">
        <f t="shared" si="11"/>
        <v>-19.999999999999996</v>
      </c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</row>
    <row r="112" spans="1:3410" ht="20.100000000000001" customHeight="1" x14ac:dyDescent="0.25">
      <c r="A112" s="542"/>
      <c r="B112" s="110" t="s">
        <v>123</v>
      </c>
      <c r="C112" s="130" t="s">
        <v>125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0">
        <f>SUM(D112:O112)</f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80">
        <v>0</v>
      </c>
      <c r="AB112" s="180">
        <v>0</v>
      </c>
      <c r="AC112" s="170">
        <f>SUM(Q112:AB112)</f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250">
        <v>0</v>
      </c>
      <c r="AQ112" s="180">
        <v>0</v>
      </c>
      <c r="AR112" s="180">
        <v>0</v>
      </c>
      <c r="AS112" s="180">
        <v>0</v>
      </c>
      <c r="AT112" s="180">
        <v>0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25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439">
        <f t="shared" si="47"/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v>0</v>
      </c>
      <c r="BW112" s="180">
        <v>0</v>
      </c>
      <c r="BX112" s="180">
        <v>0</v>
      </c>
      <c r="BY112" s="180">
        <v>0</v>
      </c>
      <c r="BZ112" s="180">
        <v>0</v>
      </c>
      <c r="CA112" s="478">
        <f t="shared" si="28"/>
        <v>0</v>
      </c>
      <c r="CB112" s="250">
        <v>0</v>
      </c>
      <c r="CC112" s="180">
        <v>0</v>
      </c>
      <c r="CD112" s="180">
        <v>0</v>
      </c>
      <c r="CE112" s="180">
        <v>0</v>
      </c>
      <c r="CF112" s="180">
        <v>0</v>
      </c>
      <c r="CG112" s="180">
        <v>0</v>
      </c>
      <c r="CH112" s="180">
        <v>0</v>
      </c>
      <c r="CI112" s="180">
        <v>0</v>
      </c>
      <c r="CJ112" s="180">
        <v>0</v>
      </c>
      <c r="CK112" s="180">
        <v>0</v>
      </c>
      <c r="CL112" s="180">
        <v>0</v>
      </c>
      <c r="CM112" s="434">
        <v>0</v>
      </c>
      <c r="CN112" s="439">
        <f t="shared" si="48"/>
        <v>0</v>
      </c>
      <c r="CO112" s="180">
        <v>0</v>
      </c>
      <c r="CP112" s="180">
        <v>0</v>
      </c>
      <c r="CQ112" s="180">
        <v>0</v>
      </c>
      <c r="CR112" s="180">
        <v>0</v>
      </c>
      <c r="CS112" s="180">
        <v>0</v>
      </c>
      <c r="CT112" s="180">
        <v>0</v>
      </c>
      <c r="CU112" s="180">
        <v>0</v>
      </c>
      <c r="CV112" s="180">
        <v>0</v>
      </c>
      <c r="CW112" s="180">
        <v>0</v>
      </c>
      <c r="CX112" s="180">
        <v>0</v>
      </c>
      <c r="CY112" s="180">
        <v>0</v>
      </c>
      <c r="CZ112" s="180">
        <v>0</v>
      </c>
      <c r="DA112" s="250">
        <v>0</v>
      </c>
      <c r="DB112" s="577">
        <f t="shared" si="24"/>
        <v>0</v>
      </c>
      <c r="DC112" s="491">
        <f t="shared" si="25"/>
        <v>0</v>
      </c>
      <c r="DD112" s="480">
        <f t="shared" si="26"/>
        <v>0</v>
      </c>
      <c r="DE112" s="365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3"/>
    </row>
    <row r="113" spans="1:132" ht="20.100000000000001" customHeight="1" x14ac:dyDescent="0.25">
      <c r="A113" s="542"/>
      <c r="B113" s="110" t="s">
        <v>179</v>
      </c>
      <c r="C113" s="470" t="s">
        <v>216</v>
      </c>
      <c r="D113" s="177">
        <v>0</v>
      </c>
      <c r="E113" s="178">
        <v>0</v>
      </c>
      <c r="F113" s="178">
        <v>0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170">
        <f>SUM(D113:O113)</f>
        <v>0</v>
      </c>
      <c r="Q113" s="179">
        <v>0</v>
      </c>
      <c r="R113" s="179">
        <v>0</v>
      </c>
      <c r="S113" s="179">
        <v>0</v>
      </c>
      <c r="T113" s="179">
        <v>0</v>
      </c>
      <c r="U113" s="179">
        <v>0</v>
      </c>
      <c r="V113" s="179">
        <v>0</v>
      </c>
      <c r="W113" s="179">
        <v>0</v>
      </c>
      <c r="X113" s="179">
        <v>0</v>
      </c>
      <c r="Y113" s="179">
        <v>0</v>
      </c>
      <c r="Z113" s="179">
        <v>0</v>
      </c>
      <c r="AA113" s="180">
        <v>0</v>
      </c>
      <c r="AB113" s="180">
        <v>0</v>
      </c>
      <c r="AC113" s="170">
        <f>SUM(Q113:AB113)</f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250">
        <v>0</v>
      </c>
      <c r="AQ113" s="180">
        <v>0</v>
      </c>
      <c r="AR113" s="180">
        <v>0</v>
      </c>
      <c r="AS113" s="180">
        <v>0</v>
      </c>
      <c r="AT113" s="180">
        <v>0</v>
      </c>
      <c r="AU113" s="180">
        <v>0</v>
      </c>
      <c r="AV113" s="180">
        <v>0</v>
      </c>
      <c r="AW113" s="180">
        <v>0</v>
      </c>
      <c r="AX113" s="180">
        <v>0</v>
      </c>
      <c r="AY113" s="180">
        <v>0</v>
      </c>
      <c r="AZ113" s="180">
        <v>0</v>
      </c>
      <c r="BA113" s="180">
        <v>0</v>
      </c>
      <c r="BB113" s="250">
        <v>0</v>
      </c>
      <c r="BC113" s="180">
        <v>0</v>
      </c>
      <c r="BD113" s="180">
        <v>0</v>
      </c>
      <c r="BE113" s="180">
        <v>0</v>
      </c>
      <c r="BF113" s="180">
        <v>0</v>
      </c>
      <c r="BG113" s="180">
        <v>0</v>
      </c>
      <c r="BH113" s="180">
        <v>0</v>
      </c>
      <c r="BI113" s="180">
        <v>0</v>
      </c>
      <c r="BJ113" s="180">
        <v>0</v>
      </c>
      <c r="BK113" s="180">
        <v>0</v>
      </c>
      <c r="BL113" s="180">
        <v>0</v>
      </c>
      <c r="BM113" s="180">
        <v>0</v>
      </c>
      <c r="BN113" s="439">
        <f t="shared" si="47"/>
        <v>0</v>
      </c>
      <c r="BO113" s="180">
        <v>0</v>
      </c>
      <c r="BP113" s="180">
        <v>0</v>
      </c>
      <c r="BQ113" s="180">
        <v>0</v>
      </c>
      <c r="BR113" s="180">
        <v>0</v>
      </c>
      <c r="BS113" s="180">
        <v>0</v>
      </c>
      <c r="BT113" s="180">
        <v>0</v>
      </c>
      <c r="BU113" s="180">
        <v>0</v>
      </c>
      <c r="BV113" s="180">
        <v>0</v>
      </c>
      <c r="BW113" s="180">
        <v>0</v>
      </c>
      <c r="BX113" s="180">
        <v>0</v>
      </c>
      <c r="BY113" s="180">
        <v>0</v>
      </c>
      <c r="BZ113" s="180">
        <v>0</v>
      </c>
      <c r="CA113" s="478">
        <f t="shared" si="28"/>
        <v>0</v>
      </c>
      <c r="CB113" s="250">
        <v>0</v>
      </c>
      <c r="CC113" s="180">
        <v>0</v>
      </c>
      <c r="CD113" s="180">
        <v>0</v>
      </c>
      <c r="CE113" s="180">
        <v>0</v>
      </c>
      <c r="CF113" s="180">
        <v>0</v>
      </c>
      <c r="CG113" s="180">
        <v>0</v>
      </c>
      <c r="CH113" s="180">
        <v>0</v>
      </c>
      <c r="CI113" s="180">
        <v>0</v>
      </c>
      <c r="CJ113" s="180">
        <v>0</v>
      </c>
      <c r="CK113" s="180">
        <v>0</v>
      </c>
      <c r="CL113" s="180">
        <v>0</v>
      </c>
      <c r="CM113" s="434">
        <v>0</v>
      </c>
      <c r="CN113" s="439">
        <f t="shared" si="48"/>
        <v>0</v>
      </c>
      <c r="CO113" s="180">
        <v>0</v>
      </c>
      <c r="CP113" s="180">
        <v>0</v>
      </c>
      <c r="CQ113" s="180">
        <v>0</v>
      </c>
      <c r="CR113" s="180">
        <v>1</v>
      </c>
      <c r="CS113" s="180">
        <v>1</v>
      </c>
      <c r="CT113" s="180">
        <v>0</v>
      </c>
      <c r="CU113" s="180">
        <v>6</v>
      </c>
      <c r="CV113" s="180">
        <v>6</v>
      </c>
      <c r="CW113" s="180">
        <v>3</v>
      </c>
      <c r="CX113" s="180">
        <v>2</v>
      </c>
      <c r="CY113" s="180">
        <v>7</v>
      </c>
      <c r="CZ113" s="180">
        <v>23</v>
      </c>
      <c r="DA113" s="250">
        <v>5</v>
      </c>
      <c r="DB113" s="577">
        <f t="shared" si="24"/>
        <v>0</v>
      </c>
      <c r="DC113" s="491">
        <f t="shared" si="25"/>
        <v>0</v>
      </c>
      <c r="DD113" s="480">
        <f t="shared" si="26"/>
        <v>5</v>
      </c>
      <c r="DE113" s="365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  <c r="DZ113" s="233"/>
      <c r="EA113" s="233"/>
      <c r="EB113" s="233"/>
    </row>
    <row r="114" spans="1:132" ht="19.5" customHeight="1" x14ac:dyDescent="0.25">
      <c r="A114" s="542"/>
      <c r="B114" s="172" t="s">
        <v>17</v>
      </c>
      <c r="C114" s="173" t="s">
        <v>18</v>
      </c>
      <c r="D114" s="177">
        <v>217</v>
      </c>
      <c r="E114" s="178">
        <v>201</v>
      </c>
      <c r="F114" s="178">
        <v>256</v>
      </c>
      <c r="G114" s="178">
        <v>235</v>
      </c>
      <c r="H114" s="178">
        <v>218</v>
      </c>
      <c r="I114" s="178">
        <v>246</v>
      </c>
      <c r="J114" s="178">
        <v>245</v>
      </c>
      <c r="K114" s="178">
        <v>227</v>
      </c>
      <c r="L114" s="178">
        <v>257</v>
      </c>
      <c r="M114" s="178">
        <v>262</v>
      </c>
      <c r="N114" s="178">
        <v>237</v>
      </c>
      <c r="O114" s="178">
        <v>260</v>
      </c>
      <c r="P114" s="170">
        <f>SUM(D114:O114)</f>
        <v>2861</v>
      </c>
      <c r="Q114" s="179">
        <v>219</v>
      </c>
      <c r="R114" s="179">
        <v>223</v>
      </c>
      <c r="S114" s="179">
        <v>287</v>
      </c>
      <c r="T114" s="179">
        <v>251</v>
      </c>
      <c r="U114" s="179">
        <v>256</v>
      </c>
      <c r="V114" s="179">
        <v>258</v>
      </c>
      <c r="W114" s="179">
        <v>274</v>
      </c>
      <c r="X114" s="179">
        <v>257</v>
      </c>
      <c r="Y114" s="179">
        <v>274</v>
      </c>
      <c r="Z114" s="179">
        <v>268</v>
      </c>
      <c r="AA114" s="180">
        <v>276</v>
      </c>
      <c r="AB114" s="180">
        <v>292</v>
      </c>
      <c r="AC114" s="170">
        <f>SUM(Q114:AB114)</f>
        <v>3135</v>
      </c>
      <c r="AD114" s="180">
        <v>268</v>
      </c>
      <c r="AE114" s="180">
        <v>241</v>
      </c>
      <c r="AF114" s="180">
        <v>273</v>
      </c>
      <c r="AG114" s="180">
        <v>283</v>
      </c>
      <c r="AH114" s="180">
        <v>284</v>
      </c>
      <c r="AI114" s="180">
        <v>280</v>
      </c>
      <c r="AJ114" s="180">
        <v>298</v>
      </c>
      <c r="AK114" s="180">
        <v>413</v>
      </c>
      <c r="AL114" s="180">
        <v>421</v>
      </c>
      <c r="AM114" s="180">
        <v>401</v>
      </c>
      <c r="AN114" s="180">
        <v>403</v>
      </c>
      <c r="AO114" s="180">
        <v>414</v>
      </c>
      <c r="AP114" s="138">
        <v>372</v>
      </c>
      <c r="AQ114" s="98">
        <v>348</v>
      </c>
      <c r="AR114" s="98">
        <v>422</v>
      </c>
      <c r="AS114" s="98">
        <v>408</v>
      </c>
      <c r="AT114" s="98">
        <v>486</v>
      </c>
      <c r="AU114" s="98">
        <v>425</v>
      </c>
      <c r="AV114" s="98">
        <v>486</v>
      </c>
      <c r="AW114" s="98">
        <v>497</v>
      </c>
      <c r="AX114" s="98">
        <v>429</v>
      </c>
      <c r="AY114" s="98">
        <v>558</v>
      </c>
      <c r="AZ114" s="98">
        <v>494</v>
      </c>
      <c r="BA114" s="98">
        <v>453</v>
      </c>
      <c r="BB114" s="138">
        <v>477</v>
      </c>
      <c r="BC114" s="98">
        <v>459</v>
      </c>
      <c r="BD114" s="98">
        <v>482</v>
      </c>
      <c r="BE114" s="98">
        <v>553</v>
      </c>
      <c r="BF114" s="98">
        <v>482</v>
      </c>
      <c r="BG114" s="98">
        <v>484</v>
      </c>
      <c r="BH114" s="98">
        <v>572</v>
      </c>
      <c r="BI114" s="98">
        <v>534</v>
      </c>
      <c r="BJ114" s="98">
        <v>535</v>
      </c>
      <c r="BK114" s="98">
        <v>569</v>
      </c>
      <c r="BL114" s="98">
        <v>532</v>
      </c>
      <c r="BM114" s="98">
        <v>532</v>
      </c>
      <c r="BN114" s="439">
        <f t="shared" si="47"/>
        <v>6211</v>
      </c>
      <c r="BO114" s="98">
        <v>511</v>
      </c>
      <c r="BP114" s="98">
        <v>512</v>
      </c>
      <c r="BQ114" s="98">
        <v>516</v>
      </c>
      <c r="BR114" s="98">
        <v>524</v>
      </c>
      <c r="BS114" s="98">
        <v>567</v>
      </c>
      <c r="BT114" s="98">
        <v>542</v>
      </c>
      <c r="BU114" s="98">
        <v>587</v>
      </c>
      <c r="BV114" s="98">
        <v>538</v>
      </c>
      <c r="BW114" s="98">
        <v>575</v>
      </c>
      <c r="BX114" s="98">
        <v>556</v>
      </c>
      <c r="BY114" s="98">
        <v>443</v>
      </c>
      <c r="BZ114" s="98">
        <v>523</v>
      </c>
      <c r="CA114" s="478">
        <f t="shared" si="28"/>
        <v>6394</v>
      </c>
      <c r="CB114" s="138">
        <v>473</v>
      </c>
      <c r="CC114" s="98">
        <v>403</v>
      </c>
      <c r="CD114" s="98">
        <v>486</v>
      </c>
      <c r="CE114" s="98">
        <v>505</v>
      </c>
      <c r="CF114" s="98">
        <v>440</v>
      </c>
      <c r="CG114" s="98">
        <v>453</v>
      </c>
      <c r="CH114" s="98">
        <v>505</v>
      </c>
      <c r="CI114" s="98">
        <v>429</v>
      </c>
      <c r="CJ114" s="98">
        <v>473</v>
      </c>
      <c r="CK114" s="98">
        <v>482</v>
      </c>
      <c r="CL114" s="98">
        <v>453</v>
      </c>
      <c r="CM114" s="243">
        <v>519</v>
      </c>
      <c r="CN114" s="439">
        <f t="shared" si="48"/>
        <v>5621</v>
      </c>
      <c r="CO114" s="98">
        <v>431</v>
      </c>
      <c r="CP114" s="98">
        <v>432</v>
      </c>
      <c r="CQ114" s="98">
        <v>510</v>
      </c>
      <c r="CR114" s="98">
        <v>482</v>
      </c>
      <c r="CS114" s="98">
        <v>438</v>
      </c>
      <c r="CT114" s="98">
        <v>512</v>
      </c>
      <c r="CU114" s="98">
        <v>527</v>
      </c>
      <c r="CV114" s="98">
        <v>573</v>
      </c>
      <c r="CW114" s="98">
        <v>561</v>
      </c>
      <c r="CX114" s="98">
        <v>560</v>
      </c>
      <c r="CY114" s="98">
        <v>539</v>
      </c>
      <c r="CZ114" s="98">
        <v>532</v>
      </c>
      <c r="DA114" s="138">
        <v>523</v>
      </c>
      <c r="DB114" s="577">
        <f t="shared" si="24"/>
        <v>473</v>
      </c>
      <c r="DC114" s="491">
        <f t="shared" si="25"/>
        <v>431</v>
      </c>
      <c r="DD114" s="480">
        <f t="shared" si="26"/>
        <v>523</v>
      </c>
      <c r="DE114" s="365">
        <f t="shared" si="11"/>
        <v>21.345707656612522</v>
      </c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3"/>
      <c r="EA114" s="233"/>
      <c r="EB114" s="233"/>
    </row>
    <row r="115" spans="1:132" ht="20.100000000000001" customHeight="1" x14ac:dyDescent="0.25">
      <c r="A115" s="542"/>
      <c r="B115" s="110" t="s">
        <v>166</v>
      </c>
      <c r="C115" s="130" t="s">
        <v>167</v>
      </c>
      <c r="D115" s="177">
        <v>0</v>
      </c>
      <c r="E115" s="178">
        <v>0</v>
      </c>
      <c r="F115" s="178"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365"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8">
        <v>0</v>
      </c>
      <c r="AA115" s="178">
        <v>0</v>
      </c>
      <c r="AB115" s="178">
        <v>0</v>
      </c>
      <c r="AC115" s="395"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138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13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439">
        <f t="shared" si="47"/>
        <v>0</v>
      </c>
      <c r="BO115" s="98">
        <v>0</v>
      </c>
      <c r="BP115" s="98">
        <v>0</v>
      </c>
      <c r="BQ115" s="98">
        <v>0</v>
      </c>
      <c r="BR115" s="98">
        <v>0</v>
      </c>
      <c r="BS115" s="98">
        <v>0</v>
      </c>
      <c r="BT115" s="98">
        <v>0</v>
      </c>
      <c r="BU115" s="98">
        <v>0</v>
      </c>
      <c r="BV115" s="98">
        <v>0</v>
      </c>
      <c r="BW115" s="98">
        <v>0</v>
      </c>
      <c r="BX115" s="98">
        <v>0</v>
      </c>
      <c r="BY115" s="98">
        <v>0</v>
      </c>
      <c r="BZ115" s="98">
        <v>0</v>
      </c>
      <c r="CA115" s="478">
        <f t="shared" si="28"/>
        <v>0</v>
      </c>
      <c r="CB115" s="138">
        <v>0</v>
      </c>
      <c r="CC115" s="98">
        <v>2</v>
      </c>
      <c r="CD115" s="98">
        <v>23</v>
      </c>
      <c r="CE115" s="98">
        <v>16</v>
      </c>
      <c r="CF115" s="98">
        <v>21</v>
      </c>
      <c r="CG115" s="98">
        <v>26</v>
      </c>
      <c r="CH115" s="98">
        <v>33</v>
      </c>
      <c r="CI115" s="98">
        <v>25</v>
      </c>
      <c r="CJ115" s="98">
        <v>16</v>
      </c>
      <c r="CK115" s="98">
        <v>25</v>
      </c>
      <c r="CL115" s="98">
        <v>13</v>
      </c>
      <c r="CM115" s="243">
        <v>28</v>
      </c>
      <c r="CN115" s="439">
        <f t="shared" si="48"/>
        <v>228</v>
      </c>
      <c r="CO115" s="98">
        <v>11</v>
      </c>
      <c r="CP115" s="98">
        <v>14</v>
      </c>
      <c r="CQ115" s="98">
        <v>19</v>
      </c>
      <c r="CR115" s="98">
        <v>11</v>
      </c>
      <c r="CS115" s="98">
        <v>17</v>
      </c>
      <c r="CT115" s="98">
        <v>30</v>
      </c>
      <c r="CU115" s="98">
        <v>17</v>
      </c>
      <c r="CV115" s="98">
        <v>20</v>
      </c>
      <c r="CW115" s="98">
        <v>33</v>
      </c>
      <c r="CX115" s="98">
        <v>19</v>
      </c>
      <c r="CY115" s="98">
        <v>22</v>
      </c>
      <c r="CZ115" s="98">
        <v>29</v>
      </c>
      <c r="DA115" s="138">
        <v>22</v>
      </c>
      <c r="DB115" s="577">
        <f t="shared" si="24"/>
        <v>0</v>
      </c>
      <c r="DC115" s="491">
        <f t="shared" si="25"/>
        <v>11</v>
      </c>
      <c r="DD115" s="480">
        <f t="shared" si="26"/>
        <v>22</v>
      </c>
      <c r="DE115" s="365">
        <f t="shared" si="11"/>
        <v>100</v>
      </c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  <c r="DZ115" s="233"/>
      <c r="EA115" s="233"/>
      <c r="EB115" s="233"/>
    </row>
    <row r="116" spans="1:132" ht="20.100000000000001" customHeight="1" x14ac:dyDescent="0.25">
      <c r="A116" s="542"/>
      <c r="B116" s="110" t="s">
        <v>164</v>
      </c>
      <c r="C116" s="130" t="s">
        <v>218</v>
      </c>
      <c r="D116" s="177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365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395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3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13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439"/>
      <c r="BO116" s="98"/>
      <c r="BP116" s="98"/>
      <c r="BQ116" s="98"/>
      <c r="BR116" s="98"/>
      <c r="BS116" s="98"/>
      <c r="BT116" s="98"/>
      <c r="BU116" s="98"/>
      <c r="BV116" s="98"/>
      <c r="BW116" s="98">
        <v>0</v>
      </c>
      <c r="BX116" s="98">
        <v>0</v>
      </c>
      <c r="BY116" s="98">
        <v>0</v>
      </c>
      <c r="BZ116" s="98">
        <v>0</v>
      </c>
      <c r="CA116" s="478">
        <f t="shared" si="28"/>
        <v>0</v>
      </c>
      <c r="CB116" s="138">
        <v>0</v>
      </c>
      <c r="CC116" s="98">
        <v>0</v>
      </c>
      <c r="CD116" s="98">
        <v>0</v>
      </c>
      <c r="CE116" s="98">
        <v>0</v>
      </c>
      <c r="CF116" s="98">
        <v>0</v>
      </c>
      <c r="CG116" s="98">
        <v>0</v>
      </c>
      <c r="CH116" s="98">
        <v>0</v>
      </c>
      <c r="CI116" s="98">
        <v>0</v>
      </c>
      <c r="CJ116" s="98">
        <v>0</v>
      </c>
      <c r="CK116" s="98">
        <v>0</v>
      </c>
      <c r="CL116" s="98">
        <v>0</v>
      </c>
      <c r="CM116" s="243">
        <v>0</v>
      </c>
      <c r="CN116" s="439">
        <f t="shared" si="48"/>
        <v>0</v>
      </c>
      <c r="CO116" s="98">
        <v>0</v>
      </c>
      <c r="CP116" s="98">
        <v>0</v>
      </c>
      <c r="CQ116" s="98">
        <v>0</v>
      </c>
      <c r="CR116" s="98">
        <v>0</v>
      </c>
      <c r="CS116" s="98">
        <v>0</v>
      </c>
      <c r="CT116" s="98">
        <v>0</v>
      </c>
      <c r="CU116" s="98">
        <v>0</v>
      </c>
      <c r="CV116" s="98">
        <v>0</v>
      </c>
      <c r="CW116" s="98">
        <v>1</v>
      </c>
      <c r="CX116" s="98">
        <v>0</v>
      </c>
      <c r="CY116" s="98">
        <v>0</v>
      </c>
      <c r="CZ116" s="98">
        <v>0</v>
      </c>
      <c r="DA116" s="138">
        <v>0</v>
      </c>
      <c r="DB116" s="577">
        <f t="shared" si="24"/>
        <v>0</v>
      </c>
      <c r="DC116" s="491">
        <f t="shared" si="25"/>
        <v>0</v>
      </c>
      <c r="DD116" s="480">
        <f t="shared" si="26"/>
        <v>0</v>
      </c>
      <c r="DE116" s="365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</row>
    <row r="117" spans="1:132" ht="20.100000000000001" customHeight="1" x14ac:dyDescent="0.25">
      <c r="A117" s="542"/>
      <c r="B117" s="469" t="s">
        <v>28</v>
      </c>
      <c r="C117" s="470" t="s">
        <v>29</v>
      </c>
      <c r="D117" s="471">
        <v>1</v>
      </c>
      <c r="E117" s="472">
        <v>4</v>
      </c>
      <c r="F117" s="472">
        <v>0</v>
      </c>
      <c r="G117" s="472">
        <v>0</v>
      </c>
      <c r="H117" s="472">
        <v>2</v>
      </c>
      <c r="I117" s="472">
        <v>0</v>
      </c>
      <c r="J117" s="472">
        <v>0</v>
      </c>
      <c r="K117" s="472">
        <v>0</v>
      </c>
      <c r="L117" s="472">
        <v>0</v>
      </c>
      <c r="M117" s="473">
        <v>0</v>
      </c>
      <c r="N117" s="473">
        <v>0</v>
      </c>
      <c r="O117" s="472">
        <v>0</v>
      </c>
      <c r="P117" s="474">
        <f>SUM(D117:O117)</f>
        <v>7</v>
      </c>
      <c r="Q117" s="475">
        <v>0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6">
        <v>0</v>
      </c>
      <c r="AC117" s="474">
        <f>SUM(Q117:AB117)</f>
        <v>0</v>
      </c>
      <c r="AD117" s="476">
        <v>0</v>
      </c>
      <c r="AE117" s="476">
        <v>0</v>
      </c>
      <c r="AF117" s="476">
        <v>0</v>
      </c>
      <c r="AG117" s="476">
        <v>1</v>
      </c>
      <c r="AH117" s="476">
        <v>2</v>
      </c>
      <c r="AI117" s="476">
        <v>0</v>
      </c>
      <c r="AJ117" s="476">
        <v>0</v>
      </c>
      <c r="AK117" s="476">
        <v>0</v>
      </c>
      <c r="AL117" s="476">
        <v>0</v>
      </c>
      <c r="AM117" s="476">
        <v>0</v>
      </c>
      <c r="AN117" s="476">
        <v>0</v>
      </c>
      <c r="AO117" s="476">
        <v>0</v>
      </c>
      <c r="AP117" s="477">
        <v>0</v>
      </c>
      <c r="AQ117" s="476">
        <v>0</v>
      </c>
      <c r="AR117" s="476">
        <v>0</v>
      </c>
      <c r="AS117" s="476">
        <v>0</v>
      </c>
      <c r="AT117" s="476">
        <v>0</v>
      </c>
      <c r="AU117" s="476">
        <v>0</v>
      </c>
      <c r="AV117" s="476">
        <v>0</v>
      </c>
      <c r="AW117" s="476">
        <v>0</v>
      </c>
      <c r="AX117" s="476">
        <v>0</v>
      </c>
      <c r="AY117" s="476">
        <v>0</v>
      </c>
      <c r="AZ117" s="476">
        <v>0</v>
      </c>
      <c r="BA117" s="476">
        <v>0</v>
      </c>
      <c r="BB117" s="477">
        <v>0</v>
      </c>
      <c r="BC117" s="476">
        <v>0</v>
      </c>
      <c r="BD117" s="476">
        <v>0</v>
      </c>
      <c r="BE117" s="476">
        <v>1</v>
      </c>
      <c r="BF117" s="476">
        <v>0</v>
      </c>
      <c r="BG117" s="476">
        <v>0</v>
      </c>
      <c r="BH117" s="55">
        <v>0</v>
      </c>
      <c r="BI117" s="476">
        <v>0</v>
      </c>
      <c r="BJ117" s="476">
        <v>0</v>
      </c>
      <c r="BK117" s="476">
        <v>0</v>
      </c>
      <c r="BL117" s="476">
        <v>0</v>
      </c>
      <c r="BM117" s="476">
        <v>0</v>
      </c>
      <c r="BN117" s="478">
        <f t="shared" si="47"/>
        <v>1</v>
      </c>
      <c r="BO117" s="476">
        <v>0</v>
      </c>
      <c r="BP117" s="476">
        <v>0</v>
      </c>
      <c r="BQ117" s="476">
        <v>0</v>
      </c>
      <c r="BR117" s="476">
        <v>1</v>
      </c>
      <c r="BS117" s="476">
        <v>1</v>
      </c>
      <c r="BT117" s="476">
        <v>0</v>
      </c>
      <c r="BU117" s="476">
        <v>2</v>
      </c>
      <c r="BV117" s="476">
        <v>1</v>
      </c>
      <c r="BW117" s="476">
        <v>0</v>
      </c>
      <c r="BX117" s="476">
        <v>0</v>
      </c>
      <c r="BY117" s="476">
        <v>0</v>
      </c>
      <c r="BZ117" s="476">
        <v>3</v>
      </c>
      <c r="CA117" s="478">
        <f t="shared" si="28"/>
        <v>8</v>
      </c>
      <c r="CB117" s="477">
        <v>1</v>
      </c>
      <c r="CC117" s="476">
        <v>0</v>
      </c>
      <c r="CD117" s="476">
        <v>0</v>
      </c>
      <c r="CE117" s="476">
        <v>0</v>
      </c>
      <c r="CF117" s="476">
        <v>0</v>
      </c>
      <c r="CG117" s="476">
        <v>0</v>
      </c>
      <c r="CH117" s="476">
        <v>1</v>
      </c>
      <c r="CI117" s="476">
        <v>0</v>
      </c>
      <c r="CJ117" s="476">
        <v>1</v>
      </c>
      <c r="CK117" s="476">
        <v>3</v>
      </c>
      <c r="CL117" s="476">
        <v>5</v>
      </c>
      <c r="CM117" s="479">
        <v>0</v>
      </c>
      <c r="CN117" s="439">
        <f t="shared" si="48"/>
        <v>11</v>
      </c>
      <c r="CO117" s="476">
        <v>2</v>
      </c>
      <c r="CP117" s="476">
        <v>6</v>
      </c>
      <c r="CQ117" s="476">
        <v>4</v>
      </c>
      <c r="CR117" s="476">
        <v>4</v>
      </c>
      <c r="CS117" s="476">
        <v>7</v>
      </c>
      <c r="CT117" s="476">
        <v>3</v>
      </c>
      <c r="CU117" s="476">
        <v>6</v>
      </c>
      <c r="CV117" s="476">
        <v>8</v>
      </c>
      <c r="CW117" s="476">
        <v>5</v>
      </c>
      <c r="CX117" s="476">
        <v>4</v>
      </c>
      <c r="CY117" s="476">
        <v>2</v>
      </c>
      <c r="CZ117" s="476">
        <v>2</v>
      </c>
      <c r="DA117" s="477">
        <v>1</v>
      </c>
      <c r="DB117" s="577">
        <f t="shared" si="24"/>
        <v>1</v>
      </c>
      <c r="DC117" s="491">
        <f t="shared" si="25"/>
        <v>2</v>
      </c>
      <c r="DD117" s="480">
        <f t="shared" si="26"/>
        <v>1</v>
      </c>
      <c r="DE117" s="481">
        <f t="shared" ref="DE117:DE145" si="49">((DD117/DC117)-1)*100</f>
        <v>-50</v>
      </c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</row>
    <row r="118" spans="1:132" ht="20.100000000000001" customHeight="1" x14ac:dyDescent="0.25">
      <c r="A118" s="542"/>
      <c r="B118" s="469" t="s">
        <v>30</v>
      </c>
      <c r="C118" s="470" t="s">
        <v>31</v>
      </c>
      <c r="D118" s="471">
        <v>1</v>
      </c>
      <c r="E118" s="472">
        <v>4</v>
      </c>
      <c r="F118" s="472">
        <v>0</v>
      </c>
      <c r="G118" s="472">
        <v>0</v>
      </c>
      <c r="H118" s="472">
        <v>1</v>
      </c>
      <c r="I118" s="472">
        <v>0</v>
      </c>
      <c r="J118" s="472">
        <v>0</v>
      </c>
      <c r="K118" s="472">
        <v>0</v>
      </c>
      <c r="L118" s="472">
        <v>0</v>
      </c>
      <c r="M118" s="473">
        <v>0</v>
      </c>
      <c r="N118" s="473">
        <v>0</v>
      </c>
      <c r="O118" s="472">
        <v>0</v>
      </c>
      <c r="P118" s="474">
        <f>SUM(D118:O118)</f>
        <v>6</v>
      </c>
      <c r="Q118" s="475">
        <v>0</v>
      </c>
      <c r="R118" s="475">
        <v>0</v>
      </c>
      <c r="S118" s="475">
        <v>0</v>
      </c>
      <c r="T118" s="475">
        <v>0</v>
      </c>
      <c r="U118" s="475">
        <v>0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6">
        <v>0</v>
      </c>
      <c r="AC118" s="474">
        <f>SUM(Q118:AB118)</f>
        <v>0</v>
      </c>
      <c r="AD118" s="476">
        <v>0</v>
      </c>
      <c r="AE118" s="476">
        <v>0</v>
      </c>
      <c r="AF118" s="476">
        <v>0</v>
      </c>
      <c r="AG118" s="476">
        <v>1</v>
      </c>
      <c r="AH118" s="476">
        <v>2</v>
      </c>
      <c r="AI118" s="476">
        <v>0</v>
      </c>
      <c r="AJ118" s="476">
        <v>0</v>
      </c>
      <c r="AK118" s="476">
        <v>0</v>
      </c>
      <c r="AL118" s="476">
        <v>0</v>
      </c>
      <c r="AM118" s="476">
        <v>0</v>
      </c>
      <c r="AN118" s="476">
        <v>0</v>
      </c>
      <c r="AO118" s="476">
        <v>0</v>
      </c>
      <c r="AP118" s="477">
        <v>0</v>
      </c>
      <c r="AQ118" s="476">
        <v>0</v>
      </c>
      <c r="AR118" s="476">
        <v>0</v>
      </c>
      <c r="AS118" s="476">
        <v>0</v>
      </c>
      <c r="AT118" s="476">
        <v>0</v>
      </c>
      <c r="AU118" s="476">
        <v>0</v>
      </c>
      <c r="AV118" s="476">
        <v>0</v>
      </c>
      <c r="AW118" s="476">
        <v>0</v>
      </c>
      <c r="AX118" s="476">
        <v>0</v>
      </c>
      <c r="AY118" s="476">
        <v>0</v>
      </c>
      <c r="AZ118" s="476">
        <v>0</v>
      </c>
      <c r="BA118" s="476">
        <v>0</v>
      </c>
      <c r="BB118" s="477">
        <v>0</v>
      </c>
      <c r="BC118" s="476">
        <v>0</v>
      </c>
      <c r="BD118" s="476">
        <v>0</v>
      </c>
      <c r="BE118" s="476">
        <v>0</v>
      </c>
      <c r="BF118" s="476">
        <v>0</v>
      </c>
      <c r="BG118" s="476">
        <v>0</v>
      </c>
      <c r="BH118" s="55">
        <v>0</v>
      </c>
      <c r="BI118" s="476">
        <v>0</v>
      </c>
      <c r="BJ118" s="476">
        <v>0</v>
      </c>
      <c r="BK118" s="476">
        <v>0</v>
      </c>
      <c r="BL118" s="476">
        <v>0</v>
      </c>
      <c r="BM118" s="476">
        <v>0</v>
      </c>
      <c r="BN118" s="478">
        <f t="shared" si="47"/>
        <v>0</v>
      </c>
      <c r="BO118" s="476">
        <v>0</v>
      </c>
      <c r="BP118" s="476">
        <v>0</v>
      </c>
      <c r="BQ118" s="476">
        <v>0</v>
      </c>
      <c r="BR118" s="476">
        <v>0</v>
      </c>
      <c r="BS118" s="476">
        <v>0</v>
      </c>
      <c r="BT118" s="476">
        <v>0</v>
      </c>
      <c r="BU118" s="476">
        <v>0</v>
      </c>
      <c r="BV118" s="476">
        <v>0</v>
      </c>
      <c r="BW118" s="476">
        <v>0</v>
      </c>
      <c r="BX118" s="476">
        <v>0</v>
      </c>
      <c r="BY118" s="476">
        <v>0</v>
      </c>
      <c r="BZ118" s="476">
        <v>0</v>
      </c>
      <c r="CA118" s="478">
        <f t="shared" si="28"/>
        <v>0</v>
      </c>
      <c r="CB118" s="477">
        <v>0</v>
      </c>
      <c r="CC118" s="476">
        <v>0</v>
      </c>
      <c r="CD118" s="476">
        <v>0</v>
      </c>
      <c r="CE118" s="476">
        <v>0</v>
      </c>
      <c r="CF118" s="476">
        <v>0</v>
      </c>
      <c r="CG118" s="476">
        <v>0</v>
      </c>
      <c r="CH118" s="476">
        <v>0</v>
      </c>
      <c r="CI118" s="476">
        <v>0</v>
      </c>
      <c r="CJ118" s="476">
        <v>0</v>
      </c>
      <c r="CK118" s="476">
        <v>0</v>
      </c>
      <c r="CL118" s="476">
        <v>0</v>
      </c>
      <c r="CM118" s="479">
        <v>0</v>
      </c>
      <c r="CN118" s="439">
        <f t="shared" si="48"/>
        <v>0</v>
      </c>
      <c r="CO118" s="476">
        <v>0</v>
      </c>
      <c r="CP118" s="476">
        <v>0</v>
      </c>
      <c r="CQ118" s="476">
        <v>0</v>
      </c>
      <c r="CR118" s="476">
        <v>0</v>
      </c>
      <c r="CS118" s="476">
        <v>0</v>
      </c>
      <c r="CT118" s="476">
        <v>0</v>
      </c>
      <c r="CU118" s="476">
        <v>0</v>
      </c>
      <c r="CV118" s="476">
        <v>0</v>
      </c>
      <c r="CW118" s="476">
        <v>0</v>
      </c>
      <c r="CX118" s="476">
        <v>0</v>
      </c>
      <c r="CY118" s="476">
        <v>0</v>
      </c>
      <c r="CZ118" s="476">
        <v>0</v>
      </c>
      <c r="DA118" s="477">
        <v>0</v>
      </c>
      <c r="DB118" s="577">
        <f t="shared" si="24"/>
        <v>0</v>
      </c>
      <c r="DC118" s="491">
        <f t="shared" si="25"/>
        <v>0</v>
      </c>
      <c r="DD118" s="480">
        <f t="shared" si="26"/>
        <v>0</v>
      </c>
      <c r="DE118" s="481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</row>
    <row r="119" spans="1:132" ht="20.100000000000001" customHeight="1" x14ac:dyDescent="0.25">
      <c r="A119" s="542"/>
      <c r="B119" s="469" t="s">
        <v>136</v>
      </c>
      <c r="C119" s="470" t="s">
        <v>202</v>
      </c>
      <c r="D119" s="471">
        <v>0</v>
      </c>
      <c r="E119" s="472">
        <v>0</v>
      </c>
      <c r="F119" s="472">
        <v>0</v>
      </c>
      <c r="G119" s="472">
        <v>0</v>
      </c>
      <c r="H119" s="472">
        <v>1</v>
      </c>
      <c r="I119" s="472">
        <v>0</v>
      </c>
      <c r="J119" s="472">
        <v>0</v>
      </c>
      <c r="K119" s="472">
        <v>0</v>
      </c>
      <c r="L119" s="472">
        <v>0</v>
      </c>
      <c r="M119" s="473">
        <v>0</v>
      </c>
      <c r="N119" s="473">
        <v>0</v>
      </c>
      <c r="O119" s="472">
        <v>0</v>
      </c>
      <c r="P119" s="474">
        <f>SUM(D119:O119)</f>
        <v>1</v>
      </c>
      <c r="Q119" s="475">
        <v>0</v>
      </c>
      <c r="R119" s="475">
        <v>0</v>
      </c>
      <c r="S119" s="475">
        <v>0</v>
      </c>
      <c r="T119" s="475">
        <v>0</v>
      </c>
      <c r="U119" s="475">
        <v>0</v>
      </c>
      <c r="V119" s="475">
        <v>0</v>
      </c>
      <c r="W119" s="475">
        <v>0</v>
      </c>
      <c r="X119" s="475">
        <v>0</v>
      </c>
      <c r="Y119" s="475">
        <v>0</v>
      </c>
      <c r="Z119" s="475">
        <v>0</v>
      </c>
      <c r="AA119" s="475">
        <v>0</v>
      </c>
      <c r="AB119" s="476">
        <v>0</v>
      </c>
      <c r="AC119" s="474">
        <f>SUM(Q119:AB119)</f>
        <v>0</v>
      </c>
      <c r="AD119" s="476">
        <v>0</v>
      </c>
      <c r="AE119" s="476">
        <v>0</v>
      </c>
      <c r="AF119" s="476">
        <v>0</v>
      </c>
      <c r="AG119" s="476">
        <v>0</v>
      </c>
      <c r="AH119" s="476">
        <v>0</v>
      </c>
      <c r="AI119" s="476">
        <v>0</v>
      </c>
      <c r="AJ119" s="476">
        <v>0</v>
      </c>
      <c r="AK119" s="476">
        <v>0</v>
      </c>
      <c r="AL119" s="476">
        <v>0</v>
      </c>
      <c r="AM119" s="476">
        <v>0</v>
      </c>
      <c r="AN119" s="476">
        <v>0</v>
      </c>
      <c r="AO119" s="476">
        <v>0</v>
      </c>
      <c r="AP119" s="477">
        <v>0</v>
      </c>
      <c r="AQ119" s="476">
        <v>0</v>
      </c>
      <c r="AR119" s="476">
        <v>0</v>
      </c>
      <c r="AS119" s="476">
        <v>0</v>
      </c>
      <c r="AT119" s="476">
        <v>0</v>
      </c>
      <c r="AU119" s="476">
        <v>0</v>
      </c>
      <c r="AV119" s="476">
        <v>0</v>
      </c>
      <c r="AW119" s="476">
        <v>0</v>
      </c>
      <c r="AX119" s="476">
        <v>0</v>
      </c>
      <c r="AY119" s="476">
        <v>0</v>
      </c>
      <c r="AZ119" s="476">
        <v>0</v>
      </c>
      <c r="BA119" s="476">
        <v>0</v>
      </c>
      <c r="BB119" s="477">
        <v>0</v>
      </c>
      <c r="BC119" s="476">
        <v>0</v>
      </c>
      <c r="BD119" s="476">
        <v>0</v>
      </c>
      <c r="BE119" s="476">
        <v>1</v>
      </c>
      <c r="BF119" s="476">
        <v>0</v>
      </c>
      <c r="BG119" s="476">
        <v>0</v>
      </c>
      <c r="BH119" s="55">
        <v>0</v>
      </c>
      <c r="BI119" s="476">
        <v>0</v>
      </c>
      <c r="BJ119" s="476">
        <v>0</v>
      </c>
      <c r="BK119" s="476">
        <v>0</v>
      </c>
      <c r="BL119" s="476">
        <v>0</v>
      </c>
      <c r="BM119" s="476">
        <v>0</v>
      </c>
      <c r="BN119" s="478">
        <f t="shared" si="47"/>
        <v>1</v>
      </c>
      <c r="BO119" s="476">
        <v>0</v>
      </c>
      <c r="BP119" s="476">
        <v>0</v>
      </c>
      <c r="BQ119" s="476">
        <v>0</v>
      </c>
      <c r="BR119" s="476">
        <v>1</v>
      </c>
      <c r="BS119" s="476">
        <v>1</v>
      </c>
      <c r="BT119" s="476">
        <v>0</v>
      </c>
      <c r="BU119" s="476">
        <v>2</v>
      </c>
      <c r="BV119" s="476">
        <v>1</v>
      </c>
      <c r="BW119" s="476">
        <v>0</v>
      </c>
      <c r="BX119" s="476">
        <v>0</v>
      </c>
      <c r="BY119" s="476">
        <v>0</v>
      </c>
      <c r="BZ119" s="476">
        <v>4</v>
      </c>
      <c r="CA119" s="478">
        <f t="shared" si="28"/>
        <v>9</v>
      </c>
      <c r="CB119" s="477">
        <v>0</v>
      </c>
      <c r="CC119" s="476">
        <v>0</v>
      </c>
      <c r="CD119" s="476">
        <v>0</v>
      </c>
      <c r="CE119" s="476">
        <v>0</v>
      </c>
      <c r="CF119" s="476">
        <v>0</v>
      </c>
      <c r="CG119" s="476">
        <v>0</v>
      </c>
      <c r="CH119" s="476">
        <v>1</v>
      </c>
      <c r="CI119" s="476">
        <v>0</v>
      </c>
      <c r="CJ119" s="476">
        <v>1</v>
      </c>
      <c r="CK119" s="476">
        <v>4</v>
      </c>
      <c r="CL119" s="476">
        <v>4</v>
      </c>
      <c r="CM119" s="479">
        <v>0</v>
      </c>
      <c r="CN119" s="439">
        <f t="shared" si="48"/>
        <v>10</v>
      </c>
      <c r="CO119" s="476">
        <v>2</v>
      </c>
      <c r="CP119" s="476">
        <v>6</v>
      </c>
      <c r="CQ119" s="476">
        <v>4</v>
      </c>
      <c r="CR119" s="476">
        <v>5</v>
      </c>
      <c r="CS119" s="476">
        <v>7</v>
      </c>
      <c r="CT119" s="476">
        <v>1</v>
      </c>
      <c r="CU119" s="476">
        <v>6</v>
      </c>
      <c r="CV119" s="476">
        <v>10</v>
      </c>
      <c r="CW119" s="476">
        <v>4</v>
      </c>
      <c r="CX119" s="476">
        <v>5</v>
      </c>
      <c r="CY119" s="476">
        <v>1</v>
      </c>
      <c r="CZ119" s="476">
        <v>2</v>
      </c>
      <c r="DA119" s="477">
        <v>0</v>
      </c>
      <c r="DB119" s="577">
        <f t="shared" si="24"/>
        <v>0</v>
      </c>
      <c r="DC119" s="491">
        <f t="shared" si="25"/>
        <v>2</v>
      </c>
      <c r="DD119" s="480">
        <f t="shared" si="26"/>
        <v>0</v>
      </c>
      <c r="DE119" s="481">
        <f t="shared" si="49"/>
        <v>-100</v>
      </c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</row>
    <row r="120" spans="1:132" ht="20.100000000000001" customHeight="1" x14ac:dyDescent="0.25">
      <c r="A120" s="542"/>
      <c r="B120" s="469" t="s">
        <v>201</v>
      </c>
      <c r="C120" s="470" t="s">
        <v>205</v>
      </c>
      <c r="D120" s="471">
        <v>0</v>
      </c>
      <c r="E120" s="472">
        <v>0</v>
      </c>
      <c r="F120" s="472">
        <v>0</v>
      </c>
      <c r="G120" s="472">
        <v>0</v>
      </c>
      <c r="H120" s="472">
        <v>0</v>
      </c>
      <c r="I120" s="472">
        <v>0</v>
      </c>
      <c r="J120" s="472">
        <v>0</v>
      </c>
      <c r="K120" s="472">
        <v>0</v>
      </c>
      <c r="L120" s="472">
        <v>0</v>
      </c>
      <c r="M120" s="473">
        <v>0</v>
      </c>
      <c r="N120" s="473">
        <v>0</v>
      </c>
      <c r="O120" s="472">
        <v>0</v>
      </c>
      <c r="P120" s="474">
        <f>SUM(D120:O120)</f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0</v>
      </c>
      <c r="W120" s="475">
        <v>0</v>
      </c>
      <c r="X120" s="475">
        <v>0</v>
      </c>
      <c r="Y120" s="475">
        <v>0</v>
      </c>
      <c r="Z120" s="475">
        <v>0</v>
      </c>
      <c r="AA120" s="475">
        <v>0</v>
      </c>
      <c r="AB120" s="476">
        <v>0</v>
      </c>
      <c r="AC120" s="474">
        <f>SUM(Q120:AB120)</f>
        <v>0</v>
      </c>
      <c r="AD120" s="476">
        <v>0</v>
      </c>
      <c r="AE120" s="476">
        <v>0</v>
      </c>
      <c r="AF120" s="476">
        <v>0</v>
      </c>
      <c r="AG120" s="476">
        <v>0</v>
      </c>
      <c r="AH120" s="476">
        <v>0</v>
      </c>
      <c r="AI120" s="476">
        <v>0</v>
      </c>
      <c r="AJ120" s="476">
        <v>0</v>
      </c>
      <c r="AK120" s="476">
        <v>0</v>
      </c>
      <c r="AL120" s="476">
        <v>0</v>
      </c>
      <c r="AM120" s="476">
        <v>0</v>
      </c>
      <c r="AN120" s="476">
        <v>0</v>
      </c>
      <c r="AO120" s="476">
        <v>0</v>
      </c>
      <c r="AP120" s="477">
        <v>0</v>
      </c>
      <c r="AQ120" s="476">
        <v>0</v>
      </c>
      <c r="AR120" s="476">
        <v>0</v>
      </c>
      <c r="AS120" s="476">
        <v>0</v>
      </c>
      <c r="AT120" s="476">
        <v>0</v>
      </c>
      <c r="AU120" s="476">
        <v>0</v>
      </c>
      <c r="AV120" s="476">
        <v>0</v>
      </c>
      <c r="AW120" s="476">
        <v>0</v>
      </c>
      <c r="AX120" s="476">
        <v>0</v>
      </c>
      <c r="AY120" s="476">
        <v>0</v>
      </c>
      <c r="AZ120" s="476">
        <v>0</v>
      </c>
      <c r="BA120" s="476">
        <v>0</v>
      </c>
      <c r="BB120" s="477">
        <v>0</v>
      </c>
      <c r="BC120" s="476">
        <v>0</v>
      </c>
      <c r="BD120" s="476">
        <v>0</v>
      </c>
      <c r="BE120" s="476">
        <v>0</v>
      </c>
      <c r="BF120" s="476">
        <v>0</v>
      </c>
      <c r="BG120" s="476">
        <v>0</v>
      </c>
      <c r="BH120" s="55">
        <v>0</v>
      </c>
      <c r="BI120" s="476">
        <v>0</v>
      </c>
      <c r="BJ120" s="476">
        <v>0</v>
      </c>
      <c r="BK120" s="476">
        <v>0</v>
      </c>
      <c r="BL120" s="476">
        <v>0</v>
      </c>
      <c r="BM120" s="476">
        <v>0</v>
      </c>
      <c r="BN120" s="478">
        <f t="shared" si="47"/>
        <v>0</v>
      </c>
      <c r="BO120" s="476">
        <v>0</v>
      </c>
      <c r="BP120" s="476">
        <v>0</v>
      </c>
      <c r="BQ120" s="476">
        <v>0</v>
      </c>
      <c r="BR120" s="476">
        <v>0</v>
      </c>
      <c r="BS120" s="476">
        <v>0</v>
      </c>
      <c r="BT120" s="476">
        <v>0</v>
      </c>
      <c r="BU120" s="476">
        <v>0</v>
      </c>
      <c r="BV120" s="476">
        <v>0</v>
      </c>
      <c r="BW120" s="476">
        <v>0</v>
      </c>
      <c r="BX120" s="476">
        <v>0</v>
      </c>
      <c r="BY120" s="476">
        <v>0</v>
      </c>
      <c r="BZ120" s="476">
        <v>0</v>
      </c>
      <c r="CA120" s="478">
        <f t="shared" si="28"/>
        <v>0</v>
      </c>
      <c r="CB120" s="477">
        <v>0</v>
      </c>
      <c r="CC120" s="476">
        <v>0</v>
      </c>
      <c r="CD120" s="476">
        <v>0</v>
      </c>
      <c r="CE120" s="476">
        <v>0</v>
      </c>
      <c r="CF120" s="476">
        <v>0</v>
      </c>
      <c r="CG120" s="476">
        <v>0</v>
      </c>
      <c r="CH120" s="476">
        <v>0</v>
      </c>
      <c r="CI120" s="476">
        <v>0</v>
      </c>
      <c r="CJ120" s="476">
        <v>0</v>
      </c>
      <c r="CK120" s="476">
        <v>0</v>
      </c>
      <c r="CL120" s="476">
        <v>0</v>
      </c>
      <c r="CM120" s="479">
        <v>0</v>
      </c>
      <c r="CN120" s="439">
        <f t="shared" si="48"/>
        <v>0</v>
      </c>
      <c r="CO120" s="476">
        <v>1</v>
      </c>
      <c r="CP120" s="476">
        <v>0</v>
      </c>
      <c r="CQ120" s="476">
        <v>0</v>
      </c>
      <c r="CR120" s="476">
        <v>0</v>
      </c>
      <c r="CS120" s="476">
        <v>0</v>
      </c>
      <c r="CT120" s="476">
        <v>0</v>
      </c>
      <c r="CU120" s="476">
        <v>0</v>
      </c>
      <c r="CV120" s="476">
        <v>0</v>
      </c>
      <c r="CW120" s="476">
        <v>0</v>
      </c>
      <c r="CX120" s="476">
        <v>0</v>
      </c>
      <c r="CY120" s="476">
        <v>0</v>
      </c>
      <c r="CZ120" s="476">
        <v>0</v>
      </c>
      <c r="DA120" s="477">
        <v>0</v>
      </c>
      <c r="DB120" s="577">
        <f t="shared" si="24"/>
        <v>0</v>
      </c>
      <c r="DC120" s="491">
        <f t="shared" si="25"/>
        <v>1</v>
      </c>
      <c r="DD120" s="480">
        <f t="shared" si="26"/>
        <v>0</v>
      </c>
      <c r="DE120" s="481">
        <f t="shared" si="49"/>
        <v>-100</v>
      </c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  <c r="DZ120" s="233"/>
      <c r="EA120" s="233"/>
      <c r="EB120" s="233"/>
    </row>
    <row r="121" spans="1:132" ht="20.100000000000001" customHeight="1" x14ac:dyDescent="0.25">
      <c r="A121" s="542"/>
      <c r="B121" s="172" t="s">
        <v>32</v>
      </c>
      <c r="C121" s="130" t="s">
        <v>133</v>
      </c>
      <c r="D121" s="177">
        <v>337</v>
      </c>
      <c r="E121" s="178">
        <v>211</v>
      </c>
      <c r="F121" s="178">
        <v>243</v>
      </c>
      <c r="G121" s="178">
        <v>224</v>
      </c>
      <c r="H121" s="178">
        <v>245</v>
      </c>
      <c r="I121" s="178">
        <v>252</v>
      </c>
      <c r="J121" s="178">
        <v>240</v>
      </c>
      <c r="K121" s="178">
        <v>188</v>
      </c>
      <c r="L121" s="178">
        <v>204</v>
      </c>
      <c r="M121" s="181">
        <v>213</v>
      </c>
      <c r="N121" s="181">
        <v>215</v>
      </c>
      <c r="O121" s="178">
        <v>352</v>
      </c>
      <c r="P121" s="170">
        <f>SUM(D121:O121)</f>
        <v>2924</v>
      </c>
      <c r="Q121" s="179">
        <v>201</v>
      </c>
      <c r="R121" s="179">
        <v>204</v>
      </c>
      <c r="S121" s="179">
        <v>292</v>
      </c>
      <c r="T121" s="179">
        <v>295</v>
      </c>
      <c r="U121" s="179">
        <v>426</v>
      </c>
      <c r="V121" s="179">
        <v>419</v>
      </c>
      <c r="W121" s="179">
        <v>314</v>
      </c>
      <c r="X121" s="179">
        <v>391</v>
      </c>
      <c r="Y121" s="179">
        <v>426</v>
      </c>
      <c r="Z121" s="179">
        <v>337</v>
      </c>
      <c r="AA121" s="180">
        <v>327</v>
      </c>
      <c r="AB121" s="180">
        <v>488</v>
      </c>
      <c r="AC121" s="170">
        <f>SUM(Q121:AB121)</f>
        <v>4120</v>
      </c>
      <c r="AD121" s="180">
        <v>347</v>
      </c>
      <c r="AE121" s="180">
        <v>348</v>
      </c>
      <c r="AF121" s="180">
        <v>397</v>
      </c>
      <c r="AG121" s="180">
        <v>494</v>
      </c>
      <c r="AH121" s="180">
        <v>485</v>
      </c>
      <c r="AI121" s="180">
        <v>495</v>
      </c>
      <c r="AJ121" s="180">
        <v>479</v>
      </c>
      <c r="AK121" s="180">
        <v>380</v>
      </c>
      <c r="AL121" s="180">
        <v>386</v>
      </c>
      <c r="AM121" s="242">
        <v>401</v>
      </c>
      <c r="AN121" s="242">
        <v>445</v>
      </c>
      <c r="AO121" s="242">
        <v>489</v>
      </c>
      <c r="AP121" s="138">
        <v>471</v>
      </c>
      <c r="AQ121" s="98">
        <v>660</v>
      </c>
      <c r="AR121" s="98">
        <v>762</v>
      </c>
      <c r="AS121" s="98">
        <v>690</v>
      </c>
      <c r="AT121" s="98">
        <v>872</v>
      </c>
      <c r="AU121" s="98">
        <v>713</v>
      </c>
      <c r="AV121" s="98">
        <v>899</v>
      </c>
      <c r="AW121" s="98">
        <v>817</v>
      </c>
      <c r="AX121" s="98">
        <v>856</v>
      </c>
      <c r="AY121" s="98">
        <v>1038</v>
      </c>
      <c r="AZ121" s="98">
        <v>932</v>
      </c>
      <c r="BA121" s="98">
        <v>1018</v>
      </c>
      <c r="BB121" s="138">
        <v>924</v>
      </c>
      <c r="BC121" s="98">
        <v>931</v>
      </c>
      <c r="BD121" s="98">
        <v>1123</v>
      </c>
      <c r="BE121" s="98">
        <v>1294</v>
      </c>
      <c r="BF121" s="98">
        <v>1524</v>
      </c>
      <c r="BG121" s="98">
        <v>1280</v>
      </c>
      <c r="BH121" s="98">
        <v>1702</v>
      </c>
      <c r="BI121" s="98">
        <v>1464</v>
      </c>
      <c r="BJ121" s="98">
        <v>1553</v>
      </c>
      <c r="BK121" s="98">
        <v>1770</v>
      </c>
      <c r="BL121" s="98">
        <v>1810</v>
      </c>
      <c r="BM121" s="98">
        <v>2059</v>
      </c>
      <c r="BN121" s="439">
        <f t="shared" si="47"/>
        <v>17434</v>
      </c>
      <c r="BO121" s="98">
        <v>1752</v>
      </c>
      <c r="BP121" s="98">
        <v>1745</v>
      </c>
      <c r="BQ121" s="98">
        <v>1836</v>
      </c>
      <c r="BR121" s="98">
        <v>1821</v>
      </c>
      <c r="BS121" s="98">
        <v>1971</v>
      </c>
      <c r="BT121" s="98">
        <v>1705</v>
      </c>
      <c r="BU121" s="98">
        <v>1946</v>
      </c>
      <c r="BV121" s="98">
        <v>1813</v>
      </c>
      <c r="BW121" s="98">
        <v>1478</v>
      </c>
      <c r="BX121" s="98">
        <v>1160</v>
      </c>
      <c r="BY121" s="98">
        <v>1012</v>
      </c>
      <c r="BZ121" s="98">
        <v>1328</v>
      </c>
      <c r="CA121" s="478">
        <f t="shared" si="28"/>
        <v>19567</v>
      </c>
      <c r="CB121" s="138">
        <v>1184</v>
      </c>
      <c r="CC121" s="98">
        <v>1028</v>
      </c>
      <c r="CD121" s="98">
        <v>1203</v>
      </c>
      <c r="CE121" s="98">
        <v>1151</v>
      </c>
      <c r="CF121" s="98">
        <v>1100</v>
      </c>
      <c r="CG121" s="98">
        <v>1176</v>
      </c>
      <c r="CH121" s="98">
        <v>1250</v>
      </c>
      <c r="CI121" s="98">
        <v>1101</v>
      </c>
      <c r="CJ121" s="98">
        <v>1197</v>
      </c>
      <c r="CK121" s="98">
        <v>1192</v>
      </c>
      <c r="CL121" s="98">
        <v>1041</v>
      </c>
      <c r="CM121" s="243">
        <v>1283</v>
      </c>
      <c r="CN121" s="439">
        <f t="shared" si="48"/>
        <v>13906</v>
      </c>
      <c r="CO121" s="98">
        <v>1080</v>
      </c>
      <c r="CP121" s="98">
        <v>1070</v>
      </c>
      <c r="CQ121" s="98">
        <v>1218</v>
      </c>
      <c r="CR121" s="98">
        <v>1290</v>
      </c>
      <c r="CS121" s="98">
        <v>1304</v>
      </c>
      <c r="CT121" s="98">
        <v>1469</v>
      </c>
      <c r="CU121" s="98">
        <v>1513</v>
      </c>
      <c r="CV121" s="98">
        <v>1812</v>
      </c>
      <c r="CW121" s="98">
        <v>1772</v>
      </c>
      <c r="CX121" s="98">
        <v>1729</v>
      </c>
      <c r="CY121" s="98">
        <v>1700</v>
      </c>
      <c r="CZ121" s="98">
        <v>1978</v>
      </c>
      <c r="DA121" s="138">
        <v>1695</v>
      </c>
      <c r="DB121" s="577">
        <f t="shared" si="24"/>
        <v>1184</v>
      </c>
      <c r="DC121" s="491">
        <f t="shared" si="25"/>
        <v>1080</v>
      </c>
      <c r="DD121" s="480">
        <f t="shared" si="26"/>
        <v>1695</v>
      </c>
      <c r="DE121" s="365">
        <f t="shared" si="49"/>
        <v>56.944444444444443</v>
      </c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  <c r="DZ121" s="233"/>
      <c r="EA121" s="233"/>
      <c r="EB121" s="233"/>
    </row>
    <row r="122" spans="1:132" ht="20.100000000000001" customHeight="1" x14ac:dyDescent="0.25">
      <c r="A122" s="542"/>
      <c r="B122" s="172" t="s">
        <v>103</v>
      </c>
      <c r="C122" s="130" t="s">
        <v>104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2</v>
      </c>
      <c r="BG122" s="98">
        <v>0</v>
      </c>
      <c r="BH122" s="98">
        <v>3</v>
      </c>
      <c r="BI122" s="98">
        <v>3</v>
      </c>
      <c r="BJ122" s="98">
        <v>3</v>
      </c>
      <c r="BK122" s="98">
        <v>0</v>
      </c>
      <c r="BL122" s="98">
        <v>1</v>
      </c>
      <c r="BM122" s="98">
        <v>1</v>
      </c>
      <c r="BN122" s="439">
        <f t="shared" si="47"/>
        <v>13</v>
      </c>
      <c r="BO122" s="98">
        <v>1</v>
      </c>
      <c r="BP122" s="98">
        <v>0</v>
      </c>
      <c r="BQ122" s="98">
        <v>2</v>
      </c>
      <c r="BR122" s="98">
        <v>0</v>
      </c>
      <c r="BS122" s="98">
        <v>1</v>
      </c>
      <c r="BT122" s="98">
        <v>1</v>
      </c>
      <c r="BU122" s="98">
        <v>2</v>
      </c>
      <c r="BV122" s="98">
        <v>0</v>
      </c>
      <c r="BW122" s="98">
        <v>0</v>
      </c>
      <c r="BX122" s="98">
        <v>0</v>
      </c>
      <c r="BY122" s="98">
        <v>0</v>
      </c>
      <c r="BZ122" s="98">
        <v>0</v>
      </c>
      <c r="CA122" s="478">
        <f t="shared" si="28"/>
        <v>7</v>
      </c>
      <c r="CB122" s="138">
        <v>0</v>
      </c>
      <c r="CC122" s="98">
        <v>0</v>
      </c>
      <c r="CD122" s="98">
        <v>0</v>
      </c>
      <c r="CE122" s="98">
        <v>0</v>
      </c>
      <c r="CF122" s="98">
        <v>0</v>
      </c>
      <c r="CG122" s="98">
        <v>0</v>
      </c>
      <c r="CH122" s="98">
        <v>0</v>
      </c>
      <c r="CI122" s="98">
        <v>1</v>
      </c>
      <c r="CJ122" s="98">
        <v>0</v>
      </c>
      <c r="CK122" s="98">
        <v>0</v>
      </c>
      <c r="CL122" s="98">
        <v>1</v>
      </c>
      <c r="CM122" s="243">
        <v>0</v>
      </c>
      <c r="CN122" s="439">
        <f t="shared" si="48"/>
        <v>2</v>
      </c>
      <c r="CO122" s="98">
        <v>0</v>
      </c>
      <c r="CP122" s="98">
        <v>0</v>
      </c>
      <c r="CQ122" s="98">
        <v>0</v>
      </c>
      <c r="CR122" s="98">
        <v>1</v>
      </c>
      <c r="CS122" s="98">
        <v>1</v>
      </c>
      <c r="CT122" s="98">
        <v>0</v>
      </c>
      <c r="CU122" s="98">
        <v>0</v>
      </c>
      <c r="CV122" s="98">
        <v>1</v>
      </c>
      <c r="CW122" s="98">
        <v>0</v>
      </c>
      <c r="CX122" s="98">
        <v>0</v>
      </c>
      <c r="CY122" s="98">
        <v>0</v>
      </c>
      <c r="CZ122" s="98">
        <v>0</v>
      </c>
      <c r="DA122" s="138">
        <v>0</v>
      </c>
      <c r="DB122" s="577">
        <f t="shared" si="24"/>
        <v>0</v>
      </c>
      <c r="DC122" s="491">
        <f t="shared" si="25"/>
        <v>0</v>
      </c>
      <c r="DD122" s="480">
        <f t="shared" si="26"/>
        <v>0</v>
      </c>
      <c r="DE122" s="365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  <c r="DZ122" s="233"/>
      <c r="EA122" s="233"/>
      <c r="EB122" s="233"/>
    </row>
    <row r="123" spans="1:132" ht="20.100000000000001" customHeight="1" x14ac:dyDescent="0.25">
      <c r="A123" s="542"/>
      <c r="B123" s="110" t="s">
        <v>126</v>
      </c>
      <c r="C123" s="130" t="s">
        <v>129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7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35</v>
      </c>
      <c r="BX123" s="98">
        <v>65</v>
      </c>
      <c r="BY123" s="98">
        <v>52</v>
      </c>
      <c r="BZ123" s="98">
        <v>66</v>
      </c>
      <c r="CA123" s="478">
        <f t="shared" si="28"/>
        <v>218</v>
      </c>
      <c r="CB123" s="138">
        <v>33</v>
      </c>
      <c r="CC123" s="98">
        <v>43</v>
      </c>
      <c r="CD123" s="98">
        <v>63</v>
      </c>
      <c r="CE123" s="98">
        <v>45</v>
      </c>
      <c r="CF123" s="98">
        <v>41</v>
      </c>
      <c r="CG123" s="98">
        <v>43</v>
      </c>
      <c r="CH123" s="98">
        <v>63</v>
      </c>
      <c r="CI123" s="98">
        <v>63</v>
      </c>
      <c r="CJ123" s="98">
        <v>63</v>
      </c>
      <c r="CK123" s="98">
        <v>70</v>
      </c>
      <c r="CL123" s="98">
        <v>76</v>
      </c>
      <c r="CM123" s="243">
        <v>68</v>
      </c>
      <c r="CN123" s="439">
        <f t="shared" si="48"/>
        <v>671</v>
      </c>
      <c r="CO123" s="98">
        <v>88</v>
      </c>
      <c r="CP123" s="98">
        <v>101</v>
      </c>
      <c r="CQ123" s="98">
        <v>97</v>
      </c>
      <c r="CR123" s="98">
        <v>155</v>
      </c>
      <c r="CS123" s="98">
        <v>129</v>
      </c>
      <c r="CT123" s="98">
        <v>191</v>
      </c>
      <c r="CU123" s="98">
        <v>143</v>
      </c>
      <c r="CV123" s="98">
        <v>207</v>
      </c>
      <c r="CW123" s="98">
        <v>168</v>
      </c>
      <c r="CX123" s="98">
        <v>174</v>
      </c>
      <c r="CY123" s="98">
        <v>171</v>
      </c>
      <c r="CZ123" s="98">
        <v>165</v>
      </c>
      <c r="DA123" s="138">
        <v>132</v>
      </c>
      <c r="DB123" s="577">
        <f t="shared" si="24"/>
        <v>33</v>
      </c>
      <c r="DC123" s="491">
        <f t="shared" si="25"/>
        <v>88</v>
      </c>
      <c r="DD123" s="480">
        <f t="shared" si="26"/>
        <v>132</v>
      </c>
      <c r="DE123" s="365">
        <f t="shared" si="49"/>
        <v>50</v>
      </c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3"/>
      <c r="DZ123" s="233"/>
      <c r="EA123" s="233"/>
      <c r="EB123" s="233"/>
    </row>
    <row r="124" spans="1:132" ht="20.100000000000001" customHeight="1" x14ac:dyDescent="0.25">
      <c r="A124" s="542"/>
      <c r="B124" s="110" t="s">
        <v>127</v>
      </c>
      <c r="C124" s="130" t="s">
        <v>186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>
        <v>0</v>
      </c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7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1087</v>
      </c>
      <c r="BX124" s="98">
        <v>1961</v>
      </c>
      <c r="BY124" s="98">
        <v>1639</v>
      </c>
      <c r="BZ124" s="98">
        <v>2159</v>
      </c>
      <c r="CA124" s="478">
        <f t="shared" si="28"/>
        <v>6846</v>
      </c>
      <c r="CB124" s="138">
        <v>1690</v>
      </c>
      <c r="CC124" s="98">
        <v>1652</v>
      </c>
      <c r="CD124" s="98">
        <v>1934</v>
      </c>
      <c r="CE124" s="98">
        <v>2032</v>
      </c>
      <c r="CF124" s="98">
        <v>1930</v>
      </c>
      <c r="CG124" s="98">
        <v>2167</v>
      </c>
      <c r="CH124" s="98">
        <v>2560</v>
      </c>
      <c r="CI124" s="98">
        <v>2412</v>
      </c>
      <c r="CJ124" s="98">
        <v>2393</v>
      </c>
      <c r="CK124" s="98">
        <v>2779</v>
      </c>
      <c r="CL124" s="98">
        <v>2670</v>
      </c>
      <c r="CM124" s="243">
        <v>2996</v>
      </c>
      <c r="CN124" s="439">
        <f t="shared" si="48"/>
        <v>27215</v>
      </c>
      <c r="CO124" s="98">
        <v>2481</v>
      </c>
      <c r="CP124" s="98">
        <v>2476</v>
      </c>
      <c r="CQ124" s="98">
        <v>3318</v>
      </c>
      <c r="CR124" s="98">
        <v>3170</v>
      </c>
      <c r="CS124" s="98">
        <v>3023</v>
      </c>
      <c r="CT124" s="98">
        <v>3255</v>
      </c>
      <c r="CU124" s="98">
        <v>3039</v>
      </c>
      <c r="CV124" s="98">
        <v>3483</v>
      </c>
      <c r="CW124" s="98">
        <v>3496</v>
      </c>
      <c r="CX124" s="98">
        <v>3516</v>
      </c>
      <c r="CY124" s="98">
        <v>3863</v>
      </c>
      <c r="CZ124" s="98">
        <v>5030</v>
      </c>
      <c r="DA124" s="138">
        <v>4562</v>
      </c>
      <c r="DB124" s="577">
        <f t="shared" si="24"/>
        <v>1690</v>
      </c>
      <c r="DC124" s="491">
        <f t="shared" si="25"/>
        <v>2481</v>
      </c>
      <c r="DD124" s="480">
        <f t="shared" si="26"/>
        <v>4562</v>
      </c>
      <c r="DE124" s="365">
        <f t="shared" si="49"/>
        <v>83.877468762595726</v>
      </c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3"/>
      <c r="EA124" s="233"/>
      <c r="EB124" s="233"/>
    </row>
    <row r="125" spans="1:132" ht="20.100000000000001" customHeight="1" x14ac:dyDescent="0.25">
      <c r="A125" s="542"/>
      <c r="B125" s="110" t="s">
        <v>128</v>
      </c>
      <c r="C125" s="130" t="s">
        <v>130</v>
      </c>
      <c r="D125" s="177">
        <v>0</v>
      </c>
      <c r="E125" s="178">
        <v>0</v>
      </c>
      <c r="F125" s="178">
        <v>0</v>
      </c>
      <c r="G125" s="178">
        <v>0</v>
      </c>
      <c r="H125" s="178">
        <v>0</v>
      </c>
      <c r="I125" s="178">
        <v>0</v>
      </c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365">
        <v>0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395">
        <v>0</v>
      </c>
      <c r="AD125" s="178">
        <v>0</v>
      </c>
      <c r="AE125" s="178">
        <v>0</v>
      </c>
      <c r="AF125" s="178">
        <v>0</v>
      </c>
      <c r="AG125" s="178">
        <v>0</v>
      </c>
      <c r="AH125" s="178">
        <v>0</v>
      </c>
      <c r="AI125" s="178">
        <v>0</v>
      </c>
      <c r="AJ125" s="178">
        <v>0</v>
      </c>
      <c r="AK125" s="178">
        <v>0</v>
      </c>
      <c r="AL125" s="178">
        <v>0</v>
      </c>
      <c r="AM125" s="178">
        <v>0</v>
      </c>
      <c r="AN125" s="178">
        <v>0</v>
      </c>
      <c r="AO125" s="393">
        <v>0</v>
      </c>
      <c r="AP125" s="13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13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439">
        <f t="shared" si="47"/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36</v>
      </c>
      <c r="BX125" s="98">
        <v>103</v>
      </c>
      <c r="BY125" s="98">
        <v>111</v>
      </c>
      <c r="BZ125" s="98">
        <v>80</v>
      </c>
      <c r="CA125" s="478">
        <f t="shared" si="28"/>
        <v>330</v>
      </c>
      <c r="CB125" s="138">
        <v>54</v>
      </c>
      <c r="CC125" s="98">
        <v>63</v>
      </c>
      <c r="CD125" s="98">
        <v>57</v>
      </c>
      <c r="CE125" s="98">
        <v>67</v>
      </c>
      <c r="CF125" s="98">
        <v>101</v>
      </c>
      <c r="CG125" s="98">
        <v>76</v>
      </c>
      <c r="CH125" s="98">
        <v>77</v>
      </c>
      <c r="CI125" s="98">
        <v>54</v>
      </c>
      <c r="CJ125" s="98">
        <v>35</v>
      </c>
      <c r="CK125" s="98">
        <v>55</v>
      </c>
      <c r="CL125" s="98">
        <v>61</v>
      </c>
      <c r="CM125" s="243">
        <v>47</v>
      </c>
      <c r="CN125" s="439">
        <f t="shared" si="48"/>
        <v>747</v>
      </c>
      <c r="CO125" s="98">
        <v>26</v>
      </c>
      <c r="CP125" s="98">
        <v>36</v>
      </c>
      <c r="CQ125" s="98">
        <v>39</v>
      </c>
      <c r="CR125" s="98">
        <v>41</v>
      </c>
      <c r="CS125" s="98">
        <v>55</v>
      </c>
      <c r="CT125" s="98">
        <v>6</v>
      </c>
      <c r="CU125" s="98">
        <v>10</v>
      </c>
      <c r="CV125" s="98">
        <v>44</v>
      </c>
      <c r="CW125" s="98">
        <v>71</v>
      </c>
      <c r="CX125" s="98">
        <v>39</v>
      </c>
      <c r="CY125" s="98">
        <v>51</v>
      </c>
      <c r="CZ125" s="98">
        <v>43</v>
      </c>
      <c r="DA125" s="138">
        <v>32</v>
      </c>
      <c r="DB125" s="577">
        <f t="shared" si="24"/>
        <v>54</v>
      </c>
      <c r="DC125" s="491">
        <f t="shared" si="25"/>
        <v>26</v>
      </c>
      <c r="DD125" s="480">
        <f t="shared" si="26"/>
        <v>32</v>
      </c>
      <c r="DE125" s="365">
        <f t="shared" si="49"/>
        <v>23.076923076923084</v>
      </c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3"/>
      <c r="EA125" s="233"/>
      <c r="EB125" s="233"/>
    </row>
    <row r="126" spans="1:132" ht="20.100000000000001" customHeight="1" x14ac:dyDescent="0.25">
      <c r="A126" s="542"/>
      <c r="B126" s="110" t="s">
        <v>180</v>
      </c>
      <c r="C126" s="130" t="s">
        <v>182</v>
      </c>
      <c r="D126" s="177">
        <v>0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/>
      <c r="P126" s="365">
        <v>0</v>
      </c>
      <c r="Q126" s="178">
        <v>0</v>
      </c>
      <c r="R126" s="178">
        <v>0</v>
      </c>
      <c r="S126" s="178">
        <v>0</v>
      </c>
      <c r="T126" s="178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395">
        <v>0</v>
      </c>
      <c r="AD126" s="178">
        <v>0</v>
      </c>
      <c r="AE126" s="178">
        <v>0</v>
      </c>
      <c r="AF126" s="178">
        <v>0</v>
      </c>
      <c r="AG126" s="178">
        <v>0</v>
      </c>
      <c r="AH126" s="178">
        <v>0</v>
      </c>
      <c r="AI126" s="178">
        <v>0</v>
      </c>
      <c r="AJ126" s="178">
        <v>0</v>
      </c>
      <c r="AK126" s="178">
        <v>0</v>
      </c>
      <c r="AL126" s="178">
        <v>0</v>
      </c>
      <c r="AM126" s="178">
        <v>0</v>
      </c>
      <c r="AN126" s="178">
        <v>0</v>
      </c>
      <c r="AO126" s="393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39">
        <f t="shared" si="47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8">
        <f t="shared" si="28"/>
        <v>0</v>
      </c>
      <c r="CB126" s="13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46</v>
      </c>
      <c r="CH126" s="98">
        <v>82</v>
      </c>
      <c r="CI126" s="98">
        <v>71</v>
      </c>
      <c r="CJ126" s="98">
        <v>78</v>
      </c>
      <c r="CK126" s="98">
        <v>79</v>
      </c>
      <c r="CL126" s="98">
        <v>62</v>
      </c>
      <c r="CM126" s="243">
        <v>62</v>
      </c>
      <c r="CN126" s="439">
        <f t="shared" si="48"/>
        <v>480</v>
      </c>
      <c r="CO126" s="98">
        <v>63</v>
      </c>
      <c r="CP126" s="98">
        <v>63</v>
      </c>
      <c r="CQ126" s="98">
        <v>77</v>
      </c>
      <c r="CR126" s="98">
        <v>68</v>
      </c>
      <c r="CS126" s="98">
        <v>68</v>
      </c>
      <c r="CT126" s="98">
        <v>71</v>
      </c>
      <c r="CU126" s="98">
        <v>73</v>
      </c>
      <c r="CV126" s="98">
        <v>81</v>
      </c>
      <c r="CW126" s="98">
        <v>79</v>
      </c>
      <c r="CX126" s="98">
        <v>79</v>
      </c>
      <c r="CY126" s="98">
        <v>86</v>
      </c>
      <c r="CZ126" s="98">
        <v>74</v>
      </c>
      <c r="DA126" s="138">
        <v>68</v>
      </c>
      <c r="DB126" s="577">
        <f t="shared" si="24"/>
        <v>0</v>
      </c>
      <c r="DC126" s="491">
        <f t="shared" si="25"/>
        <v>63</v>
      </c>
      <c r="DD126" s="480">
        <f t="shared" si="26"/>
        <v>68</v>
      </c>
      <c r="DE126" s="365">
        <f t="shared" si="49"/>
        <v>7.9365079365079305</v>
      </c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  <c r="DZ126" s="233"/>
      <c r="EA126" s="233"/>
      <c r="EB126" s="233"/>
    </row>
    <row r="127" spans="1:132" ht="20.100000000000001" customHeight="1" x14ac:dyDescent="0.25">
      <c r="A127" s="542"/>
      <c r="B127" s="110" t="s">
        <v>181</v>
      </c>
      <c r="C127" s="130" t="s">
        <v>183</v>
      </c>
      <c r="D127" s="177">
        <v>0</v>
      </c>
      <c r="E127" s="178">
        <v>0</v>
      </c>
      <c r="F127" s="178">
        <v>0</v>
      </c>
      <c r="G127" s="178">
        <v>0</v>
      </c>
      <c r="H127" s="178"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178">
        <v>0</v>
      </c>
      <c r="O127" s="178">
        <v>0</v>
      </c>
      <c r="P127" s="365">
        <v>0</v>
      </c>
      <c r="Q127" s="178">
        <v>0</v>
      </c>
      <c r="R127" s="178">
        <v>0</v>
      </c>
      <c r="S127" s="178">
        <v>0</v>
      </c>
      <c r="T127" s="178">
        <v>0</v>
      </c>
      <c r="U127" s="178">
        <v>0</v>
      </c>
      <c r="V127" s="178">
        <v>0</v>
      </c>
      <c r="W127" s="178">
        <v>0</v>
      </c>
      <c r="X127" s="178">
        <v>0</v>
      </c>
      <c r="Y127" s="178">
        <v>0</v>
      </c>
      <c r="Z127" s="178">
        <v>0</v>
      </c>
      <c r="AA127" s="178">
        <v>0</v>
      </c>
      <c r="AB127" s="178">
        <v>0</v>
      </c>
      <c r="AC127" s="395">
        <v>0</v>
      </c>
      <c r="AD127" s="178">
        <v>0</v>
      </c>
      <c r="AE127" s="178">
        <v>0</v>
      </c>
      <c r="AF127" s="178">
        <v>0</v>
      </c>
      <c r="AG127" s="178">
        <v>0</v>
      </c>
      <c r="AH127" s="178">
        <v>0</v>
      </c>
      <c r="AI127" s="178">
        <v>0</v>
      </c>
      <c r="AJ127" s="178">
        <v>0</v>
      </c>
      <c r="AK127" s="178">
        <v>0</v>
      </c>
      <c r="AL127" s="178">
        <v>0</v>
      </c>
      <c r="AM127" s="178">
        <v>0</v>
      </c>
      <c r="AN127" s="178">
        <v>0</v>
      </c>
      <c r="AO127" s="393">
        <v>0</v>
      </c>
      <c r="AP127" s="138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9">
        <f t="shared" si="47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0</v>
      </c>
      <c r="BX127" s="98">
        <v>0</v>
      </c>
      <c r="BY127" s="98">
        <v>0</v>
      </c>
      <c r="BZ127" s="98">
        <v>0</v>
      </c>
      <c r="CA127" s="478">
        <f t="shared" si="28"/>
        <v>0</v>
      </c>
      <c r="CB127" s="138">
        <v>0</v>
      </c>
      <c r="CC127" s="98">
        <v>0</v>
      </c>
      <c r="CD127" s="98">
        <v>0</v>
      </c>
      <c r="CE127" s="98">
        <v>0</v>
      </c>
      <c r="CF127" s="98">
        <v>0</v>
      </c>
      <c r="CG127" s="98">
        <v>26</v>
      </c>
      <c r="CH127" s="98">
        <v>52</v>
      </c>
      <c r="CI127" s="98">
        <v>49</v>
      </c>
      <c r="CJ127" s="98">
        <v>48</v>
      </c>
      <c r="CK127" s="98">
        <v>46</v>
      </c>
      <c r="CL127" s="98">
        <v>58</v>
      </c>
      <c r="CM127" s="243">
        <v>69</v>
      </c>
      <c r="CN127" s="439">
        <f t="shared" si="48"/>
        <v>348</v>
      </c>
      <c r="CO127" s="98">
        <v>51</v>
      </c>
      <c r="CP127" s="98">
        <v>50</v>
      </c>
      <c r="CQ127" s="98">
        <v>55</v>
      </c>
      <c r="CR127" s="98">
        <v>58</v>
      </c>
      <c r="CS127" s="98">
        <v>53</v>
      </c>
      <c r="CT127" s="98">
        <v>55</v>
      </c>
      <c r="CU127" s="98">
        <v>53</v>
      </c>
      <c r="CV127" s="98">
        <v>58</v>
      </c>
      <c r="CW127" s="98">
        <v>54</v>
      </c>
      <c r="CX127" s="98">
        <v>48</v>
      </c>
      <c r="CY127" s="98">
        <v>49</v>
      </c>
      <c r="CZ127" s="98">
        <v>52</v>
      </c>
      <c r="DA127" s="138">
        <v>52</v>
      </c>
      <c r="DB127" s="577">
        <f t="shared" si="24"/>
        <v>0</v>
      </c>
      <c r="DC127" s="491">
        <f t="shared" si="25"/>
        <v>51</v>
      </c>
      <c r="DD127" s="480">
        <f t="shared" si="26"/>
        <v>52</v>
      </c>
      <c r="DE127" s="365">
        <f t="shared" si="49"/>
        <v>1.9607843137254832</v>
      </c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  <c r="DV127" s="233"/>
      <c r="DW127" s="233"/>
      <c r="DX127" s="233"/>
      <c r="DY127" s="233"/>
      <c r="DZ127" s="233"/>
      <c r="EA127" s="233"/>
      <c r="EB127" s="233"/>
    </row>
    <row r="128" spans="1:132" ht="20.100000000000001" customHeight="1" x14ac:dyDescent="0.25">
      <c r="A128" s="542"/>
      <c r="B128" s="110" t="s">
        <v>190</v>
      </c>
      <c r="C128" s="130" t="s">
        <v>191</v>
      </c>
      <c r="D128" s="177">
        <v>0</v>
      </c>
      <c r="E128" s="178">
        <v>0</v>
      </c>
      <c r="F128" s="178">
        <v>0</v>
      </c>
      <c r="G128" s="178">
        <v>0</v>
      </c>
      <c r="H128" s="178"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178">
        <v>0</v>
      </c>
      <c r="O128" s="178">
        <v>0</v>
      </c>
      <c r="P128" s="365">
        <v>0</v>
      </c>
      <c r="Q128" s="178">
        <v>0</v>
      </c>
      <c r="R128" s="178">
        <v>0</v>
      </c>
      <c r="S128" s="178">
        <v>0</v>
      </c>
      <c r="T128" s="178">
        <v>0</v>
      </c>
      <c r="U128" s="178">
        <v>0</v>
      </c>
      <c r="V128" s="178">
        <v>0</v>
      </c>
      <c r="W128" s="178">
        <v>0</v>
      </c>
      <c r="X128" s="178">
        <v>0</v>
      </c>
      <c r="Y128" s="178">
        <v>0</v>
      </c>
      <c r="Z128" s="178">
        <v>0</v>
      </c>
      <c r="AA128" s="178">
        <v>0</v>
      </c>
      <c r="AB128" s="178">
        <v>0</v>
      </c>
      <c r="AC128" s="395">
        <v>0</v>
      </c>
      <c r="AD128" s="178">
        <v>0</v>
      </c>
      <c r="AE128" s="178">
        <v>0</v>
      </c>
      <c r="AF128" s="178">
        <v>0</v>
      </c>
      <c r="AG128" s="178">
        <v>0</v>
      </c>
      <c r="AH128" s="178">
        <v>0</v>
      </c>
      <c r="AI128" s="178">
        <v>0</v>
      </c>
      <c r="AJ128" s="178">
        <v>0</v>
      </c>
      <c r="AK128" s="178">
        <v>0</v>
      </c>
      <c r="AL128" s="178">
        <v>0</v>
      </c>
      <c r="AM128" s="178">
        <v>0</v>
      </c>
      <c r="AN128" s="178">
        <v>0</v>
      </c>
      <c r="AO128" s="393">
        <v>0</v>
      </c>
      <c r="AP128" s="138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9">
        <f t="shared" si="47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0</v>
      </c>
      <c r="BX128" s="98">
        <v>0</v>
      </c>
      <c r="BY128" s="98">
        <v>0</v>
      </c>
      <c r="BZ128" s="98">
        <v>0</v>
      </c>
      <c r="CA128" s="478">
        <f t="shared" si="28"/>
        <v>0</v>
      </c>
      <c r="CB128" s="138">
        <v>0</v>
      </c>
      <c r="CC128" s="98">
        <v>0</v>
      </c>
      <c r="CD128" s="98">
        <v>0</v>
      </c>
      <c r="CE128" s="98">
        <v>0</v>
      </c>
      <c r="CF128" s="98">
        <v>0</v>
      </c>
      <c r="CG128" s="98">
        <v>0</v>
      </c>
      <c r="CH128" s="98">
        <v>0</v>
      </c>
      <c r="CI128" s="98">
        <v>0</v>
      </c>
      <c r="CJ128" s="98">
        <v>1</v>
      </c>
      <c r="CK128" s="98">
        <v>1</v>
      </c>
      <c r="CL128" s="98">
        <v>3</v>
      </c>
      <c r="CM128" s="243">
        <v>12</v>
      </c>
      <c r="CN128" s="439">
        <f t="shared" si="48"/>
        <v>17</v>
      </c>
      <c r="CO128" s="98">
        <v>3</v>
      </c>
      <c r="CP128" s="98">
        <v>5</v>
      </c>
      <c r="CQ128" s="98">
        <v>3</v>
      </c>
      <c r="CR128" s="98">
        <v>4</v>
      </c>
      <c r="CS128" s="98">
        <v>3</v>
      </c>
      <c r="CT128" s="98">
        <v>2</v>
      </c>
      <c r="CU128" s="98">
        <v>4</v>
      </c>
      <c r="CV128" s="98">
        <v>4</v>
      </c>
      <c r="CW128" s="98">
        <v>1</v>
      </c>
      <c r="CX128" s="98">
        <v>5</v>
      </c>
      <c r="CY128" s="98">
        <v>5</v>
      </c>
      <c r="CZ128" s="98">
        <v>8</v>
      </c>
      <c r="DA128" s="138">
        <v>6</v>
      </c>
      <c r="DB128" s="577">
        <f t="shared" si="24"/>
        <v>0</v>
      </c>
      <c r="DC128" s="491">
        <f t="shared" si="25"/>
        <v>3</v>
      </c>
      <c r="DD128" s="480">
        <f t="shared" si="26"/>
        <v>6</v>
      </c>
      <c r="DE128" s="365">
        <f t="shared" si="49"/>
        <v>100</v>
      </c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  <c r="DW128" s="233"/>
      <c r="DX128" s="233"/>
      <c r="DY128" s="233"/>
      <c r="DZ128" s="233"/>
      <c r="EA128" s="233"/>
      <c r="EB128" s="233"/>
    </row>
    <row r="129" spans="1:3410" ht="20.100000000000001" customHeight="1" x14ac:dyDescent="0.25">
      <c r="A129" s="542"/>
      <c r="B129" s="469" t="s">
        <v>207</v>
      </c>
      <c r="C129" s="470" t="s">
        <v>211</v>
      </c>
      <c r="D129" s="485">
        <v>0</v>
      </c>
      <c r="E129" s="485">
        <v>0</v>
      </c>
      <c r="F129" s="485">
        <v>0</v>
      </c>
      <c r="G129" s="485">
        <v>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6">
        <v>0</v>
      </c>
      <c r="P129" s="365">
        <v>0</v>
      </c>
      <c r="Q129" s="485">
        <v>0</v>
      </c>
      <c r="R129" s="485">
        <v>0</v>
      </c>
      <c r="S129" s="485">
        <v>0</v>
      </c>
      <c r="T129" s="485">
        <v>0</v>
      </c>
      <c r="U129" s="485">
        <v>0</v>
      </c>
      <c r="V129" s="485">
        <v>0</v>
      </c>
      <c r="W129" s="485">
        <v>0</v>
      </c>
      <c r="X129" s="485">
        <v>0</v>
      </c>
      <c r="Y129" s="485">
        <v>0</v>
      </c>
      <c r="Z129" s="485">
        <v>0</v>
      </c>
      <c r="AA129" s="485">
        <v>0</v>
      </c>
      <c r="AB129" s="486">
        <v>0</v>
      </c>
      <c r="AC129" s="487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490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490">
        <v>0</v>
      </c>
      <c r="BC129" s="55">
        <v>0</v>
      </c>
      <c r="BD129" s="55">
        <v>0</v>
      </c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 s="55">
        <v>0</v>
      </c>
      <c r="BN129" s="478">
        <f t="shared" si="47"/>
        <v>0</v>
      </c>
      <c r="BO129" s="55">
        <v>0</v>
      </c>
      <c r="BP129" s="55">
        <v>0</v>
      </c>
      <c r="BQ129" s="55">
        <v>0</v>
      </c>
      <c r="BR129" s="55">
        <v>0</v>
      </c>
      <c r="BS129" s="55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478">
        <f t="shared" si="28"/>
        <v>0</v>
      </c>
      <c r="CB129" s="490">
        <v>0</v>
      </c>
      <c r="CC129" s="55">
        <v>0</v>
      </c>
      <c r="CD129" s="55">
        <v>0</v>
      </c>
      <c r="CE129" s="55">
        <v>0</v>
      </c>
      <c r="CF129" s="55">
        <v>0</v>
      </c>
      <c r="CG129" s="55">
        <v>0</v>
      </c>
      <c r="CH129" s="55">
        <v>0</v>
      </c>
      <c r="CI129" s="55">
        <v>0</v>
      </c>
      <c r="CJ129" s="55">
        <v>0</v>
      </c>
      <c r="CK129" s="55">
        <v>0</v>
      </c>
      <c r="CL129" s="55">
        <v>0</v>
      </c>
      <c r="CM129" s="161">
        <v>0</v>
      </c>
      <c r="CN129" s="439">
        <f t="shared" si="48"/>
        <v>0</v>
      </c>
      <c r="CO129" s="55">
        <v>0</v>
      </c>
      <c r="CP129" s="55">
        <v>1</v>
      </c>
      <c r="CQ129" s="55">
        <v>0</v>
      </c>
      <c r="CR129" s="55">
        <v>0</v>
      </c>
      <c r="CS129" s="55">
        <v>7</v>
      </c>
      <c r="CT129" s="55">
        <v>20</v>
      </c>
      <c r="CU129" s="55">
        <v>8</v>
      </c>
      <c r="CV129" s="55">
        <v>1</v>
      </c>
      <c r="CW129" s="55">
        <v>0</v>
      </c>
      <c r="CX129" s="55">
        <v>0</v>
      </c>
      <c r="CY129" s="55">
        <v>0</v>
      </c>
      <c r="CZ129" s="55">
        <v>0</v>
      </c>
      <c r="DA129" s="490">
        <v>0</v>
      </c>
      <c r="DB129" s="577">
        <f t="shared" si="24"/>
        <v>0</v>
      </c>
      <c r="DC129" s="491">
        <f t="shared" si="25"/>
        <v>0</v>
      </c>
      <c r="DD129" s="480">
        <f t="shared" si="26"/>
        <v>0</v>
      </c>
      <c r="DE129" s="487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  <c r="DV129" s="233"/>
      <c r="DW129" s="233"/>
      <c r="DX129" s="233"/>
      <c r="DY129" s="233"/>
      <c r="DZ129" s="233"/>
      <c r="EA129" s="233"/>
      <c r="EB129" s="233"/>
    </row>
    <row r="130" spans="1:3410" ht="20.100000000000001" customHeight="1" x14ac:dyDescent="0.25">
      <c r="A130" s="542"/>
      <c r="B130" s="469" t="s">
        <v>208</v>
      </c>
      <c r="C130" s="470" t="s">
        <v>212</v>
      </c>
      <c r="D130" s="485">
        <v>0</v>
      </c>
      <c r="E130" s="485">
        <v>0</v>
      </c>
      <c r="F130" s="485">
        <v>0</v>
      </c>
      <c r="G130" s="485">
        <v>0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6">
        <v>0</v>
      </c>
      <c r="P130" s="365">
        <v>0</v>
      </c>
      <c r="Q130" s="485">
        <v>0</v>
      </c>
      <c r="R130" s="485">
        <v>0</v>
      </c>
      <c r="S130" s="485">
        <v>0</v>
      </c>
      <c r="T130" s="485">
        <v>0</v>
      </c>
      <c r="U130" s="485">
        <v>0</v>
      </c>
      <c r="V130" s="485">
        <v>0</v>
      </c>
      <c r="W130" s="485">
        <v>0</v>
      </c>
      <c r="X130" s="485">
        <v>0</v>
      </c>
      <c r="Y130" s="485">
        <v>0</v>
      </c>
      <c r="Z130" s="485">
        <v>0</v>
      </c>
      <c r="AA130" s="485">
        <v>0</v>
      </c>
      <c r="AB130" s="486">
        <v>0</v>
      </c>
      <c r="AC130" s="487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490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490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478">
        <f t="shared" si="47"/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478">
        <f t="shared" si="28"/>
        <v>0</v>
      </c>
      <c r="CB130" s="490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161">
        <v>0</v>
      </c>
      <c r="CN130" s="439">
        <f t="shared" si="48"/>
        <v>0</v>
      </c>
      <c r="CO130" s="55">
        <v>0</v>
      </c>
      <c r="CP130" s="55">
        <v>12</v>
      </c>
      <c r="CQ130" s="55">
        <v>11</v>
      </c>
      <c r="CR130" s="55">
        <v>14</v>
      </c>
      <c r="CS130" s="55">
        <v>19</v>
      </c>
      <c r="CT130" s="55">
        <v>82</v>
      </c>
      <c r="CU130" s="55">
        <v>92</v>
      </c>
      <c r="CV130" s="55">
        <v>16</v>
      </c>
      <c r="CW130" s="55">
        <v>0</v>
      </c>
      <c r="CX130" s="55">
        <v>0</v>
      </c>
      <c r="CY130" s="55">
        <v>0</v>
      </c>
      <c r="CZ130" s="55">
        <v>0</v>
      </c>
      <c r="DA130" s="490">
        <v>0</v>
      </c>
      <c r="DB130" s="577">
        <f t="shared" si="24"/>
        <v>0</v>
      </c>
      <c r="DC130" s="491">
        <f t="shared" si="25"/>
        <v>0</v>
      </c>
      <c r="DD130" s="480">
        <f t="shared" si="26"/>
        <v>0</v>
      </c>
      <c r="DE130" s="487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  <c r="DV130" s="233"/>
      <c r="DW130" s="233"/>
      <c r="DX130" s="233"/>
      <c r="DY130" s="233"/>
      <c r="DZ130" s="233"/>
      <c r="EA130" s="233"/>
      <c r="EB130" s="233"/>
    </row>
    <row r="131" spans="1:3410" ht="20.100000000000001" customHeight="1" x14ac:dyDescent="0.25">
      <c r="A131" s="542"/>
      <c r="B131" s="469" t="s">
        <v>209</v>
      </c>
      <c r="C131" s="470" t="s">
        <v>213</v>
      </c>
      <c r="D131" s="485">
        <v>0</v>
      </c>
      <c r="E131" s="485">
        <v>0</v>
      </c>
      <c r="F131" s="485">
        <v>0</v>
      </c>
      <c r="G131" s="485">
        <v>0</v>
      </c>
      <c r="H131" s="485">
        <v>0</v>
      </c>
      <c r="I131" s="485">
        <v>0</v>
      </c>
      <c r="J131" s="485">
        <v>0</v>
      </c>
      <c r="K131" s="485">
        <v>0</v>
      </c>
      <c r="L131" s="485">
        <v>0</v>
      </c>
      <c r="M131" s="485">
        <v>0</v>
      </c>
      <c r="N131" s="485">
        <v>0</v>
      </c>
      <c r="O131" s="486">
        <v>0</v>
      </c>
      <c r="P131" s="365">
        <v>0</v>
      </c>
      <c r="Q131" s="485">
        <v>0</v>
      </c>
      <c r="R131" s="485">
        <v>0</v>
      </c>
      <c r="S131" s="485">
        <v>0</v>
      </c>
      <c r="T131" s="485">
        <v>0</v>
      </c>
      <c r="U131" s="485">
        <v>0</v>
      </c>
      <c r="V131" s="485">
        <v>0</v>
      </c>
      <c r="W131" s="485">
        <v>0</v>
      </c>
      <c r="X131" s="485">
        <v>0</v>
      </c>
      <c r="Y131" s="485">
        <v>0</v>
      </c>
      <c r="Z131" s="485">
        <v>0</v>
      </c>
      <c r="AA131" s="485">
        <v>0</v>
      </c>
      <c r="AB131" s="486">
        <v>0</v>
      </c>
      <c r="AC131" s="487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490">
        <v>0</v>
      </c>
      <c r="AQ131" s="55">
        <v>0</v>
      </c>
      <c r="AR131" s="55">
        <v>0</v>
      </c>
      <c r="AS131" s="55">
        <v>0</v>
      </c>
      <c r="AT131" s="55">
        <v>0</v>
      </c>
      <c r="AU131" s="55">
        <v>0</v>
      </c>
      <c r="AV131" s="55">
        <v>0</v>
      </c>
      <c r="AW131" s="55">
        <v>0</v>
      </c>
      <c r="AX131" s="55">
        <v>0</v>
      </c>
      <c r="AY131" s="55">
        <v>0</v>
      </c>
      <c r="AZ131" s="55">
        <v>0</v>
      </c>
      <c r="BA131" s="55">
        <v>0</v>
      </c>
      <c r="BB131" s="490">
        <v>0</v>
      </c>
      <c r="BC131" s="55">
        <v>0</v>
      </c>
      <c r="BD131" s="55">
        <v>0</v>
      </c>
      <c r="BE131" s="55">
        <v>0</v>
      </c>
      <c r="BF131" s="55">
        <v>0</v>
      </c>
      <c r="BG131" s="55">
        <v>0</v>
      </c>
      <c r="BH131" s="55">
        <v>0</v>
      </c>
      <c r="BI131" s="55">
        <v>0</v>
      </c>
      <c r="BJ131" s="55">
        <v>0</v>
      </c>
      <c r="BK131" s="55">
        <v>0</v>
      </c>
      <c r="BL131" s="55">
        <v>0</v>
      </c>
      <c r="BM131" s="55">
        <v>0</v>
      </c>
      <c r="BN131" s="478">
        <f t="shared" si="47"/>
        <v>0</v>
      </c>
      <c r="BO131" s="55">
        <v>0</v>
      </c>
      <c r="BP131" s="55">
        <v>0</v>
      </c>
      <c r="BQ131" s="55">
        <v>0</v>
      </c>
      <c r="BR131" s="55">
        <v>0</v>
      </c>
      <c r="BS131" s="55">
        <v>0</v>
      </c>
      <c r="BT131" s="55">
        <v>0</v>
      </c>
      <c r="BU131" s="55">
        <v>0</v>
      </c>
      <c r="BV131" s="55">
        <v>0</v>
      </c>
      <c r="BW131" s="55">
        <v>0</v>
      </c>
      <c r="BX131" s="55">
        <v>0</v>
      </c>
      <c r="BY131" s="55">
        <v>0</v>
      </c>
      <c r="BZ131" s="55">
        <v>0</v>
      </c>
      <c r="CA131" s="478">
        <f t="shared" si="28"/>
        <v>0</v>
      </c>
      <c r="CB131" s="490">
        <v>0</v>
      </c>
      <c r="CC131" s="55">
        <v>0</v>
      </c>
      <c r="CD131" s="55">
        <v>0</v>
      </c>
      <c r="CE131" s="55">
        <v>0</v>
      </c>
      <c r="CF131" s="55">
        <v>0</v>
      </c>
      <c r="CG131" s="55">
        <v>0</v>
      </c>
      <c r="CH131" s="55">
        <v>0</v>
      </c>
      <c r="CI131" s="55">
        <v>0</v>
      </c>
      <c r="CJ131" s="55">
        <v>0</v>
      </c>
      <c r="CK131" s="55">
        <v>0</v>
      </c>
      <c r="CL131" s="55">
        <v>0</v>
      </c>
      <c r="CM131" s="161">
        <v>0</v>
      </c>
      <c r="CN131" s="439">
        <f t="shared" si="48"/>
        <v>0</v>
      </c>
      <c r="CO131" s="55">
        <v>0</v>
      </c>
      <c r="CP131" s="55">
        <v>1</v>
      </c>
      <c r="CQ131" s="55">
        <v>9</v>
      </c>
      <c r="CR131" s="55">
        <v>4</v>
      </c>
      <c r="CS131" s="55">
        <v>7</v>
      </c>
      <c r="CT131" s="55">
        <v>64</v>
      </c>
      <c r="CU131" s="55">
        <v>55</v>
      </c>
      <c r="CV131" s="55">
        <v>4</v>
      </c>
      <c r="CW131" s="55">
        <v>0</v>
      </c>
      <c r="CX131" s="55">
        <v>0</v>
      </c>
      <c r="CY131" s="55">
        <v>0</v>
      </c>
      <c r="CZ131" s="55">
        <v>0</v>
      </c>
      <c r="DA131" s="490">
        <v>0</v>
      </c>
      <c r="DB131" s="577">
        <f t="shared" si="24"/>
        <v>0</v>
      </c>
      <c r="DC131" s="491">
        <f t="shared" si="25"/>
        <v>0</v>
      </c>
      <c r="DD131" s="480">
        <f t="shared" si="26"/>
        <v>0</v>
      </c>
      <c r="DE131" s="487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  <c r="DV131" s="233"/>
      <c r="DW131" s="233"/>
      <c r="DX131" s="233"/>
      <c r="DY131" s="233"/>
      <c r="DZ131" s="233"/>
      <c r="EA131" s="233"/>
      <c r="EB131" s="233"/>
    </row>
    <row r="132" spans="1:3410" ht="20.100000000000001" customHeight="1" x14ac:dyDescent="0.25">
      <c r="A132" s="542"/>
      <c r="B132" s="469" t="s">
        <v>210</v>
      </c>
      <c r="C132" s="470" t="s">
        <v>214</v>
      </c>
      <c r="D132" s="485">
        <v>0</v>
      </c>
      <c r="E132" s="485">
        <v>0</v>
      </c>
      <c r="F132" s="485">
        <v>0</v>
      </c>
      <c r="G132" s="485">
        <v>0</v>
      </c>
      <c r="H132" s="485">
        <v>0</v>
      </c>
      <c r="I132" s="485">
        <v>0</v>
      </c>
      <c r="J132" s="485">
        <v>0</v>
      </c>
      <c r="K132" s="485">
        <v>0</v>
      </c>
      <c r="L132" s="485">
        <v>0</v>
      </c>
      <c r="M132" s="485">
        <v>0</v>
      </c>
      <c r="N132" s="485">
        <v>0</v>
      </c>
      <c r="O132" s="486">
        <v>0</v>
      </c>
      <c r="P132" s="365">
        <v>0</v>
      </c>
      <c r="Q132" s="485">
        <v>0</v>
      </c>
      <c r="R132" s="485">
        <v>0</v>
      </c>
      <c r="S132" s="485">
        <v>0</v>
      </c>
      <c r="T132" s="485">
        <v>0</v>
      </c>
      <c r="U132" s="485">
        <v>0</v>
      </c>
      <c r="V132" s="485">
        <v>0</v>
      </c>
      <c r="W132" s="485">
        <v>0</v>
      </c>
      <c r="X132" s="485">
        <v>0</v>
      </c>
      <c r="Y132" s="485">
        <v>0</v>
      </c>
      <c r="Z132" s="485">
        <v>0</v>
      </c>
      <c r="AA132" s="485">
        <v>0</v>
      </c>
      <c r="AB132" s="486">
        <v>0</v>
      </c>
      <c r="AC132" s="487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490">
        <v>0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 s="55">
        <v>0</v>
      </c>
      <c r="AX132" s="55">
        <v>0</v>
      </c>
      <c r="AY132" s="55">
        <v>0</v>
      </c>
      <c r="AZ132" s="55">
        <v>0</v>
      </c>
      <c r="BA132" s="55">
        <v>0</v>
      </c>
      <c r="BB132" s="490">
        <v>0</v>
      </c>
      <c r="BC132" s="55">
        <v>0</v>
      </c>
      <c r="BD132" s="55">
        <v>0</v>
      </c>
      <c r="BE132" s="55">
        <v>0</v>
      </c>
      <c r="BF132" s="55">
        <v>0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 s="55">
        <v>0</v>
      </c>
      <c r="BN132" s="478">
        <f t="shared" si="47"/>
        <v>0</v>
      </c>
      <c r="BO132" s="55">
        <v>0</v>
      </c>
      <c r="BP132" s="55">
        <v>0</v>
      </c>
      <c r="BQ132" s="55">
        <v>0</v>
      </c>
      <c r="BR132" s="55">
        <v>0</v>
      </c>
      <c r="BS132" s="55">
        <v>0</v>
      </c>
      <c r="BT132" s="55">
        <v>0</v>
      </c>
      <c r="BU132" s="55">
        <v>0</v>
      </c>
      <c r="BV132" s="55">
        <v>0</v>
      </c>
      <c r="BW132" s="55">
        <v>0</v>
      </c>
      <c r="BX132" s="55">
        <v>0</v>
      </c>
      <c r="BY132" s="55">
        <v>0</v>
      </c>
      <c r="BZ132" s="55">
        <v>0</v>
      </c>
      <c r="CA132" s="478">
        <f t="shared" si="28"/>
        <v>0</v>
      </c>
      <c r="CB132" s="490">
        <v>0</v>
      </c>
      <c r="CC132" s="55">
        <v>0</v>
      </c>
      <c r="CD132" s="55">
        <v>0</v>
      </c>
      <c r="CE132" s="55">
        <v>0</v>
      </c>
      <c r="CF132" s="55">
        <v>0</v>
      </c>
      <c r="CG132" s="55">
        <v>0</v>
      </c>
      <c r="CH132" s="55">
        <v>0</v>
      </c>
      <c r="CI132" s="55">
        <v>0</v>
      </c>
      <c r="CJ132" s="55">
        <v>0</v>
      </c>
      <c r="CK132" s="55">
        <v>0</v>
      </c>
      <c r="CL132" s="55">
        <v>0</v>
      </c>
      <c r="CM132" s="161">
        <v>0</v>
      </c>
      <c r="CN132" s="439">
        <f t="shared" si="48"/>
        <v>0</v>
      </c>
      <c r="CO132" s="55">
        <v>0</v>
      </c>
      <c r="CP132" s="55">
        <v>9</v>
      </c>
      <c r="CQ132" s="55">
        <v>5</v>
      </c>
      <c r="CR132" s="55">
        <v>11</v>
      </c>
      <c r="CS132" s="55">
        <v>12</v>
      </c>
      <c r="CT132" s="55">
        <v>20</v>
      </c>
      <c r="CU132" s="55">
        <v>11</v>
      </c>
      <c r="CV132" s="55">
        <v>0</v>
      </c>
      <c r="CW132" s="55">
        <v>0</v>
      </c>
      <c r="CX132" s="55">
        <v>0</v>
      </c>
      <c r="CY132" s="55">
        <v>0</v>
      </c>
      <c r="CZ132" s="55">
        <v>0</v>
      </c>
      <c r="DA132" s="490">
        <v>0</v>
      </c>
      <c r="DB132" s="577">
        <f t="shared" si="24"/>
        <v>0</v>
      </c>
      <c r="DC132" s="491">
        <f t="shared" si="25"/>
        <v>0</v>
      </c>
      <c r="DD132" s="480">
        <f t="shared" si="26"/>
        <v>0</v>
      </c>
      <c r="DE132" s="487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  <c r="DV132" s="233"/>
      <c r="DW132" s="233"/>
      <c r="DX132" s="233"/>
      <c r="DY132" s="233"/>
      <c r="DZ132" s="233"/>
      <c r="EA132" s="233"/>
      <c r="EB132" s="233"/>
    </row>
    <row r="133" spans="1:3410" ht="20.100000000000001" customHeight="1" x14ac:dyDescent="0.25">
      <c r="A133" s="542"/>
      <c r="B133" s="110" t="s">
        <v>203</v>
      </c>
      <c r="C133" s="470" t="s">
        <v>204</v>
      </c>
      <c r="D133" s="177">
        <v>0</v>
      </c>
      <c r="E133" s="178">
        <v>0</v>
      </c>
      <c r="F133" s="178">
        <v>0</v>
      </c>
      <c r="G133" s="178">
        <v>0</v>
      </c>
      <c r="H133" s="178">
        <v>0</v>
      </c>
      <c r="I133" s="178">
        <v>0</v>
      </c>
      <c r="J133" s="178">
        <v>0</v>
      </c>
      <c r="K133" s="178">
        <v>0</v>
      </c>
      <c r="L133" s="178">
        <v>0</v>
      </c>
      <c r="M133" s="178">
        <v>0</v>
      </c>
      <c r="N133" s="178">
        <v>0</v>
      </c>
      <c r="O133" s="178">
        <v>0</v>
      </c>
      <c r="P133" s="365">
        <v>0</v>
      </c>
      <c r="Q133" s="178">
        <v>0</v>
      </c>
      <c r="R133" s="178">
        <v>0</v>
      </c>
      <c r="S133" s="178">
        <v>0</v>
      </c>
      <c r="T133" s="178">
        <v>0</v>
      </c>
      <c r="U133" s="178">
        <v>0</v>
      </c>
      <c r="V133" s="178">
        <v>0</v>
      </c>
      <c r="W133" s="178">
        <v>0</v>
      </c>
      <c r="X133" s="178">
        <v>0</v>
      </c>
      <c r="Y133" s="178">
        <v>0</v>
      </c>
      <c r="Z133" s="178">
        <v>0</v>
      </c>
      <c r="AA133" s="178">
        <v>0</v>
      </c>
      <c r="AB133" s="178">
        <v>0</v>
      </c>
      <c r="AC133" s="395">
        <v>0</v>
      </c>
      <c r="AD133" s="178">
        <v>0</v>
      </c>
      <c r="AE133" s="178">
        <v>0</v>
      </c>
      <c r="AF133" s="178">
        <v>0</v>
      </c>
      <c r="AG133" s="178">
        <v>0</v>
      </c>
      <c r="AH133" s="178">
        <v>0</v>
      </c>
      <c r="AI133" s="178">
        <v>0</v>
      </c>
      <c r="AJ133" s="178">
        <v>0</v>
      </c>
      <c r="AK133" s="178">
        <v>0</v>
      </c>
      <c r="AL133" s="178">
        <v>0</v>
      </c>
      <c r="AM133" s="178">
        <v>0</v>
      </c>
      <c r="AN133" s="178">
        <v>0</v>
      </c>
      <c r="AO133" s="393">
        <v>0</v>
      </c>
      <c r="AP133" s="138">
        <v>0</v>
      </c>
      <c r="AQ133" s="98">
        <v>0</v>
      </c>
      <c r="AR133" s="98">
        <v>0</v>
      </c>
      <c r="AS133" s="98">
        <v>0</v>
      </c>
      <c r="AT133" s="98">
        <v>0</v>
      </c>
      <c r="AU133" s="98">
        <v>0</v>
      </c>
      <c r="AV133" s="98">
        <v>0</v>
      </c>
      <c r="AW133" s="98">
        <v>0</v>
      </c>
      <c r="AX133" s="98">
        <v>0</v>
      </c>
      <c r="AY133" s="98">
        <v>0</v>
      </c>
      <c r="AZ133" s="98">
        <v>0</v>
      </c>
      <c r="BA133" s="98">
        <v>0</v>
      </c>
      <c r="BB133" s="13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439">
        <f t="shared" si="47"/>
        <v>0</v>
      </c>
      <c r="BO133" s="98">
        <v>0</v>
      </c>
      <c r="BP133" s="98">
        <v>0</v>
      </c>
      <c r="BQ133" s="98">
        <v>0</v>
      </c>
      <c r="BR133" s="98">
        <v>0</v>
      </c>
      <c r="BS133" s="98">
        <v>0</v>
      </c>
      <c r="BT133" s="98">
        <v>0</v>
      </c>
      <c r="BU133" s="98">
        <v>0</v>
      </c>
      <c r="BV133" s="98">
        <v>0</v>
      </c>
      <c r="BW133" s="98">
        <v>0</v>
      </c>
      <c r="BX133" s="98">
        <v>0</v>
      </c>
      <c r="BY133" s="98">
        <v>0</v>
      </c>
      <c r="BZ133" s="98">
        <v>0</v>
      </c>
      <c r="CA133" s="478">
        <f t="shared" si="28"/>
        <v>0</v>
      </c>
      <c r="CB133" s="138">
        <v>0</v>
      </c>
      <c r="CC133" s="98">
        <v>0</v>
      </c>
      <c r="CD133" s="98">
        <v>0</v>
      </c>
      <c r="CE133" s="98">
        <v>0</v>
      </c>
      <c r="CF133" s="98">
        <v>0</v>
      </c>
      <c r="CG133" s="98">
        <v>0</v>
      </c>
      <c r="CH133" s="98">
        <v>0</v>
      </c>
      <c r="CI133" s="98">
        <v>0</v>
      </c>
      <c r="CJ133" s="98">
        <v>0</v>
      </c>
      <c r="CK133" s="98">
        <v>0</v>
      </c>
      <c r="CL133" s="98">
        <v>0</v>
      </c>
      <c r="CM133" s="243">
        <v>0</v>
      </c>
      <c r="CN133" s="439">
        <f t="shared" si="48"/>
        <v>0</v>
      </c>
      <c r="CO133" s="98">
        <v>1</v>
      </c>
      <c r="CP133" s="98">
        <v>0</v>
      </c>
      <c r="CQ133" s="98">
        <v>2</v>
      </c>
      <c r="CR133" s="98">
        <v>1</v>
      </c>
      <c r="CS133" s="98">
        <v>17</v>
      </c>
      <c r="CT133" s="98">
        <v>38</v>
      </c>
      <c r="CU133" s="98">
        <v>2</v>
      </c>
      <c r="CV133" s="98">
        <v>0</v>
      </c>
      <c r="CW133" s="98">
        <v>0</v>
      </c>
      <c r="CX133" s="98">
        <v>0</v>
      </c>
      <c r="CY133" s="98">
        <v>0</v>
      </c>
      <c r="CZ133" s="98">
        <v>0</v>
      </c>
      <c r="DA133" s="138">
        <v>0</v>
      </c>
      <c r="DB133" s="577">
        <f t="shared" si="24"/>
        <v>0</v>
      </c>
      <c r="DC133" s="491">
        <f t="shared" si="25"/>
        <v>1</v>
      </c>
      <c r="DD133" s="480">
        <f t="shared" si="26"/>
        <v>0</v>
      </c>
      <c r="DE133" s="365">
        <f t="shared" si="49"/>
        <v>-100</v>
      </c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  <c r="DV133" s="233"/>
      <c r="DW133" s="233"/>
      <c r="DX133" s="233"/>
      <c r="DY133" s="233"/>
      <c r="DZ133" s="233"/>
      <c r="EA133" s="233"/>
      <c r="EB133" s="233"/>
    </row>
    <row r="134" spans="1:3410" ht="20.100000000000001" customHeight="1" x14ac:dyDescent="0.25">
      <c r="A134" s="542"/>
      <c r="B134" s="172" t="s">
        <v>21</v>
      </c>
      <c r="C134" s="173" t="s">
        <v>22</v>
      </c>
      <c r="D134" s="177">
        <v>612</v>
      </c>
      <c r="E134" s="178">
        <v>429</v>
      </c>
      <c r="F134" s="178">
        <v>517</v>
      </c>
      <c r="G134" s="178">
        <v>434</v>
      </c>
      <c r="H134" s="178">
        <v>407</v>
      </c>
      <c r="I134" s="178">
        <v>458</v>
      </c>
      <c r="J134" s="178">
        <v>454</v>
      </c>
      <c r="K134" s="178">
        <v>412</v>
      </c>
      <c r="L134" s="178">
        <v>441</v>
      </c>
      <c r="M134" s="178">
        <v>429</v>
      </c>
      <c r="N134" s="178">
        <v>387</v>
      </c>
      <c r="O134" s="178">
        <v>386</v>
      </c>
      <c r="P134" s="170">
        <f>SUM(D134:O134)</f>
        <v>5366</v>
      </c>
      <c r="Q134" s="179">
        <v>476</v>
      </c>
      <c r="R134" s="179">
        <v>380</v>
      </c>
      <c r="S134" s="179">
        <v>452</v>
      </c>
      <c r="T134" s="179">
        <v>365</v>
      </c>
      <c r="U134" s="179">
        <v>339</v>
      </c>
      <c r="V134" s="179">
        <v>376</v>
      </c>
      <c r="W134" s="179">
        <v>312</v>
      </c>
      <c r="X134" s="179">
        <v>342</v>
      </c>
      <c r="Y134" s="179">
        <v>352</v>
      </c>
      <c r="Z134" s="179">
        <v>354</v>
      </c>
      <c r="AA134" s="180">
        <v>321</v>
      </c>
      <c r="AB134" s="180">
        <v>210</v>
      </c>
      <c r="AC134" s="170">
        <f>SUM(Q134:AB134)</f>
        <v>4279</v>
      </c>
      <c r="AD134" s="180">
        <v>389</v>
      </c>
      <c r="AE134" s="180">
        <v>323</v>
      </c>
      <c r="AF134" s="180">
        <v>366</v>
      </c>
      <c r="AG134" s="180">
        <v>281</v>
      </c>
      <c r="AH134" s="180">
        <v>305</v>
      </c>
      <c r="AI134" s="180">
        <v>300</v>
      </c>
      <c r="AJ134" s="180">
        <v>281</v>
      </c>
      <c r="AK134" s="180">
        <v>306</v>
      </c>
      <c r="AL134" s="180">
        <v>269</v>
      </c>
      <c r="AM134" s="180">
        <v>302</v>
      </c>
      <c r="AN134" s="180">
        <v>292</v>
      </c>
      <c r="AO134" s="434">
        <v>237</v>
      </c>
      <c r="AP134" s="138">
        <v>342</v>
      </c>
      <c r="AQ134" s="98">
        <v>244</v>
      </c>
      <c r="AR134" s="98">
        <v>318</v>
      </c>
      <c r="AS134" s="98">
        <v>249</v>
      </c>
      <c r="AT134" s="98">
        <v>296</v>
      </c>
      <c r="AU134" s="98">
        <v>275</v>
      </c>
      <c r="AV134" s="98">
        <v>323</v>
      </c>
      <c r="AW134" s="98">
        <v>328</v>
      </c>
      <c r="AX134" s="98">
        <v>246</v>
      </c>
      <c r="AY134" s="98">
        <v>293</v>
      </c>
      <c r="AZ134" s="98">
        <v>276</v>
      </c>
      <c r="BA134" s="98">
        <v>249</v>
      </c>
      <c r="BB134" s="138">
        <v>404</v>
      </c>
      <c r="BC134" s="98">
        <v>277</v>
      </c>
      <c r="BD134" s="98">
        <v>274</v>
      </c>
      <c r="BE134" s="98">
        <v>268</v>
      </c>
      <c r="BF134" s="98">
        <v>253</v>
      </c>
      <c r="BG134" s="98">
        <v>328</v>
      </c>
      <c r="BH134" s="98">
        <v>332</v>
      </c>
      <c r="BI134" s="98">
        <v>332</v>
      </c>
      <c r="BJ134" s="98">
        <v>293</v>
      </c>
      <c r="BK134" s="98">
        <v>355</v>
      </c>
      <c r="BL134" s="98">
        <v>323</v>
      </c>
      <c r="BM134" s="98">
        <v>363</v>
      </c>
      <c r="BN134" s="439">
        <f t="shared" ref="BN134:BN156" si="50">SUM(BB134:BM134)</f>
        <v>3802</v>
      </c>
      <c r="BO134" s="98">
        <v>492</v>
      </c>
      <c r="BP134" s="98">
        <v>374</v>
      </c>
      <c r="BQ134" s="98">
        <v>381</v>
      </c>
      <c r="BR134" s="98">
        <v>360</v>
      </c>
      <c r="BS134" s="98">
        <v>355</v>
      </c>
      <c r="BT134" s="98">
        <v>325</v>
      </c>
      <c r="BU134" s="98">
        <v>372</v>
      </c>
      <c r="BV134" s="98">
        <v>347</v>
      </c>
      <c r="BW134" s="98">
        <v>342</v>
      </c>
      <c r="BX134" s="98">
        <v>400</v>
      </c>
      <c r="BY134" s="98">
        <v>338</v>
      </c>
      <c r="BZ134" s="98">
        <v>376</v>
      </c>
      <c r="CA134" s="478">
        <f t="shared" si="28"/>
        <v>4462</v>
      </c>
      <c r="CB134" s="138">
        <v>514</v>
      </c>
      <c r="CC134" s="98">
        <v>355</v>
      </c>
      <c r="CD134" s="98">
        <v>441</v>
      </c>
      <c r="CE134" s="98">
        <v>432</v>
      </c>
      <c r="CF134" s="98">
        <v>381</v>
      </c>
      <c r="CG134" s="98">
        <v>412</v>
      </c>
      <c r="CH134" s="98">
        <v>373</v>
      </c>
      <c r="CI134" s="98">
        <v>433</v>
      </c>
      <c r="CJ134" s="98">
        <v>428</v>
      </c>
      <c r="CK134" s="98">
        <v>448</v>
      </c>
      <c r="CL134" s="98">
        <v>435</v>
      </c>
      <c r="CM134" s="243">
        <v>470</v>
      </c>
      <c r="CN134" s="439">
        <f t="shared" si="48"/>
        <v>5122</v>
      </c>
      <c r="CO134" s="98">
        <v>597</v>
      </c>
      <c r="CP134" s="98">
        <v>457</v>
      </c>
      <c r="CQ134" s="98">
        <v>483</v>
      </c>
      <c r="CR134" s="98">
        <v>466</v>
      </c>
      <c r="CS134" s="98">
        <v>484</v>
      </c>
      <c r="CT134" s="98">
        <v>539</v>
      </c>
      <c r="CU134" s="98">
        <v>501</v>
      </c>
      <c r="CV134" s="98">
        <v>506</v>
      </c>
      <c r="CW134" s="98">
        <v>472</v>
      </c>
      <c r="CX134" s="98">
        <v>466</v>
      </c>
      <c r="CY134" s="98">
        <v>460</v>
      </c>
      <c r="CZ134" s="98">
        <v>435</v>
      </c>
      <c r="DA134" s="138">
        <v>559</v>
      </c>
      <c r="DB134" s="577">
        <f t="shared" si="24"/>
        <v>514</v>
      </c>
      <c r="DC134" s="491">
        <f t="shared" si="25"/>
        <v>597</v>
      </c>
      <c r="DD134" s="480">
        <f t="shared" si="26"/>
        <v>559</v>
      </c>
      <c r="DE134" s="365">
        <f t="shared" si="49"/>
        <v>-6.3651591289782257</v>
      </c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  <c r="DV134" s="233"/>
      <c r="DW134" s="233"/>
      <c r="DX134" s="233"/>
      <c r="DY134" s="233"/>
      <c r="DZ134" s="233"/>
      <c r="EA134" s="233"/>
      <c r="EB134" s="233"/>
    </row>
    <row r="135" spans="1:3410" ht="20.100000000000001" customHeight="1" x14ac:dyDescent="0.25">
      <c r="A135" s="542"/>
      <c r="B135" s="172" t="s">
        <v>23</v>
      </c>
      <c r="C135" s="173" t="s">
        <v>24</v>
      </c>
      <c r="D135" s="177">
        <v>317</v>
      </c>
      <c r="E135" s="178">
        <v>328</v>
      </c>
      <c r="F135" s="178">
        <v>359</v>
      </c>
      <c r="G135" s="178">
        <v>399</v>
      </c>
      <c r="H135" s="178">
        <v>382</v>
      </c>
      <c r="I135" s="178">
        <v>392</v>
      </c>
      <c r="J135" s="178">
        <v>371</v>
      </c>
      <c r="K135" s="178">
        <v>369</v>
      </c>
      <c r="L135" s="178">
        <v>377</v>
      </c>
      <c r="M135" s="178">
        <v>422</v>
      </c>
      <c r="N135" s="178">
        <v>337</v>
      </c>
      <c r="O135" s="178">
        <v>451</v>
      </c>
      <c r="P135" s="170">
        <f>SUM(D135:O135)</f>
        <v>4504</v>
      </c>
      <c r="Q135" s="179">
        <v>236</v>
      </c>
      <c r="R135" s="179">
        <v>293</v>
      </c>
      <c r="S135" s="179">
        <v>334</v>
      </c>
      <c r="T135" s="179">
        <v>343</v>
      </c>
      <c r="U135" s="179">
        <v>335</v>
      </c>
      <c r="V135" s="179">
        <v>288</v>
      </c>
      <c r="W135" s="179">
        <v>300</v>
      </c>
      <c r="X135" s="179">
        <v>305</v>
      </c>
      <c r="Y135" s="179">
        <v>337</v>
      </c>
      <c r="Z135" s="179">
        <v>355</v>
      </c>
      <c r="AA135" s="180">
        <v>315</v>
      </c>
      <c r="AB135" s="180">
        <v>423</v>
      </c>
      <c r="AC135" s="170">
        <f>SUM(Q135:AB135)</f>
        <v>3864</v>
      </c>
      <c r="AD135" s="180">
        <v>243</v>
      </c>
      <c r="AE135" s="180">
        <v>265</v>
      </c>
      <c r="AF135" s="180">
        <v>270</v>
      </c>
      <c r="AG135" s="180">
        <v>312</v>
      </c>
      <c r="AH135" s="180">
        <v>339</v>
      </c>
      <c r="AI135" s="180">
        <v>382</v>
      </c>
      <c r="AJ135" s="180">
        <v>217</v>
      </c>
      <c r="AK135" s="180">
        <v>253</v>
      </c>
      <c r="AL135" s="180">
        <v>259</v>
      </c>
      <c r="AM135" s="180">
        <v>237</v>
      </c>
      <c r="AN135" s="180">
        <v>233</v>
      </c>
      <c r="AO135" s="434">
        <v>311</v>
      </c>
      <c r="AP135" s="138">
        <v>151</v>
      </c>
      <c r="AQ135" s="98">
        <v>161</v>
      </c>
      <c r="AR135" s="98">
        <v>175</v>
      </c>
      <c r="AS135" s="98">
        <v>184</v>
      </c>
      <c r="AT135" s="98">
        <v>253</v>
      </c>
      <c r="AU135" s="98">
        <v>205</v>
      </c>
      <c r="AV135" s="98">
        <v>245</v>
      </c>
      <c r="AW135" s="98">
        <v>234</v>
      </c>
      <c r="AX135" s="98">
        <v>237</v>
      </c>
      <c r="AY135" s="98">
        <v>239</v>
      </c>
      <c r="AZ135" s="98">
        <v>215</v>
      </c>
      <c r="BA135" s="98">
        <v>254</v>
      </c>
      <c r="BB135" s="138">
        <v>166</v>
      </c>
      <c r="BC135" s="98">
        <v>156</v>
      </c>
      <c r="BD135" s="98">
        <v>172</v>
      </c>
      <c r="BE135" s="98">
        <v>210</v>
      </c>
      <c r="BF135" s="98">
        <v>213</v>
      </c>
      <c r="BG135" s="98">
        <v>217</v>
      </c>
      <c r="BH135" s="98">
        <v>261</v>
      </c>
      <c r="BI135" s="98">
        <v>224</v>
      </c>
      <c r="BJ135" s="98">
        <v>228</v>
      </c>
      <c r="BK135" s="98">
        <v>271</v>
      </c>
      <c r="BL135" s="98">
        <v>230</v>
      </c>
      <c r="BM135" s="98">
        <v>318</v>
      </c>
      <c r="BN135" s="439">
        <f t="shared" si="50"/>
        <v>2666</v>
      </c>
      <c r="BO135" s="98">
        <v>172</v>
      </c>
      <c r="BP135" s="98">
        <v>186</v>
      </c>
      <c r="BQ135" s="98">
        <v>177</v>
      </c>
      <c r="BR135" s="98">
        <v>217</v>
      </c>
      <c r="BS135" s="98">
        <v>221</v>
      </c>
      <c r="BT135" s="98">
        <v>238</v>
      </c>
      <c r="BU135" s="98">
        <v>233</v>
      </c>
      <c r="BV135" s="98">
        <v>206</v>
      </c>
      <c r="BW135" s="98">
        <v>253</v>
      </c>
      <c r="BX135" s="98">
        <v>239</v>
      </c>
      <c r="BY135" s="98">
        <v>207</v>
      </c>
      <c r="BZ135" s="98">
        <v>328</v>
      </c>
      <c r="CA135" s="478">
        <f t="shared" si="28"/>
        <v>2677</v>
      </c>
      <c r="CB135" s="138">
        <v>167</v>
      </c>
      <c r="CC135" s="98">
        <v>135</v>
      </c>
      <c r="CD135" s="98">
        <v>193</v>
      </c>
      <c r="CE135" s="98">
        <v>204</v>
      </c>
      <c r="CF135" s="98">
        <v>236</v>
      </c>
      <c r="CG135" s="98">
        <v>229</v>
      </c>
      <c r="CH135" s="98">
        <v>215</v>
      </c>
      <c r="CI135" s="98">
        <v>223</v>
      </c>
      <c r="CJ135" s="98">
        <v>247</v>
      </c>
      <c r="CK135" s="98">
        <v>290</v>
      </c>
      <c r="CL135" s="98">
        <v>233</v>
      </c>
      <c r="CM135" s="243">
        <v>398</v>
      </c>
      <c r="CN135" s="439">
        <f t="shared" si="48"/>
        <v>2770</v>
      </c>
      <c r="CO135" s="98">
        <v>186</v>
      </c>
      <c r="CP135" s="98">
        <v>187</v>
      </c>
      <c r="CQ135" s="98">
        <v>230</v>
      </c>
      <c r="CR135" s="98">
        <v>250</v>
      </c>
      <c r="CS135" s="98">
        <v>220</v>
      </c>
      <c r="CT135" s="98">
        <v>250</v>
      </c>
      <c r="CU135" s="98">
        <v>256</v>
      </c>
      <c r="CV135" s="98">
        <v>231</v>
      </c>
      <c r="CW135" s="98">
        <v>247</v>
      </c>
      <c r="CX135" s="98">
        <v>232</v>
      </c>
      <c r="CY135" s="98">
        <v>251</v>
      </c>
      <c r="CZ135" s="98">
        <v>298</v>
      </c>
      <c r="DA135" s="138">
        <v>193</v>
      </c>
      <c r="DB135" s="577">
        <f t="shared" si="24"/>
        <v>167</v>
      </c>
      <c r="DC135" s="491">
        <f t="shared" si="25"/>
        <v>186</v>
      </c>
      <c r="DD135" s="480">
        <f t="shared" si="26"/>
        <v>193</v>
      </c>
      <c r="DE135" s="365">
        <f t="shared" si="49"/>
        <v>3.7634408602150504</v>
      </c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  <c r="DV135" s="233"/>
      <c r="DW135" s="233"/>
      <c r="DX135" s="233"/>
      <c r="DY135" s="233"/>
      <c r="DZ135" s="233"/>
      <c r="EA135" s="233"/>
      <c r="EB135" s="233"/>
    </row>
    <row r="136" spans="1:3410" ht="20.100000000000001" customHeight="1" x14ac:dyDescent="0.25">
      <c r="A136" s="542"/>
      <c r="B136" s="172" t="s">
        <v>25</v>
      </c>
      <c r="C136" s="173" t="s">
        <v>63</v>
      </c>
      <c r="D136" s="177">
        <v>316</v>
      </c>
      <c r="E136" s="178">
        <v>326</v>
      </c>
      <c r="F136" s="178">
        <v>358</v>
      </c>
      <c r="G136" s="178">
        <v>398</v>
      </c>
      <c r="H136" s="178">
        <v>373</v>
      </c>
      <c r="I136" s="178">
        <v>389</v>
      </c>
      <c r="J136" s="178">
        <v>370</v>
      </c>
      <c r="K136" s="178">
        <v>368</v>
      </c>
      <c r="L136" s="178">
        <v>375</v>
      </c>
      <c r="M136" s="178">
        <v>419</v>
      </c>
      <c r="N136" s="178">
        <v>335</v>
      </c>
      <c r="O136" s="178">
        <v>445</v>
      </c>
      <c r="P136" s="170">
        <f>SUM(D136:O136)</f>
        <v>4472</v>
      </c>
      <c r="Q136" s="179">
        <v>235</v>
      </c>
      <c r="R136" s="179">
        <v>292</v>
      </c>
      <c r="S136" s="179">
        <v>332</v>
      </c>
      <c r="T136" s="179">
        <v>339</v>
      </c>
      <c r="U136" s="179">
        <v>335</v>
      </c>
      <c r="V136" s="179">
        <v>286</v>
      </c>
      <c r="W136" s="179">
        <v>298</v>
      </c>
      <c r="X136" s="179">
        <v>302</v>
      </c>
      <c r="Y136" s="179">
        <v>331</v>
      </c>
      <c r="Z136" s="179">
        <v>350</v>
      </c>
      <c r="AA136" s="180">
        <v>309</v>
      </c>
      <c r="AB136" s="180">
        <v>413</v>
      </c>
      <c r="AC136" s="170">
        <f>SUM(Q136:AB136)</f>
        <v>3822</v>
      </c>
      <c r="AD136" s="180">
        <v>235</v>
      </c>
      <c r="AE136" s="180">
        <v>263</v>
      </c>
      <c r="AF136" s="180">
        <v>264</v>
      </c>
      <c r="AG136" s="180">
        <v>306</v>
      </c>
      <c r="AH136" s="180">
        <v>333</v>
      </c>
      <c r="AI136" s="180">
        <v>381</v>
      </c>
      <c r="AJ136" s="180">
        <v>215</v>
      </c>
      <c r="AK136" s="180">
        <v>251</v>
      </c>
      <c r="AL136" s="180">
        <v>257</v>
      </c>
      <c r="AM136" s="180">
        <v>235</v>
      </c>
      <c r="AN136" s="180">
        <v>232</v>
      </c>
      <c r="AO136" s="434">
        <v>305</v>
      </c>
      <c r="AP136" s="138">
        <v>151</v>
      </c>
      <c r="AQ136" s="98">
        <v>159</v>
      </c>
      <c r="AR136" s="98">
        <v>174</v>
      </c>
      <c r="AS136" s="98">
        <v>182</v>
      </c>
      <c r="AT136" s="98">
        <v>253</v>
      </c>
      <c r="AU136" s="98">
        <v>204</v>
      </c>
      <c r="AV136" s="98">
        <v>241</v>
      </c>
      <c r="AW136" s="98">
        <v>234</v>
      </c>
      <c r="AX136" s="98">
        <v>237</v>
      </c>
      <c r="AY136" s="98">
        <v>239</v>
      </c>
      <c r="AZ136" s="98">
        <v>213</v>
      </c>
      <c r="BA136" s="98">
        <v>253</v>
      </c>
      <c r="BB136" s="138">
        <v>165</v>
      </c>
      <c r="BC136" s="98">
        <v>154</v>
      </c>
      <c r="BD136" s="98">
        <v>172</v>
      </c>
      <c r="BE136" s="98">
        <v>209</v>
      </c>
      <c r="BF136" s="98">
        <v>210</v>
      </c>
      <c r="BG136" s="98">
        <v>212</v>
      </c>
      <c r="BH136" s="98">
        <v>256</v>
      </c>
      <c r="BI136" s="98">
        <v>220</v>
      </c>
      <c r="BJ136" s="98">
        <v>227</v>
      </c>
      <c r="BK136" s="98">
        <v>271</v>
      </c>
      <c r="BL136" s="98">
        <v>226</v>
      </c>
      <c r="BM136" s="98">
        <v>311</v>
      </c>
      <c r="BN136" s="439">
        <f t="shared" si="50"/>
        <v>2633</v>
      </c>
      <c r="BO136" s="98">
        <v>171</v>
      </c>
      <c r="BP136" s="98">
        <v>185</v>
      </c>
      <c r="BQ136" s="98">
        <v>176</v>
      </c>
      <c r="BR136" s="98">
        <v>212</v>
      </c>
      <c r="BS136" s="98">
        <v>220</v>
      </c>
      <c r="BT136" s="98">
        <v>238</v>
      </c>
      <c r="BU136" s="98">
        <v>232</v>
      </c>
      <c r="BV136" s="98">
        <v>206</v>
      </c>
      <c r="BW136" s="98">
        <v>249</v>
      </c>
      <c r="BX136" s="98">
        <v>250</v>
      </c>
      <c r="BY136" s="98">
        <v>206</v>
      </c>
      <c r="BZ136" s="98">
        <v>322</v>
      </c>
      <c r="CA136" s="478">
        <f t="shared" si="28"/>
        <v>2667</v>
      </c>
      <c r="CB136" s="138">
        <v>164</v>
      </c>
      <c r="CC136" s="98">
        <v>135</v>
      </c>
      <c r="CD136" s="98">
        <v>190</v>
      </c>
      <c r="CE136" s="98">
        <v>204</v>
      </c>
      <c r="CF136" s="98">
        <v>235</v>
      </c>
      <c r="CG136" s="98">
        <v>226</v>
      </c>
      <c r="CH136" s="98">
        <v>213</v>
      </c>
      <c r="CI136" s="98">
        <v>222</v>
      </c>
      <c r="CJ136" s="98">
        <v>245</v>
      </c>
      <c r="CK136" s="98">
        <v>288</v>
      </c>
      <c r="CL136" s="98">
        <v>230</v>
      </c>
      <c r="CM136" s="243">
        <v>392</v>
      </c>
      <c r="CN136" s="439">
        <f t="shared" si="48"/>
        <v>2744</v>
      </c>
      <c r="CO136" s="98">
        <v>186</v>
      </c>
      <c r="CP136" s="98">
        <v>187</v>
      </c>
      <c r="CQ136" s="98">
        <v>228</v>
      </c>
      <c r="CR136" s="98">
        <v>249</v>
      </c>
      <c r="CS136" s="98">
        <v>220</v>
      </c>
      <c r="CT136" s="98">
        <v>247</v>
      </c>
      <c r="CU136" s="98">
        <v>255</v>
      </c>
      <c r="CV136" s="98">
        <v>229</v>
      </c>
      <c r="CW136" s="98">
        <v>244</v>
      </c>
      <c r="CX136" s="98">
        <v>230</v>
      </c>
      <c r="CY136" s="98">
        <v>250</v>
      </c>
      <c r="CZ136" s="98">
        <v>296</v>
      </c>
      <c r="DA136" s="138">
        <v>193</v>
      </c>
      <c r="DB136" s="577">
        <f t="shared" si="24"/>
        <v>164</v>
      </c>
      <c r="DC136" s="491">
        <f t="shared" si="25"/>
        <v>186</v>
      </c>
      <c r="DD136" s="480">
        <f t="shared" si="26"/>
        <v>193</v>
      </c>
      <c r="DE136" s="365">
        <f t="shared" si="49"/>
        <v>3.7634408602150504</v>
      </c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3"/>
      <c r="DX136" s="233"/>
      <c r="DY136" s="233"/>
      <c r="DZ136" s="233"/>
      <c r="EA136" s="233"/>
      <c r="EB136" s="233"/>
    </row>
    <row r="137" spans="1:3410" ht="20.100000000000001" customHeight="1" x14ac:dyDescent="0.25">
      <c r="A137" s="542"/>
      <c r="B137" s="172" t="s">
        <v>42</v>
      </c>
      <c r="C137" s="173" t="s">
        <v>27</v>
      </c>
      <c r="D137" s="177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170">
        <f>SUM(D137:O137)</f>
        <v>0</v>
      </c>
      <c r="Q137" s="179">
        <v>0</v>
      </c>
      <c r="R137" s="179">
        <v>0</v>
      </c>
      <c r="S137" s="179">
        <v>0</v>
      </c>
      <c r="T137" s="179">
        <v>0</v>
      </c>
      <c r="U137" s="179">
        <v>3</v>
      </c>
      <c r="V137" s="179">
        <v>2</v>
      </c>
      <c r="W137" s="179">
        <v>2</v>
      </c>
      <c r="X137" s="179">
        <v>3</v>
      </c>
      <c r="Y137" s="179">
        <v>6</v>
      </c>
      <c r="Z137" s="179">
        <v>5</v>
      </c>
      <c r="AA137" s="180">
        <v>6</v>
      </c>
      <c r="AB137" s="180">
        <v>10</v>
      </c>
      <c r="AC137" s="170">
        <f>SUM(Q137:AB137)</f>
        <v>37</v>
      </c>
      <c r="AD137" s="180">
        <v>8</v>
      </c>
      <c r="AE137" s="180">
        <v>2</v>
      </c>
      <c r="AF137" s="180">
        <v>6</v>
      </c>
      <c r="AG137" s="180">
        <v>6</v>
      </c>
      <c r="AH137" s="180">
        <v>6</v>
      </c>
      <c r="AI137" s="180">
        <v>1</v>
      </c>
      <c r="AJ137" s="180">
        <v>2</v>
      </c>
      <c r="AK137" s="180">
        <v>2</v>
      </c>
      <c r="AL137" s="180">
        <v>2</v>
      </c>
      <c r="AM137" s="180">
        <v>2</v>
      </c>
      <c r="AN137" s="180">
        <v>1</v>
      </c>
      <c r="AO137" s="434">
        <v>6</v>
      </c>
      <c r="AP137" s="138">
        <v>0</v>
      </c>
      <c r="AQ137" s="98">
        <v>2</v>
      </c>
      <c r="AR137" s="98">
        <v>1</v>
      </c>
      <c r="AS137" s="98">
        <v>2</v>
      </c>
      <c r="AT137" s="98">
        <v>0</v>
      </c>
      <c r="AU137" s="98">
        <v>1</v>
      </c>
      <c r="AV137" s="98">
        <v>4</v>
      </c>
      <c r="AW137" s="98">
        <v>0</v>
      </c>
      <c r="AX137" s="98">
        <v>0</v>
      </c>
      <c r="AY137" s="98">
        <v>0</v>
      </c>
      <c r="AZ137" s="98">
        <v>2</v>
      </c>
      <c r="BA137" s="98">
        <v>1</v>
      </c>
      <c r="BB137" s="138">
        <v>1</v>
      </c>
      <c r="BC137" s="98">
        <v>2</v>
      </c>
      <c r="BD137" s="98">
        <v>0</v>
      </c>
      <c r="BE137" s="98">
        <v>1</v>
      </c>
      <c r="BF137" s="98">
        <v>3</v>
      </c>
      <c r="BG137" s="98">
        <v>5</v>
      </c>
      <c r="BH137" s="98">
        <v>5</v>
      </c>
      <c r="BI137" s="98">
        <v>4</v>
      </c>
      <c r="BJ137" s="98">
        <v>1</v>
      </c>
      <c r="BK137" s="98">
        <v>0</v>
      </c>
      <c r="BL137" s="98">
        <v>4</v>
      </c>
      <c r="BM137" s="98">
        <v>7</v>
      </c>
      <c r="BN137" s="439">
        <f t="shared" si="50"/>
        <v>33</v>
      </c>
      <c r="BO137" s="98">
        <v>1</v>
      </c>
      <c r="BP137" s="98">
        <v>1</v>
      </c>
      <c r="BQ137" s="98">
        <v>1</v>
      </c>
      <c r="BR137" s="98">
        <v>5</v>
      </c>
      <c r="BS137" s="98">
        <v>1</v>
      </c>
      <c r="BT137" s="98">
        <v>0</v>
      </c>
      <c r="BU137" s="98">
        <v>1</v>
      </c>
      <c r="BV137" s="98">
        <v>0</v>
      </c>
      <c r="BW137" s="98">
        <v>4</v>
      </c>
      <c r="BX137" s="98">
        <v>0</v>
      </c>
      <c r="BY137" s="98">
        <v>1</v>
      </c>
      <c r="BZ137" s="98">
        <v>6</v>
      </c>
      <c r="CA137" s="478">
        <f t="shared" si="28"/>
        <v>21</v>
      </c>
      <c r="CB137" s="138">
        <v>3</v>
      </c>
      <c r="CC137" s="98">
        <v>0</v>
      </c>
      <c r="CD137" s="98">
        <v>3</v>
      </c>
      <c r="CE137" s="98">
        <v>0</v>
      </c>
      <c r="CF137" s="98">
        <v>1</v>
      </c>
      <c r="CG137" s="98">
        <v>3</v>
      </c>
      <c r="CH137" s="98">
        <v>2</v>
      </c>
      <c r="CI137" s="98">
        <v>1</v>
      </c>
      <c r="CJ137" s="98">
        <v>2</v>
      </c>
      <c r="CK137" s="98">
        <v>2</v>
      </c>
      <c r="CL137" s="98">
        <v>3</v>
      </c>
      <c r="CM137" s="243">
        <v>6</v>
      </c>
      <c r="CN137" s="439">
        <f t="shared" si="48"/>
        <v>26</v>
      </c>
      <c r="CO137" s="98">
        <v>0</v>
      </c>
      <c r="CP137" s="98">
        <v>0</v>
      </c>
      <c r="CQ137" s="98">
        <v>2</v>
      </c>
      <c r="CR137" s="98">
        <v>1</v>
      </c>
      <c r="CS137" s="98">
        <v>0</v>
      </c>
      <c r="CT137" s="98">
        <v>3</v>
      </c>
      <c r="CU137" s="98">
        <v>1</v>
      </c>
      <c r="CV137" s="98">
        <v>2</v>
      </c>
      <c r="CW137" s="98">
        <v>3</v>
      </c>
      <c r="CX137" s="98">
        <v>2</v>
      </c>
      <c r="CY137" s="98">
        <v>1</v>
      </c>
      <c r="CZ137" s="98">
        <v>2</v>
      </c>
      <c r="DA137" s="138">
        <v>0</v>
      </c>
      <c r="DB137" s="577">
        <f t="shared" si="24"/>
        <v>3</v>
      </c>
      <c r="DC137" s="491">
        <f t="shared" si="25"/>
        <v>0</v>
      </c>
      <c r="DD137" s="480">
        <f t="shared" si="26"/>
        <v>0</v>
      </c>
      <c r="DE137" s="365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  <c r="DV137" s="233"/>
      <c r="DW137" s="233"/>
      <c r="DX137" s="233"/>
      <c r="DY137" s="233"/>
      <c r="DZ137" s="233"/>
      <c r="EA137" s="233"/>
      <c r="EB137" s="233"/>
    </row>
    <row r="138" spans="1:3410" ht="20.100000000000001" customHeight="1" x14ac:dyDescent="0.25">
      <c r="A138" s="542"/>
      <c r="B138" s="110" t="s">
        <v>149</v>
      </c>
      <c r="C138" s="130" t="s">
        <v>156</v>
      </c>
      <c r="D138" s="177">
        <v>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365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395">
        <v>0</v>
      </c>
      <c r="AD138" s="178">
        <v>0</v>
      </c>
      <c r="AE138" s="178">
        <v>0</v>
      </c>
      <c r="AF138" s="178">
        <v>0</v>
      </c>
      <c r="AG138" s="178">
        <v>0</v>
      </c>
      <c r="AH138" s="178">
        <v>0</v>
      </c>
      <c r="AI138" s="178">
        <v>0</v>
      </c>
      <c r="AJ138" s="178">
        <v>0</v>
      </c>
      <c r="AK138" s="178">
        <v>0</v>
      </c>
      <c r="AL138" s="178">
        <v>0</v>
      </c>
      <c r="AM138" s="178">
        <v>0</v>
      </c>
      <c r="AN138" s="178">
        <v>0</v>
      </c>
      <c r="AO138" s="393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13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439">
        <f t="shared" si="50"/>
        <v>0</v>
      </c>
      <c r="BO138" s="98">
        <v>0</v>
      </c>
      <c r="BP138" s="98">
        <v>0</v>
      </c>
      <c r="BQ138" s="98">
        <v>0</v>
      </c>
      <c r="BR138" s="98">
        <v>0</v>
      </c>
      <c r="BS138" s="98">
        <v>0</v>
      </c>
      <c r="BT138" s="98">
        <v>0</v>
      </c>
      <c r="BU138" s="98">
        <v>0</v>
      </c>
      <c r="BV138" s="98">
        <v>0</v>
      </c>
      <c r="BW138" s="98">
        <v>0</v>
      </c>
      <c r="BX138" s="98">
        <v>0</v>
      </c>
      <c r="BY138" s="98">
        <v>0</v>
      </c>
      <c r="BZ138" s="98">
        <v>15</v>
      </c>
      <c r="CA138" s="478">
        <f t="shared" si="28"/>
        <v>15</v>
      </c>
      <c r="CB138" s="138">
        <v>3</v>
      </c>
      <c r="CC138" s="98">
        <v>3</v>
      </c>
      <c r="CD138" s="98">
        <v>4</v>
      </c>
      <c r="CE138" s="98">
        <v>4</v>
      </c>
      <c r="CF138" s="98">
        <v>1</v>
      </c>
      <c r="CG138" s="98">
        <v>3</v>
      </c>
      <c r="CH138" s="98">
        <v>5</v>
      </c>
      <c r="CI138" s="98">
        <v>5</v>
      </c>
      <c r="CJ138" s="98">
        <v>1</v>
      </c>
      <c r="CK138" s="98">
        <v>2</v>
      </c>
      <c r="CL138" s="98">
        <v>3</v>
      </c>
      <c r="CM138" s="243">
        <v>6</v>
      </c>
      <c r="CN138" s="439">
        <f t="shared" si="48"/>
        <v>40</v>
      </c>
      <c r="CO138" s="98">
        <v>1</v>
      </c>
      <c r="CP138" s="98">
        <v>2</v>
      </c>
      <c r="CQ138" s="98">
        <v>10</v>
      </c>
      <c r="CR138" s="98">
        <v>1</v>
      </c>
      <c r="CS138" s="98">
        <v>1</v>
      </c>
      <c r="CT138" s="98">
        <v>0</v>
      </c>
      <c r="CU138" s="98">
        <v>0</v>
      </c>
      <c r="CV138" s="98">
        <v>3</v>
      </c>
      <c r="CW138" s="98">
        <v>3</v>
      </c>
      <c r="CX138" s="98">
        <v>1</v>
      </c>
      <c r="CY138" s="98">
        <v>0</v>
      </c>
      <c r="CZ138" s="98">
        <v>0</v>
      </c>
      <c r="DA138" s="138">
        <v>3</v>
      </c>
      <c r="DB138" s="577">
        <f t="shared" si="24"/>
        <v>3</v>
      </c>
      <c r="DC138" s="491">
        <f t="shared" si="25"/>
        <v>1</v>
      </c>
      <c r="DD138" s="480">
        <f t="shared" si="26"/>
        <v>3</v>
      </c>
      <c r="DE138" s="365">
        <f t="shared" si="49"/>
        <v>200</v>
      </c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</row>
    <row r="139" spans="1:3410" ht="20.100000000000001" customHeight="1" x14ac:dyDescent="0.25">
      <c r="A139" s="542"/>
      <c r="B139" s="110" t="s">
        <v>187</v>
      </c>
      <c r="C139" s="130" t="s">
        <v>188</v>
      </c>
      <c r="D139" s="177">
        <v>0</v>
      </c>
      <c r="E139" s="178">
        <v>0</v>
      </c>
      <c r="F139" s="178">
        <v>0</v>
      </c>
      <c r="G139" s="178">
        <v>0</v>
      </c>
      <c r="H139" s="178">
        <v>0</v>
      </c>
      <c r="I139" s="178">
        <v>0</v>
      </c>
      <c r="J139" s="178">
        <v>0</v>
      </c>
      <c r="K139" s="178">
        <v>0</v>
      </c>
      <c r="L139" s="178">
        <v>0</v>
      </c>
      <c r="M139" s="178">
        <v>0</v>
      </c>
      <c r="N139" s="178">
        <v>0</v>
      </c>
      <c r="O139" s="178">
        <v>0</v>
      </c>
      <c r="P139" s="365">
        <v>0</v>
      </c>
      <c r="Q139" s="178">
        <v>0</v>
      </c>
      <c r="R139" s="178">
        <v>0</v>
      </c>
      <c r="S139" s="178">
        <v>0</v>
      </c>
      <c r="T139" s="178">
        <v>0</v>
      </c>
      <c r="U139" s="178">
        <v>0</v>
      </c>
      <c r="V139" s="178">
        <v>0</v>
      </c>
      <c r="W139" s="178">
        <v>0</v>
      </c>
      <c r="X139" s="178">
        <v>0</v>
      </c>
      <c r="Y139" s="178">
        <v>0</v>
      </c>
      <c r="Z139" s="178">
        <v>0</v>
      </c>
      <c r="AA139" s="178">
        <v>0</v>
      </c>
      <c r="AB139" s="178">
        <v>0</v>
      </c>
      <c r="AC139" s="395">
        <v>0</v>
      </c>
      <c r="AD139" s="178">
        <v>0</v>
      </c>
      <c r="AE139" s="178">
        <v>0</v>
      </c>
      <c r="AF139" s="178">
        <v>0</v>
      </c>
      <c r="AG139" s="178">
        <v>0</v>
      </c>
      <c r="AH139" s="178">
        <v>0</v>
      </c>
      <c r="AI139" s="178">
        <v>0</v>
      </c>
      <c r="AJ139" s="178">
        <v>0</v>
      </c>
      <c r="AK139" s="178">
        <v>0</v>
      </c>
      <c r="AL139" s="178">
        <v>0</v>
      </c>
      <c r="AM139" s="178">
        <v>0</v>
      </c>
      <c r="AN139" s="178">
        <v>0</v>
      </c>
      <c r="AO139" s="393">
        <v>0</v>
      </c>
      <c r="AP139" s="13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13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439">
        <f t="shared" si="50"/>
        <v>0</v>
      </c>
      <c r="BO139" s="98">
        <v>0</v>
      </c>
      <c r="BP139" s="98">
        <v>0</v>
      </c>
      <c r="BQ139" s="98">
        <v>0</v>
      </c>
      <c r="BR139" s="98">
        <v>0</v>
      </c>
      <c r="BS139" s="98">
        <v>0</v>
      </c>
      <c r="BT139" s="98">
        <v>0</v>
      </c>
      <c r="BU139" s="98">
        <v>0</v>
      </c>
      <c r="BV139" s="98">
        <v>0</v>
      </c>
      <c r="BW139" s="98">
        <v>0</v>
      </c>
      <c r="BX139" s="98">
        <v>0</v>
      </c>
      <c r="BY139" s="98">
        <v>0</v>
      </c>
      <c r="BZ139" s="98">
        <v>0</v>
      </c>
      <c r="CA139" s="478">
        <f t="shared" si="28"/>
        <v>0</v>
      </c>
      <c r="CB139" s="138">
        <v>0</v>
      </c>
      <c r="CC139" s="98">
        <v>0</v>
      </c>
      <c r="CD139" s="98">
        <v>0</v>
      </c>
      <c r="CE139" s="98">
        <v>0</v>
      </c>
      <c r="CF139" s="98">
        <v>0</v>
      </c>
      <c r="CG139" s="98">
        <v>0</v>
      </c>
      <c r="CH139" s="98">
        <v>2</v>
      </c>
      <c r="CI139" s="98">
        <v>0</v>
      </c>
      <c r="CJ139" s="98">
        <v>1</v>
      </c>
      <c r="CK139" s="98">
        <v>1</v>
      </c>
      <c r="CL139" s="98">
        <v>0</v>
      </c>
      <c r="CM139" s="243">
        <v>1</v>
      </c>
      <c r="CN139" s="439">
        <f t="shared" si="48"/>
        <v>5</v>
      </c>
      <c r="CO139" s="98">
        <v>0</v>
      </c>
      <c r="CP139" s="98">
        <v>2</v>
      </c>
      <c r="CQ139" s="98">
        <v>0</v>
      </c>
      <c r="CR139" s="98">
        <v>0</v>
      </c>
      <c r="CS139" s="98">
        <v>2</v>
      </c>
      <c r="CT139" s="98">
        <v>0</v>
      </c>
      <c r="CU139" s="98">
        <v>0</v>
      </c>
      <c r="CV139" s="98">
        <v>4</v>
      </c>
      <c r="CW139" s="98">
        <v>1</v>
      </c>
      <c r="CX139" s="98">
        <v>1</v>
      </c>
      <c r="CY139" s="98">
        <v>1</v>
      </c>
      <c r="CZ139" s="98">
        <v>0</v>
      </c>
      <c r="DA139" s="138">
        <v>0</v>
      </c>
      <c r="DB139" s="577">
        <f t="shared" si="24"/>
        <v>0</v>
      </c>
      <c r="DC139" s="491">
        <f t="shared" si="25"/>
        <v>0</v>
      </c>
      <c r="DD139" s="480">
        <f t="shared" si="26"/>
        <v>0</v>
      </c>
      <c r="DE139" s="365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  <c r="DW139" s="233"/>
      <c r="DX139" s="233"/>
      <c r="DY139" s="233"/>
      <c r="DZ139" s="233"/>
      <c r="EA139" s="233"/>
      <c r="EB139" s="233"/>
    </row>
    <row r="140" spans="1:3410" ht="20.100000000000001" customHeight="1" x14ac:dyDescent="0.25">
      <c r="A140" s="542"/>
      <c r="B140" s="110" t="s">
        <v>86</v>
      </c>
      <c r="C140" s="130" t="s">
        <v>87</v>
      </c>
      <c r="D140" s="177">
        <v>0</v>
      </c>
      <c r="E140" s="178">
        <v>0</v>
      </c>
      <c r="F140" s="178">
        <v>0</v>
      </c>
      <c r="G140" s="178">
        <v>0</v>
      </c>
      <c r="H140" s="178">
        <v>0</v>
      </c>
      <c r="I140" s="178">
        <v>0</v>
      </c>
      <c r="J140" s="178">
        <v>0</v>
      </c>
      <c r="K140" s="178">
        <v>0</v>
      </c>
      <c r="L140" s="178">
        <v>0</v>
      </c>
      <c r="M140" s="178">
        <v>0</v>
      </c>
      <c r="N140" s="178">
        <v>0</v>
      </c>
      <c r="O140" s="178">
        <v>0</v>
      </c>
      <c r="P140" s="365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395">
        <v>0</v>
      </c>
      <c r="AD140" s="178">
        <v>0</v>
      </c>
      <c r="AE140" s="178">
        <v>0</v>
      </c>
      <c r="AF140" s="178">
        <v>0</v>
      </c>
      <c r="AG140" s="178">
        <v>0</v>
      </c>
      <c r="AH140" s="178">
        <v>0</v>
      </c>
      <c r="AI140" s="178">
        <v>0</v>
      </c>
      <c r="AJ140" s="178">
        <v>0</v>
      </c>
      <c r="AK140" s="178">
        <v>0</v>
      </c>
      <c r="AL140" s="178">
        <v>0</v>
      </c>
      <c r="AM140" s="178">
        <v>0</v>
      </c>
      <c r="AN140" s="178">
        <v>0</v>
      </c>
      <c r="AO140" s="393">
        <v>0</v>
      </c>
      <c r="AP140" s="13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21</v>
      </c>
      <c r="AX140" s="98">
        <v>20</v>
      </c>
      <c r="AY140" s="98">
        <v>23</v>
      </c>
      <c r="AZ140" s="98">
        <v>20</v>
      </c>
      <c r="BA140" s="98">
        <v>21</v>
      </c>
      <c r="BB140" s="138">
        <v>21</v>
      </c>
      <c r="BC140" s="98">
        <v>18</v>
      </c>
      <c r="BD140" s="98">
        <v>22</v>
      </c>
      <c r="BE140" s="98">
        <v>22</v>
      </c>
      <c r="BF140" s="98">
        <v>22</v>
      </c>
      <c r="BG140" s="98">
        <v>19</v>
      </c>
      <c r="BH140" s="98">
        <v>23</v>
      </c>
      <c r="BI140" s="98">
        <v>21</v>
      </c>
      <c r="BJ140" s="98">
        <v>24</v>
      </c>
      <c r="BK140" s="98">
        <v>21</v>
      </c>
      <c r="BL140" s="98">
        <v>20</v>
      </c>
      <c r="BM140" s="98">
        <v>19</v>
      </c>
      <c r="BN140" s="439">
        <f t="shared" si="50"/>
        <v>252</v>
      </c>
      <c r="BO140" s="98">
        <v>22</v>
      </c>
      <c r="BP140" s="98">
        <v>19</v>
      </c>
      <c r="BQ140" s="98">
        <v>20</v>
      </c>
      <c r="BR140" s="98">
        <v>19</v>
      </c>
      <c r="BS140" s="98">
        <v>13</v>
      </c>
      <c r="BT140" s="98">
        <v>8</v>
      </c>
      <c r="BU140" s="98">
        <v>16</v>
      </c>
      <c r="BV140" s="98">
        <v>13</v>
      </c>
      <c r="BW140" s="98">
        <v>12</v>
      </c>
      <c r="BX140" s="98">
        <v>12</v>
      </c>
      <c r="BY140" s="98">
        <v>8</v>
      </c>
      <c r="BZ140" s="98">
        <v>8</v>
      </c>
      <c r="CA140" s="478">
        <f t="shared" si="28"/>
        <v>170</v>
      </c>
      <c r="CB140" s="138">
        <v>10</v>
      </c>
      <c r="CC140" s="98">
        <v>9</v>
      </c>
      <c r="CD140" s="98">
        <v>11</v>
      </c>
      <c r="CE140" s="98">
        <v>9</v>
      </c>
      <c r="CF140" s="98">
        <v>4</v>
      </c>
      <c r="CG140" s="98">
        <v>11</v>
      </c>
      <c r="CH140" s="98">
        <v>10</v>
      </c>
      <c r="CI140" s="98">
        <v>8</v>
      </c>
      <c r="CJ140" s="98">
        <v>16</v>
      </c>
      <c r="CK140" s="98">
        <v>16</v>
      </c>
      <c r="CL140" s="98">
        <v>9</v>
      </c>
      <c r="CM140" s="243">
        <v>4</v>
      </c>
      <c r="CN140" s="439">
        <f t="shared" si="48"/>
        <v>117</v>
      </c>
      <c r="CO140" s="98">
        <v>3</v>
      </c>
      <c r="CP140" s="98">
        <v>10</v>
      </c>
      <c r="CQ140" s="98">
        <v>10</v>
      </c>
      <c r="CR140" s="98">
        <v>11</v>
      </c>
      <c r="CS140" s="98">
        <v>9</v>
      </c>
      <c r="CT140" s="98">
        <v>6</v>
      </c>
      <c r="CU140" s="98">
        <v>9</v>
      </c>
      <c r="CV140" s="98">
        <v>16</v>
      </c>
      <c r="CW140" s="98">
        <v>14</v>
      </c>
      <c r="CX140" s="98">
        <v>13</v>
      </c>
      <c r="CY140" s="98">
        <v>6</v>
      </c>
      <c r="CZ140" s="98">
        <v>2</v>
      </c>
      <c r="DA140" s="138">
        <v>7</v>
      </c>
      <c r="DB140" s="577">
        <f t="shared" si="24"/>
        <v>10</v>
      </c>
      <c r="DC140" s="491">
        <f t="shared" si="25"/>
        <v>3</v>
      </c>
      <c r="DD140" s="480">
        <f t="shared" si="26"/>
        <v>7</v>
      </c>
      <c r="DE140" s="365">
        <f t="shared" si="49"/>
        <v>133.33333333333334</v>
      </c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233"/>
      <c r="DW140" s="233"/>
      <c r="DX140" s="233"/>
      <c r="DY140" s="233"/>
      <c r="DZ140" s="233"/>
      <c r="EA140" s="233"/>
      <c r="EB140" s="233"/>
    </row>
    <row r="141" spans="1:3410" ht="20.100000000000001" customHeight="1" thickBot="1" x14ac:dyDescent="0.3">
      <c r="A141" s="542"/>
      <c r="B141" s="110" t="s">
        <v>152</v>
      </c>
      <c r="C141" s="130" t="s">
        <v>157</v>
      </c>
      <c r="D141" s="182">
        <v>0</v>
      </c>
      <c r="E141" s="183">
        <v>0</v>
      </c>
      <c r="F141" s="183">
        <v>0</v>
      </c>
      <c r="G141" s="183">
        <v>0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366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0</v>
      </c>
      <c r="W141" s="183">
        <v>0</v>
      </c>
      <c r="X141" s="183">
        <v>0</v>
      </c>
      <c r="Y141" s="183">
        <v>0</v>
      </c>
      <c r="Z141" s="183">
        <v>0</v>
      </c>
      <c r="AA141" s="183">
        <v>0</v>
      </c>
      <c r="AB141" s="183">
        <v>0</v>
      </c>
      <c r="AC141" s="396">
        <v>0</v>
      </c>
      <c r="AD141" s="183">
        <v>0</v>
      </c>
      <c r="AE141" s="183">
        <v>0</v>
      </c>
      <c r="AF141" s="183">
        <v>0</v>
      </c>
      <c r="AG141" s="183">
        <v>0</v>
      </c>
      <c r="AH141" s="183">
        <v>0</v>
      </c>
      <c r="AI141" s="183">
        <v>0</v>
      </c>
      <c r="AJ141" s="183">
        <v>0</v>
      </c>
      <c r="AK141" s="183">
        <v>0</v>
      </c>
      <c r="AL141" s="183">
        <v>0</v>
      </c>
      <c r="AM141" s="183">
        <v>0</v>
      </c>
      <c r="AN141" s="183">
        <v>0</v>
      </c>
      <c r="AO141" s="394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98">
        <v>0</v>
      </c>
      <c r="AY141" s="98">
        <v>0</v>
      </c>
      <c r="AZ141" s="98">
        <v>0</v>
      </c>
      <c r="BA141" s="98">
        <v>0</v>
      </c>
      <c r="BB141" s="245">
        <v>0</v>
      </c>
      <c r="BC141" s="246">
        <v>0</v>
      </c>
      <c r="BD141" s="246">
        <v>0</v>
      </c>
      <c r="BE141" s="246">
        <v>0</v>
      </c>
      <c r="BF141" s="246">
        <v>0</v>
      </c>
      <c r="BG141" s="246">
        <v>0</v>
      </c>
      <c r="BH141" s="246">
        <v>0</v>
      </c>
      <c r="BI141" s="246">
        <v>0</v>
      </c>
      <c r="BJ141" s="246">
        <v>0</v>
      </c>
      <c r="BK141" s="246">
        <v>0</v>
      </c>
      <c r="BL141" s="246">
        <v>0</v>
      </c>
      <c r="BM141" s="246">
        <v>0</v>
      </c>
      <c r="BN141" s="439">
        <f t="shared" si="50"/>
        <v>0</v>
      </c>
      <c r="BO141" s="246">
        <v>0</v>
      </c>
      <c r="BP141" s="246">
        <v>0</v>
      </c>
      <c r="BQ141" s="246">
        <v>0</v>
      </c>
      <c r="BR141" s="246">
        <v>0</v>
      </c>
      <c r="BS141" s="246">
        <v>0</v>
      </c>
      <c r="BT141" s="246">
        <v>0</v>
      </c>
      <c r="BU141" s="246">
        <v>0</v>
      </c>
      <c r="BV141" s="246">
        <v>0</v>
      </c>
      <c r="BW141" s="246">
        <v>0</v>
      </c>
      <c r="BX141" s="246">
        <v>0</v>
      </c>
      <c r="BY141" s="246">
        <v>0</v>
      </c>
      <c r="BZ141" s="98">
        <v>8</v>
      </c>
      <c r="CA141" s="478">
        <f t="shared" si="28"/>
        <v>8</v>
      </c>
      <c r="CB141" s="138">
        <v>14</v>
      </c>
      <c r="CC141" s="98">
        <v>12</v>
      </c>
      <c r="CD141" s="98">
        <v>15</v>
      </c>
      <c r="CE141" s="98">
        <v>121</v>
      </c>
      <c r="CF141" s="98">
        <v>16</v>
      </c>
      <c r="CG141" s="98">
        <v>22</v>
      </c>
      <c r="CH141" s="98">
        <v>29</v>
      </c>
      <c r="CI141" s="98">
        <v>30</v>
      </c>
      <c r="CJ141" s="98">
        <v>34</v>
      </c>
      <c r="CK141" s="246">
        <v>40</v>
      </c>
      <c r="CL141" s="98">
        <v>35</v>
      </c>
      <c r="CM141" s="243">
        <v>37</v>
      </c>
      <c r="CN141" s="439">
        <f t="shared" si="48"/>
        <v>405</v>
      </c>
      <c r="CO141" s="98">
        <v>36</v>
      </c>
      <c r="CP141" s="98">
        <v>42</v>
      </c>
      <c r="CQ141" s="98">
        <v>41</v>
      </c>
      <c r="CR141" s="98">
        <v>38</v>
      </c>
      <c r="CS141" s="98">
        <v>42</v>
      </c>
      <c r="CT141" s="98">
        <v>58</v>
      </c>
      <c r="CU141" s="98">
        <v>59</v>
      </c>
      <c r="CV141" s="98">
        <v>63</v>
      </c>
      <c r="CW141" s="98">
        <v>49</v>
      </c>
      <c r="CX141" s="98">
        <v>65</v>
      </c>
      <c r="CY141" s="98">
        <v>66</v>
      </c>
      <c r="CZ141" s="98">
        <v>66</v>
      </c>
      <c r="DA141" s="138">
        <v>68</v>
      </c>
      <c r="DB141" s="577">
        <f t="shared" si="24"/>
        <v>14</v>
      </c>
      <c r="DC141" s="491">
        <f t="shared" si="25"/>
        <v>36</v>
      </c>
      <c r="DD141" s="480">
        <f t="shared" si="26"/>
        <v>68</v>
      </c>
      <c r="DE141" s="365">
        <f t="shared" si="49"/>
        <v>88.888888888888886</v>
      </c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  <c r="DZ141" s="233"/>
      <c r="EA141" s="233"/>
      <c r="EB141" s="233"/>
    </row>
    <row r="142" spans="1:3410" s="38" customFormat="1" ht="20.100000000000001" customHeight="1" thickBot="1" x14ac:dyDescent="0.35">
      <c r="A142" s="542"/>
      <c r="B142" s="343" t="s">
        <v>72</v>
      </c>
      <c r="C142" s="341"/>
      <c r="D142" s="185">
        <f t="shared" ref="D142:AI142" si="51">SUM(D143:D176)</f>
        <v>1278</v>
      </c>
      <c r="E142" s="169">
        <f t="shared" si="51"/>
        <v>1159</v>
      </c>
      <c r="F142" s="169">
        <f t="shared" si="51"/>
        <v>1363</v>
      </c>
      <c r="G142" s="169">
        <f t="shared" si="51"/>
        <v>1303</v>
      </c>
      <c r="H142" s="169">
        <f t="shared" si="51"/>
        <v>1437</v>
      </c>
      <c r="I142" s="169">
        <f t="shared" si="51"/>
        <v>1427</v>
      </c>
      <c r="J142" s="169">
        <f t="shared" si="51"/>
        <v>1443</v>
      </c>
      <c r="K142" s="169">
        <f t="shared" si="51"/>
        <v>1253</v>
      </c>
      <c r="L142" s="169">
        <f t="shared" si="51"/>
        <v>1317</v>
      </c>
      <c r="M142" s="169">
        <f t="shared" si="51"/>
        <v>1293</v>
      </c>
      <c r="N142" s="169">
        <f t="shared" si="51"/>
        <v>1341</v>
      </c>
      <c r="O142" s="421">
        <f t="shared" si="51"/>
        <v>1452</v>
      </c>
      <c r="P142" s="169">
        <f t="shared" si="51"/>
        <v>16066</v>
      </c>
      <c r="Q142" s="185">
        <f t="shared" si="51"/>
        <v>1123</v>
      </c>
      <c r="R142" s="169">
        <f t="shared" si="51"/>
        <v>1114</v>
      </c>
      <c r="S142" s="169">
        <f t="shared" si="51"/>
        <v>1377</v>
      </c>
      <c r="T142" s="169">
        <f t="shared" si="51"/>
        <v>1365</v>
      </c>
      <c r="U142" s="169">
        <f t="shared" si="51"/>
        <v>1391</v>
      </c>
      <c r="V142" s="169">
        <f t="shared" si="51"/>
        <v>1516</v>
      </c>
      <c r="W142" s="169">
        <f t="shared" si="51"/>
        <v>1344</v>
      </c>
      <c r="X142" s="169">
        <f t="shared" si="51"/>
        <v>1286</v>
      </c>
      <c r="Y142" s="169">
        <f t="shared" si="51"/>
        <v>1294</v>
      </c>
      <c r="Z142" s="169">
        <f t="shared" si="51"/>
        <v>1301</v>
      </c>
      <c r="AA142" s="169">
        <f t="shared" si="51"/>
        <v>1209</v>
      </c>
      <c r="AB142" s="421">
        <f t="shared" si="51"/>
        <v>1570</v>
      </c>
      <c r="AC142" s="169">
        <f t="shared" si="51"/>
        <v>15890</v>
      </c>
      <c r="AD142" s="185">
        <f t="shared" si="51"/>
        <v>1201</v>
      </c>
      <c r="AE142" s="169">
        <f t="shared" si="51"/>
        <v>1159</v>
      </c>
      <c r="AF142" s="169">
        <f t="shared" si="51"/>
        <v>1296</v>
      </c>
      <c r="AG142" s="169">
        <f t="shared" si="51"/>
        <v>1199</v>
      </c>
      <c r="AH142" s="169">
        <f t="shared" si="51"/>
        <v>1384</v>
      </c>
      <c r="AI142" s="169">
        <f t="shared" si="51"/>
        <v>1273</v>
      </c>
      <c r="AJ142" s="169">
        <f t="shared" ref="AJ142:BM142" si="52">SUM(AJ143:AJ176)</f>
        <v>1309</v>
      </c>
      <c r="AK142" s="169">
        <f t="shared" si="52"/>
        <v>1523</v>
      </c>
      <c r="AL142" s="169">
        <f t="shared" si="52"/>
        <v>1448</v>
      </c>
      <c r="AM142" s="169">
        <f t="shared" si="52"/>
        <v>1308</v>
      </c>
      <c r="AN142" s="169">
        <f t="shared" si="52"/>
        <v>1408</v>
      </c>
      <c r="AO142" s="421">
        <f t="shared" si="52"/>
        <v>1496</v>
      </c>
      <c r="AP142" s="169">
        <f t="shared" si="52"/>
        <v>1302</v>
      </c>
      <c r="AQ142" s="169">
        <f t="shared" si="52"/>
        <v>1244</v>
      </c>
      <c r="AR142" s="169">
        <f t="shared" si="52"/>
        <v>1562</v>
      </c>
      <c r="AS142" s="169">
        <f t="shared" si="52"/>
        <v>1473</v>
      </c>
      <c r="AT142" s="169">
        <f t="shared" si="52"/>
        <v>1774</v>
      </c>
      <c r="AU142" s="169">
        <f t="shared" si="52"/>
        <v>1379</v>
      </c>
      <c r="AV142" s="169">
        <f t="shared" si="52"/>
        <v>1455</v>
      </c>
      <c r="AW142" s="169">
        <f t="shared" si="52"/>
        <v>1463</v>
      </c>
      <c r="AX142" s="169">
        <f t="shared" si="52"/>
        <v>1389</v>
      </c>
      <c r="AY142" s="169">
        <f t="shared" si="52"/>
        <v>1506</v>
      </c>
      <c r="AZ142" s="169">
        <f t="shared" si="52"/>
        <v>1319</v>
      </c>
      <c r="BA142" s="169">
        <f t="shared" si="52"/>
        <v>1312</v>
      </c>
      <c r="BB142" s="185">
        <f t="shared" si="52"/>
        <v>1404</v>
      </c>
      <c r="BC142" s="169">
        <f t="shared" si="52"/>
        <v>1231</v>
      </c>
      <c r="BD142" s="169">
        <f t="shared" si="52"/>
        <v>1360</v>
      </c>
      <c r="BE142" s="169">
        <f t="shared" si="52"/>
        <v>1453</v>
      </c>
      <c r="BF142" s="169">
        <f t="shared" si="52"/>
        <v>1409</v>
      </c>
      <c r="BG142" s="169">
        <f t="shared" si="52"/>
        <v>1333</v>
      </c>
      <c r="BH142" s="169">
        <f t="shared" si="52"/>
        <v>1468</v>
      </c>
      <c r="BI142" s="169">
        <f t="shared" si="52"/>
        <v>1513</v>
      </c>
      <c r="BJ142" s="169">
        <f t="shared" si="52"/>
        <v>1469</v>
      </c>
      <c r="BK142" s="169">
        <f t="shared" si="52"/>
        <v>1605</v>
      </c>
      <c r="BL142" s="169">
        <f t="shared" si="52"/>
        <v>1480</v>
      </c>
      <c r="BM142" s="169">
        <f t="shared" si="52"/>
        <v>1459</v>
      </c>
      <c r="BN142" s="171">
        <f t="shared" si="50"/>
        <v>17184</v>
      </c>
      <c r="BO142" s="169">
        <f t="shared" ref="BO142:CL142" si="53">SUM(BO143:BO176)</f>
        <v>1441</v>
      </c>
      <c r="BP142" s="169">
        <f t="shared" si="53"/>
        <v>1370</v>
      </c>
      <c r="BQ142" s="169">
        <f t="shared" si="53"/>
        <v>1413</v>
      </c>
      <c r="BR142" s="169">
        <f t="shared" si="53"/>
        <v>1496</v>
      </c>
      <c r="BS142" s="169">
        <f t="shared" si="53"/>
        <v>1559</v>
      </c>
      <c r="BT142" s="169">
        <f t="shared" si="53"/>
        <v>1442</v>
      </c>
      <c r="BU142" s="169">
        <f t="shared" si="53"/>
        <v>1569</v>
      </c>
      <c r="BV142" s="169">
        <f t="shared" si="53"/>
        <v>1631</v>
      </c>
      <c r="BW142" s="169">
        <f t="shared" si="53"/>
        <v>1660</v>
      </c>
      <c r="BX142" s="169">
        <f t="shared" si="53"/>
        <v>1710</v>
      </c>
      <c r="BY142" s="169">
        <f t="shared" si="53"/>
        <v>1399</v>
      </c>
      <c r="BZ142" s="169">
        <f t="shared" si="53"/>
        <v>1975</v>
      </c>
      <c r="CA142" s="171">
        <f t="shared" si="28"/>
        <v>18665</v>
      </c>
      <c r="CB142" s="185">
        <f t="shared" si="53"/>
        <v>1741</v>
      </c>
      <c r="CC142" s="169">
        <f t="shared" si="53"/>
        <v>1527</v>
      </c>
      <c r="CD142" s="169">
        <f t="shared" si="53"/>
        <v>1817</v>
      </c>
      <c r="CE142" s="169">
        <f t="shared" si="53"/>
        <v>1883</v>
      </c>
      <c r="CF142" s="169">
        <f t="shared" si="53"/>
        <v>1685</v>
      </c>
      <c r="CG142" s="169">
        <f t="shared" ref="CG142:CH142" si="54">SUM(CG143:CG176)</f>
        <v>1864</v>
      </c>
      <c r="CH142" s="169">
        <f t="shared" si="54"/>
        <v>2134</v>
      </c>
      <c r="CI142" s="169">
        <f t="shared" si="53"/>
        <v>2080</v>
      </c>
      <c r="CJ142" s="169">
        <f t="shared" si="53"/>
        <v>2144</v>
      </c>
      <c r="CK142" s="169">
        <f t="shared" si="53"/>
        <v>2271</v>
      </c>
      <c r="CL142" s="169">
        <f t="shared" si="53"/>
        <v>2080</v>
      </c>
      <c r="CM142" s="421">
        <f t="shared" ref="CM142:DA142" si="55">SUM(CM143:CM176)</f>
        <v>2347</v>
      </c>
      <c r="CN142" s="171">
        <f>SUM(CB142:CM142)</f>
        <v>23573</v>
      </c>
      <c r="CO142" s="169">
        <f t="shared" si="55"/>
        <v>2023</v>
      </c>
      <c r="CP142" s="169">
        <f t="shared" si="55"/>
        <v>1980</v>
      </c>
      <c r="CQ142" s="169">
        <f t="shared" si="55"/>
        <v>2279</v>
      </c>
      <c r="CR142" s="169">
        <f t="shared" si="55"/>
        <v>2288</v>
      </c>
      <c r="CS142" s="169">
        <f t="shared" si="55"/>
        <v>2247</v>
      </c>
      <c r="CT142" s="169">
        <f t="shared" si="55"/>
        <v>2367</v>
      </c>
      <c r="CU142" s="169">
        <f t="shared" si="55"/>
        <v>2293</v>
      </c>
      <c r="CV142" s="169">
        <f t="shared" si="55"/>
        <v>2499</v>
      </c>
      <c r="CW142" s="169">
        <f t="shared" si="55"/>
        <v>2390</v>
      </c>
      <c r="CX142" s="169">
        <f t="shared" si="55"/>
        <v>2277</v>
      </c>
      <c r="CY142" s="169">
        <f t="shared" si="55"/>
        <v>2349</v>
      </c>
      <c r="CZ142" s="169">
        <f t="shared" si="55"/>
        <v>2329</v>
      </c>
      <c r="DA142" s="171">
        <f t="shared" si="55"/>
        <v>2174</v>
      </c>
      <c r="DB142" s="603">
        <f t="shared" si="24"/>
        <v>1741</v>
      </c>
      <c r="DC142" s="575">
        <f t="shared" si="25"/>
        <v>2023</v>
      </c>
      <c r="DD142" s="533">
        <f t="shared" si="26"/>
        <v>2174</v>
      </c>
      <c r="DE142" s="176">
        <f t="shared" si="49"/>
        <v>7.4641621354424093</v>
      </c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  <c r="DW142" s="233"/>
      <c r="DX142" s="233"/>
      <c r="DY142" s="233"/>
      <c r="DZ142" s="233"/>
      <c r="EA142" s="233"/>
      <c r="EB142" s="233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  <c r="XL142" s="10"/>
      <c r="XM142" s="10"/>
      <c r="XN142" s="10"/>
      <c r="XO142" s="10"/>
      <c r="XP142" s="10"/>
      <c r="XQ142" s="10"/>
      <c r="XR142" s="10"/>
      <c r="XS142" s="10"/>
      <c r="XT142" s="10"/>
      <c r="XU142" s="10"/>
      <c r="XV142" s="10"/>
      <c r="XW142" s="10"/>
      <c r="XX142" s="10"/>
      <c r="XY142" s="10"/>
      <c r="XZ142" s="10"/>
      <c r="YA142" s="10"/>
      <c r="YB142" s="10"/>
      <c r="YC142" s="10"/>
      <c r="YD142" s="10"/>
      <c r="YE142" s="10"/>
      <c r="YF142" s="10"/>
      <c r="YG142" s="10"/>
      <c r="YH142" s="10"/>
      <c r="YI142" s="10"/>
      <c r="YJ142" s="10"/>
      <c r="YK142" s="10"/>
      <c r="YL142" s="10"/>
      <c r="YM142" s="10"/>
      <c r="YN142" s="10"/>
      <c r="YO142" s="10"/>
      <c r="YP142" s="10"/>
      <c r="YQ142" s="10"/>
      <c r="YR142" s="10"/>
      <c r="YS142" s="10"/>
      <c r="YT142" s="10"/>
      <c r="YU142" s="10"/>
      <c r="YV142" s="10"/>
      <c r="YW142" s="10"/>
      <c r="YX142" s="10"/>
      <c r="YY142" s="10"/>
      <c r="YZ142" s="10"/>
      <c r="ZA142" s="10"/>
      <c r="ZB142" s="10"/>
      <c r="ZC142" s="10"/>
      <c r="ZD142" s="10"/>
      <c r="ZE142" s="10"/>
      <c r="ZF142" s="10"/>
      <c r="ZG142" s="10"/>
      <c r="ZH142" s="10"/>
      <c r="ZI142" s="10"/>
      <c r="ZJ142" s="10"/>
      <c r="ZK142" s="10"/>
      <c r="ZL142" s="10"/>
      <c r="ZM142" s="10"/>
      <c r="ZN142" s="10"/>
      <c r="ZO142" s="10"/>
      <c r="ZP142" s="10"/>
      <c r="ZQ142" s="10"/>
      <c r="ZR142" s="10"/>
      <c r="ZS142" s="10"/>
      <c r="ZT142" s="10"/>
      <c r="ZU142" s="10"/>
      <c r="ZV142" s="10"/>
      <c r="ZW142" s="10"/>
      <c r="ZX142" s="10"/>
      <c r="ZY142" s="10"/>
      <c r="ZZ142" s="10"/>
      <c r="AAA142" s="10"/>
      <c r="AAB142" s="10"/>
      <c r="AAC142" s="10"/>
      <c r="AAD142" s="10"/>
      <c r="AAE142" s="10"/>
      <c r="AAF142" s="10"/>
      <c r="AAG142" s="10"/>
      <c r="AAH142" s="10"/>
      <c r="AAI142" s="10"/>
      <c r="AAJ142" s="10"/>
      <c r="AAK142" s="10"/>
      <c r="AAL142" s="10"/>
      <c r="AAM142" s="10"/>
      <c r="AAN142" s="10"/>
      <c r="AAO142" s="10"/>
      <c r="AAP142" s="10"/>
      <c r="AAQ142" s="10"/>
      <c r="AAR142" s="10"/>
      <c r="AAS142" s="10"/>
      <c r="AAT142" s="10"/>
      <c r="AAU142" s="10"/>
      <c r="AAV142" s="10"/>
      <c r="AAW142" s="10"/>
      <c r="AAX142" s="10"/>
      <c r="AAY142" s="10"/>
      <c r="AAZ142" s="10"/>
      <c r="ABA142" s="10"/>
      <c r="ABB142" s="10"/>
      <c r="ABC142" s="10"/>
      <c r="ABD142" s="10"/>
      <c r="ABE142" s="10"/>
      <c r="ABF142" s="10"/>
      <c r="ABG142" s="10"/>
      <c r="ABH142" s="10"/>
      <c r="ABI142" s="10"/>
      <c r="ABJ142" s="10"/>
      <c r="ABK142" s="10"/>
      <c r="ABL142" s="10"/>
      <c r="ABM142" s="10"/>
      <c r="ABN142" s="10"/>
      <c r="ABO142" s="10"/>
      <c r="ABP142" s="10"/>
      <c r="ABQ142" s="10"/>
      <c r="ABR142" s="10"/>
      <c r="ABS142" s="10"/>
      <c r="ABT142" s="10"/>
      <c r="ABU142" s="10"/>
      <c r="ABV142" s="10"/>
      <c r="ABW142" s="10"/>
      <c r="ABX142" s="10"/>
      <c r="ABY142" s="10"/>
      <c r="ABZ142" s="10"/>
      <c r="ACA142" s="10"/>
      <c r="ACB142" s="10"/>
      <c r="ACC142" s="10"/>
      <c r="ACD142" s="10"/>
      <c r="ACE142" s="10"/>
      <c r="ACF142" s="10"/>
      <c r="ACG142" s="10"/>
      <c r="ACH142" s="10"/>
      <c r="ACI142" s="10"/>
      <c r="ACJ142" s="10"/>
      <c r="ACK142" s="10"/>
      <c r="ACL142" s="10"/>
      <c r="ACM142" s="10"/>
      <c r="ACN142" s="10"/>
      <c r="ACO142" s="10"/>
      <c r="ACP142" s="10"/>
      <c r="ACQ142" s="10"/>
      <c r="ACR142" s="10"/>
      <c r="ACS142" s="10"/>
      <c r="ACT142" s="10"/>
      <c r="ACU142" s="10"/>
      <c r="ACV142" s="10"/>
      <c r="ACW142" s="10"/>
      <c r="ACX142" s="10"/>
      <c r="ACY142" s="10"/>
      <c r="ACZ142" s="10"/>
      <c r="ADA142" s="10"/>
      <c r="ADB142" s="10"/>
      <c r="ADC142" s="10"/>
      <c r="ADD142" s="10"/>
      <c r="ADE142" s="10"/>
      <c r="ADF142" s="10"/>
      <c r="ADG142" s="10"/>
      <c r="ADH142" s="10"/>
      <c r="ADI142" s="10"/>
      <c r="ADJ142" s="10"/>
      <c r="ADK142" s="10"/>
      <c r="ADL142" s="10"/>
      <c r="ADM142" s="10"/>
      <c r="ADN142" s="10"/>
      <c r="ADO142" s="10"/>
      <c r="ADP142" s="10"/>
      <c r="ADQ142" s="10"/>
      <c r="ADR142" s="10"/>
      <c r="ADS142" s="10"/>
      <c r="ADT142" s="10"/>
      <c r="ADU142" s="10"/>
      <c r="ADV142" s="10"/>
      <c r="ADW142" s="10"/>
      <c r="ADX142" s="10"/>
      <c r="ADY142" s="10"/>
      <c r="ADZ142" s="10"/>
      <c r="AEA142" s="10"/>
      <c r="AEB142" s="10"/>
      <c r="AEC142" s="10"/>
      <c r="AED142" s="10"/>
      <c r="AEE142" s="10"/>
      <c r="AEF142" s="10"/>
      <c r="AEG142" s="10"/>
      <c r="AEH142" s="10"/>
      <c r="AEI142" s="10"/>
      <c r="AEJ142" s="10"/>
      <c r="AEK142" s="10"/>
      <c r="AEL142" s="10"/>
      <c r="AEM142" s="10"/>
      <c r="AEN142" s="10"/>
      <c r="AEO142" s="10"/>
      <c r="AEP142" s="10"/>
      <c r="AEQ142" s="10"/>
      <c r="AER142" s="10"/>
      <c r="AES142" s="10"/>
      <c r="AET142" s="10"/>
      <c r="AEU142" s="10"/>
      <c r="AEV142" s="10"/>
      <c r="AEW142" s="10"/>
      <c r="AEX142" s="10"/>
      <c r="AEY142" s="10"/>
      <c r="AEZ142" s="10"/>
      <c r="AFA142" s="10"/>
      <c r="AFB142" s="10"/>
      <c r="AFC142" s="10"/>
      <c r="AFD142" s="10"/>
      <c r="AFE142" s="10"/>
      <c r="AFF142" s="10"/>
      <c r="AFG142" s="10"/>
      <c r="AFH142" s="10"/>
      <c r="AFI142" s="10"/>
      <c r="AFJ142" s="10"/>
      <c r="AFK142" s="10"/>
      <c r="AFL142" s="10"/>
      <c r="AFM142" s="10"/>
      <c r="AFN142" s="10"/>
      <c r="AFO142" s="10"/>
      <c r="AFP142" s="10"/>
      <c r="AFQ142" s="10"/>
      <c r="AFR142" s="10"/>
      <c r="AFS142" s="10"/>
      <c r="AFT142" s="10"/>
      <c r="AFU142" s="10"/>
      <c r="AFV142" s="10"/>
      <c r="AFW142" s="10"/>
      <c r="AFX142" s="10"/>
      <c r="AFY142" s="10"/>
      <c r="AFZ142" s="10"/>
      <c r="AGA142" s="10"/>
      <c r="AGB142" s="10"/>
      <c r="AGC142" s="10"/>
      <c r="AGD142" s="10"/>
      <c r="AGE142" s="10"/>
      <c r="AGF142" s="10"/>
      <c r="AGG142" s="10"/>
      <c r="AGH142" s="10"/>
      <c r="AGI142" s="10"/>
      <c r="AGJ142" s="10"/>
      <c r="AGK142" s="10"/>
      <c r="AGL142" s="10"/>
      <c r="AGM142" s="10"/>
      <c r="AGN142" s="10"/>
      <c r="AGO142" s="10"/>
      <c r="AGP142" s="10"/>
      <c r="AGQ142" s="10"/>
      <c r="AGR142" s="10"/>
      <c r="AGS142" s="10"/>
      <c r="AGT142" s="10"/>
      <c r="AGU142" s="10"/>
      <c r="AGV142" s="10"/>
      <c r="AGW142" s="10"/>
      <c r="AGX142" s="10"/>
      <c r="AGY142" s="10"/>
      <c r="AGZ142" s="10"/>
      <c r="AHA142" s="10"/>
      <c r="AHB142" s="10"/>
      <c r="AHC142" s="10"/>
      <c r="AHD142" s="10"/>
      <c r="AHE142" s="10"/>
      <c r="AHF142" s="10"/>
      <c r="AHG142" s="10"/>
      <c r="AHH142" s="10"/>
      <c r="AHI142" s="10"/>
      <c r="AHJ142" s="10"/>
      <c r="AHK142" s="10"/>
      <c r="AHL142" s="10"/>
      <c r="AHM142" s="10"/>
      <c r="AHN142" s="10"/>
      <c r="AHO142" s="10"/>
      <c r="AHP142" s="10"/>
      <c r="AHQ142" s="10"/>
      <c r="AHR142" s="10"/>
      <c r="AHS142" s="10"/>
      <c r="AHT142" s="10"/>
      <c r="AHU142" s="10"/>
      <c r="AHV142" s="10"/>
      <c r="AHW142" s="10"/>
      <c r="AHX142" s="10"/>
      <c r="AHY142" s="10"/>
      <c r="AHZ142" s="10"/>
      <c r="AIA142" s="10"/>
      <c r="AIB142" s="10"/>
      <c r="AIC142" s="10"/>
      <c r="AID142" s="10"/>
      <c r="AIE142" s="10"/>
      <c r="AIF142" s="10"/>
      <c r="AIG142" s="10"/>
      <c r="AIH142" s="10"/>
      <c r="AII142" s="10"/>
      <c r="AIJ142" s="10"/>
      <c r="AIK142" s="10"/>
      <c r="AIL142" s="10"/>
      <c r="AIM142" s="10"/>
      <c r="AIN142" s="10"/>
      <c r="AIO142" s="10"/>
      <c r="AIP142" s="10"/>
      <c r="AIQ142" s="10"/>
      <c r="AIR142" s="10"/>
      <c r="AIS142" s="10"/>
      <c r="AIT142" s="10"/>
      <c r="AIU142" s="10"/>
      <c r="AIV142" s="10"/>
      <c r="AIW142" s="10"/>
      <c r="AIX142" s="10"/>
      <c r="AIY142" s="10"/>
      <c r="AIZ142" s="10"/>
      <c r="AJA142" s="10"/>
      <c r="AJB142" s="10"/>
      <c r="AJC142" s="10"/>
      <c r="AJD142" s="10"/>
      <c r="AJE142" s="10"/>
      <c r="AJF142" s="10"/>
      <c r="AJG142" s="10"/>
      <c r="AJH142" s="10"/>
      <c r="AJI142" s="10"/>
      <c r="AJJ142" s="10"/>
      <c r="AJK142" s="10"/>
      <c r="AJL142" s="10"/>
      <c r="AJM142" s="10"/>
      <c r="AJN142" s="10"/>
      <c r="AJO142" s="10"/>
      <c r="AJP142" s="10"/>
      <c r="AJQ142" s="10"/>
      <c r="AJR142" s="10"/>
      <c r="AJS142" s="10"/>
      <c r="AJT142" s="10"/>
      <c r="AJU142" s="10"/>
      <c r="AJV142" s="10"/>
      <c r="AJW142" s="10"/>
      <c r="AJX142" s="10"/>
      <c r="AJY142" s="10"/>
      <c r="AJZ142" s="10"/>
      <c r="AKA142" s="10"/>
      <c r="AKB142" s="10"/>
      <c r="AKC142" s="10"/>
      <c r="AKD142" s="10"/>
      <c r="AKE142" s="10"/>
      <c r="AKF142" s="10"/>
      <c r="AKG142" s="10"/>
      <c r="AKH142" s="10"/>
      <c r="AKI142" s="10"/>
      <c r="AKJ142" s="10"/>
      <c r="AKK142" s="10"/>
      <c r="AKL142" s="10"/>
      <c r="AKM142" s="10"/>
      <c r="AKN142" s="10"/>
      <c r="AKO142" s="10"/>
      <c r="AKP142" s="10"/>
      <c r="AKQ142" s="10"/>
      <c r="AKR142" s="10"/>
      <c r="AKS142" s="10"/>
      <c r="AKT142" s="10"/>
      <c r="AKU142" s="10"/>
      <c r="AKV142" s="10"/>
      <c r="AKW142" s="10"/>
      <c r="AKX142" s="10"/>
      <c r="AKY142" s="10"/>
      <c r="AKZ142" s="10"/>
      <c r="ALA142" s="10"/>
      <c r="ALB142" s="10"/>
      <c r="ALC142" s="10"/>
      <c r="ALD142" s="10"/>
      <c r="ALE142" s="10"/>
      <c r="ALF142" s="10"/>
      <c r="ALG142" s="10"/>
      <c r="ALH142" s="10"/>
      <c r="ALI142" s="10"/>
      <c r="ALJ142" s="10"/>
      <c r="ALK142" s="10"/>
      <c r="ALL142" s="10"/>
      <c r="ALM142" s="10"/>
      <c r="ALN142" s="10"/>
      <c r="ALO142" s="10"/>
      <c r="ALP142" s="10"/>
      <c r="ALQ142" s="10"/>
      <c r="ALR142" s="10"/>
      <c r="ALS142" s="10"/>
      <c r="ALT142" s="10"/>
      <c r="ALU142" s="10"/>
      <c r="ALV142" s="10"/>
      <c r="ALW142" s="10"/>
      <c r="ALX142" s="10"/>
      <c r="ALY142" s="10"/>
      <c r="ALZ142" s="10"/>
      <c r="AMA142" s="10"/>
      <c r="AMB142" s="10"/>
      <c r="AMC142" s="10"/>
      <c r="AMD142" s="10"/>
      <c r="AME142" s="10"/>
      <c r="AMF142" s="10"/>
      <c r="AMG142" s="10"/>
      <c r="AMH142" s="10"/>
      <c r="AMI142" s="10"/>
      <c r="AMJ142" s="10"/>
      <c r="AMK142" s="10"/>
      <c r="AML142" s="10"/>
      <c r="AMM142" s="10"/>
      <c r="AMN142" s="10"/>
      <c r="AMO142" s="10"/>
      <c r="AMP142" s="10"/>
      <c r="AMQ142" s="10"/>
      <c r="AMR142" s="10"/>
      <c r="AMS142" s="10"/>
      <c r="AMT142" s="10"/>
      <c r="AMU142" s="10"/>
      <c r="AMV142" s="10"/>
      <c r="AMW142" s="10"/>
      <c r="AMX142" s="10"/>
      <c r="AMY142" s="10"/>
      <c r="AMZ142" s="10"/>
      <c r="ANA142" s="10"/>
      <c r="ANB142" s="10"/>
      <c r="ANC142" s="10"/>
      <c r="AND142" s="10"/>
      <c r="ANE142" s="10"/>
      <c r="ANF142" s="10"/>
      <c r="ANG142" s="10"/>
      <c r="ANH142" s="10"/>
      <c r="ANI142" s="10"/>
      <c r="ANJ142" s="10"/>
      <c r="ANK142" s="10"/>
      <c r="ANL142" s="10"/>
      <c r="ANM142" s="10"/>
      <c r="ANN142" s="10"/>
      <c r="ANO142" s="10"/>
      <c r="ANP142" s="10"/>
      <c r="ANQ142" s="10"/>
      <c r="ANR142" s="10"/>
      <c r="ANS142" s="10"/>
      <c r="ANT142" s="10"/>
      <c r="ANU142" s="10"/>
      <c r="ANV142" s="10"/>
      <c r="ANW142" s="10"/>
      <c r="ANX142" s="10"/>
      <c r="ANY142" s="10"/>
      <c r="ANZ142" s="10"/>
      <c r="AOA142" s="10"/>
      <c r="AOB142" s="10"/>
      <c r="AOC142" s="10"/>
      <c r="AOD142" s="10"/>
      <c r="AOE142" s="10"/>
      <c r="AOF142" s="10"/>
      <c r="AOG142" s="10"/>
      <c r="AOH142" s="10"/>
      <c r="AOI142" s="10"/>
      <c r="AOJ142" s="10"/>
      <c r="AOK142" s="10"/>
      <c r="AOL142" s="10"/>
      <c r="AOM142" s="10"/>
      <c r="AON142" s="10"/>
      <c r="AOO142" s="10"/>
      <c r="AOP142" s="10"/>
      <c r="AOQ142" s="10"/>
      <c r="AOR142" s="10"/>
      <c r="AOS142" s="10"/>
      <c r="AOT142" s="10"/>
      <c r="AOU142" s="10"/>
      <c r="AOV142" s="10"/>
      <c r="AOW142" s="10"/>
      <c r="AOX142" s="10"/>
      <c r="AOY142" s="10"/>
      <c r="AOZ142" s="10"/>
      <c r="APA142" s="10"/>
      <c r="APB142" s="10"/>
      <c r="APC142" s="10"/>
      <c r="APD142" s="10"/>
      <c r="APE142" s="10"/>
      <c r="APF142" s="10"/>
      <c r="APG142" s="10"/>
      <c r="APH142" s="10"/>
      <c r="API142" s="10"/>
      <c r="APJ142" s="10"/>
      <c r="APK142" s="10"/>
      <c r="APL142" s="10"/>
      <c r="APM142" s="10"/>
      <c r="APN142" s="10"/>
      <c r="APO142" s="10"/>
      <c r="APP142" s="10"/>
      <c r="APQ142" s="10"/>
      <c r="APR142" s="10"/>
      <c r="APS142" s="10"/>
      <c r="APT142" s="10"/>
      <c r="APU142" s="10"/>
      <c r="APV142" s="10"/>
      <c r="APW142" s="10"/>
      <c r="APX142" s="10"/>
      <c r="APY142" s="10"/>
      <c r="APZ142" s="10"/>
      <c r="AQA142" s="10"/>
      <c r="AQB142" s="10"/>
      <c r="AQC142" s="10"/>
      <c r="AQD142" s="10"/>
      <c r="AQE142" s="10"/>
      <c r="AQF142" s="10"/>
      <c r="AQG142" s="10"/>
      <c r="AQH142" s="10"/>
      <c r="AQI142" s="10"/>
      <c r="AQJ142" s="10"/>
      <c r="AQK142" s="10"/>
      <c r="AQL142" s="10"/>
      <c r="AQM142" s="10"/>
      <c r="AQN142" s="10"/>
      <c r="AQO142" s="10"/>
      <c r="AQP142" s="10"/>
      <c r="AQQ142" s="10"/>
      <c r="AQR142" s="10"/>
      <c r="AQS142" s="10"/>
      <c r="AQT142" s="10"/>
      <c r="AQU142" s="10"/>
      <c r="AQV142" s="10"/>
      <c r="AQW142" s="10"/>
      <c r="AQX142" s="10"/>
      <c r="AQY142" s="10"/>
      <c r="AQZ142" s="10"/>
      <c r="ARA142" s="10"/>
      <c r="ARB142" s="10"/>
      <c r="ARC142" s="10"/>
      <c r="ARD142" s="10"/>
      <c r="ARE142" s="10"/>
      <c r="ARF142" s="10"/>
      <c r="ARG142" s="10"/>
      <c r="ARH142" s="10"/>
      <c r="ARI142" s="10"/>
      <c r="ARJ142" s="10"/>
      <c r="ARK142" s="10"/>
      <c r="ARL142" s="10"/>
      <c r="ARM142" s="10"/>
      <c r="ARN142" s="10"/>
      <c r="ARO142" s="10"/>
      <c r="ARP142" s="10"/>
      <c r="ARQ142" s="10"/>
      <c r="ARR142" s="10"/>
      <c r="ARS142" s="10"/>
      <c r="ART142" s="10"/>
      <c r="ARU142" s="10"/>
      <c r="ARV142" s="10"/>
      <c r="ARW142" s="10"/>
      <c r="ARX142" s="10"/>
      <c r="ARY142" s="10"/>
      <c r="ARZ142" s="10"/>
      <c r="ASA142" s="10"/>
      <c r="ASB142" s="10"/>
      <c r="ASC142" s="10"/>
      <c r="ASD142" s="10"/>
      <c r="ASE142" s="10"/>
      <c r="ASF142" s="10"/>
      <c r="ASG142" s="10"/>
      <c r="ASH142" s="10"/>
      <c r="ASI142" s="10"/>
      <c r="ASJ142" s="10"/>
      <c r="ASK142" s="10"/>
      <c r="ASL142" s="10"/>
      <c r="ASM142" s="10"/>
      <c r="ASN142" s="10"/>
      <c r="ASO142" s="10"/>
      <c r="ASP142" s="10"/>
      <c r="ASQ142" s="10"/>
      <c r="ASR142" s="10"/>
      <c r="ASS142" s="10"/>
      <c r="AST142" s="10"/>
      <c r="ASU142" s="10"/>
      <c r="ASV142" s="10"/>
      <c r="ASW142" s="10"/>
      <c r="ASX142" s="10"/>
      <c r="ASY142" s="10"/>
      <c r="ASZ142" s="10"/>
      <c r="ATA142" s="10"/>
      <c r="ATB142" s="10"/>
      <c r="ATC142" s="10"/>
      <c r="ATD142" s="10"/>
      <c r="ATE142" s="10"/>
      <c r="ATF142" s="10"/>
      <c r="ATG142" s="10"/>
      <c r="ATH142" s="10"/>
      <c r="ATI142" s="10"/>
      <c r="ATJ142" s="10"/>
      <c r="ATK142" s="10"/>
      <c r="ATL142" s="10"/>
      <c r="ATM142" s="10"/>
      <c r="ATN142" s="10"/>
      <c r="ATO142" s="10"/>
      <c r="ATP142" s="10"/>
      <c r="ATQ142" s="10"/>
      <c r="ATR142" s="10"/>
      <c r="ATS142" s="10"/>
      <c r="ATT142" s="10"/>
      <c r="ATU142" s="10"/>
      <c r="ATV142" s="10"/>
      <c r="ATW142" s="10"/>
      <c r="ATX142" s="10"/>
      <c r="ATY142" s="10"/>
      <c r="ATZ142" s="10"/>
      <c r="AUA142" s="10"/>
      <c r="AUB142" s="10"/>
      <c r="AUC142" s="10"/>
      <c r="AUD142" s="10"/>
      <c r="AUE142" s="10"/>
      <c r="AUF142" s="10"/>
      <c r="AUG142" s="10"/>
      <c r="AUH142" s="10"/>
      <c r="AUI142" s="10"/>
      <c r="AUJ142" s="10"/>
      <c r="AUK142" s="10"/>
      <c r="AUL142" s="10"/>
      <c r="AUM142" s="10"/>
      <c r="AUN142" s="10"/>
      <c r="AUO142" s="10"/>
      <c r="AUP142" s="10"/>
      <c r="AUQ142" s="10"/>
      <c r="AUR142" s="10"/>
      <c r="AUS142" s="10"/>
      <c r="AUT142" s="10"/>
      <c r="AUU142" s="10"/>
      <c r="AUV142" s="10"/>
      <c r="AUW142" s="10"/>
      <c r="AUX142" s="10"/>
      <c r="AUY142" s="10"/>
      <c r="AUZ142" s="10"/>
      <c r="AVA142" s="10"/>
      <c r="AVB142" s="10"/>
      <c r="AVC142" s="10"/>
      <c r="AVD142" s="10"/>
      <c r="AVE142" s="10"/>
      <c r="AVF142" s="10"/>
      <c r="AVG142" s="10"/>
      <c r="AVH142" s="10"/>
      <c r="AVI142" s="10"/>
      <c r="AVJ142" s="10"/>
      <c r="AVK142" s="10"/>
      <c r="AVL142" s="10"/>
      <c r="AVM142" s="10"/>
      <c r="AVN142" s="10"/>
      <c r="AVO142" s="10"/>
      <c r="AVP142" s="10"/>
      <c r="AVQ142" s="10"/>
      <c r="AVR142" s="10"/>
      <c r="AVS142" s="10"/>
      <c r="AVT142" s="10"/>
      <c r="AVU142" s="10"/>
      <c r="AVV142" s="10"/>
      <c r="AVW142" s="10"/>
      <c r="AVX142" s="10"/>
      <c r="AVY142" s="10"/>
      <c r="AVZ142" s="10"/>
      <c r="AWA142" s="10"/>
      <c r="AWB142" s="10"/>
      <c r="AWC142" s="10"/>
      <c r="AWD142" s="10"/>
      <c r="AWE142" s="10"/>
      <c r="AWF142" s="10"/>
      <c r="AWG142" s="10"/>
      <c r="AWH142" s="10"/>
      <c r="AWI142" s="10"/>
      <c r="AWJ142" s="10"/>
      <c r="AWK142" s="10"/>
      <c r="AWL142" s="10"/>
      <c r="AWM142" s="10"/>
      <c r="AWN142" s="10"/>
      <c r="AWO142" s="10"/>
      <c r="AWP142" s="10"/>
      <c r="AWQ142" s="10"/>
      <c r="AWR142" s="10"/>
      <c r="AWS142" s="10"/>
      <c r="AWT142" s="10"/>
      <c r="AWU142" s="10"/>
      <c r="AWV142" s="10"/>
      <c r="AWW142" s="10"/>
      <c r="AWX142" s="10"/>
      <c r="AWY142" s="10"/>
      <c r="AWZ142" s="10"/>
      <c r="AXA142" s="10"/>
      <c r="AXB142" s="10"/>
      <c r="AXC142" s="10"/>
      <c r="AXD142" s="10"/>
      <c r="AXE142" s="10"/>
      <c r="AXF142" s="10"/>
      <c r="AXG142" s="10"/>
      <c r="AXH142" s="10"/>
      <c r="AXI142" s="10"/>
      <c r="AXJ142" s="10"/>
      <c r="AXK142" s="10"/>
      <c r="AXL142" s="10"/>
      <c r="AXM142" s="10"/>
      <c r="AXN142" s="10"/>
      <c r="AXO142" s="10"/>
      <c r="AXP142" s="10"/>
      <c r="AXQ142" s="10"/>
      <c r="AXR142" s="10"/>
      <c r="AXS142" s="10"/>
      <c r="AXT142" s="10"/>
      <c r="AXU142" s="10"/>
      <c r="AXV142" s="10"/>
      <c r="AXW142" s="10"/>
      <c r="AXX142" s="10"/>
      <c r="AXY142" s="10"/>
      <c r="AXZ142" s="10"/>
      <c r="AYA142" s="10"/>
      <c r="AYB142" s="10"/>
      <c r="AYC142" s="10"/>
      <c r="AYD142" s="10"/>
      <c r="AYE142" s="10"/>
      <c r="AYF142" s="10"/>
      <c r="AYG142" s="10"/>
      <c r="AYH142" s="10"/>
      <c r="AYI142" s="10"/>
      <c r="AYJ142" s="10"/>
      <c r="AYK142" s="10"/>
      <c r="AYL142" s="10"/>
      <c r="AYM142" s="10"/>
      <c r="AYN142" s="10"/>
      <c r="AYO142" s="10"/>
      <c r="AYP142" s="10"/>
      <c r="AYQ142" s="10"/>
      <c r="AYR142" s="10"/>
      <c r="AYS142" s="10"/>
      <c r="AYT142" s="10"/>
      <c r="AYU142" s="10"/>
      <c r="AYV142" s="10"/>
      <c r="AYW142" s="10"/>
      <c r="AYX142" s="10"/>
      <c r="AYY142" s="10"/>
      <c r="AYZ142" s="10"/>
      <c r="AZA142" s="10"/>
      <c r="AZB142" s="10"/>
      <c r="AZC142" s="10"/>
      <c r="AZD142" s="10"/>
      <c r="AZE142" s="10"/>
      <c r="AZF142" s="10"/>
      <c r="AZG142" s="10"/>
      <c r="AZH142" s="10"/>
      <c r="AZI142" s="10"/>
      <c r="AZJ142" s="10"/>
      <c r="AZK142" s="10"/>
      <c r="AZL142" s="10"/>
      <c r="AZM142" s="10"/>
      <c r="AZN142" s="10"/>
      <c r="AZO142" s="10"/>
      <c r="AZP142" s="10"/>
      <c r="AZQ142" s="10"/>
      <c r="AZR142" s="10"/>
      <c r="AZS142" s="10"/>
      <c r="AZT142" s="10"/>
      <c r="AZU142" s="10"/>
      <c r="AZV142" s="10"/>
      <c r="AZW142" s="10"/>
      <c r="AZX142" s="10"/>
      <c r="AZY142" s="10"/>
      <c r="AZZ142" s="10"/>
      <c r="BAA142" s="10"/>
      <c r="BAB142" s="10"/>
      <c r="BAC142" s="10"/>
      <c r="BAD142" s="10"/>
      <c r="BAE142" s="10"/>
      <c r="BAF142" s="10"/>
      <c r="BAG142" s="10"/>
      <c r="BAH142" s="10"/>
      <c r="BAI142" s="10"/>
      <c r="BAJ142" s="10"/>
      <c r="BAK142" s="10"/>
      <c r="BAL142" s="10"/>
      <c r="BAM142" s="10"/>
      <c r="BAN142" s="10"/>
      <c r="BAO142" s="10"/>
      <c r="BAP142" s="10"/>
      <c r="BAQ142" s="10"/>
      <c r="BAR142" s="10"/>
      <c r="BAS142" s="10"/>
      <c r="BAT142" s="10"/>
      <c r="BAU142" s="10"/>
      <c r="BAV142" s="10"/>
      <c r="BAW142" s="10"/>
      <c r="BAX142" s="10"/>
      <c r="BAY142" s="10"/>
      <c r="BAZ142" s="10"/>
      <c r="BBA142" s="10"/>
      <c r="BBB142" s="10"/>
      <c r="BBC142" s="10"/>
      <c r="BBD142" s="10"/>
      <c r="BBE142" s="10"/>
      <c r="BBF142" s="10"/>
      <c r="BBG142" s="10"/>
      <c r="BBH142" s="10"/>
      <c r="BBI142" s="10"/>
      <c r="BBJ142" s="10"/>
      <c r="BBK142" s="10"/>
      <c r="BBL142" s="10"/>
      <c r="BBM142" s="10"/>
      <c r="BBN142" s="10"/>
      <c r="BBO142" s="10"/>
      <c r="BBP142" s="10"/>
      <c r="BBQ142" s="10"/>
      <c r="BBR142" s="10"/>
      <c r="BBS142" s="10"/>
      <c r="BBT142" s="10"/>
      <c r="BBU142" s="10"/>
      <c r="BBV142" s="10"/>
      <c r="BBW142" s="10"/>
      <c r="BBX142" s="10"/>
      <c r="BBY142" s="10"/>
      <c r="BBZ142" s="10"/>
      <c r="BCA142" s="10"/>
      <c r="BCB142" s="10"/>
      <c r="BCC142" s="10"/>
      <c r="BCD142" s="10"/>
      <c r="BCE142" s="10"/>
      <c r="BCF142" s="10"/>
      <c r="BCG142" s="10"/>
      <c r="BCH142" s="10"/>
      <c r="BCI142" s="10"/>
      <c r="BCJ142" s="10"/>
      <c r="BCK142" s="10"/>
      <c r="BCL142" s="10"/>
      <c r="BCM142" s="10"/>
      <c r="BCN142" s="10"/>
      <c r="BCO142" s="10"/>
      <c r="BCP142" s="10"/>
      <c r="BCQ142" s="10"/>
      <c r="BCR142" s="10"/>
      <c r="BCS142" s="10"/>
      <c r="BCT142" s="10"/>
      <c r="BCU142" s="10"/>
      <c r="BCV142" s="10"/>
      <c r="BCW142" s="10"/>
      <c r="BCX142" s="10"/>
      <c r="BCY142" s="10"/>
      <c r="BCZ142" s="10"/>
      <c r="BDA142" s="10"/>
      <c r="BDB142" s="10"/>
      <c r="BDC142" s="10"/>
      <c r="BDD142" s="10"/>
      <c r="BDE142" s="10"/>
      <c r="BDF142" s="10"/>
      <c r="BDG142" s="10"/>
      <c r="BDH142" s="10"/>
      <c r="BDI142" s="10"/>
      <c r="BDJ142" s="10"/>
      <c r="BDK142" s="10"/>
      <c r="BDL142" s="10"/>
      <c r="BDM142" s="10"/>
      <c r="BDN142" s="10"/>
      <c r="BDO142" s="10"/>
      <c r="BDP142" s="10"/>
      <c r="BDQ142" s="10"/>
      <c r="BDR142" s="10"/>
      <c r="BDS142" s="10"/>
      <c r="BDT142" s="10"/>
      <c r="BDU142" s="10"/>
      <c r="BDV142" s="10"/>
      <c r="BDW142" s="10"/>
      <c r="BDX142" s="10"/>
      <c r="BDY142" s="10"/>
      <c r="BDZ142" s="10"/>
      <c r="BEA142" s="10"/>
      <c r="BEB142" s="10"/>
      <c r="BEC142" s="10"/>
      <c r="BED142" s="10"/>
      <c r="BEE142" s="10"/>
      <c r="BEF142" s="10"/>
      <c r="BEG142" s="10"/>
      <c r="BEH142" s="10"/>
      <c r="BEI142" s="10"/>
      <c r="BEJ142" s="10"/>
      <c r="BEK142" s="10"/>
      <c r="BEL142" s="10"/>
      <c r="BEM142" s="10"/>
      <c r="BEN142" s="10"/>
      <c r="BEO142" s="10"/>
      <c r="BEP142" s="10"/>
      <c r="BEQ142" s="10"/>
      <c r="BER142" s="10"/>
      <c r="BES142" s="10"/>
      <c r="BET142" s="10"/>
      <c r="BEU142" s="10"/>
      <c r="BEV142" s="10"/>
      <c r="BEW142" s="10"/>
      <c r="BEX142" s="10"/>
      <c r="BEY142" s="10"/>
      <c r="BEZ142" s="10"/>
      <c r="BFA142" s="10"/>
      <c r="BFB142" s="10"/>
      <c r="BFC142" s="10"/>
      <c r="BFD142" s="10"/>
      <c r="BFE142" s="10"/>
      <c r="BFF142" s="10"/>
      <c r="BFG142" s="10"/>
      <c r="BFH142" s="10"/>
      <c r="BFI142" s="10"/>
      <c r="BFJ142" s="10"/>
      <c r="BFK142" s="10"/>
      <c r="BFL142" s="10"/>
      <c r="BFM142" s="10"/>
      <c r="BFN142" s="10"/>
      <c r="BFO142" s="10"/>
      <c r="BFP142" s="10"/>
      <c r="BFQ142" s="10"/>
      <c r="BFR142" s="10"/>
      <c r="BFS142" s="10"/>
      <c r="BFT142" s="10"/>
      <c r="BFU142" s="10"/>
      <c r="BFV142" s="10"/>
      <c r="BFW142" s="10"/>
      <c r="BFX142" s="10"/>
      <c r="BFY142" s="10"/>
      <c r="BFZ142" s="10"/>
      <c r="BGA142" s="10"/>
      <c r="BGB142" s="10"/>
      <c r="BGC142" s="10"/>
      <c r="BGD142" s="10"/>
      <c r="BGE142" s="10"/>
      <c r="BGF142" s="10"/>
      <c r="BGG142" s="10"/>
      <c r="BGH142" s="10"/>
      <c r="BGI142" s="10"/>
      <c r="BGJ142" s="10"/>
      <c r="BGK142" s="10"/>
      <c r="BGL142" s="10"/>
      <c r="BGM142" s="10"/>
      <c r="BGN142" s="10"/>
      <c r="BGO142" s="10"/>
      <c r="BGP142" s="10"/>
      <c r="BGQ142" s="10"/>
      <c r="BGR142" s="10"/>
      <c r="BGS142" s="10"/>
      <c r="BGT142" s="10"/>
      <c r="BGU142" s="10"/>
      <c r="BGV142" s="10"/>
      <c r="BGW142" s="10"/>
      <c r="BGX142" s="10"/>
      <c r="BGY142" s="10"/>
      <c r="BGZ142" s="10"/>
      <c r="BHA142" s="10"/>
      <c r="BHB142" s="10"/>
      <c r="BHC142" s="10"/>
      <c r="BHD142" s="10"/>
      <c r="BHE142" s="10"/>
      <c r="BHF142" s="10"/>
      <c r="BHG142" s="10"/>
      <c r="BHH142" s="10"/>
      <c r="BHI142" s="10"/>
      <c r="BHJ142" s="10"/>
      <c r="BHK142" s="10"/>
      <c r="BHL142" s="10"/>
      <c r="BHM142" s="10"/>
      <c r="BHN142" s="10"/>
      <c r="BHO142" s="10"/>
      <c r="BHP142" s="10"/>
      <c r="BHQ142" s="10"/>
      <c r="BHR142" s="10"/>
      <c r="BHS142" s="10"/>
      <c r="BHT142" s="10"/>
      <c r="BHU142" s="10"/>
      <c r="BHV142" s="10"/>
      <c r="BHW142" s="10"/>
      <c r="BHX142" s="10"/>
      <c r="BHY142" s="10"/>
      <c r="BHZ142" s="10"/>
      <c r="BIA142" s="10"/>
      <c r="BIB142" s="10"/>
      <c r="BIC142" s="10"/>
      <c r="BID142" s="10"/>
      <c r="BIE142" s="10"/>
      <c r="BIF142" s="10"/>
      <c r="BIG142" s="10"/>
      <c r="BIH142" s="10"/>
      <c r="BII142" s="10"/>
      <c r="BIJ142" s="10"/>
      <c r="BIK142" s="10"/>
      <c r="BIL142" s="10"/>
      <c r="BIM142" s="10"/>
      <c r="BIN142" s="10"/>
      <c r="BIO142" s="10"/>
      <c r="BIP142" s="10"/>
      <c r="BIQ142" s="10"/>
      <c r="BIR142" s="10"/>
      <c r="BIS142" s="10"/>
      <c r="BIT142" s="10"/>
      <c r="BIU142" s="10"/>
      <c r="BIV142" s="10"/>
      <c r="BIW142" s="10"/>
      <c r="BIX142" s="10"/>
      <c r="BIY142" s="10"/>
      <c r="BIZ142" s="10"/>
      <c r="BJA142" s="10"/>
      <c r="BJB142" s="10"/>
      <c r="BJC142" s="10"/>
      <c r="BJD142" s="10"/>
      <c r="BJE142" s="10"/>
      <c r="BJF142" s="10"/>
      <c r="BJG142" s="10"/>
      <c r="BJH142" s="10"/>
      <c r="BJI142" s="10"/>
      <c r="BJJ142" s="10"/>
      <c r="BJK142" s="10"/>
      <c r="BJL142" s="10"/>
      <c r="BJM142" s="10"/>
      <c r="BJN142" s="10"/>
      <c r="BJO142" s="10"/>
      <c r="BJP142" s="10"/>
      <c r="BJQ142" s="10"/>
      <c r="BJR142" s="10"/>
      <c r="BJS142" s="10"/>
      <c r="BJT142" s="10"/>
      <c r="BJU142" s="10"/>
      <c r="BJV142" s="10"/>
      <c r="BJW142" s="10"/>
      <c r="BJX142" s="10"/>
      <c r="BJY142" s="10"/>
      <c r="BJZ142" s="10"/>
      <c r="BKA142" s="10"/>
      <c r="BKB142" s="10"/>
      <c r="BKC142" s="10"/>
      <c r="BKD142" s="10"/>
      <c r="BKE142" s="10"/>
      <c r="BKF142" s="10"/>
      <c r="BKG142" s="10"/>
      <c r="BKH142" s="10"/>
      <c r="BKI142" s="10"/>
      <c r="BKJ142" s="10"/>
      <c r="BKK142" s="10"/>
      <c r="BKL142" s="10"/>
      <c r="BKM142" s="10"/>
      <c r="BKN142" s="10"/>
      <c r="BKO142" s="10"/>
      <c r="BKP142" s="10"/>
      <c r="BKQ142" s="10"/>
      <c r="BKR142" s="10"/>
      <c r="BKS142" s="10"/>
      <c r="BKT142" s="10"/>
      <c r="BKU142" s="10"/>
      <c r="BKV142" s="10"/>
      <c r="BKW142" s="10"/>
      <c r="BKX142" s="10"/>
      <c r="BKY142" s="10"/>
      <c r="BKZ142" s="10"/>
      <c r="BLA142" s="10"/>
      <c r="BLB142" s="10"/>
      <c r="BLC142" s="10"/>
      <c r="BLD142" s="10"/>
      <c r="BLE142" s="10"/>
      <c r="BLF142" s="10"/>
      <c r="BLG142" s="10"/>
      <c r="BLH142" s="10"/>
      <c r="BLI142" s="10"/>
      <c r="BLJ142" s="10"/>
      <c r="BLK142" s="10"/>
      <c r="BLL142" s="10"/>
      <c r="BLM142" s="10"/>
      <c r="BLN142" s="10"/>
      <c r="BLO142" s="10"/>
      <c r="BLP142" s="10"/>
      <c r="BLQ142" s="10"/>
      <c r="BLR142" s="10"/>
      <c r="BLS142" s="10"/>
      <c r="BLT142" s="10"/>
      <c r="BLU142" s="10"/>
      <c r="BLV142" s="10"/>
      <c r="BLW142" s="10"/>
      <c r="BLX142" s="10"/>
      <c r="BLY142" s="10"/>
      <c r="BLZ142" s="10"/>
      <c r="BMA142" s="10"/>
      <c r="BMB142" s="10"/>
      <c r="BMC142" s="10"/>
      <c r="BMD142" s="10"/>
      <c r="BME142" s="10"/>
      <c r="BMF142" s="10"/>
      <c r="BMG142" s="10"/>
      <c r="BMH142" s="10"/>
      <c r="BMI142" s="10"/>
      <c r="BMJ142" s="10"/>
      <c r="BMK142" s="10"/>
      <c r="BML142" s="10"/>
      <c r="BMM142" s="10"/>
      <c r="BMN142" s="10"/>
      <c r="BMO142" s="10"/>
      <c r="BMP142" s="10"/>
      <c r="BMQ142" s="10"/>
      <c r="BMR142" s="10"/>
      <c r="BMS142" s="10"/>
      <c r="BMT142" s="10"/>
      <c r="BMU142" s="10"/>
      <c r="BMV142" s="10"/>
      <c r="BMW142" s="10"/>
      <c r="BMX142" s="10"/>
      <c r="BMY142" s="10"/>
      <c r="BMZ142" s="10"/>
      <c r="BNA142" s="10"/>
      <c r="BNB142" s="10"/>
      <c r="BNC142" s="10"/>
      <c r="BND142" s="10"/>
      <c r="BNE142" s="10"/>
      <c r="BNF142" s="10"/>
      <c r="BNG142" s="10"/>
      <c r="BNH142" s="10"/>
      <c r="BNI142" s="10"/>
      <c r="BNJ142" s="10"/>
      <c r="BNK142" s="10"/>
      <c r="BNL142" s="10"/>
      <c r="BNM142" s="10"/>
      <c r="BNN142" s="10"/>
      <c r="BNO142" s="10"/>
      <c r="BNP142" s="10"/>
      <c r="BNQ142" s="10"/>
      <c r="BNR142" s="10"/>
      <c r="BNS142" s="10"/>
      <c r="BNT142" s="10"/>
      <c r="BNU142" s="10"/>
      <c r="BNV142" s="10"/>
      <c r="BNW142" s="10"/>
      <c r="BNX142" s="10"/>
      <c r="BNY142" s="10"/>
      <c r="BNZ142" s="10"/>
      <c r="BOA142" s="10"/>
      <c r="BOB142" s="10"/>
      <c r="BOC142" s="10"/>
      <c r="BOD142" s="10"/>
      <c r="BOE142" s="10"/>
      <c r="BOF142" s="10"/>
      <c r="BOG142" s="10"/>
      <c r="BOH142" s="10"/>
      <c r="BOI142" s="10"/>
      <c r="BOJ142" s="10"/>
      <c r="BOK142" s="10"/>
      <c r="BOL142" s="10"/>
      <c r="BOM142" s="10"/>
      <c r="BON142" s="10"/>
      <c r="BOO142" s="10"/>
      <c r="BOP142" s="10"/>
      <c r="BOQ142" s="10"/>
      <c r="BOR142" s="10"/>
      <c r="BOS142" s="10"/>
      <c r="BOT142" s="10"/>
      <c r="BOU142" s="10"/>
      <c r="BOV142" s="10"/>
      <c r="BOW142" s="10"/>
      <c r="BOX142" s="10"/>
      <c r="BOY142" s="10"/>
      <c r="BOZ142" s="10"/>
      <c r="BPA142" s="10"/>
      <c r="BPB142" s="10"/>
      <c r="BPC142" s="10"/>
      <c r="BPD142" s="10"/>
      <c r="BPE142" s="10"/>
      <c r="BPF142" s="10"/>
      <c r="BPG142" s="10"/>
      <c r="BPH142" s="10"/>
      <c r="BPI142" s="10"/>
      <c r="BPJ142" s="10"/>
      <c r="BPK142" s="10"/>
      <c r="BPL142" s="10"/>
      <c r="BPM142" s="10"/>
      <c r="BPN142" s="10"/>
      <c r="BPO142" s="10"/>
      <c r="BPP142" s="10"/>
      <c r="BPQ142" s="10"/>
      <c r="BPR142" s="10"/>
      <c r="BPS142" s="10"/>
      <c r="BPT142" s="10"/>
      <c r="BPU142" s="10"/>
      <c r="BPV142" s="10"/>
      <c r="BPW142" s="10"/>
      <c r="BPX142" s="10"/>
      <c r="BPY142" s="10"/>
      <c r="BPZ142" s="10"/>
      <c r="BQA142" s="10"/>
      <c r="BQB142" s="10"/>
      <c r="BQC142" s="10"/>
      <c r="BQD142" s="10"/>
      <c r="BQE142" s="10"/>
      <c r="BQF142" s="10"/>
      <c r="BQG142" s="10"/>
      <c r="BQH142" s="10"/>
      <c r="BQI142" s="10"/>
      <c r="BQJ142" s="10"/>
      <c r="BQK142" s="10"/>
      <c r="BQL142" s="10"/>
      <c r="BQM142" s="10"/>
      <c r="BQN142" s="10"/>
      <c r="BQO142" s="10"/>
      <c r="BQP142" s="10"/>
      <c r="BQQ142" s="10"/>
      <c r="BQR142" s="10"/>
      <c r="BQS142" s="10"/>
      <c r="BQT142" s="10"/>
      <c r="BQU142" s="10"/>
      <c r="BQV142" s="10"/>
      <c r="BQW142" s="10"/>
      <c r="BQX142" s="10"/>
      <c r="BQY142" s="10"/>
      <c r="BQZ142" s="10"/>
      <c r="BRA142" s="10"/>
      <c r="BRB142" s="10"/>
      <c r="BRC142" s="10"/>
      <c r="BRD142" s="10"/>
      <c r="BRE142" s="10"/>
      <c r="BRF142" s="10"/>
      <c r="BRG142" s="10"/>
      <c r="BRH142" s="10"/>
      <c r="BRI142" s="10"/>
      <c r="BRJ142" s="10"/>
      <c r="BRK142" s="10"/>
      <c r="BRL142" s="10"/>
      <c r="BRM142" s="10"/>
      <c r="BRN142" s="10"/>
      <c r="BRO142" s="10"/>
      <c r="BRP142" s="10"/>
      <c r="BRQ142" s="10"/>
      <c r="BRR142" s="10"/>
      <c r="BRS142" s="10"/>
      <c r="BRT142" s="10"/>
      <c r="BRU142" s="10"/>
      <c r="BRV142" s="10"/>
      <c r="BRW142" s="10"/>
      <c r="BRX142" s="10"/>
      <c r="BRY142" s="10"/>
      <c r="BRZ142" s="10"/>
      <c r="BSA142" s="10"/>
      <c r="BSB142" s="10"/>
      <c r="BSC142" s="10"/>
      <c r="BSD142" s="10"/>
      <c r="BSE142" s="10"/>
      <c r="BSF142" s="10"/>
      <c r="BSG142" s="10"/>
      <c r="BSH142" s="10"/>
      <c r="BSI142" s="10"/>
      <c r="BSJ142" s="10"/>
      <c r="BSK142" s="10"/>
      <c r="BSL142" s="10"/>
      <c r="BSM142" s="10"/>
      <c r="BSN142" s="10"/>
      <c r="BSO142" s="10"/>
      <c r="BSP142" s="10"/>
      <c r="BSQ142" s="10"/>
      <c r="BSR142" s="10"/>
      <c r="BSS142" s="10"/>
      <c r="BST142" s="10"/>
      <c r="BSU142" s="10"/>
      <c r="BSV142" s="10"/>
      <c r="BSW142" s="10"/>
      <c r="BSX142" s="10"/>
      <c r="BSY142" s="10"/>
      <c r="BSZ142" s="10"/>
      <c r="BTA142" s="10"/>
      <c r="BTB142" s="10"/>
      <c r="BTC142" s="10"/>
      <c r="BTD142" s="10"/>
      <c r="BTE142" s="10"/>
      <c r="BTF142" s="10"/>
      <c r="BTG142" s="10"/>
      <c r="BTH142" s="10"/>
      <c r="BTI142" s="10"/>
      <c r="BTJ142" s="10"/>
      <c r="BTK142" s="10"/>
      <c r="BTL142" s="10"/>
      <c r="BTM142" s="10"/>
      <c r="BTN142" s="10"/>
      <c r="BTO142" s="10"/>
      <c r="BTP142" s="10"/>
      <c r="BTQ142" s="10"/>
      <c r="BTR142" s="10"/>
      <c r="BTS142" s="10"/>
      <c r="BTT142" s="10"/>
      <c r="BTU142" s="10"/>
      <c r="BTV142" s="10"/>
      <c r="BTW142" s="10"/>
      <c r="BTX142" s="10"/>
      <c r="BTY142" s="10"/>
      <c r="BTZ142" s="10"/>
      <c r="BUA142" s="10"/>
      <c r="BUB142" s="10"/>
      <c r="BUC142" s="10"/>
      <c r="BUD142" s="10"/>
      <c r="BUE142" s="10"/>
      <c r="BUF142" s="10"/>
      <c r="BUG142" s="10"/>
      <c r="BUH142" s="10"/>
      <c r="BUI142" s="10"/>
      <c r="BUJ142" s="10"/>
      <c r="BUK142" s="10"/>
      <c r="BUL142" s="10"/>
      <c r="BUM142" s="10"/>
      <c r="BUN142" s="10"/>
      <c r="BUO142" s="10"/>
      <c r="BUP142" s="10"/>
      <c r="BUQ142" s="10"/>
      <c r="BUR142" s="10"/>
      <c r="BUS142" s="10"/>
      <c r="BUT142" s="10"/>
      <c r="BUU142" s="10"/>
      <c r="BUV142" s="10"/>
      <c r="BUW142" s="10"/>
      <c r="BUX142" s="10"/>
      <c r="BUY142" s="10"/>
      <c r="BUZ142" s="10"/>
      <c r="BVA142" s="10"/>
      <c r="BVB142" s="10"/>
      <c r="BVC142" s="10"/>
      <c r="BVD142" s="10"/>
      <c r="BVE142" s="10"/>
      <c r="BVF142" s="10"/>
      <c r="BVG142" s="10"/>
      <c r="BVH142" s="10"/>
      <c r="BVI142" s="10"/>
      <c r="BVJ142" s="10"/>
      <c r="BVK142" s="10"/>
      <c r="BVL142" s="10"/>
      <c r="BVM142" s="10"/>
      <c r="BVN142" s="10"/>
      <c r="BVO142" s="10"/>
      <c r="BVP142" s="10"/>
      <c r="BVQ142" s="10"/>
      <c r="BVR142" s="10"/>
      <c r="BVS142" s="10"/>
      <c r="BVT142" s="10"/>
      <c r="BVU142" s="10"/>
      <c r="BVV142" s="10"/>
      <c r="BVW142" s="10"/>
      <c r="BVX142" s="10"/>
      <c r="BVY142" s="10"/>
      <c r="BVZ142" s="10"/>
      <c r="BWA142" s="10"/>
      <c r="BWB142" s="10"/>
      <c r="BWC142" s="10"/>
      <c r="BWD142" s="10"/>
      <c r="BWE142" s="10"/>
      <c r="BWF142" s="10"/>
      <c r="BWG142" s="10"/>
      <c r="BWH142" s="10"/>
      <c r="BWI142" s="10"/>
      <c r="BWJ142" s="10"/>
      <c r="BWK142" s="10"/>
      <c r="BWL142" s="10"/>
      <c r="BWM142" s="10"/>
      <c r="BWN142" s="10"/>
      <c r="BWO142" s="10"/>
      <c r="BWP142" s="10"/>
      <c r="BWQ142" s="10"/>
      <c r="BWR142" s="10"/>
      <c r="BWS142" s="10"/>
      <c r="BWT142" s="10"/>
      <c r="BWU142" s="10"/>
      <c r="BWV142" s="10"/>
      <c r="BWW142" s="10"/>
      <c r="BWX142" s="10"/>
      <c r="BWY142" s="10"/>
      <c r="BWZ142" s="10"/>
      <c r="BXA142" s="10"/>
      <c r="BXB142" s="10"/>
      <c r="BXC142" s="10"/>
      <c r="BXD142" s="10"/>
      <c r="BXE142" s="10"/>
      <c r="BXF142" s="10"/>
      <c r="BXG142" s="10"/>
      <c r="BXH142" s="10"/>
      <c r="BXI142" s="10"/>
      <c r="BXJ142" s="10"/>
      <c r="BXK142" s="10"/>
      <c r="BXL142" s="10"/>
      <c r="BXM142" s="10"/>
      <c r="BXN142" s="10"/>
      <c r="BXO142" s="10"/>
      <c r="BXP142" s="10"/>
      <c r="BXQ142" s="10"/>
      <c r="BXR142" s="10"/>
      <c r="BXS142" s="10"/>
      <c r="BXT142" s="10"/>
      <c r="BXU142" s="10"/>
      <c r="BXV142" s="10"/>
      <c r="BXW142" s="10"/>
      <c r="BXX142" s="10"/>
      <c r="BXY142" s="10"/>
      <c r="BXZ142" s="10"/>
      <c r="BYA142" s="10"/>
      <c r="BYB142" s="10"/>
      <c r="BYC142" s="10"/>
      <c r="BYD142" s="10"/>
      <c r="BYE142" s="10"/>
      <c r="BYF142" s="10"/>
      <c r="BYG142" s="10"/>
      <c r="BYH142" s="10"/>
      <c r="BYI142" s="10"/>
      <c r="BYJ142" s="10"/>
      <c r="BYK142" s="10"/>
      <c r="BYL142" s="10"/>
      <c r="BYM142" s="10"/>
      <c r="BYN142" s="10"/>
      <c r="BYO142" s="10"/>
      <c r="BYP142" s="10"/>
      <c r="BYQ142" s="10"/>
      <c r="BYR142" s="10"/>
      <c r="BYS142" s="10"/>
      <c r="BYT142" s="10"/>
      <c r="BYU142" s="10"/>
      <c r="BYV142" s="10"/>
      <c r="BYW142" s="10"/>
      <c r="BYX142" s="10"/>
      <c r="BYY142" s="10"/>
      <c r="BYZ142" s="10"/>
      <c r="BZA142" s="10"/>
      <c r="BZB142" s="10"/>
      <c r="BZC142" s="10"/>
      <c r="BZD142" s="10"/>
      <c r="BZE142" s="10"/>
      <c r="BZF142" s="10"/>
      <c r="BZG142" s="10"/>
      <c r="BZH142" s="10"/>
      <c r="BZI142" s="10"/>
      <c r="BZJ142" s="10"/>
      <c r="BZK142" s="10"/>
      <c r="BZL142" s="10"/>
      <c r="BZM142" s="10"/>
      <c r="BZN142" s="10"/>
      <c r="BZO142" s="10"/>
      <c r="BZP142" s="10"/>
      <c r="BZQ142" s="10"/>
      <c r="BZR142" s="10"/>
      <c r="BZS142" s="10"/>
      <c r="BZT142" s="10"/>
      <c r="BZU142" s="10"/>
      <c r="BZV142" s="10"/>
      <c r="BZW142" s="10"/>
      <c r="BZX142" s="10"/>
      <c r="BZY142" s="10"/>
      <c r="BZZ142" s="10"/>
      <c r="CAA142" s="10"/>
      <c r="CAB142" s="10"/>
      <c r="CAC142" s="10"/>
      <c r="CAD142" s="10"/>
      <c r="CAE142" s="10"/>
      <c r="CAF142" s="10"/>
      <c r="CAG142" s="10"/>
      <c r="CAH142" s="10"/>
      <c r="CAI142" s="10"/>
      <c r="CAJ142" s="10"/>
      <c r="CAK142" s="10"/>
      <c r="CAL142" s="10"/>
      <c r="CAM142" s="10"/>
      <c r="CAN142" s="10"/>
      <c r="CAO142" s="10"/>
      <c r="CAP142" s="10"/>
      <c r="CAQ142" s="10"/>
      <c r="CAR142" s="10"/>
      <c r="CAS142" s="10"/>
      <c r="CAT142" s="10"/>
      <c r="CAU142" s="10"/>
      <c r="CAV142" s="10"/>
      <c r="CAW142" s="10"/>
      <c r="CAX142" s="10"/>
      <c r="CAY142" s="10"/>
      <c r="CAZ142" s="10"/>
      <c r="CBA142" s="10"/>
      <c r="CBB142" s="10"/>
      <c r="CBC142" s="10"/>
      <c r="CBD142" s="10"/>
      <c r="CBE142" s="10"/>
      <c r="CBF142" s="10"/>
      <c r="CBG142" s="10"/>
      <c r="CBH142" s="10"/>
      <c r="CBI142" s="10"/>
      <c r="CBJ142" s="10"/>
      <c r="CBK142" s="10"/>
      <c r="CBL142" s="10"/>
      <c r="CBM142" s="10"/>
      <c r="CBN142" s="10"/>
      <c r="CBO142" s="10"/>
      <c r="CBP142" s="10"/>
      <c r="CBQ142" s="10"/>
      <c r="CBR142" s="10"/>
      <c r="CBS142" s="10"/>
      <c r="CBT142" s="10"/>
      <c r="CBU142" s="10"/>
      <c r="CBV142" s="10"/>
      <c r="CBW142" s="10"/>
      <c r="CBX142" s="10"/>
      <c r="CBY142" s="10"/>
      <c r="CBZ142" s="10"/>
      <c r="CCA142" s="10"/>
      <c r="CCB142" s="10"/>
      <c r="CCC142" s="10"/>
      <c r="CCD142" s="10"/>
      <c r="CCE142" s="10"/>
      <c r="CCF142" s="10"/>
      <c r="CCG142" s="10"/>
      <c r="CCH142" s="10"/>
      <c r="CCI142" s="10"/>
      <c r="CCJ142" s="10"/>
      <c r="CCK142" s="10"/>
      <c r="CCL142" s="10"/>
      <c r="CCM142" s="10"/>
      <c r="CCN142" s="10"/>
      <c r="CCO142" s="10"/>
      <c r="CCP142" s="10"/>
      <c r="CCQ142" s="10"/>
      <c r="CCR142" s="10"/>
      <c r="CCS142" s="10"/>
      <c r="CCT142" s="10"/>
      <c r="CCU142" s="10"/>
      <c r="CCV142" s="10"/>
      <c r="CCW142" s="10"/>
      <c r="CCX142" s="10"/>
      <c r="CCY142" s="10"/>
      <c r="CCZ142" s="10"/>
      <c r="CDA142" s="10"/>
      <c r="CDB142" s="10"/>
      <c r="CDC142" s="10"/>
      <c r="CDD142" s="10"/>
      <c r="CDE142" s="10"/>
      <c r="CDF142" s="10"/>
      <c r="CDG142" s="10"/>
      <c r="CDH142" s="10"/>
      <c r="CDI142" s="10"/>
      <c r="CDJ142" s="10"/>
      <c r="CDK142" s="10"/>
      <c r="CDL142" s="10"/>
      <c r="CDM142" s="10"/>
      <c r="CDN142" s="10"/>
      <c r="CDO142" s="10"/>
      <c r="CDP142" s="10"/>
      <c r="CDQ142" s="10"/>
      <c r="CDR142" s="10"/>
      <c r="CDS142" s="10"/>
      <c r="CDT142" s="10"/>
      <c r="CDU142" s="10"/>
      <c r="CDV142" s="10"/>
      <c r="CDW142" s="10"/>
      <c r="CDX142" s="10"/>
      <c r="CDY142" s="10"/>
      <c r="CDZ142" s="10"/>
      <c r="CEA142" s="10"/>
      <c r="CEB142" s="10"/>
      <c r="CEC142" s="10"/>
      <c r="CED142" s="10"/>
      <c r="CEE142" s="10"/>
      <c r="CEF142" s="10"/>
      <c r="CEG142" s="10"/>
      <c r="CEH142" s="10"/>
      <c r="CEI142" s="10"/>
      <c r="CEJ142" s="10"/>
      <c r="CEK142" s="10"/>
      <c r="CEL142" s="10"/>
      <c r="CEM142" s="10"/>
      <c r="CEN142" s="10"/>
      <c r="CEO142" s="10"/>
      <c r="CEP142" s="10"/>
      <c r="CEQ142" s="10"/>
      <c r="CER142" s="10"/>
      <c r="CES142" s="10"/>
      <c r="CET142" s="10"/>
      <c r="CEU142" s="10"/>
      <c r="CEV142" s="10"/>
      <c r="CEW142" s="10"/>
      <c r="CEX142" s="10"/>
      <c r="CEY142" s="10"/>
      <c r="CEZ142" s="10"/>
      <c r="CFA142" s="10"/>
      <c r="CFB142" s="10"/>
      <c r="CFC142" s="10"/>
      <c r="CFD142" s="10"/>
      <c r="CFE142" s="10"/>
      <c r="CFF142" s="10"/>
      <c r="CFG142" s="10"/>
      <c r="CFH142" s="10"/>
      <c r="CFI142" s="10"/>
      <c r="CFJ142" s="10"/>
      <c r="CFK142" s="10"/>
      <c r="CFL142" s="10"/>
      <c r="CFM142" s="10"/>
      <c r="CFN142" s="10"/>
      <c r="CFO142" s="10"/>
      <c r="CFP142" s="10"/>
      <c r="CFQ142" s="10"/>
      <c r="CFR142" s="10"/>
      <c r="CFS142" s="10"/>
      <c r="CFT142" s="10"/>
      <c r="CFU142" s="10"/>
      <c r="CFV142" s="10"/>
      <c r="CFW142" s="10"/>
      <c r="CFX142" s="10"/>
      <c r="CFY142" s="10"/>
      <c r="CFZ142" s="10"/>
      <c r="CGA142" s="10"/>
      <c r="CGB142" s="10"/>
      <c r="CGC142" s="10"/>
      <c r="CGD142" s="10"/>
      <c r="CGE142" s="10"/>
      <c r="CGF142" s="10"/>
      <c r="CGG142" s="10"/>
      <c r="CGH142" s="10"/>
      <c r="CGI142" s="10"/>
      <c r="CGJ142" s="10"/>
      <c r="CGK142" s="10"/>
      <c r="CGL142" s="10"/>
      <c r="CGM142" s="10"/>
      <c r="CGN142" s="10"/>
      <c r="CGO142" s="10"/>
      <c r="CGP142" s="10"/>
      <c r="CGQ142" s="10"/>
      <c r="CGR142" s="10"/>
      <c r="CGS142" s="10"/>
      <c r="CGT142" s="10"/>
      <c r="CGU142" s="10"/>
      <c r="CGV142" s="10"/>
      <c r="CGW142" s="10"/>
      <c r="CGX142" s="10"/>
      <c r="CGY142" s="10"/>
      <c r="CGZ142" s="10"/>
      <c r="CHA142" s="10"/>
      <c r="CHB142" s="10"/>
      <c r="CHC142" s="10"/>
      <c r="CHD142" s="10"/>
      <c r="CHE142" s="10"/>
      <c r="CHF142" s="10"/>
      <c r="CHG142" s="10"/>
      <c r="CHH142" s="10"/>
      <c r="CHI142" s="10"/>
      <c r="CHJ142" s="10"/>
      <c r="CHK142" s="10"/>
      <c r="CHL142" s="10"/>
      <c r="CHM142" s="10"/>
      <c r="CHN142" s="10"/>
      <c r="CHO142" s="10"/>
      <c r="CHP142" s="10"/>
      <c r="CHQ142" s="10"/>
      <c r="CHR142" s="10"/>
      <c r="CHS142" s="10"/>
      <c r="CHT142" s="10"/>
      <c r="CHU142" s="10"/>
      <c r="CHV142" s="10"/>
      <c r="CHW142" s="10"/>
      <c r="CHX142" s="10"/>
      <c r="CHY142" s="10"/>
      <c r="CHZ142" s="10"/>
      <c r="CIA142" s="10"/>
      <c r="CIB142" s="10"/>
      <c r="CIC142" s="10"/>
      <c r="CID142" s="10"/>
      <c r="CIE142" s="10"/>
      <c r="CIF142" s="10"/>
      <c r="CIG142" s="10"/>
      <c r="CIH142" s="10"/>
      <c r="CII142" s="10"/>
      <c r="CIJ142" s="10"/>
      <c r="CIK142" s="10"/>
      <c r="CIL142" s="10"/>
      <c r="CIM142" s="10"/>
      <c r="CIN142" s="10"/>
      <c r="CIO142" s="10"/>
      <c r="CIP142" s="10"/>
      <c r="CIQ142" s="10"/>
      <c r="CIR142" s="10"/>
      <c r="CIS142" s="10"/>
      <c r="CIT142" s="10"/>
      <c r="CIU142" s="10"/>
      <c r="CIV142" s="10"/>
      <c r="CIW142" s="10"/>
      <c r="CIX142" s="10"/>
      <c r="CIY142" s="10"/>
      <c r="CIZ142" s="10"/>
      <c r="CJA142" s="10"/>
      <c r="CJB142" s="10"/>
      <c r="CJC142" s="10"/>
      <c r="CJD142" s="10"/>
      <c r="CJE142" s="10"/>
      <c r="CJF142" s="10"/>
      <c r="CJG142" s="10"/>
      <c r="CJH142" s="10"/>
      <c r="CJI142" s="10"/>
      <c r="CJJ142" s="10"/>
      <c r="CJK142" s="10"/>
      <c r="CJL142" s="10"/>
      <c r="CJM142" s="10"/>
      <c r="CJN142" s="10"/>
      <c r="CJO142" s="10"/>
      <c r="CJP142" s="10"/>
      <c r="CJQ142" s="10"/>
      <c r="CJR142" s="10"/>
      <c r="CJS142" s="10"/>
      <c r="CJT142" s="10"/>
      <c r="CJU142" s="10"/>
      <c r="CJV142" s="10"/>
      <c r="CJW142" s="10"/>
      <c r="CJX142" s="10"/>
      <c r="CJY142" s="10"/>
      <c r="CJZ142" s="10"/>
      <c r="CKA142" s="10"/>
      <c r="CKB142" s="10"/>
      <c r="CKC142" s="10"/>
      <c r="CKD142" s="10"/>
      <c r="CKE142" s="10"/>
      <c r="CKF142" s="10"/>
      <c r="CKG142" s="10"/>
      <c r="CKH142" s="10"/>
      <c r="CKI142" s="10"/>
      <c r="CKJ142" s="10"/>
      <c r="CKK142" s="10"/>
      <c r="CKL142" s="10"/>
      <c r="CKM142" s="10"/>
      <c r="CKN142" s="10"/>
      <c r="CKO142" s="10"/>
      <c r="CKP142" s="10"/>
      <c r="CKQ142" s="10"/>
      <c r="CKR142" s="10"/>
      <c r="CKS142" s="10"/>
      <c r="CKT142" s="10"/>
      <c r="CKU142" s="10"/>
      <c r="CKV142" s="10"/>
      <c r="CKW142" s="10"/>
      <c r="CKX142" s="10"/>
      <c r="CKY142" s="10"/>
      <c r="CKZ142" s="10"/>
      <c r="CLA142" s="10"/>
      <c r="CLB142" s="10"/>
      <c r="CLC142" s="10"/>
      <c r="CLD142" s="10"/>
      <c r="CLE142" s="10"/>
      <c r="CLF142" s="10"/>
      <c r="CLG142" s="10"/>
      <c r="CLH142" s="10"/>
      <c r="CLI142" s="10"/>
      <c r="CLJ142" s="10"/>
      <c r="CLK142" s="10"/>
      <c r="CLL142" s="10"/>
      <c r="CLM142" s="10"/>
      <c r="CLN142" s="10"/>
      <c r="CLO142" s="10"/>
      <c r="CLP142" s="10"/>
      <c r="CLQ142" s="10"/>
      <c r="CLR142" s="10"/>
      <c r="CLS142" s="10"/>
      <c r="CLT142" s="10"/>
      <c r="CLU142" s="10"/>
      <c r="CLV142" s="10"/>
      <c r="CLW142" s="10"/>
      <c r="CLX142" s="10"/>
      <c r="CLY142" s="10"/>
      <c r="CLZ142" s="10"/>
      <c r="CMA142" s="10"/>
      <c r="CMB142" s="10"/>
      <c r="CMC142" s="10"/>
      <c r="CMD142" s="10"/>
      <c r="CME142" s="10"/>
      <c r="CMF142" s="10"/>
      <c r="CMG142" s="10"/>
      <c r="CMH142" s="10"/>
      <c r="CMI142" s="10"/>
      <c r="CMJ142" s="10"/>
      <c r="CMK142" s="10"/>
      <c r="CML142" s="10"/>
      <c r="CMM142" s="10"/>
      <c r="CMN142" s="10"/>
      <c r="CMO142" s="10"/>
      <c r="CMP142" s="10"/>
      <c r="CMQ142" s="10"/>
      <c r="CMR142" s="10"/>
      <c r="CMS142" s="10"/>
      <c r="CMT142" s="10"/>
      <c r="CMU142" s="10"/>
      <c r="CMV142" s="10"/>
      <c r="CMW142" s="10"/>
      <c r="CMX142" s="10"/>
      <c r="CMY142" s="10"/>
      <c r="CMZ142" s="10"/>
      <c r="CNA142" s="10"/>
      <c r="CNB142" s="10"/>
      <c r="CNC142" s="10"/>
      <c r="CND142" s="10"/>
      <c r="CNE142" s="10"/>
      <c r="CNF142" s="10"/>
      <c r="CNG142" s="10"/>
      <c r="CNH142" s="10"/>
      <c r="CNI142" s="10"/>
      <c r="CNJ142" s="10"/>
      <c r="CNK142" s="10"/>
      <c r="CNL142" s="10"/>
      <c r="CNM142" s="10"/>
      <c r="CNN142" s="10"/>
      <c r="CNO142" s="10"/>
      <c r="CNP142" s="10"/>
      <c r="CNQ142" s="10"/>
      <c r="CNR142" s="10"/>
      <c r="CNS142" s="10"/>
      <c r="CNT142" s="10"/>
      <c r="CNU142" s="10"/>
      <c r="CNV142" s="10"/>
      <c r="CNW142" s="10"/>
      <c r="CNX142" s="10"/>
      <c r="CNY142" s="10"/>
      <c r="CNZ142" s="10"/>
      <c r="COA142" s="10"/>
      <c r="COB142" s="10"/>
      <c r="COC142" s="10"/>
      <c r="COD142" s="10"/>
      <c r="COE142" s="10"/>
      <c r="COF142" s="10"/>
      <c r="COG142" s="10"/>
      <c r="COH142" s="10"/>
      <c r="COI142" s="10"/>
      <c r="COJ142" s="10"/>
      <c r="COK142" s="10"/>
      <c r="COL142" s="10"/>
      <c r="COM142" s="10"/>
      <c r="CON142" s="10"/>
      <c r="COO142" s="10"/>
      <c r="COP142" s="10"/>
      <c r="COQ142" s="10"/>
      <c r="COR142" s="10"/>
      <c r="COS142" s="10"/>
      <c r="COT142" s="10"/>
      <c r="COU142" s="10"/>
      <c r="COV142" s="10"/>
      <c r="COW142" s="10"/>
      <c r="COX142" s="10"/>
      <c r="COY142" s="10"/>
      <c r="COZ142" s="10"/>
      <c r="CPA142" s="10"/>
      <c r="CPB142" s="10"/>
      <c r="CPC142" s="10"/>
      <c r="CPD142" s="10"/>
      <c r="CPE142" s="10"/>
      <c r="CPF142" s="10"/>
      <c r="CPG142" s="10"/>
      <c r="CPH142" s="10"/>
      <c r="CPI142" s="10"/>
      <c r="CPJ142" s="10"/>
      <c r="CPK142" s="10"/>
      <c r="CPL142" s="10"/>
      <c r="CPM142" s="10"/>
      <c r="CPN142" s="10"/>
      <c r="CPO142" s="10"/>
      <c r="CPP142" s="10"/>
      <c r="CPQ142" s="10"/>
      <c r="CPR142" s="10"/>
      <c r="CPS142" s="10"/>
      <c r="CPT142" s="10"/>
      <c r="CPU142" s="10"/>
      <c r="CPV142" s="10"/>
      <c r="CPW142" s="10"/>
      <c r="CPX142" s="10"/>
      <c r="CPY142" s="10"/>
      <c r="CPZ142" s="10"/>
      <c r="CQA142" s="10"/>
      <c r="CQB142" s="10"/>
      <c r="CQC142" s="10"/>
      <c r="CQD142" s="10"/>
      <c r="CQE142" s="10"/>
      <c r="CQF142" s="10"/>
      <c r="CQG142" s="10"/>
      <c r="CQH142" s="10"/>
      <c r="CQI142" s="10"/>
      <c r="CQJ142" s="10"/>
      <c r="CQK142" s="10"/>
      <c r="CQL142" s="10"/>
      <c r="CQM142" s="10"/>
      <c r="CQN142" s="10"/>
      <c r="CQO142" s="10"/>
      <c r="CQP142" s="10"/>
      <c r="CQQ142" s="10"/>
      <c r="CQR142" s="10"/>
      <c r="CQS142" s="10"/>
      <c r="CQT142" s="10"/>
      <c r="CQU142" s="10"/>
      <c r="CQV142" s="10"/>
      <c r="CQW142" s="10"/>
      <c r="CQX142" s="10"/>
      <c r="CQY142" s="10"/>
      <c r="CQZ142" s="10"/>
      <c r="CRA142" s="10"/>
      <c r="CRB142" s="10"/>
      <c r="CRC142" s="10"/>
      <c r="CRD142" s="10"/>
      <c r="CRE142" s="10"/>
      <c r="CRF142" s="10"/>
      <c r="CRG142" s="10"/>
      <c r="CRH142" s="10"/>
      <c r="CRI142" s="10"/>
      <c r="CRJ142" s="10"/>
      <c r="CRK142" s="10"/>
      <c r="CRL142" s="10"/>
      <c r="CRM142" s="10"/>
      <c r="CRN142" s="10"/>
      <c r="CRO142" s="10"/>
      <c r="CRP142" s="10"/>
      <c r="CRQ142" s="10"/>
      <c r="CRR142" s="10"/>
      <c r="CRS142" s="10"/>
      <c r="CRT142" s="10"/>
      <c r="CRU142" s="10"/>
      <c r="CRV142" s="10"/>
      <c r="CRW142" s="10"/>
      <c r="CRX142" s="10"/>
      <c r="CRY142" s="10"/>
      <c r="CRZ142" s="10"/>
      <c r="CSA142" s="10"/>
      <c r="CSB142" s="10"/>
      <c r="CSC142" s="10"/>
      <c r="CSD142" s="10"/>
      <c r="CSE142" s="10"/>
      <c r="CSF142" s="10"/>
      <c r="CSG142" s="10"/>
      <c r="CSH142" s="10"/>
      <c r="CSI142" s="10"/>
      <c r="CSJ142" s="10"/>
      <c r="CSK142" s="10"/>
      <c r="CSL142" s="10"/>
      <c r="CSM142" s="10"/>
      <c r="CSN142" s="10"/>
      <c r="CSO142" s="10"/>
      <c r="CSP142" s="10"/>
      <c r="CSQ142" s="10"/>
      <c r="CSR142" s="10"/>
      <c r="CSS142" s="10"/>
      <c r="CST142" s="10"/>
      <c r="CSU142" s="10"/>
      <c r="CSV142" s="10"/>
      <c r="CSW142" s="10"/>
      <c r="CSX142" s="10"/>
      <c r="CSY142" s="10"/>
      <c r="CSZ142" s="10"/>
      <c r="CTA142" s="10"/>
      <c r="CTB142" s="10"/>
      <c r="CTC142" s="10"/>
      <c r="CTD142" s="10"/>
      <c r="CTE142" s="10"/>
      <c r="CTF142" s="10"/>
      <c r="CTG142" s="10"/>
      <c r="CTH142" s="10"/>
      <c r="CTI142" s="10"/>
      <c r="CTJ142" s="10"/>
      <c r="CTK142" s="10"/>
      <c r="CTL142" s="10"/>
      <c r="CTM142" s="10"/>
      <c r="CTN142" s="10"/>
      <c r="CTO142" s="10"/>
      <c r="CTP142" s="10"/>
      <c r="CTQ142" s="10"/>
      <c r="CTR142" s="10"/>
      <c r="CTS142" s="10"/>
      <c r="CTT142" s="10"/>
      <c r="CTU142" s="10"/>
      <c r="CTV142" s="10"/>
      <c r="CTW142" s="10"/>
      <c r="CTX142" s="10"/>
      <c r="CTY142" s="10"/>
      <c r="CTZ142" s="10"/>
      <c r="CUA142" s="10"/>
      <c r="CUB142" s="10"/>
      <c r="CUC142" s="10"/>
      <c r="CUD142" s="10"/>
      <c r="CUE142" s="10"/>
      <c r="CUF142" s="10"/>
      <c r="CUG142" s="10"/>
      <c r="CUH142" s="10"/>
      <c r="CUI142" s="10"/>
      <c r="CUJ142" s="10"/>
      <c r="CUK142" s="10"/>
      <c r="CUL142" s="10"/>
      <c r="CUM142" s="10"/>
      <c r="CUN142" s="10"/>
      <c r="CUO142" s="10"/>
      <c r="CUP142" s="10"/>
      <c r="CUQ142" s="10"/>
      <c r="CUR142" s="10"/>
      <c r="CUS142" s="10"/>
      <c r="CUT142" s="10"/>
      <c r="CUU142" s="10"/>
      <c r="CUV142" s="10"/>
      <c r="CUW142" s="10"/>
      <c r="CUX142" s="10"/>
      <c r="CUY142" s="10"/>
      <c r="CUZ142" s="10"/>
      <c r="CVA142" s="10"/>
      <c r="CVB142" s="10"/>
      <c r="CVC142" s="10"/>
      <c r="CVD142" s="10"/>
      <c r="CVE142" s="10"/>
      <c r="CVF142" s="10"/>
      <c r="CVG142" s="10"/>
      <c r="CVH142" s="10"/>
      <c r="CVI142" s="10"/>
      <c r="CVJ142" s="10"/>
      <c r="CVK142" s="10"/>
      <c r="CVL142" s="10"/>
      <c r="CVM142" s="10"/>
      <c r="CVN142" s="10"/>
      <c r="CVO142" s="10"/>
      <c r="CVP142" s="10"/>
      <c r="CVQ142" s="10"/>
      <c r="CVR142" s="10"/>
      <c r="CVS142" s="10"/>
      <c r="CVT142" s="10"/>
      <c r="CVU142" s="10"/>
      <c r="CVV142" s="10"/>
      <c r="CVW142" s="10"/>
      <c r="CVX142" s="10"/>
      <c r="CVY142" s="10"/>
      <c r="CVZ142" s="10"/>
      <c r="CWA142" s="10"/>
      <c r="CWB142" s="10"/>
      <c r="CWC142" s="10"/>
      <c r="CWD142" s="10"/>
      <c r="CWE142" s="10"/>
      <c r="CWF142" s="10"/>
      <c r="CWG142" s="10"/>
      <c r="CWH142" s="10"/>
      <c r="CWI142" s="10"/>
      <c r="CWJ142" s="10"/>
      <c r="CWK142" s="10"/>
      <c r="CWL142" s="10"/>
      <c r="CWM142" s="10"/>
      <c r="CWN142" s="10"/>
      <c r="CWO142" s="10"/>
      <c r="CWP142" s="10"/>
      <c r="CWQ142" s="10"/>
      <c r="CWR142" s="10"/>
      <c r="CWS142" s="10"/>
      <c r="CWT142" s="10"/>
      <c r="CWU142" s="10"/>
      <c r="CWV142" s="10"/>
      <c r="CWW142" s="10"/>
      <c r="CWX142" s="10"/>
      <c r="CWY142" s="10"/>
      <c r="CWZ142" s="10"/>
      <c r="CXA142" s="10"/>
      <c r="CXB142" s="10"/>
      <c r="CXC142" s="10"/>
      <c r="CXD142" s="10"/>
      <c r="CXE142" s="10"/>
      <c r="CXF142" s="10"/>
      <c r="CXG142" s="10"/>
      <c r="CXH142" s="10"/>
      <c r="CXI142" s="10"/>
      <c r="CXJ142" s="10"/>
      <c r="CXK142" s="10"/>
      <c r="CXL142" s="10"/>
      <c r="CXM142" s="10"/>
      <c r="CXN142" s="10"/>
      <c r="CXO142" s="10"/>
      <c r="CXP142" s="10"/>
      <c r="CXQ142" s="10"/>
      <c r="CXR142" s="10"/>
      <c r="CXS142" s="10"/>
      <c r="CXT142" s="10"/>
      <c r="CXU142" s="10"/>
      <c r="CXV142" s="10"/>
      <c r="CXW142" s="10"/>
      <c r="CXX142" s="10"/>
      <c r="CXY142" s="10"/>
      <c r="CXZ142" s="10"/>
      <c r="CYA142" s="10"/>
      <c r="CYB142" s="10"/>
      <c r="CYC142" s="10"/>
      <c r="CYD142" s="10"/>
      <c r="CYE142" s="10"/>
      <c r="CYF142" s="10"/>
      <c r="CYG142" s="10"/>
      <c r="CYH142" s="10"/>
      <c r="CYI142" s="10"/>
      <c r="CYJ142" s="10"/>
      <c r="CYK142" s="10"/>
      <c r="CYL142" s="10"/>
      <c r="CYM142" s="10"/>
      <c r="CYN142" s="10"/>
      <c r="CYO142" s="10"/>
      <c r="CYP142" s="10"/>
      <c r="CYQ142" s="10"/>
      <c r="CYR142" s="10"/>
      <c r="CYS142" s="10"/>
      <c r="CYT142" s="10"/>
      <c r="CYU142" s="10"/>
      <c r="CYV142" s="10"/>
      <c r="CYW142" s="10"/>
      <c r="CYX142" s="10"/>
      <c r="CYY142" s="10"/>
      <c r="CYZ142" s="10"/>
      <c r="CZA142" s="10"/>
      <c r="CZB142" s="10"/>
      <c r="CZC142" s="10"/>
      <c r="CZD142" s="10"/>
      <c r="CZE142" s="10"/>
      <c r="CZF142" s="10"/>
      <c r="CZG142" s="10"/>
      <c r="CZH142" s="10"/>
      <c r="CZI142" s="10"/>
      <c r="CZJ142" s="10"/>
      <c r="CZK142" s="10"/>
      <c r="CZL142" s="10"/>
      <c r="CZM142" s="10"/>
      <c r="CZN142" s="10"/>
      <c r="CZO142" s="10"/>
      <c r="CZP142" s="10"/>
      <c r="CZQ142" s="10"/>
      <c r="CZR142" s="10"/>
      <c r="CZS142" s="10"/>
      <c r="CZT142" s="10"/>
      <c r="CZU142" s="10"/>
      <c r="CZV142" s="10"/>
      <c r="CZW142" s="10"/>
      <c r="CZX142" s="10"/>
      <c r="CZY142" s="10"/>
      <c r="CZZ142" s="10"/>
      <c r="DAA142" s="10"/>
      <c r="DAB142" s="10"/>
      <c r="DAC142" s="10"/>
      <c r="DAD142" s="10"/>
      <c r="DAE142" s="10"/>
      <c r="DAF142" s="10"/>
      <c r="DAG142" s="10"/>
      <c r="DAH142" s="10"/>
      <c r="DAI142" s="10"/>
      <c r="DAJ142" s="10"/>
      <c r="DAK142" s="10"/>
      <c r="DAL142" s="10"/>
      <c r="DAM142" s="10"/>
      <c r="DAN142" s="10"/>
      <c r="DAO142" s="10"/>
      <c r="DAP142" s="10"/>
      <c r="DAQ142" s="10"/>
      <c r="DAR142" s="10"/>
      <c r="DAS142" s="10"/>
      <c r="DAT142" s="10"/>
      <c r="DAU142" s="10"/>
      <c r="DAV142" s="10"/>
      <c r="DAW142" s="10"/>
      <c r="DAX142" s="10"/>
      <c r="DAY142" s="10"/>
      <c r="DAZ142" s="10"/>
      <c r="DBA142" s="10"/>
      <c r="DBB142" s="10"/>
      <c r="DBC142" s="10"/>
      <c r="DBD142" s="10"/>
      <c r="DBE142" s="10"/>
      <c r="DBF142" s="10"/>
      <c r="DBG142" s="10"/>
      <c r="DBH142" s="10"/>
      <c r="DBI142" s="10"/>
      <c r="DBJ142" s="10"/>
      <c r="DBK142" s="10"/>
      <c r="DBL142" s="10"/>
      <c r="DBM142" s="10"/>
      <c r="DBN142" s="10"/>
      <c r="DBO142" s="10"/>
      <c r="DBP142" s="10"/>
      <c r="DBQ142" s="10"/>
      <c r="DBR142" s="10"/>
      <c r="DBS142" s="10"/>
      <c r="DBT142" s="10"/>
      <c r="DBU142" s="10"/>
      <c r="DBV142" s="10"/>
      <c r="DBW142" s="10"/>
      <c r="DBX142" s="10"/>
      <c r="DBY142" s="10"/>
      <c r="DBZ142" s="10"/>
      <c r="DCA142" s="10"/>
      <c r="DCB142" s="10"/>
      <c r="DCC142" s="10"/>
      <c r="DCD142" s="10"/>
      <c r="DCE142" s="10"/>
      <c r="DCF142" s="10"/>
      <c r="DCG142" s="10"/>
      <c r="DCH142" s="10"/>
      <c r="DCI142" s="10"/>
      <c r="DCJ142" s="10"/>
      <c r="DCK142" s="10"/>
      <c r="DCL142" s="10"/>
      <c r="DCM142" s="10"/>
      <c r="DCN142" s="10"/>
      <c r="DCO142" s="10"/>
      <c r="DCP142" s="10"/>
      <c r="DCQ142" s="10"/>
      <c r="DCR142" s="10"/>
      <c r="DCS142" s="10"/>
      <c r="DCT142" s="10"/>
      <c r="DCU142" s="10"/>
      <c r="DCV142" s="10"/>
      <c r="DCW142" s="10"/>
      <c r="DCX142" s="10"/>
      <c r="DCY142" s="10"/>
      <c r="DCZ142" s="10"/>
      <c r="DDA142" s="10"/>
      <c r="DDB142" s="10"/>
      <c r="DDC142" s="10"/>
      <c r="DDD142" s="10"/>
      <c r="DDE142" s="10"/>
      <c r="DDF142" s="10"/>
      <c r="DDG142" s="10"/>
      <c r="DDH142" s="10"/>
      <c r="DDI142" s="10"/>
      <c r="DDJ142" s="10"/>
      <c r="DDK142" s="10"/>
      <c r="DDL142" s="10"/>
      <c r="DDM142" s="10"/>
      <c r="DDN142" s="10"/>
      <c r="DDO142" s="10"/>
      <c r="DDP142" s="10"/>
      <c r="DDQ142" s="10"/>
      <c r="DDR142" s="10"/>
      <c r="DDS142" s="10"/>
      <c r="DDT142" s="10"/>
      <c r="DDU142" s="10"/>
      <c r="DDV142" s="10"/>
      <c r="DDW142" s="10"/>
      <c r="DDX142" s="10"/>
      <c r="DDY142" s="10"/>
      <c r="DDZ142" s="10"/>
      <c r="DEA142" s="10"/>
      <c r="DEB142" s="10"/>
      <c r="DEC142" s="10"/>
      <c r="DED142" s="10"/>
      <c r="DEE142" s="10"/>
      <c r="DEF142" s="10"/>
      <c r="DEG142" s="10"/>
      <c r="DEH142" s="10"/>
      <c r="DEI142" s="10"/>
      <c r="DEJ142" s="10"/>
      <c r="DEK142" s="10"/>
      <c r="DEL142" s="10"/>
      <c r="DEM142" s="10"/>
      <c r="DEN142" s="10"/>
      <c r="DEO142" s="10"/>
      <c r="DEP142" s="10"/>
      <c r="DEQ142" s="10"/>
      <c r="DER142" s="10"/>
      <c r="DES142" s="10"/>
      <c r="DET142" s="10"/>
      <c r="DEU142" s="10"/>
      <c r="DEV142" s="10"/>
      <c r="DEW142" s="10"/>
      <c r="DEX142" s="10"/>
      <c r="DEY142" s="10"/>
      <c r="DEZ142" s="10"/>
      <c r="DFA142" s="10"/>
      <c r="DFB142" s="10"/>
      <c r="DFC142" s="10"/>
      <c r="DFD142" s="10"/>
      <c r="DFE142" s="10"/>
      <c r="DFF142" s="10"/>
      <c r="DFG142" s="10"/>
      <c r="DFH142" s="10"/>
      <c r="DFI142" s="10"/>
      <c r="DFJ142" s="10"/>
      <c r="DFK142" s="10"/>
      <c r="DFL142" s="10"/>
      <c r="DFM142" s="10"/>
      <c r="DFN142" s="10"/>
      <c r="DFO142" s="10"/>
      <c r="DFP142" s="10"/>
      <c r="DFQ142" s="10"/>
      <c r="DFR142" s="10"/>
      <c r="DFS142" s="10"/>
      <c r="DFT142" s="10"/>
      <c r="DFU142" s="10"/>
      <c r="DFV142" s="10"/>
      <c r="DFW142" s="10"/>
      <c r="DFX142" s="10"/>
      <c r="DFY142" s="10"/>
      <c r="DFZ142" s="10"/>
      <c r="DGA142" s="10"/>
      <c r="DGB142" s="10"/>
      <c r="DGC142" s="10"/>
      <c r="DGD142" s="10"/>
      <c r="DGE142" s="10"/>
      <c r="DGF142" s="10"/>
      <c r="DGG142" s="10"/>
      <c r="DGH142" s="10"/>
      <c r="DGI142" s="10"/>
      <c r="DGJ142" s="10"/>
      <c r="DGK142" s="10"/>
      <c r="DGL142" s="10"/>
      <c r="DGM142" s="10"/>
      <c r="DGN142" s="10"/>
      <c r="DGO142" s="10"/>
      <c r="DGP142" s="10"/>
      <c r="DGQ142" s="10"/>
      <c r="DGR142" s="10"/>
      <c r="DGS142" s="10"/>
      <c r="DGT142" s="10"/>
      <c r="DGU142" s="10"/>
      <c r="DGV142" s="10"/>
      <c r="DGW142" s="10"/>
      <c r="DGX142" s="10"/>
      <c r="DGY142" s="10"/>
      <c r="DGZ142" s="10"/>
      <c r="DHA142" s="10"/>
      <c r="DHB142" s="10"/>
      <c r="DHC142" s="10"/>
      <c r="DHD142" s="10"/>
      <c r="DHE142" s="10"/>
      <c r="DHF142" s="10"/>
      <c r="DHG142" s="10"/>
      <c r="DHH142" s="10"/>
      <c r="DHI142" s="10"/>
      <c r="DHJ142" s="10"/>
      <c r="DHK142" s="10"/>
      <c r="DHL142" s="10"/>
      <c r="DHM142" s="10"/>
      <c r="DHN142" s="10"/>
      <c r="DHO142" s="10"/>
      <c r="DHP142" s="10"/>
      <c r="DHQ142" s="10"/>
      <c r="DHR142" s="10"/>
      <c r="DHS142" s="10"/>
      <c r="DHT142" s="10"/>
      <c r="DHU142" s="10"/>
      <c r="DHV142" s="10"/>
      <c r="DHW142" s="10"/>
      <c r="DHX142" s="10"/>
      <c r="DHY142" s="10"/>
      <c r="DHZ142" s="10"/>
      <c r="DIA142" s="10"/>
      <c r="DIB142" s="10"/>
      <c r="DIC142" s="10"/>
      <c r="DID142" s="10"/>
      <c r="DIE142" s="10"/>
      <c r="DIF142" s="10"/>
      <c r="DIG142" s="10"/>
      <c r="DIH142" s="10"/>
      <c r="DII142" s="10"/>
      <c r="DIJ142" s="10"/>
      <c r="DIK142" s="10"/>
      <c r="DIL142" s="10"/>
      <c r="DIM142" s="10"/>
      <c r="DIN142" s="10"/>
      <c r="DIO142" s="10"/>
      <c r="DIP142" s="10"/>
      <c r="DIQ142" s="10"/>
      <c r="DIR142" s="10"/>
      <c r="DIS142" s="10"/>
      <c r="DIT142" s="10"/>
      <c r="DIU142" s="10"/>
      <c r="DIV142" s="10"/>
      <c r="DIW142" s="10"/>
      <c r="DIX142" s="10"/>
      <c r="DIY142" s="10"/>
      <c r="DIZ142" s="10"/>
      <c r="DJA142" s="10"/>
      <c r="DJB142" s="10"/>
      <c r="DJC142" s="10"/>
      <c r="DJD142" s="10"/>
      <c r="DJE142" s="10"/>
      <c r="DJF142" s="10"/>
      <c r="DJG142" s="10"/>
      <c r="DJH142" s="10"/>
      <c r="DJI142" s="10"/>
      <c r="DJJ142" s="10"/>
      <c r="DJK142" s="10"/>
      <c r="DJL142" s="10"/>
      <c r="DJM142" s="10"/>
      <c r="DJN142" s="10"/>
      <c r="DJO142" s="10"/>
      <c r="DJP142" s="10"/>
      <c r="DJQ142" s="10"/>
      <c r="DJR142" s="10"/>
      <c r="DJS142" s="10"/>
      <c r="DJT142" s="10"/>
      <c r="DJU142" s="10"/>
      <c r="DJV142" s="10"/>
      <c r="DJW142" s="10"/>
      <c r="DJX142" s="10"/>
      <c r="DJY142" s="10"/>
      <c r="DJZ142" s="10"/>
      <c r="DKA142" s="10"/>
      <c r="DKB142" s="10"/>
      <c r="DKC142" s="10"/>
      <c r="DKD142" s="10"/>
      <c r="DKE142" s="10"/>
      <c r="DKF142" s="10"/>
      <c r="DKG142" s="10"/>
      <c r="DKH142" s="10"/>
      <c r="DKI142" s="10"/>
      <c r="DKJ142" s="10"/>
      <c r="DKK142" s="10"/>
      <c r="DKL142" s="10"/>
      <c r="DKM142" s="10"/>
      <c r="DKN142" s="10"/>
      <c r="DKO142" s="10"/>
      <c r="DKP142" s="10"/>
      <c r="DKQ142" s="10"/>
      <c r="DKR142" s="10"/>
      <c r="DKS142" s="10"/>
      <c r="DKT142" s="10"/>
      <c r="DKU142" s="10"/>
      <c r="DKV142" s="10"/>
      <c r="DKW142" s="10"/>
      <c r="DKX142" s="10"/>
      <c r="DKY142" s="10"/>
      <c r="DKZ142" s="10"/>
      <c r="DLA142" s="10"/>
      <c r="DLB142" s="10"/>
      <c r="DLC142" s="10"/>
      <c r="DLD142" s="10"/>
      <c r="DLE142" s="10"/>
      <c r="DLF142" s="10"/>
      <c r="DLG142" s="10"/>
      <c r="DLH142" s="10"/>
      <c r="DLI142" s="10"/>
      <c r="DLJ142" s="10"/>
      <c r="DLK142" s="10"/>
      <c r="DLL142" s="10"/>
      <c r="DLM142" s="10"/>
      <c r="DLN142" s="10"/>
      <c r="DLO142" s="10"/>
      <c r="DLP142" s="10"/>
      <c r="DLQ142" s="10"/>
      <c r="DLR142" s="10"/>
      <c r="DLS142" s="10"/>
      <c r="DLT142" s="10"/>
      <c r="DLU142" s="10"/>
      <c r="DLV142" s="10"/>
      <c r="DLW142" s="10"/>
      <c r="DLX142" s="10"/>
      <c r="DLY142" s="10"/>
      <c r="DLZ142" s="10"/>
      <c r="DMA142" s="10"/>
      <c r="DMB142" s="10"/>
      <c r="DMC142" s="10"/>
      <c r="DMD142" s="10"/>
      <c r="DME142" s="10"/>
      <c r="DMF142" s="10"/>
      <c r="DMG142" s="10"/>
      <c r="DMH142" s="10"/>
      <c r="DMI142" s="10"/>
      <c r="DMJ142" s="10"/>
      <c r="DMK142" s="10"/>
      <c r="DML142" s="10"/>
      <c r="DMM142" s="10"/>
      <c r="DMN142" s="10"/>
      <c r="DMO142" s="10"/>
      <c r="DMP142" s="10"/>
      <c r="DMQ142" s="10"/>
      <c r="DMR142" s="10"/>
      <c r="DMS142" s="10"/>
      <c r="DMT142" s="10"/>
      <c r="DMU142" s="10"/>
      <c r="DMV142" s="10"/>
      <c r="DMW142" s="10"/>
      <c r="DMX142" s="10"/>
      <c r="DMY142" s="10"/>
      <c r="DMZ142" s="10"/>
      <c r="DNA142" s="10"/>
      <c r="DNB142" s="10"/>
      <c r="DNC142" s="10"/>
      <c r="DND142" s="10"/>
      <c r="DNE142" s="10"/>
      <c r="DNF142" s="10"/>
      <c r="DNG142" s="10"/>
      <c r="DNH142" s="10"/>
      <c r="DNI142" s="10"/>
      <c r="DNJ142" s="10"/>
      <c r="DNK142" s="10"/>
      <c r="DNL142" s="10"/>
      <c r="DNM142" s="10"/>
      <c r="DNN142" s="10"/>
      <c r="DNO142" s="10"/>
      <c r="DNP142" s="10"/>
      <c r="DNQ142" s="10"/>
      <c r="DNR142" s="10"/>
      <c r="DNS142" s="10"/>
      <c r="DNT142" s="10"/>
      <c r="DNU142" s="10"/>
      <c r="DNV142" s="10"/>
      <c r="DNW142" s="10"/>
      <c r="DNX142" s="10"/>
      <c r="DNY142" s="10"/>
      <c r="DNZ142" s="10"/>
      <c r="DOA142" s="10"/>
      <c r="DOB142" s="10"/>
      <c r="DOC142" s="10"/>
      <c r="DOD142" s="10"/>
      <c r="DOE142" s="10"/>
      <c r="DOF142" s="10"/>
      <c r="DOG142" s="10"/>
      <c r="DOH142" s="10"/>
      <c r="DOI142" s="10"/>
      <c r="DOJ142" s="10"/>
      <c r="DOK142" s="10"/>
      <c r="DOL142" s="10"/>
      <c r="DOM142" s="10"/>
      <c r="DON142" s="10"/>
      <c r="DOO142" s="10"/>
      <c r="DOP142" s="10"/>
      <c r="DOQ142" s="10"/>
      <c r="DOR142" s="10"/>
      <c r="DOS142" s="10"/>
      <c r="DOT142" s="10"/>
      <c r="DOU142" s="10"/>
      <c r="DOV142" s="10"/>
      <c r="DOW142" s="10"/>
      <c r="DOX142" s="10"/>
      <c r="DOY142" s="10"/>
      <c r="DOZ142" s="10"/>
      <c r="DPA142" s="10"/>
      <c r="DPB142" s="10"/>
      <c r="DPC142" s="10"/>
      <c r="DPD142" s="10"/>
      <c r="DPE142" s="10"/>
      <c r="DPF142" s="10"/>
      <c r="DPG142" s="10"/>
      <c r="DPH142" s="10"/>
      <c r="DPI142" s="10"/>
      <c r="DPJ142" s="10"/>
      <c r="DPK142" s="10"/>
      <c r="DPL142" s="10"/>
      <c r="DPM142" s="10"/>
      <c r="DPN142" s="10"/>
      <c r="DPO142" s="10"/>
      <c r="DPP142" s="10"/>
      <c r="DPQ142" s="10"/>
      <c r="DPR142" s="10"/>
      <c r="DPS142" s="10"/>
      <c r="DPT142" s="10"/>
      <c r="DPU142" s="10"/>
      <c r="DPV142" s="10"/>
      <c r="DPW142" s="10"/>
      <c r="DPX142" s="10"/>
      <c r="DPY142" s="10"/>
      <c r="DPZ142" s="10"/>
      <c r="DQA142" s="10"/>
      <c r="DQB142" s="10"/>
      <c r="DQC142" s="10"/>
      <c r="DQD142" s="10"/>
      <c r="DQE142" s="10"/>
      <c r="DQF142" s="10"/>
      <c r="DQG142" s="10"/>
      <c r="DQH142" s="10"/>
      <c r="DQI142" s="10"/>
      <c r="DQJ142" s="10"/>
      <c r="DQK142" s="10"/>
      <c r="DQL142" s="10"/>
      <c r="DQM142" s="10"/>
      <c r="DQN142" s="10"/>
      <c r="DQO142" s="10"/>
      <c r="DQP142" s="10"/>
      <c r="DQQ142" s="10"/>
      <c r="DQR142" s="10"/>
      <c r="DQS142" s="10"/>
      <c r="DQT142" s="10"/>
      <c r="DQU142" s="10"/>
      <c r="DQV142" s="10"/>
      <c r="DQW142" s="10"/>
      <c r="DQX142" s="10"/>
      <c r="DQY142" s="10"/>
      <c r="DQZ142" s="10"/>
      <c r="DRA142" s="10"/>
      <c r="DRB142" s="10"/>
      <c r="DRC142" s="10"/>
      <c r="DRD142" s="10"/>
      <c r="DRE142" s="10"/>
      <c r="DRF142" s="10"/>
      <c r="DRG142" s="10"/>
      <c r="DRH142" s="10"/>
      <c r="DRI142" s="10"/>
      <c r="DRJ142" s="10"/>
      <c r="DRK142" s="10"/>
      <c r="DRL142" s="10"/>
      <c r="DRM142" s="10"/>
      <c r="DRN142" s="10"/>
      <c r="DRO142" s="10"/>
      <c r="DRP142" s="10"/>
      <c r="DRQ142" s="10"/>
      <c r="DRR142" s="10"/>
      <c r="DRS142" s="10"/>
      <c r="DRT142" s="10"/>
      <c r="DRU142" s="10"/>
      <c r="DRV142" s="10"/>
      <c r="DRW142" s="10"/>
      <c r="DRX142" s="10"/>
      <c r="DRY142" s="10"/>
      <c r="DRZ142" s="10"/>
      <c r="DSA142" s="10"/>
      <c r="DSB142" s="10"/>
      <c r="DSC142" s="10"/>
      <c r="DSD142" s="10"/>
      <c r="DSE142" s="10"/>
      <c r="DSF142" s="10"/>
      <c r="DSG142" s="10"/>
      <c r="DSH142" s="10"/>
      <c r="DSI142" s="10"/>
      <c r="DSJ142" s="10"/>
      <c r="DSK142" s="10"/>
      <c r="DSL142" s="10"/>
      <c r="DSM142" s="10"/>
      <c r="DSN142" s="10"/>
      <c r="DSO142" s="10"/>
      <c r="DSP142" s="10"/>
      <c r="DSQ142" s="10"/>
      <c r="DSR142" s="10"/>
      <c r="DSS142" s="10"/>
      <c r="DST142" s="10"/>
      <c r="DSU142" s="10"/>
      <c r="DSV142" s="10"/>
      <c r="DSW142" s="10"/>
      <c r="DSX142" s="10"/>
      <c r="DSY142" s="10"/>
      <c r="DSZ142" s="10"/>
      <c r="DTA142" s="10"/>
      <c r="DTB142" s="10"/>
      <c r="DTC142" s="10"/>
      <c r="DTD142" s="10"/>
      <c r="DTE142" s="10"/>
      <c r="DTF142" s="10"/>
      <c r="DTG142" s="10"/>
      <c r="DTH142" s="10"/>
      <c r="DTI142" s="10"/>
      <c r="DTJ142" s="10"/>
      <c r="DTK142" s="10"/>
      <c r="DTL142" s="10"/>
      <c r="DTM142" s="10"/>
      <c r="DTN142" s="10"/>
      <c r="DTO142" s="10"/>
      <c r="DTP142" s="10"/>
      <c r="DTQ142" s="10"/>
      <c r="DTR142" s="10"/>
      <c r="DTS142" s="10"/>
      <c r="DTT142" s="10"/>
      <c r="DTU142" s="10"/>
      <c r="DTV142" s="10"/>
      <c r="DTW142" s="10"/>
      <c r="DTX142" s="10"/>
      <c r="DTY142" s="10"/>
      <c r="DTZ142" s="10"/>
      <c r="DUA142" s="10"/>
      <c r="DUB142" s="10"/>
      <c r="DUC142" s="10"/>
      <c r="DUD142" s="10"/>
      <c r="DUE142" s="10"/>
      <c r="DUF142" s="10"/>
      <c r="DUG142" s="10"/>
      <c r="DUH142" s="10"/>
      <c r="DUI142" s="10"/>
      <c r="DUJ142" s="10"/>
      <c r="DUK142" s="10"/>
      <c r="DUL142" s="10"/>
      <c r="DUM142" s="10"/>
      <c r="DUN142" s="10"/>
      <c r="DUO142" s="10"/>
      <c r="DUP142" s="10"/>
      <c r="DUQ142" s="10"/>
      <c r="DUR142" s="10"/>
      <c r="DUS142" s="10"/>
      <c r="DUT142" s="10"/>
      <c r="DUU142" s="10"/>
      <c r="DUV142" s="10"/>
      <c r="DUW142" s="10"/>
      <c r="DUX142" s="10"/>
      <c r="DUY142" s="10"/>
      <c r="DUZ142" s="10"/>
      <c r="DVA142" s="10"/>
      <c r="DVB142" s="10"/>
      <c r="DVC142" s="10"/>
      <c r="DVD142" s="10"/>
      <c r="DVE142" s="10"/>
      <c r="DVF142" s="10"/>
      <c r="DVG142" s="10"/>
      <c r="DVH142" s="10"/>
      <c r="DVI142" s="10"/>
      <c r="DVJ142" s="10"/>
      <c r="DVK142" s="10"/>
      <c r="DVL142" s="10"/>
      <c r="DVM142" s="10"/>
      <c r="DVN142" s="10"/>
      <c r="DVO142" s="10"/>
      <c r="DVP142" s="10"/>
      <c r="DVQ142" s="10"/>
      <c r="DVR142" s="10"/>
      <c r="DVS142" s="10"/>
      <c r="DVT142" s="10"/>
      <c r="DVU142" s="10"/>
      <c r="DVV142" s="10"/>
      <c r="DVW142" s="10"/>
      <c r="DVX142" s="10"/>
      <c r="DVY142" s="10"/>
      <c r="DVZ142" s="10"/>
      <c r="DWA142" s="10"/>
      <c r="DWB142" s="10"/>
      <c r="DWC142" s="10"/>
      <c r="DWD142" s="10"/>
      <c r="DWE142" s="10"/>
      <c r="DWF142" s="10"/>
      <c r="DWG142" s="10"/>
      <c r="DWH142" s="10"/>
      <c r="DWI142" s="10"/>
      <c r="DWJ142" s="10"/>
      <c r="DWK142" s="10"/>
      <c r="DWL142" s="10"/>
      <c r="DWM142" s="10"/>
      <c r="DWN142" s="10"/>
      <c r="DWO142" s="10"/>
      <c r="DWP142" s="10"/>
      <c r="DWQ142" s="10"/>
      <c r="DWR142" s="10"/>
      <c r="DWS142" s="10"/>
      <c r="DWT142" s="10"/>
      <c r="DWU142" s="10"/>
      <c r="DWV142" s="10"/>
      <c r="DWW142" s="10"/>
      <c r="DWX142" s="10"/>
      <c r="DWY142" s="10"/>
      <c r="DWZ142" s="10"/>
      <c r="DXA142" s="10"/>
      <c r="DXB142" s="10"/>
      <c r="DXC142" s="10"/>
      <c r="DXD142" s="10"/>
      <c r="DXE142" s="10"/>
      <c r="DXF142" s="10"/>
      <c r="DXG142" s="10"/>
      <c r="DXH142" s="10"/>
      <c r="DXI142" s="10"/>
      <c r="DXJ142" s="10"/>
      <c r="DXK142" s="10"/>
      <c r="DXL142" s="10"/>
      <c r="DXM142" s="10"/>
      <c r="DXN142" s="10"/>
      <c r="DXO142" s="10"/>
      <c r="DXP142" s="10"/>
      <c r="DXQ142" s="10"/>
      <c r="DXR142" s="10"/>
      <c r="DXS142" s="10"/>
      <c r="DXT142" s="10"/>
      <c r="DXU142" s="10"/>
      <c r="DXV142" s="10"/>
      <c r="DXW142" s="10"/>
      <c r="DXX142" s="10"/>
      <c r="DXY142" s="10"/>
      <c r="DXZ142" s="10"/>
      <c r="DYA142" s="10"/>
      <c r="DYB142" s="10"/>
      <c r="DYC142" s="10"/>
      <c r="DYD142" s="10"/>
      <c r="DYE142" s="10"/>
      <c r="DYF142" s="10"/>
      <c r="DYG142" s="10"/>
      <c r="DYH142" s="10"/>
      <c r="DYI142" s="10"/>
      <c r="DYJ142" s="10"/>
      <c r="DYK142" s="10"/>
      <c r="DYL142" s="10"/>
      <c r="DYM142" s="10"/>
      <c r="DYN142" s="10"/>
      <c r="DYO142" s="10"/>
      <c r="DYP142" s="10"/>
      <c r="DYQ142" s="10"/>
      <c r="DYR142" s="10"/>
      <c r="DYS142" s="10"/>
      <c r="DYT142" s="10"/>
      <c r="DYU142" s="10"/>
      <c r="DYV142" s="10"/>
      <c r="DYW142" s="10"/>
      <c r="DYX142" s="10"/>
      <c r="DYY142" s="10"/>
      <c r="DYZ142" s="10"/>
      <c r="DZA142" s="10"/>
      <c r="DZB142" s="10"/>
      <c r="DZC142" s="10"/>
      <c r="DZD142" s="10"/>
      <c r="DZE142" s="10"/>
      <c r="DZF142" s="10"/>
      <c r="DZG142" s="10"/>
      <c r="DZH142" s="10"/>
      <c r="DZI142" s="10"/>
      <c r="DZJ142" s="10"/>
      <c r="DZK142" s="10"/>
      <c r="DZL142" s="10"/>
      <c r="DZM142" s="10"/>
      <c r="DZN142" s="10"/>
      <c r="DZO142" s="10"/>
      <c r="DZP142" s="10"/>
      <c r="DZQ142" s="10"/>
      <c r="DZR142" s="10"/>
      <c r="DZS142" s="10"/>
      <c r="DZT142" s="10"/>
      <c r="DZU142" s="10"/>
      <c r="DZV142" s="10"/>
      <c r="DZW142" s="10"/>
      <c r="DZX142" s="10"/>
      <c r="DZY142" s="10"/>
      <c r="DZZ142" s="10"/>
      <c r="EAA142" s="10"/>
      <c r="EAB142" s="10"/>
      <c r="EAC142" s="10"/>
      <c r="EAD142" s="10"/>
    </row>
    <row r="143" spans="1:3410" ht="20.100000000000001" customHeight="1" x14ac:dyDescent="0.25">
      <c r="A143" s="542"/>
      <c r="B143" s="172" t="s">
        <v>8</v>
      </c>
      <c r="C143" s="129" t="s">
        <v>132</v>
      </c>
      <c r="D143" s="186">
        <v>513</v>
      </c>
      <c r="E143" s="187">
        <v>435</v>
      </c>
      <c r="F143" s="187">
        <v>550</v>
      </c>
      <c r="G143" s="187">
        <v>474</v>
      </c>
      <c r="H143" s="187">
        <v>578</v>
      </c>
      <c r="I143" s="187">
        <v>637</v>
      </c>
      <c r="J143" s="187">
        <v>669</v>
      </c>
      <c r="K143" s="187">
        <v>533</v>
      </c>
      <c r="L143" s="187">
        <v>565</v>
      </c>
      <c r="M143" s="187">
        <v>540</v>
      </c>
      <c r="N143" s="187">
        <v>569</v>
      </c>
      <c r="O143" s="187">
        <v>641</v>
      </c>
      <c r="P143" s="176">
        <v>6704</v>
      </c>
      <c r="Q143" s="188">
        <v>465</v>
      </c>
      <c r="R143" s="188">
        <v>469</v>
      </c>
      <c r="S143" s="188">
        <v>580</v>
      </c>
      <c r="T143" s="188">
        <v>595</v>
      </c>
      <c r="U143" s="188">
        <v>611</v>
      </c>
      <c r="V143" s="188">
        <v>682</v>
      </c>
      <c r="W143" s="188">
        <v>620</v>
      </c>
      <c r="X143" s="188">
        <v>577</v>
      </c>
      <c r="Y143" s="188">
        <v>511</v>
      </c>
      <c r="Z143" s="189">
        <v>552</v>
      </c>
      <c r="AA143" s="189">
        <v>472</v>
      </c>
      <c r="AB143" s="189">
        <v>570</v>
      </c>
      <c r="AC143" s="170">
        <v>6704</v>
      </c>
      <c r="AD143" s="175">
        <v>443</v>
      </c>
      <c r="AE143" s="175">
        <v>440</v>
      </c>
      <c r="AF143" s="175">
        <v>537</v>
      </c>
      <c r="AG143" s="175">
        <v>484</v>
      </c>
      <c r="AH143" s="175">
        <v>542</v>
      </c>
      <c r="AI143" s="175">
        <v>493</v>
      </c>
      <c r="AJ143" s="175">
        <v>423</v>
      </c>
      <c r="AK143" s="175">
        <v>430</v>
      </c>
      <c r="AL143" s="175">
        <v>446</v>
      </c>
      <c r="AM143" s="175">
        <v>398</v>
      </c>
      <c r="AN143" s="175">
        <v>437</v>
      </c>
      <c r="AO143" s="175">
        <v>517</v>
      </c>
      <c r="AP143" s="138">
        <v>385</v>
      </c>
      <c r="AQ143" s="98">
        <v>271</v>
      </c>
      <c r="AR143" s="98">
        <v>366</v>
      </c>
      <c r="AS143" s="98">
        <v>382</v>
      </c>
      <c r="AT143" s="98">
        <v>434</v>
      </c>
      <c r="AU143" s="98">
        <v>337</v>
      </c>
      <c r="AV143" s="98">
        <v>278</v>
      </c>
      <c r="AW143" s="98">
        <v>286</v>
      </c>
      <c r="AX143" s="98">
        <v>258</v>
      </c>
      <c r="AY143" s="98">
        <v>279</v>
      </c>
      <c r="AZ143" s="98">
        <v>215</v>
      </c>
      <c r="BA143" s="98">
        <v>225</v>
      </c>
      <c r="BB143" s="112">
        <v>273</v>
      </c>
      <c r="BC143" s="98">
        <v>222</v>
      </c>
      <c r="BD143" s="98">
        <v>222</v>
      </c>
      <c r="BE143" s="98">
        <v>234</v>
      </c>
      <c r="BF143" s="98">
        <v>176</v>
      </c>
      <c r="BG143" s="98">
        <v>177</v>
      </c>
      <c r="BH143" s="98">
        <v>169</v>
      </c>
      <c r="BI143" s="98">
        <v>218</v>
      </c>
      <c r="BJ143" s="98">
        <v>153</v>
      </c>
      <c r="BK143" s="98">
        <v>180</v>
      </c>
      <c r="BL143" s="98">
        <v>125</v>
      </c>
      <c r="BM143" s="98">
        <v>183</v>
      </c>
      <c r="BN143" s="439">
        <f t="shared" si="50"/>
        <v>2332</v>
      </c>
      <c r="BO143" s="34">
        <v>197</v>
      </c>
      <c r="BP143" s="34">
        <v>200</v>
      </c>
      <c r="BQ143" s="34">
        <v>246</v>
      </c>
      <c r="BR143" s="34">
        <v>235</v>
      </c>
      <c r="BS143" s="34">
        <v>267</v>
      </c>
      <c r="BT143" s="34">
        <v>202</v>
      </c>
      <c r="BU143" s="34">
        <v>188</v>
      </c>
      <c r="BV143" s="34">
        <v>246</v>
      </c>
      <c r="BW143" s="34">
        <v>63</v>
      </c>
      <c r="BX143" s="34">
        <v>45</v>
      </c>
      <c r="BY143" s="34">
        <v>21</v>
      </c>
      <c r="BZ143" s="34">
        <v>21</v>
      </c>
      <c r="CA143" s="478">
        <f t="shared" si="28"/>
        <v>1931</v>
      </c>
      <c r="CB143" s="138">
        <v>24</v>
      </c>
      <c r="CC143" s="98">
        <v>5</v>
      </c>
      <c r="CD143" s="98">
        <v>0</v>
      </c>
      <c r="CE143" s="98">
        <v>2</v>
      </c>
      <c r="CF143" s="98">
        <v>1</v>
      </c>
      <c r="CG143" s="98">
        <v>1</v>
      </c>
      <c r="CH143" s="98">
        <v>5</v>
      </c>
      <c r="CI143" s="98">
        <v>10</v>
      </c>
      <c r="CJ143" s="98">
        <v>3</v>
      </c>
      <c r="CK143" s="98">
        <v>11</v>
      </c>
      <c r="CL143" s="98">
        <v>5</v>
      </c>
      <c r="CM143" s="243">
        <v>22</v>
      </c>
      <c r="CN143" s="439">
        <f>SUM(CB143:CM143)</f>
        <v>89</v>
      </c>
      <c r="CO143" s="98">
        <v>4</v>
      </c>
      <c r="CP143" s="98">
        <v>21</v>
      </c>
      <c r="CQ143" s="98">
        <v>26</v>
      </c>
      <c r="CR143" s="98">
        <v>21</v>
      </c>
      <c r="CS143" s="98">
        <v>23</v>
      </c>
      <c r="CT143" s="98">
        <v>24</v>
      </c>
      <c r="CU143" s="98">
        <v>26</v>
      </c>
      <c r="CV143" s="98">
        <v>29</v>
      </c>
      <c r="CW143" s="98">
        <v>29</v>
      </c>
      <c r="CX143" s="98">
        <v>29</v>
      </c>
      <c r="CY143" s="98">
        <v>31</v>
      </c>
      <c r="CZ143" s="98">
        <v>22</v>
      </c>
      <c r="DA143" s="138">
        <v>13</v>
      </c>
      <c r="DB143" s="577">
        <f t="shared" si="24"/>
        <v>24</v>
      </c>
      <c r="DC143" s="491">
        <f t="shared" si="25"/>
        <v>4</v>
      </c>
      <c r="DD143" s="480">
        <f t="shared" si="26"/>
        <v>13</v>
      </c>
      <c r="DE143" s="364">
        <f t="shared" si="49"/>
        <v>225</v>
      </c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</row>
    <row r="144" spans="1:3410" ht="20.100000000000001" customHeight="1" x14ac:dyDescent="0.25">
      <c r="A144" s="542"/>
      <c r="B144" s="172" t="s">
        <v>9</v>
      </c>
      <c r="C144" s="173" t="s">
        <v>10</v>
      </c>
      <c r="D144" s="186">
        <v>47</v>
      </c>
      <c r="E144" s="187">
        <v>41</v>
      </c>
      <c r="F144" s="187">
        <v>60</v>
      </c>
      <c r="G144" s="187">
        <v>56</v>
      </c>
      <c r="H144" s="187">
        <v>61</v>
      </c>
      <c r="I144" s="187">
        <v>53</v>
      </c>
      <c r="J144" s="187">
        <v>48</v>
      </c>
      <c r="K144" s="187">
        <v>46</v>
      </c>
      <c r="L144" s="187">
        <v>39</v>
      </c>
      <c r="M144" s="187">
        <v>40</v>
      </c>
      <c r="N144" s="187">
        <v>65</v>
      </c>
      <c r="O144" s="187">
        <v>50</v>
      </c>
      <c r="P144" s="170">
        <v>606</v>
      </c>
      <c r="Q144" s="179">
        <v>36</v>
      </c>
      <c r="R144" s="179">
        <v>31</v>
      </c>
      <c r="S144" s="179">
        <v>49</v>
      </c>
      <c r="T144" s="179">
        <v>35</v>
      </c>
      <c r="U144" s="179">
        <v>38</v>
      </c>
      <c r="V144" s="179">
        <v>48</v>
      </c>
      <c r="W144" s="179">
        <v>34</v>
      </c>
      <c r="X144" s="179">
        <v>28</v>
      </c>
      <c r="Y144" s="179">
        <v>44</v>
      </c>
      <c r="Z144" s="190">
        <v>50</v>
      </c>
      <c r="AA144" s="190">
        <v>45</v>
      </c>
      <c r="AB144" s="190">
        <v>44</v>
      </c>
      <c r="AC144" s="170">
        <v>482</v>
      </c>
      <c r="AD144" s="180">
        <v>46</v>
      </c>
      <c r="AE144" s="180">
        <v>52</v>
      </c>
      <c r="AF144" s="180">
        <v>44</v>
      </c>
      <c r="AG144" s="180">
        <v>32</v>
      </c>
      <c r="AH144" s="180">
        <v>47</v>
      </c>
      <c r="AI144" s="180">
        <v>45</v>
      </c>
      <c r="AJ144" s="180">
        <v>60</v>
      </c>
      <c r="AK144" s="180">
        <v>51</v>
      </c>
      <c r="AL144" s="180">
        <v>55</v>
      </c>
      <c r="AM144" s="240">
        <v>48</v>
      </c>
      <c r="AN144" s="240">
        <v>49</v>
      </c>
      <c r="AO144" s="240">
        <v>59</v>
      </c>
      <c r="AP144" s="138">
        <v>40</v>
      </c>
      <c r="AQ144" s="98">
        <v>40</v>
      </c>
      <c r="AR144" s="98">
        <v>63</v>
      </c>
      <c r="AS144" s="98">
        <v>50</v>
      </c>
      <c r="AT144" s="98">
        <v>71</v>
      </c>
      <c r="AU144" s="98">
        <v>44</v>
      </c>
      <c r="AV144" s="98">
        <v>59</v>
      </c>
      <c r="AW144" s="98">
        <v>57</v>
      </c>
      <c r="AX144" s="98">
        <v>40</v>
      </c>
      <c r="AY144" s="98">
        <v>51</v>
      </c>
      <c r="AZ144" s="98">
        <v>36</v>
      </c>
      <c r="BA144" s="98">
        <v>40</v>
      </c>
      <c r="BB144" s="138">
        <v>39</v>
      </c>
      <c r="BC144" s="98">
        <v>56</v>
      </c>
      <c r="BD144" s="98">
        <v>56</v>
      </c>
      <c r="BE144" s="98">
        <v>45</v>
      </c>
      <c r="BF144" s="98">
        <v>50</v>
      </c>
      <c r="BG144" s="98">
        <v>50</v>
      </c>
      <c r="BH144" s="98">
        <v>50</v>
      </c>
      <c r="BI144" s="98">
        <v>50</v>
      </c>
      <c r="BJ144" s="98">
        <v>62</v>
      </c>
      <c r="BK144" s="98">
        <v>64</v>
      </c>
      <c r="BL144" s="98">
        <v>63</v>
      </c>
      <c r="BM144" s="98">
        <v>55</v>
      </c>
      <c r="BN144" s="439">
        <f t="shared" si="50"/>
        <v>640</v>
      </c>
      <c r="BO144" s="98">
        <v>55</v>
      </c>
      <c r="BP144" s="98">
        <v>54</v>
      </c>
      <c r="BQ144" s="98">
        <v>49</v>
      </c>
      <c r="BR144" s="98">
        <v>53</v>
      </c>
      <c r="BS144" s="98">
        <v>56</v>
      </c>
      <c r="BT144" s="98">
        <v>54</v>
      </c>
      <c r="BU144" s="98">
        <v>66</v>
      </c>
      <c r="BV144" s="98">
        <v>56</v>
      </c>
      <c r="BW144" s="98">
        <v>69</v>
      </c>
      <c r="BX144" s="98">
        <v>75</v>
      </c>
      <c r="BY144" s="98">
        <v>62</v>
      </c>
      <c r="BZ144" s="98">
        <v>66</v>
      </c>
      <c r="CA144" s="478">
        <f t="shared" si="28"/>
        <v>715</v>
      </c>
      <c r="CB144" s="138">
        <v>50</v>
      </c>
      <c r="CC144" s="98">
        <v>48</v>
      </c>
      <c r="CD144" s="98">
        <v>53</v>
      </c>
      <c r="CE144" s="98">
        <v>57</v>
      </c>
      <c r="CF144" s="98">
        <v>39</v>
      </c>
      <c r="CG144" s="98">
        <v>68</v>
      </c>
      <c r="CH144" s="98">
        <v>56</v>
      </c>
      <c r="CI144" s="98">
        <v>53</v>
      </c>
      <c r="CJ144" s="98">
        <v>56</v>
      </c>
      <c r="CK144" s="98">
        <v>61</v>
      </c>
      <c r="CL144" s="98">
        <v>55</v>
      </c>
      <c r="CM144" s="243">
        <v>54</v>
      </c>
      <c r="CN144" s="439">
        <f t="shared" ref="CN144:CN176" si="56">SUM(CB144:CM144)</f>
        <v>650</v>
      </c>
      <c r="CO144" s="98">
        <v>58</v>
      </c>
      <c r="CP144" s="98">
        <v>32</v>
      </c>
      <c r="CQ144" s="98">
        <v>60</v>
      </c>
      <c r="CR144" s="98">
        <v>61</v>
      </c>
      <c r="CS144" s="98">
        <v>57</v>
      </c>
      <c r="CT144" s="98">
        <v>56</v>
      </c>
      <c r="CU144" s="98">
        <v>53</v>
      </c>
      <c r="CV144" s="98">
        <v>61</v>
      </c>
      <c r="CW144" s="98">
        <v>52</v>
      </c>
      <c r="CX144" s="98">
        <v>46</v>
      </c>
      <c r="CY144" s="98">
        <v>51</v>
      </c>
      <c r="CZ144" s="98">
        <v>40</v>
      </c>
      <c r="DA144" s="138">
        <v>47</v>
      </c>
      <c r="DB144" s="577">
        <f t="shared" si="24"/>
        <v>50</v>
      </c>
      <c r="DC144" s="491">
        <f t="shared" si="25"/>
        <v>58</v>
      </c>
      <c r="DD144" s="480">
        <f t="shared" si="26"/>
        <v>47</v>
      </c>
      <c r="DE144" s="365">
        <f t="shared" si="49"/>
        <v>-18.965517241379317</v>
      </c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</row>
    <row r="145" spans="1:132" ht="20.100000000000001" customHeight="1" x14ac:dyDescent="0.25">
      <c r="A145" s="542"/>
      <c r="B145" s="172" t="s">
        <v>11</v>
      </c>
      <c r="C145" s="173" t="s">
        <v>12</v>
      </c>
      <c r="D145" s="186">
        <v>45</v>
      </c>
      <c r="E145" s="187">
        <v>45</v>
      </c>
      <c r="F145" s="187">
        <v>71</v>
      </c>
      <c r="G145" s="187">
        <v>70</v>
      </c>
      <c r="H145" s="187">
        <v>54</v>
      </c>
      <c r="I145" s="187">
        <v>50</v>
      </c>
      <c r="J145" s="187">
        <v>61</v>
      </c>
      <c r="K145" s="187">
        <v>44</v>
      </c>
      <c r="L145" s="187">
        <v>45</v>
      </c>
      <c r="M145" s="187">
        <v>41</v>
      </c>
      <c r="N145" s="187">
        <v>43</v>
      </c>
      <c r="O145" s="187">
        <v>50</v>
      </c>
      <c r="P145" s="170">
        <v>619</v>
      </c>
      <c r="Q145" s="179">
        <v>37</v>
      </c>
      <c r="R145" s="179">
        <v>31</v>
      </c>
      <c r="S145" s="179">
        <v>43</v>
      </c>
      <c r="T145" s="179">
        <v>33</v>
      </c>
      <c r="U145" s="179">
        <v>33</v>
      </c>
      <c r="V145" s="179">
        <v>41</v>
      </c>
      <c r="W145" s="179">
        <v>34</v>
      </c>
      <c r="X145" s="179">
        <v>32</v>
      </c>
      <c r="Y145" s="179">
        <v>35</v>
      </c>
      <c r="Z145" s="190">
        <v>48</v>
      </c>
      <c r="AA145" s="190">
        <v>39</v>
      </c>
      <c r="AB145" s="190">
        <v>51</v>
      </c>
      <c r="AC145" s="170">
        <v>457</v>
      </c>
      <c r="AD145" s="180">
        <v>48</v>
      </c>
      <c r="AE145" s="180">
        <v>45</v>
      </c>
      <c r="AF145" s="180">
        <v>51</v>
      </c>
      <c r="AG145" s="180">
        <v>30</v>
      </c>
      <c r="AH145" s="180">
        <v>48</v>
      </c>
      <c r="AI145" s="180">
        <v>48</v>
      </c>
      <c r="AJ145" s="180">
        <v>58</v>
      </c>
      <c r="AK145" s="180">
        <v>48</v>
      </c>
      <c r="AL145" s="180">
        <v>47</v>
      </c>
      <c r="AM145" s="240">
        <v>57</v>
      </c>
      <c r="AN145" s="240">
        <v>47</v>
      </c>
      <c r="AO145" s="240">
        <v>58</v>
      </c>
      <c r="AP145" s="138">
        <v>41</v>
      </c>
      <c r="AQ145" s="98">
        <v>30</v>
      </c>
      <c r="AR145" s="98">
        <v>60</v>
      </c>
      <c r="AS145" s="98">
        <v>41</v>
      </c>
      <c r="AT145" s="98">
        <v>52</v>
      </c>
      <c r="AU145" s="98">
        <v>43</v>
      </c>
      <c r="AV145" s="98">
        <v>55</v>
      </c>
      <c r="AW145" s="98">
        <v>54</v>
      </c>
      <c r="AX145" s="98">
        <v>44</v>
      </c>
      <c r="AY145" s="98">
        <v>46</v>
      </c>
      <c r="AZ145" s="98">
        <v>38</v>
      </c>
      <c r="BA145" s="98">
        <v>43</v>
      </c>
      <c r="BB145" s="138">
        <v>34</v>
      </c>
      <c r="BC145" s="98">
        <v>28</v>
      </c>
      <c r="BD145" s="98">
        <v>49</v>
      </c>
      <c r="BE145" s="98">
        <v>48</v>
      </c>
      <c r="BF145" s="98">
        <v>59</v>
      </c>
      <c r="BG145" s="98">
        <v>49</v>
      </c>
      <c r="BH145" s="98">
        <v>51</v>
      </c>
      <c r="BI145" s="98">
        <v>53</v>
      </c>
      <c r="BJ145" s="98">
        <v>59</v>
      </c>
      <c r="BK145" s="98">
        <v>63</v>
      </c>
      <c r="BL145" s="98">
        <v>61</v>
      </c>
      <c r="BM145" s="98">
        <v>52</v>
      </c>
      <c r="BN145" s="439">
        <f t="shared" si="50"/>
        <v>606</v>
      </c>
      <c r="BO145" s="98">
        <v>52</v>
      </c>
      <c r="BP145" s="98">
        <v>50</v>
      </c>
      <c r="BQ145" s="98">
        <v>53</v>
      </c>
      <c r="BR145" s="98">
        <v>45</v>
      </c>
      <c r="BS145" s="98">
        <v>58</v>
      </c>
      <c r="BT145" s="98">
        <v>42</v>
      </c>
      <c r="BU145" s="98">
        <v>67</v>
      </c>
      <c r="BV145" s="98">
        <v>50</v>
      </c>
      <c r="BW145" s="98">
        <v>67</v>
      </c>
      <c r="BX145" s="98">
        <v>76</v>
      </c>
      <c r="BY145" s="98">
        <v>64</v>
      </c>
      <c r="BZ145" s="98">
        <v>56</v>
      </c>
      <c r="CA145" s="478">
        <f t="shared" si="28"/>
        <v>680</v>
      </c>
      <c r="CB145" s="138">
        <v>51</v>
      </c>
      <c r="CC145" s="98">
        <v>38</v>
      </c>
      <c r="CD145" s="98">
        <v>60</v>
      </c>
      <c r="CE145" s="98">
        <v>55</v>
      </c>
      <c r="CF145" s="98">
        <v>49</v>
      </c>
      <c r="CG145" s="98">
        <v>56</v>
      </c>
      <c r="CH145" s="98">
        <v>63</v>
      </c>
      <c r="CI145" s="98">
        <v>48</v>
      </c>
      <c r="CJ145" s="98">
        <v>57</v>
      </c>
      <c r="CK145" s="98">
        <v>61</v>
      </c>
      <c r="CL145" s="98">
        <v>52</v>
      </c>
      <c r="CM145" s="243">
        <v>64</v>
      </c>
      <c r="CN145" s="439">
        <f t="shared" si="56"/>
        <v>654</v>
      </c>
      <c r="CO145" s="98">
        <v>60</v>
      </c>
      <c r="CP145" s="98">
        <v>32</v>
      </c>
      <c r="CQ145" s="98">
        <v>60</v>
      </c>
      <c r="CR145" s="98">
        <v>69</v>
      </c>
      <c r="CS145" s="98">
        <v>59</v>
      </c>
      <c r="CT145" s="98">
        <v>26</v>
      </c>
      <c r="CU145" s="98">
        <v>20</v>
      </c>
      <c r="CV145" s="98">
        <v>55</v>
      </c>
      <c r="CW145" s="98">
        <v>70</v>
      </c>
      <c r="CX145" s="98">
        <v>55</v>
      </c>
      <c r="CY145" s="98">
        <v>49</v>
      </c>
      <c r="CZ145" s="98">
        <v>48</v>
      </c>
      <c r="DA145" s="138">
        <v>58</v>
      </c>
      <c r="DB145" s="577">
        <f t="shared" ref="DB145:DB180" si="57">SUM($CB145)</f>
        <v>51</v>
      </c>
      <c r="DC145" s="491">
        <f t="shared" ref="DC145:DC180" si="58">SUM($CO145)</f>
        <v>60</v>
      </c>
      <c r="DD145" s="480">
        <f t="shared" ref="DD145:DD180" si="59">SUM($DA145)</f>
        <v>58</v>
      </c>
      <c r="DE145" s="365">
        <f t="shared" si="49"/>
        <v>-3.3333333333333326</v>
      </c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</row>
    <row r="146" spans="1:132" ht="20.100000000000001" customHeight="1" x14ac:dyDescent="0.25">
      <c r="A146" s="542"/>
      <c r="B146" s="172" t="s">
        <v>13</v>
      </c>
      <c r="C146" s="130" t="s">
        <v>134</v>
      </c>
      <c r="D146" s="186">
        <v>1</v>
      </c>
      <c r="E146" s="187">
        <v>1</v>
      </c>
      <c r="F146" s="187">
        <v>1</v>
      </c>
      <c r="G146" s="187">
        <v>1</v>
      </c>
      <c r="H146" s="187">
        <v>2</v>
      </c>
      <c r="I146" s="187">
        <v>2</v>
      </c>
      <c r="J146" s="187">
        <v>1</v>
      </c>
      <c r="K146" s="187">
        <v>2</v>
      </c>
      <c r="L146" s="187">
        <v>1</v>
      </c>
      <c r="M146" s="187">
        <v>1</v>
      </c>
      <c r="N146" s="187">
        <v>1</v>
      </c>
      <c r="O146" s="187">
        <v>1</v>
      </c>
      <c r="P146" s="170">
        <v>15</v>
      </c>
      <c r="Q146" s="179">
        <v>1</v>
      </c>
      <c r="R146" s="179">
        <v>1</v>
      </c>
      <c r="S146" s="179">
        <v>1</v>
      </c>
      <c r="T146" s="179">
        <v>1</v>
      </c>
      <c r="U146" s="179">
        <v>1</v>
      </c>
      <c r="V146" s="179">
        <v>1</v>
      </c>
      <c r="W146" s="179">
        <v>1</v>
      </c>
      <c r="X146" s="179">
        <v>1</v>
      </c>
      <c r="Y146" s="179">
        <v>1</v>
      </c>
      <c r="Z146" s="190">
        <v>1</v>
      </c>
      <c r="AA146" s="190">
        <v>1</v>
      </c>
      <c r="AB146" s="190">
        <v>1</v>
      </c>
      <c r="AC146" s="170">
        <v>12</v>
      </c>
      <c r="AD146" s="180">
        <v>1</v>
      </c>
      <c r="AE146" s="180">
        <v>1</v>
      </c>
      <c r="AF146" s="180">
        <v>1</v>
      </c>
      <c r="AG146" s="180">
        <v>1</v>
      </c>
      <c r="AH146" s="180">
        <v>1</v>
      </c>
      <c r="AI146" s="180">
        <v>1</v>
      </c>
      <c r="AJ146" s="180">
        <v>3</v>
      </c>
      <c r="AK146" s="180">
        <v>1</v>
      </c>
      <c r="AL146" s="180">
        <v>1</v>
      </c>
      <c r="AM146" s="240">
        <v>1</v>
      </c>
      <c r="AN146" s="240">
        <v>1</v>
      </c>
      <c r="AO146" s="240">
        <v>1</v>
      </c>
      <c r="AP146" s="138">
        <v>1</v>
      </c>
      <c r="AQ146" s="98">
        <v>1</v>
      </c>
      <c r="AR146" s="98">
        <v>1</v>
      </c>
      <c r="AS146" s="98">
        <v>1</v>
      </c>
      <c r="AT146" s="98">
        <v>2</v>
      </c>
      <c r="AU146" s="98">
        <v>1</v>
      </c>
      <c r="AV146" s="98">
        <v>1</v>
      </c>
      <c r="AW146" s="98">
        <v>1</v>
      </c>
      <c r="AX146" s="98">
        <v>0</v>
      </c>
      <c r="AY146" s="98">
        <v>2</v>
      </c>
      <c r="AZ146" s="98">
        <v>1</v>
      </c>
      <c r="BA146" s="98">
        <v>1</v>
      </c>
      <c r="BB146" s="138">
        <v>1</v>
      </c>
      <c r="BC146" s="98">
        <v>1</v>
      </c>
      <c r="BD146" s="98">
        <v>1</v>
      </c>
      <c r="BE146" s="98">
        <v>1</v>
      </c>
      <c r="BF146" s="98">
        <v>2</v>
      </c>
      <c r="BG146" s="98">
        <v>1</v>
      </c>
      <c r="BH146" s="98">
        <v>1</v>
      </c>
      <c r="BI146" s="98">
        <v>2</v>
      </c>
      <c r="BJ146" s="98">
        <v>3</v>
      </c>
      <c r="BK146" s="98">
        <v>2</v>
      </c>
      <c r="BL146" s="98">
        <v>1</v>
      </c>
      <c r="BM146" s="98">
        <v>1</v>
      </c>
      <c r="BN146" s="439">
        <f t="shared" si="50"/>
        <v>17</v>
      </c>
      <c r="BO146" s="98">
        <v>1</v>
      </c>
      <c r="BP146" s="98">
        <v>1</v>
      </c>
      <c r="BQ146" s="98">
        <v>1</v>
      </c>
      <c r="BR146" s="98">
        <v>1</v>
      </c>
      <c r="BS146" s="98">
        <v>1</v>
      </c>
      <c r="BT146" s="98">
        <v>1</v>
      </c>
      <c r="BU146" s="98">
        <v>1</v>
      </c>
      <c r="BV146" s="98">
        <v>1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8"/>
        <v>8</v>
      </c>
      <c r="CB146" s="13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0</v>
      </c>
      <c r="CL146" s="98">
        <v>0</v>
      </c>
      <c r="CM146" s="243">
        <v>0</v>
      </c>
      <c r="CN146" s="439">
        <f t="shared" si="56"/>
        <v>0</v>
      </c>
      <c r="CO146" s="98">
        <v>0</v>
      </c>
      <c r="CP146" s="98">
        <v>0</v>
      </c>
      <c r="CQ146" s="98">
        <v>0</v>
      </c>
      <c r="CR146" s="98">
        <v>0</v>
      </c>
      <c r="CS146" s="98">
        <v>0</v>
      </c>
      <c r="CT146" s="98">
        <v>0</v>
      </c>
      <c r="CU146" s="98">
        <v>0</v>
      </c>
      <c r="CV146" s="98">
        <v>0</v>
      </c>
      <c r="CW146" s="98">
        <v>0</v>
      </c>
      <c r="CX146" s="98">
        <v>0</v>
      </c>
      <c r="CY146" s="98">
        <v>0</v>
      </c>
      <c r="CZ146" s="98">
        <v>0</v>
      </c>
      <c r="DA146" s="138">
        <v>0</v>
      </c>
      <c r="DB146" s="577">
        <f t="shared" si="57"/>
        <v>0</v>
      </c>
      <c r="DC146" s="491">
        <f t="shared" si="58"/>
        <v>0</v>
      </c>
      <c r="DD146" s="480">
        <f t="shared" si="59"/>
        <v>0</v>
      </c>
      <c r="DE146" s="365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  <c r="DZ146" s="233"/>
      <c r="EA146" s="233"/>
      <c r="EB146" s="233"/>
    </row>
    <row r="147" spans="1:132" ht="20.100000000000001" customHeight="1" x14ac:dyDescent="0.25">
      <c r="A147" s="542"/>
      <c r="B147" s="172" t="s">
        <v>14</v>
      </c>
      <c r="C147" s="130" t="s">
        <v>135</v>
      </c>
      <c r="D147" s="186">
        <v>0</v>
      </c>
      <c r="E147" s="187">
        <v>0</v>
      </c>
      <c r="F147" s="187">
        <v>0</v>
      </c>
      <c r="G147" s="187">
        <v>0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70">
        <v>0</v>
      </c>
      <c r="Q147" s="179">
        <v>0</v>
      </c>
      <c r="R147" s="179">
        <v>0</v>
      </c>
      <c r="S147" s="179">
        <v>0</v>
      </c>
      <c r="T147" s="179">
        <v>0</v>
      </c>
      <c r="U147" s="179">
        <v>0</v>
      </c>
      <c r="V147" s="179">
        <v>0</v>
      </c>
      <c r="W147" s="179">
        <v>0</v>
      </c>
      <c r="X147" s="179">
        <v>0</v>
      </c>
      <c r="Y147" s="179">
        <v>0</v>
      </c>
      <c r="Z147" s="190">
        <v>0</v>
      </c>
      <c r="AA147" s="190">
        <v>0</v>
      </c>
      <c r="AB147" s="190">
        <v>0</v>
      </c>
      <c r="AC147" s="170">
        <v>0</v>
      </c>
      <c r="AD147" s="180">
        <v>0</v>
      </c>
      <c r="AE147" s="180">
        <v>0</v>
      </c>
      <c r="AF147" s="180">
        <v>0</v>
      </c>
      <c r="AG147" s="180">
        <v>0</v>
      </c>
      <c r="AH147" s="180">
        <v>0</v>
      </c>
      <c r="AI147" s="180">
        <v>0</v>
      </c>
      <c r="AJ147" s="180">
        <v>0</v>
      </c>
      <c r="AK147" s="180">
        <v>0</v>
      </c>
      <c r="AL147" s="180">
        <v>0</v>
      </c>
      <c r="AM147" s="240">
        <v>0</v>
      </c>
      <c r="AN147" s="240">
        <v>0</v>
      </c>
      <c r="AO147" s="240">
        <v>0</v>
      </c>
      <c r="AP147" s="13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8">
        <v>0</v>
      </c>
      <c r="AY147" s="98">
        <v>0</v>
      </c>
      <c r="AZ147" s="98">
        <v>0</v>
      </c>
      <c r="BA147" s="98">
        <v>0</v>
      </c>
      <c r="BB147" s="13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439">
        <f t="shared" si="50"/>
        <v>0</v>
      </c>
      <c r="BO147" s="98">
        <v>0</v>
      </c>
      <c r="BP147" s="98">
        <v>0</v>
      </c>
      <c r="BQ147" s="98">
        <v>0</v>
      </c>
      <c r="BR147" s="98">
        <v>0</v>
      </c>
      <c r="BS147" s="98">
        <v>0</v>
      </c>
      <c r="BT147" s="98">
        <v>0</v>
      </c>
      <c r="BU147" s="98">
        <v>0</v>
      </c>
      <c r="BV147" s="98">
        <v>0</v>
      </c>
      <c r="BW147" s="98">
        <v>0</v>
      </c>
      <c r="BX147" s="98">
        <v>0</v>
      </c>
      <c r="BY147" s="98">
        <v>0</v>
      </c>
      <c r="BZ147" s="98">
        <v>0</v>
      </c>
      <c r="CA147" s="478">
        <f t="shared" si="28"/>
        <v>0</v>
      </c>
      <c r="CB147" s="138">
        <v>0</v>
      </c>
      <c r="CC147" s="98">
        <v>0</v>
      </c>
      <c r="CD147" s="98">
        <v>0</v>
      </c>
      <c r="CE147" s="98">
        <v>0</v>
      </c>
      <c r="CF147" s="98">
        <v>0</v>
      </c>
      <c r="CG147" s="98">
        <v>0</v>
      </c>
      <c r="CH147" s="98">
        <v>0</v>
      </c>
      <c r="CI147" s="98">
        <v>0</v>
      </c>
      <c r="CJ147" s="98">
        <v>0</v>
      </c>
      <c r="CK147" s="98">
        <v>0</v>
      </c>
      <c r="CL147" s="98">
        <v>0</v>
      </c>
      <c r="CM147" s="243">
        <v>0</v>
      </c>
      <c r="CN147" s="439">
        <f t="shared" si="56"/>
        <v>0</v>
      </c>
      <c r="CO147" s="98">
        <v>0</v>
      </c>
      <c r="CP147" s="98">
        <v>0</v>
      </c>
      <c r="CQ147" s="98">
        <v>0</v>
      </c>
      <c r="CR147" s="98">
        <v>0</v>
      </c>
      <c r="CS147" s="98">
        <v>0</v>
      </c>
      <c r="CT147" s="98">
        <v>0</v>
      </c>
      <c r="CU147" s="98">
        <v>0</v>
      </c>
      <c r="CV147" s="98">
        <v>0</v>
      </c>
      <c r="CW147" s="98">
        <v>0</v>
      </c>
      <c r="CX147" s="98">
        <v>0</v>
      </c>
      <c r="CY147" s="98">
        <v>0</v>
      </c>
      <c r="CZ147" s="98">
        <v>0</v>
      </c>
      <c r="DA147" s="138">
        <v>0</v>
      </c>
      <c r="DB147" s="577">
        <f t="shared" si="57"/>
        <v>0</v>
      </c>
      <c r="DC147" s="491">
        <f t="shared" si="58"/>
        <v>0</v>
      </c>
      <c r="DD147" s="480">
        <f t="shared" si="59"/>
        <v>0</v>
      </c>
      <c r="DE147" s="365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  <c r="DW147" s="233"/>
      <c r="DX147" s="233"/>
      <c r="DY147" s="233"/>
      <c r="DZ147" s="233"/>
      <c r="EA147" s="233"/>
      <c r="EB147" s="233"/>
    </row>
    <row r="148" spans="1:132" ht="20.100000000000001" customHeight="1" x14ac:dyDescent="0.25">
      <c r="A148" s="542"/>
      <c r="B148" s="172" t="s">
        <v>15</v>
      </c>
      <c r="C148" s="173" t="s">
        <v>16</v>
      </c>
      <c r="D148" s="186">
        <v>0</v>
      </c>
      <c r="E148" s="187">
        <v>0</v>
      </c>
      <c r="F148" s="187">
        <v>1</v>
      </c>
      <c r="G148" s="187">
        <v>1</v>
      </c>
      <c r="H148" s="187">
        <v>2</v>
      </c>
      <c r="I148" s="187">
        <v>0</v>
      </c>
      <c r="J148" s="187">
        <v>0</v>
      </c>
      <c r="K148" s="187">
        <v>0</v>
      </c>
      <c r="L148" s="187">
        <v>0</v>
      </c>
      <c r="M148" s="187">
        <v>1</v>
      </c>
      <c r="N148" s="187">
        <v>0</v>
      </c>
      <c r="O148" s="187">
        <v>0</v>
      </c>
      <c r="P148" s="170">
        <v>5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12</v>
      </c>
      <c r="AB148" s="190">
        <v>148</v>
      </c>
      <c r="AC148" s="170">
        <v>160</v>
      </c>
      <c r="AD148" s="180">
        <v>5</v>
      </c>
      <c r="AE148" s="180">
        <v>2</v>
      </c>
      <c r="AF148" s="180">
        <v>3</v>
      </c>
      <c r="AG148" s="180">
        <v>4</v>
      </c>
      <c r="AH148" s="180">
        <v>18</v>
      </c>
      <c r="AI148" s="180">
        <v>5</v>
      </c>
      <c r="AJ148" s="180">
        <v>24</v>
      </c>
      <c r="AK148" s="180">
        <v>58</v>
      </c>
      <c r="AL148" s="180">
        <v>21</v>
      </c>
      <c r="AM148" s="240">
        <v>5</v>
      </c>
      <c r="AN148" s="240">
        <v>1</v>
      </c>
      <c r="AO148" s="24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1</v>
      </c>
      <c r="BC148" s="98">
        <v>4</v>
      </c>
      <c r="BD148" s="98">
        <v>2</v>
      </c>
      <c r="BE148" s="98">
        <v>1</v>
      </c>
      <c r="BF148" s="98">
        <v>0</v>
      </c>
      <c r="BG148" s="98">
        <v>1</v>
      </c>
      <c r="BH148" s="98">
        <v>1</v>
      </c>
      <c r="BI148" s="98">
        <v>0</v>
      </c>
      <c r="BJ148" s="98">
        <v>0</v>
      </c>
      <c r="BK148" s="98">
        <v>2</v>
      </c>
      <c r="BL148" s="98">
        <v>2</v>
      </c>
      <c r="BM148" s="98">
        <v>0</v>
      </c>
      <c r="BN148" s="439">
        <f t="shared" si="50"/>
        <v>14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0</v>
      </c>
      <c r="BX148" s="98">
        <v>0</v>
      </c>
      <c r="BY148" s="98">
        <v>0</v>
      </c>
      <c r="BZ148" s="98">
        <v>0</v>
      </c>
      <c r="CA148" s="478">
        <f t="shared" si="28"/>
        <v>0</v>
      </c>
      <c r="CB148" s="138">
        <v>0</v>
      </c>
      <c r="CC148" s="98">
        <v>0</v>
      </c>
      <c r="CD148" s="98">
        <v>0</v>
      </c>
      <c r="CE148" s="98">
        <v>0</v>
      </c>
      <c r="CF148" s="98">
        <v>0</v>
      </c>
      <c r="CG148" s="98">
        <v>0</v>
      </c>
      <c r="CH148" s="98">
        <v>0</v>
      </c>
      <c r="CI148" s="98">
        <v>0</v>
      </c>
      <c r="CJ148" s="98">
        <v>0</v>
      </c>
      <c r="CK148" s="98">
        <v>2</v>
      </c>
      <c r="CL148" s="98">
        <v>0</v>
      </c>
      <c r="CM148" s="243">
        <v>0</v>
      </c>
      <c r="CN148" s="439">
        <f t="shared" si="56"/>
        <v>2</v>
      </c>
      <c r="CO148" s="98">
        <v>0</v>
      </c>
      <c r="CP148" s="98">
        <v>0</v>
      </c>
      <c r="CQ148" s="98">
        <v>0</v>
      </c>
      <c r="CR148" s="98">
        <v>0</v>
      </c>
      <c r="CS148" s="98">
        <v>0</v>
      </c>
      <c r="CT148" s="98">
        <v>0</v>
      </c>
      <c r="CU148" s="98">
        <v>0</v>
      </c>
      <c r="CV148" s="98">
        <v>0</v>
      </c>
      <c r="CW148" s="98">
        <v>0</v>
      </c>
      <c r="CX148" s="98">
        <v>0</v>
      </c>
      <c r="CY148" s="98">
        <v>0</v>
      </c>
      <c r="CZ148" s="98">
        <v>0</v>
      </c>
      <c r="DA148" s="138">
        <v>0</v>
      </c>
      <c r="DB148" s="577">
        <f t="shared" si="57"/>
        <v>0</v>
      </c>
      <c r="DC148" s="491">
        <f t="shared" si="58"/>
        <v>0</v>
      </c>
      <c r="DD148" s="480">
        <f t="shared" si="59"/>
        <v>0</v>
      </c>
      <c r="DE148" s="365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3"/>
      <c r="EB148" s="233"/>
    </row>
    <row r="149" spans="1:132" ht="20.100000000000001" customHeight="1" x14ac:dyDescent="0.25">
      <c r="A149" s="542"/>
      <c r="B149" s="172" t="s">
        <v>19</v>
      </c>
      <c r="C149" s="173" t="s">
        <v>20</v>
      </c>
      <c r="D149" s="186">
        <v>258</v>
      </c>
      <c r="E149" s="187">
        <v>208</v>
      </c>
      <c r="F149" s="187">
        <v>237</v>
      </c>
      <c r="G149" s="187">
        <v>235</v>
      </c>
      <c r="H149" s="187">
        <v>218</v>
      </c>
      <c r="I149" s="187">
        <v>224</v>
      </c>
      <c r="J149" s="187">
        <v>253</v>
      </c>
      <c r="K149" s="187">
        <v>234</v>
      </c>
      <c r="L149" s="187">
        <v>248</v>
      </c>
      <c r="M149" s="187">
        <v>231</v>
      </c>
      <c r="N149" s="187">
        <v>234</v>
      </c>
      <c r="O149" s="187">
        <v>260</v>
      </c>
      <c r="P149" s="170">
        <v>2840</v>
      </c>
      <c r="Q149" s="179">
        <v>214</v>
      </c>
      <c r="R149" s="179">
        <v>207</v>
      </c>
      <c r="S149" s="179">
        <v>263</v>
      </c>
      <c r="T149" s="179">
        <v>254</v>
      </c>
      <c r="U149" s="179">
        <v>246</v>
      </c>
      <c r="V149" s="179">
        <v>226</v>
      </c>
      <c r="W149" s="179">
        <v>238</v>
      </c>
      <c r="X149" s="179">
        <v>238</v>
      </c>
      <c r="Y149" s="179">
        <v>246</v>
      </c>
      <c r="Z149" s="190">
        <v>233</v>
      </c>
      <c r="AA149" s="190">
        <v>238</v>
      </c>
      <c r="AB149" s="190">
        <v>250</v>
      </c>
      <c r="AC149" s="170">
        <v>2853</v>
      </c>
      <c r="AD149" s="180">
        <v>227</v>
      </c>
      <c r="AE149" s="180">
        <v>235</v>
      </c>
      <c r="AF149" s="180">
        <v>237</v>
      </c>
      <c r="AG149" s="180">
        <v>249</v>
      </c>
      <c r="AH149" s="180">
        <v>264</v>
      </c>
      <c r="AI149" s="180">
        <v>254</v>
      </c>
      <c r="AJ149" s="180">
        <v>276</v>
      </c>
      <c r="AK149" s="180">
        <v>409</v>
      </c>
      <c r="AL149" s="180">
        <v>401</v>
      </c>
      <c r="AM149" s="240">
        <v>342</v>
      </c>
      <c r="AN149" s="240">
        <v>385</v>
      </c>
      <c r="AO149" s="240">
        <v>385</v>
      </c>
      <c r="AP149" s="138">
        <v>350</v>
      </c>
      <c r="AQ149" s="98">
        <v>368</v>
      </c>
      <c r="AR149" s="98">
        <v>416</v>
      </c>
      <c r="AS149" s="98">
        <v>364</v>
      </c>
      <c r="AT149" s="98">
        <v>437</v>
      </c>
      <c r="AU149" s="98">
        <v>380</v>
      </c>
      <c r="AV149" s="98">
        <v>409</v>
      </c>
      <c r="AW149" s="98">
        <v>418</v>
      </c>
      <c r="AX149" s="98">
        <v>391</v>
      </c>
      <c r="AY149" s="98">
        <v>462</v>
      </c>
      <c r="AZ149" s="98">
        <v>386</v>
      </c>
      <c r="BA149" s="98">
        <v>416</v>
      </c>
      <c r="BB149" s="138">
        <v>403</v>
      </c>
      <c r="BC149" s="98">
        <v>351</v>
      </c>
      <c r="BD149" s="98">
        <v>379</v>
      </c>
      <c r="BE149" s="98">
        <v>442</v>
      </c>
      <c r="BF149" s="98">
        <v>446</v>
      </c>
      <c r="BG149" s="98">
        <v>403</v>
      </c>
      <c r="BH149" s="98">
        <v>467</v>
      </c>
      <c r="BI149" s="98">
        <v>453</v>
      </c>
      <c r="BJ149" s="98">
        <v>442</v>
      </c>
      <c r="BK149" s="98">
        <v>476</v>
      </c>
      <c r="BL149" s="98">
        <v>448</v>
      </c>
      <c r="BM149" s="98">
        <v>453</v>
      </c>
      <c r="BN149" s="439">
        <f t="shared" si="50"/>
        <v>5163</v>
      </c>
      <c r="BO149" s="98">
        <v>433</v>
      </c>
      <c r="BP149" s="98">
        <v>437</v>
      </c>
      <c r="BQ149" s="98">
        <v>404</v>
      </c>
      <c r="BR149" s="98">
        <v>474</v>
      </c>
      <c r="BS149" s="98">
        <v>448</v>
      </c>
      <c r="BT149" s="98">
        <v>444</v>
      </c>
      <c r="BU149" s="98">
        <v>487</v>
      </c>
      <c r="BV149" s="98">
        <v>451</v>
      </c>
      <c r="BW149" s="98">
        <v>502</v>
      </c>
      <c r="BX149" s="98">
        <v>504</v>
      </c>
      <c r="BY149" s="98">
        <v>412</v>
      </c>
      <c r="BZ149" s="98">
        <v>495</v>
      </c>
      <c r="CA149" s="478">
        <f t="shared" si="28"/>
        <v>5491</v>
      </c>
      <c r="CB149" s="138">
        <v>412</v>
      </c>
      <c r="CC149" s="98">
        <v>367</v>
      </c>
      <c r="CD149" s="98">
        <v>461</v>
      </c>
      <c r="CE149" s="98">
        <v>480</v>
      </c>
      <c r="CF149" s="98">
        <v>421</v>
      </c>
      <c r="CG149" s="98">
        <v>415</v>
      </c>
      <c r="CH149" s="98">
        <v>483</v>
      </c>
      <c r="CI149" s="98">
        <v>419</v>
      </c>
      <c r="CJ149" s="98">
        <v>462</v>
      </c>
      <c r="CK149" s="98">
        <v>454</v>
      </c>
      <c r="CL149" s="98">
        <v>442</v>
      </c>
      <c r="CM149" s="243">
        <v>475</v>
      </c>
      <c r="CN149" s="439">
        <f t="shared" si="56"/>
        <v>5291</v>
      </c>
      <c r="CO149" s="98">
        <v>408</v>
      </c>
      <c r="CP149" s="98">
        <v>389</v>
      </c>
      <c r="CQ149" s="98">
        <v>481</v>
      </c>
      <c r="CR149" s="98">
        <v>458</v>
      </c>
      <c r="CS149" s="98">
        <v>435</v>
      </c>
      <c r="CT149" s="98">
        <v>479</v>
      </c>
      <c r="CU149" s="98">
        <v>469</v>
      </c>
      <c r="CV149" s="98">
        <v>490</v>
      </c>
      <c r="CW149" s="98">
        <v>471</v>
      </c>
      <c r="CX149" s="98">
        <v>496</v>
      </c>
      <c r="CY149" s="98">
        <v>466</v>
      </c>
      <c r="CZ149" s="98">
        <v>477</v>
      </c>
      <c r="DA149" s="138">
        <v>466</v>
      </c>
      <c r="DB149" s="577">
        <f t="shared" si="57"/>
        <v>412</v>
      </c>
      <c r="DC149" s="491">
        <f t="shared" si="58"/>
        <v>408</v>
      </c>
      <c r="DD149" s="480">
        <f t="shared" si="59"/>
        <v>466</v>
      </c>
      <c r="DE149" s="365">
        <f t="shared" ref="DE149:DE153" si="60">((DD149/DC149)-1)*100</f>
        <v>14.215686274509798</v>
      </c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3"/>
      <c r="EB149" s="233"/>
    </row>
    <row r="150" spans="1:132" ht="20.100000000000001" customHeight="1" x14ac:dyDescent="0.25">
      <c r="A150" s="542"/>
      <c r="B150" s="110" t="s">
        <v>26</v>
      </c>
      <c r="C150" s="130" t="s">
        <v>124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0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29</v>
      </c>
      <c r="BX150" s="98">
        <v>56</v>
      </c>
      <c r="BY150" s="98">
        <v>28</v>
      </c>
      <c r="BZ150" s="98">
        <v>23</v>
      </c>
      <c r="CA150" s="478">
        <f t="shared" si="28"/>
        <v>136</v>
      </c>
      <c r="CB150" s="138">
        <v>34</v>
      </c>
      <c r="CC150" s="98">
        <v>8</v>
      </c>
      <c r="CD150" s="98">
        <v>1</v>
      </c>
      <c r="CE150" s="98">
        <v>2</v>
      </c>
      <c r="CF150" s="98">
        <v>1</v>
      </c>
      <c r="CG150" s="98">
        <v>0</v>
      </c>
      <c r="CH150" s="98">
        <v>3</v>
      </c>
      <c r="CI150" s="98">
        <v>10</v>
      </c>
      <c r="CJ150" s="98">
        <v>4</v>
      </c>
      <c r="CK150" s="98">
        <v>7</v>
      </c>
      <c r="CL150" s="98">
        <v>8</v>
      </c>
      <c r="CM150" s="243">
        <v>23</v>
      </c>
      <c r="CN150" s="439">
        <f t="shared" si="56"/>
        <v>101</v>
      </c>
      <c r="CO150" s="98">
        <v>7</v>
      </c>
      <c r="CP150" s="98">
        <v>15</v>
      </c>
      <c r="CQ150" s="98">
        <v>26</v>
      </c>
      <c r="CR150" s="98">
        <v>18</v>
      </c>
      <c r="CS150" s="98">
        <v>22</v>
      </c>
      <c r="CT150" s="98">
        <v>20</v>
      </c>
      <c r="CU150" s="98">
        <v>25</v>
      </c>
      <c r="CV150" s="98">
        <v>34</v>
      </c>
      <c r="CW150" s="98">
        <v>29</v>
      </c>
      <c r="CX150" s="98">
        <v>25</v>
      </c>
      <c r="CY150" s="98">
        <v>38</v>
      </c>
      <c r="CZ150" s="98">
        <v>19</v>
      </c>
      <c r="DA150" s="138">
        <v>13</v>
      </c>
      <c r="DB150" s="577">
        <f t="shared" si="57"/>
        <v>34</v>
      </c>
      <c r="DC150" s="491">
        <f t="shared" si="58"/>
        <v>7</v>
      </c>
      <c r="DD150" s="480">
        <f t="shared" si="59"/>
        <v>13</v>
      </c>
      <c r="DE150" s="365">
        <f t="shared" si="60"/>
        <v>85.714285714285722</v>
      </c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  <c r="DV150" s="233"/>
      <c r="DW150" s="233"/>
      <c r="DX150" s="233"/>
      <c r="DY150" s="233"/>
      <c r="DZ150" s="233"/>
      <c r="EA150" s="233"/>
      <c r="EB150" s="233"/>
    </row>
    <row r="151" spans="1:132" ht="20.100000000000001" customHeight="1" x14ac:dyDescent="0.25">
      <c r="A151" s="542"/>
      <c r="B151" s="110" t="s">
        <v>150</v>
      </c>
      <c r="C151" s="130" t="s">
        <v>154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305</v>
      </c>
      <c r="CA151" s="478">
        <f t="shared" si="28"/>
        <v>305</v>
      </c>
      <c r="CB151" s="138">
        <v>301</v>
      </c>
      <c r="CC151" s="98">
        <v>279</v>
      </c>
      <c r="CD151" s="98">
        <v>322</v>
      </c>
      <c r="CE151" s="98">
        <v>289</v>
      </c>
      <c r="CF151" s="98">
        <v>292</v>
      </c>
      <c r="CG151" s="98">
        <v>312</v>
      </c>
      <c r="CH151" s="98">
        <v>340</v>
      </c>
      <c r="CI151" s="98">
        <v>331</v>
      </c>
      <c r="CJ151" s="98">
        <v>333</v>
      </c>
      <c r="CK151" s="98">
        <v>347</v>
      </c>
      <c r="CL151" s="98">
        <v>302</v>
      </c>
      <c r="CM151" s="243">
        <v>338</v>
      </c>
      <c r="CN151" s="439">
        <f t="shared" si="56"/>
        <v>3786</v>
      </c>
      <c r="CO151" s="98">
        <v>281</v>
      </c>
      <c r="CP151" s="98">
        <v>264</v>
      </c>
      <c r="CQ151" s="98">
        <v>311</v>
      </c>
      <c r="CR151" s="98">
        <v>293</v>
      </c>
      <c r="CS151" s="98">
        <v>306</v>
      </c>
      <c r="CT151" s="98">
        <v>311</v>
      </c>
      <c r="CU151" s="98">
        <v>297</v>
      </c>
      <c r="CV151" s="98">
        <v>332</v>
      </c>
      <c r="CW151" s="98">
        <v>327</v>
      </c>
      <c r="CX151" s="98">
        <v>312</v>
      </c>
      <c r="CY151" s="98">
        <v>316</v>
      </c>
      <c r="CZ151" s="98">
        <v>325</v>
      </c>
      <c r="DA151" s="138">
        <v>307</v>
      </c>
      <c r="DB151" s="577">
        <f t="shared" si="57"/>
        <v>301</v>
      </c>
      <c r="DC151" s="491">
        <f t="shared" si="58"/>
        <v>281</v>
      </c>
      <c r="DD151" s="480">
        <f t="shared" si="59"/>
        <v>307</v>
      </c>
      <c r="DE151" s="365">
        <f t="shared" si="60"/>
        <v>9.2526690391458999</v>
      </c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  <c r="DV151" s="233"/>
      <c r="DW151" s="233"/>
      <c r="DX151" s="233"/>
      <c r="DY151" s="233"/>
      <c r="DZ151" s="233"/>
      <c r="EA151" s="233"/>
      <c r="EB151" s="233"/>
    </row>
    <row r="152" spans="1:132" ht="20.100000000000001" customHeight="1" x14ac:dyDescent="0.25">
      <c r="A152" s="542"/>
      <c r="B152" s="110" t="s">
        <v>148</v>
      </c>
      <c r="C152" s="130" t="s">
        <v>153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50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66</v>
      </c>
      <c r="CA152" s="478">
        <f t="shared" si="28"/>
        <v>66</v>
      </c>
      <c r="CB152" s="138">
        <v>59</v>
      </c>
      <c r="CC152" s="98">
        <v>57</v>
      </c>
      <c r="CD152" s="98">
        <v>73</v>
      </c>
      <c r="CE152" s="98">
        <v>65</v>
      </c>
      <c r="CF152" s="98">
        <v>66</v>
      </c>
      <c r="CG152" s="98">
        <v>84</v>
      </c>
      <c r="CH152" s="98">
        <v>82</v>
      </c>
      <c r="CI152" s="98">
        <v>64</v>
      </c>
      <c r="CJ152" s="98">
        <v>69</v>
      </c>
      <c r="CK152" s="98">
        <v>65</v>
      </c>
      <c r="CL152" s="98">
        <v>52</v>
      </c>
      <c r="CM152" s="243">
        <v>58</v>
      </c>
      <c r="CN152" s="439">
        <f t="shared" si="56"/>
        <v>794</v>
      </c>
      <c r="CO152" s="98">
        <v>75</v>
      </c>
      <c r="CP152" s="98">
        <v>70</v>
      </c>
      <c r="CQ152" s="98">
        <v>67</v>
      </c>
      <c r="CR152" s="98">
        <v>56</v>
      </c>
      <c r="CS152" s="98">
        <v>56</v>
      </c>
      <c r="CT152" s="98">
        <v>61</v>
      </c>
      <c r="CU152" s="98">
        <v>58</v>
      </c>
      <c r="CV152" s="98">
        <v>63</v>
      </c>
      <c r="CW152" s="98">
        <v>51</v>
      </c>
      <c r="CX152" s="98">
        <v>52</v>
      </c>
      <c r="CY152" s="98">
        <v>53</v>
      </c>
      <c r="CZ152" s="98">
        <v>67</v>
      </c>
      <c r="DA152" s="138">
        <v>52</v>
      </c>
      <c r="DB152" s="577">
        <f t="shared" si="57"/>
        <v>59</v>
      </c>
      <c r="DC152" s="491">
        <f t="shared" si="58"/>
        <v>75</v>
      </c>
      <c r="DD152" s="480">
        <f t="shared" si="59"/>
        <v>52</v>
      </c>
      <c r="DE152" s="365">
        <f t="shared" si="60"/>
        <v>-30.666666666666664</v>
      </c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  <c r="DV152" s="233"/>
      <c r="DW152" s="233"/>
      <c r="DX152" s="233"/>
      <c r="DY152" s="233"/>
      <c r="DZ152" s="233"/>
      <c r="EA152" s="233"/>
      <c r="EB152" s="233"/>
    </row>
    <row r="153" spans="1:132" ht="20.100000000000001" customHeight="1" x14ac:dyDescent="0.25">
      <c r="A153" s="542"/>
      <c r="B153" s="110" t="s">
        <v>151</v>
      </c>
      <c r="C153" s="130" t="s">
        <v>155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50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50</v>
      </c>
      <c r="CA153" s="478">
        <f t="shared" si="28"/>
        <v>50</v>
      </c>
      <c r="CB153" s="138">
        <v>45</v>
      </c>
      <c r="CC153" s="98">
        <v>33</v>
      </c>
      <c r="CD153" s="98">
        <v>25</v>
      </c>
      <c r="CE153" s="98">
        <v>30</v>
      </c>
      <c r="CF153" s="98">
        <v>27</v>
      </c>
      <c r="CG153" s="98">
        <v>25</v>
      </c>
      <c r="CH153" s="98">
        <v>25</v>
      </c>
      <c r="CI153" s="98">
        <v>28</v>
      </c>
      <c r="CJ153" s="98">
        <v>25</v>
      </c>
      <c r="CK153" s="98">
        <v>27</v>
      </c>
      <c r="CL153" s="98">
        <v>25</v>
      </c>
      <c r="CM153" s="243">
        <v>17</v>
      </c>
      <c r="CN153" s="439">
        <f t="shared" si="56"/>
        <v>332</v>
      </c>
      <c r="CO153" s="98">
        <v>24</v>
      </c>
      <c r="CP153" s="98">
        <v>32</v>
      </c>
      <c r="CQ153" s="98">
        <v>25</v>
      </c>
      <c r="CR153" s="98">
        <v>27</v>
      </c>
      <c r="CS153" s="98">
        <v>23</v>
      </c>
      <c r="CT153" s="98">
        <v>11</v>
      </c>
      <c r="CU153" s="98">
        <v>13</v>
      </c>
      <c r="CV153" s="98">
        <v>13</v>
      </c>
      <c r="CW153" s="98">
        <v>10</v>
      </c>
      <c r="CX153" s="98">
        <v>14</v>
      </c>
      <c r="CY153" s="98">
        <v>6</v>
      </c>
      <c r="CZ153" s="98">
        <v>6</v>
      </c>
      <c r="DA153" s="138">
        <v>9</v>
      </c>
      <c r="DB153" s="577">
        <f t="shared" si="57"/>
        <v>45</v>
      </c>
      <c r="DC153" s="491">
        <f t="shared" si="58"/>
        <v>24</v>
      </c>
      <c r="DD153" s="480">
        <f t="shared" si="59"/>
        <v>9</v>
      </c>
      <c r="DE153" s="365">
        <f t="shared" si="60"/>
        <v>-62.5</v>
      </c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  <c r="DV153" s="233"/>
      <c r="DW153" s="233"/>
      <c r="DX153" s="233"/>
      <c r="DY153" s="233"/>
      <c r="DZ153" s="233"/>
      <c r="EA153" s="233"/>
      <c r="EB153" s="233"/>
    </row>
    <row r="154" spans="1:132" ht="20.100000000000001" customHeight="1" x14ac:dyDescent="0.25">
      <c r="A154" s="542"/>
      <c r="B154" s="110" t="s">
        <v>123</v>
      </c>
      <c r="C154" s="130" t="s">
        <v>125</v>
      </c>
      <c r="D154" s="186">
        <v>0</v>
      </c>
      <c r="E154" s="187">
        <v>0</v>
      </c>
      <c r="F154" s="187">
        <v>0</v>
      </c>
      <c r="G154" s="187">
        <v>0</v>
      </c>
      <c r="H154" s="187">
        <v>0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70">
        <v>0</v>
      </c>
      <c r="Q154" s="179">
        <v>0</v>
      </c>
      <c r="R154" s="179">
        <v>0</v>
      </c>
      <c r="S154" s="179">
        <v>0</v>
      </c>
      <c r="T154" s="179">
        <v>0</v>
      </c>
      <c r="U154" s="179">
        <v>0</v>
      </c>
      <c r="V154" s="179">
        <v>0</v>
      </c>
      <c r="W154" s="179">
        <v>0</v>
      </c>
      <c r="X154" s="179">
        <v>0</v>
      </c>
      <c r="Y154" s="179">
        <v>0</v>
      </c>
      <c r="Z154" s="190">
        <v>0</v>
      </c>
      <c r="AA154" s="190">
        <v>0</v>
      </c>
      <c r="AB154" s="190">
        <v>0</v>
      </c>
      <c r="AC154" s="170">
        <v>0</v>
      </c>
      <c r="AD154" s="180">
        <v>0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80">
        <v>0</v>
      </c>
      <c r="AK154" s="180">
        <v>0</v>
      </c>
      <c r="AL154" s="180">
        <v>0</v>
      </c>
      <c r="AM154" s="180">
        <v>0</v>
      </c>
      <c r="AN154" s="180">
        <v>0</v>
      </c>
      <c r="AO154" s="180">
        <v>0</v>
      </c>
      <c r="AP154" s="13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9">
        <f t="shared" si="50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</v>
      </c>
      <c r="BX154" s="98">
        <v>1</v>
      </c>
      <c r="BY154" s="98">
        <v>1</v>
      </c>
      <c r="BZ154" s="98">
        <v>2</v>
      </c>
      <c r="CA154" s="478">
        <f t="shared" si="28"/>
        <v>6</v>
      </c>
      <c r="CB154" s="138">
        <v>1</v>
      </c>
      <c r="CC154" s="98">
        <v>1</v>
      </c>
      <c r="CD154" s="98">
        <v>1</v>
      </c>
      <c r="CE154" s="98">
        <v>1</v>
      </c>
      <c r="CF154" s="98">
        <v>1</v>
      </c>
      <c r="CG154" s="98">
        <v>1</v>
      </c>
      <c r="CH154" s="98">
        <v>1</v>
      </c>
      <c r="CI154" s="98">
        <v>1</v>
      </c>
      <c r="CJ154" s="98">
        <v>2</v>
      </c>
      <c r="CK154" s="98">
        <v>1</v>
      </c>
      <c r="CL154" s="98">
        <v>1</v>
      </c>
      <c r="CM154" s="243">
        <v>1</v>
      </c>
      <c r="CN154" s="439">
        <f t="shared" si="56"/>
        <v>13</v>
      </c>
      <c r="CO154" s="98">
        <v>1</v>
      </c>
      <c r="CP154" s="98">
        <v>1</v>
      </c>
      <c r="CQ154" s="98">
        <v>1</v>
      </c>
      <c r="CR154" s="98">
        <v>1</v>
      </c>
      <c r="CS154" s="98">
        <v>1</v>
      </c>
      <c r="CT154" s="98">
        <v>1</v>
      </c>
      <c r="CU154" s="98">
        <v>1</v>
      </c>
      <c r="CV154" s="98">
        <v>1</v>
      </c>
      <c r="CW154" s="98">
        <v>2</v>
      </c>
      <c r="CX154" s="98">
        <v>1</v>
      </c>
      <c r="CY154" s="98">
        <v>1</v>
      </c>
      <c r="CZ154" s="98">
        <v>1</v>
      </c>
      <c r="DA154" s="138">
        <v>1</v>
      </c>
      <c r="DB154" s="577">
        <f t="shared" si="57"/>
        <v>1</v>
      </c>
      <c r="DC154" s="491">
        <f t="shared" si="58"/>
        <v>1</v>
      </c>
      <c r="DD154" s="480">
        <f t="shared" si="59"/>
        <v>1</v>
      </c>
      <c r="DE154" s="365">
        <f t="shared" ref="DE154" si="61">((DD154/DC154)-1)*100</f>
        <v>0</v>
      </c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  <c r="DV154" s="233"/>
      <c r="DW154" s="233"/>
      <c r="DX154" s="233"/>
      <c r="DY154" s="233"/>
      <c r="DZ154" s="233"/>
      <c r="EA154" s="233"/>
      <c r="EB154" s="233"/>
    </row>
    <row r="155" spans="1:132" ht="20.100000000000001" customHeight="1" x14ac:dyDescent="0.25">
      <c r="A155" s="542"/>
      <c r="B155" s="110" t="s">
        <v>179</v>
      </c>
      <c r="C155" s="130" t="s">
        <v>215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f t="shared" si="5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8"/>
        <v>0</v>
      </c>
      <c r="CB155" s="138">
        <v>0</v>
      </c>
      <c r="CC155" s="98">
        <v>0</v>
      </c>
      <c r="CD155" s="98">
        <v>1</v>
      </c>
      <c r="CE155" s="98">
        <v>0</v>
      </c>
      <c r="CF155" s="98">
        <v>0</v>
      </c>
      <c r="CG155" s="98">
        <v>0</v>
      </c>
      <c r="CH155" s="98">
        <v>0</v>
      </c>
      <c r="CI155" s="98">
        <v>0</v>
      </c>
      <c r="CJ155" s="98">
        <v>0</v>
      </c>
      <c r="CK155" s="98">
        <v>0</v>
      </c>
      <c r="CL155" s="98">
        <v>0</v>
      </c>
      <c r="CM155" s="243">
        <v>0</v>
      </c>
      <c r="CN155" s="439">
        <f t="shared" si="56"/>
        <v>1</v>
      </c>
      <c r="CO155" s="98">
        <v>0</v>
      </c>
      <c r="CP155" s="98">
        <v>0</v>
      </c>
      <c r="CQ155" s="98">
        <v>0</v>
      </c>
      <c r="CR155" s="98">
        <v>0</v>
      </c>
      <c r="CS155" s="98">
        <v>0</v>
      </c>
      <c r="CT155" s="98">
        <v>1</v>
      </c>
      <c r="CU155" s="98">
        <v>12</v>
      </c>
      <c r="CV155" s="98">
        <v>10</v>
      </c>
      <c r="CW155" s="98">
        <v>11</v>
      </c>
      <c r="CX155" s="98">
        <v>9</v>
      </c>
      <c r="CY155" s="98">
        <v>5</v>
      </c>
      <c r="CZ155" s="98">
        <v>22</v>
      </c>
      <c r="DA155" s="138">
        <v>4</v>
      </c>
      <c r="DB155" s="577">
        <f t="shared" si="57"/>
        <v>0</v>
      </c>
      <c r="DC155" s="491">
        <f t="shared" si="58"/>
        <v>0</v>
      </c>
      <c r="DD155" s="480">
        <f t="shared" si="59"/>
        <v>4</v>
      </c>
      <c r="DE155" s="365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  <c r="DV155" s="233"/>
      <c r="DW155" s="233"/>
      <c r="DX155" s="233"/>
      <c r="DY155" s="233"/>
      <c r="DZ155" s="233"/>
      <c r="EA155" s="233"/>
      <c r="EB155" s="233"/>
    </row>
    <row r="156" spans="1:132" ht="20.100000000000001" customHeight="1" x14ac:dyDescent="0.25">
      <c r="A156" s="542"/>
      <c r="B156" s="172" t="s">
        <v>17</v>
      </c>
      <c r="C156" s="173" t="s">
        <v>18</v>
      </c>
      <c r="D156" s="186">
        <v>187</v>
      </c>
      <c r="E156" s="187">
        <v>163</v>
      </c>
      <c r="F156" s="187">
        <v>219</v>
      </c>
      <c r="G156" s="187">
        <v>209</v>
      </c>
      <c r="H156" s="187">
        <v>206</v>
      </c>
      <c r="I156" s="187">
        <v>216</v>
      </c>
      <c r="J156" s="187">
        <v>232</v>
      </c>
      <c r="K156" s="187">
        <v>191</v>
      </c>
      <c r="L156" s="187">
        <v>235</v>
      </c>
      <c r="M156" s="187">
        <v>233</v>
      </c>
      <c r="N156" s="187">
        <v>210</v>
      </c>
      <c r="O156" s="187">
        <v>211</v>
      </c>
      <c r="P156" s="170">
        <v>2512</v>
      </c>
      <c r="Q156" s="179">
        <v>197</v>
      </c>
      <c r="R156" s="179">
        <v>190</v>
      </c>
      <c r="S156" s="179">
        <v>238</v>
      </c>
      <c r="T156" s="179">
        <v>200</v>
      </c>
      <c r="U156" s="179">
        <v>215</v>
      </c>
      <c r="V156" s="179">
        <v>205</v>
      </c>
      <c r="W156" s="179">
        <v>226</v>
      </c>
      <c r="X156" s="179">
        <v>220</v>
      </c>
      <c r="Y156" s="179">
        <v>240</v>
      </c>
      <c r="Z156" s="190">
        <v>219</v>
      </c>
      <c r="AA156" s="190">
        <v>224</v>
      </c>
      <c r="AB156" s="190">
        <v>245</v>
      </c>
      <c r="AC156" s="170">
        <v>2619</v>
      </c>
      <c r="AD156" s="180">
        <v>230</v>
      </c>
      <c r="AE156" s="180">
        <v>191</v>
      </c>
      <c r="AF156" s="180">
        <v>212</v>
      </c>
      <c r="AG156" s="180">
        <v>209</v>
      </c>
      <c r="AH156" s="180">
        <v>242</v>
      </c>
      <c r="AI156" s="180">
        <v>226</v>
      </c>
      <c r="AJ156" s="180">
        <v>225</v>
      </c>
      <c r="AK156" s="180">
        <v>325</v>
      </c>
      <c r="AL156" s="180">
        <v>312</v>
      </c>
      <c r="AM156" s="180">
        <v>294</v>
      </c>
      <c r="AN156" s="180">
        <v>288</v>
      </c>
      <c r="AO156" s="180">
        <v>298</v>
      </c>
      <c r="AP156" s="138">
        <v>291</v>
      </c>
      <c r="AQ156" s="98">
        <v>281</v>
      </c>
      <c r="AR156" s="98">
        <v>351</v>
      </c>
      <c r="AS156" s="98">
        <v>292</v>
      </c>
      <c r="AT156" s="98">
        <v>350</v>
      </c>
      <c r="AU156" s="98">
        <v>296</v>
      </c>
      <c r="AV156" s="98">
        <v>335</v>
      </c>
      <c r="AW156" s="98">
        <v>357</v>
      </c>
      <c r="AX156" s="98">
        <v>320</v>
      </c>
      <c r="AY156" s="98">
        <v>355</v>
      </c>
      <c r="AZ156" s="98">
        <v>341</v>
      </c>
      <c r="BA156" s="98">
        <v>304</v>
      </c>
      <c r="BB156" s="138">
        <v>364</v>
      </c>
      <c r="BC156" s="98">
        <v>320</v>
      </c>
      <c r="BD156" s="98">
        <v>379</v>
      </c>
      <c r="BE156" s="98">
        <v>386</v>
      </c>
      <c r="BF156" s="98">
        <v>359</v>
      </c>
      <c r="BG156" s="98">
        <v>359</v>
      </c>
      <c r="BH156" s="98">
        <v>401</v>
      </c>
      <c r="BI156" s="98">
        <v>387</v>
      </c>
      <c r="BJ156" s="98">
        <v>418</v>
      </c>
      <c r="BK156" s="98">
        <v>436</v>
      </c>
      <c r="BL156" s="98">
        <v>396</v>
      </c>
      <c r="BM156" s="98">
        <v>365</v>
      </c>
      <c r="BN156" s="439">
        <f t="shared" si="50"/>
        <v>4570</v>
      </c>
      <c r="BO156" s="98">
        <v>403</v>
      </c>
      <c r="BP156" s="98">
        <v>341</v>
      </c>
      <c r="BQ156" s="98">
        <v>364</v>
      </c>
      <c r="BR156" s="98">
        <v>359</v>
      </c>
      <c r="BS156" s="98">
        <v>385</v>
      </c>
      <c r="BT156" s="98">
        <v>346</v>
      </c>
      <c r="BU156" s="98">
        <v>415</v>
      </c>
      <c r="BV156" s="98">
        <v>435</v>
      </c>
      <c r="BW156" s="98">
        <v>417</v>
      </c>
      <c r="BX156" s="98">
        <v>411</v>
      </c>
      <c r="BY156" s="98">
        <v>372</v>
      </c>
      <c r="BZ156" s="98">
        <v>394</v>
      </c>
      <c r="CA156" s="478">
        <f t="shared" si="28"/>
        <v>4642</v>
      </c>
      <c r="CB156" s="138">
        <v>349</v>
      </c>
      <c r="CC156" s="98">
        <v>314</v>
      </c>
      <c r="CD156" s="98">
        <v>382</v>
      </c>
      <c r="CE156" s="98">
        <v>350</v>
      </c>
      <c r="CF156" s="98">
        <v>386</v>
      </c>
      <c r="CG156" s="98">
        <v>393</v>
      </c>
      <c r="CH156" s="98">
        <v>404</v>
      </c>
      <c r="CI156" s="98">
        <v>362</v>
      </c>
      <c r="CJ156" s="98">
        <v>406</v>
      </c>
      <c r="CK156" s="98">
        <v>419</v>
      </c>
      <c r="CL156" s="98">
        <v>359</v>
      </c>
      <c r="CM156" s="243">
        <v>404</v>
      </c>
      <c r="CN156" s="439">
        <f t="shared" si="56"/>
        <v>4528</v>
      </c>
      <c r="CO156" s="98">
        <v>347</v>
      </c>
      <c r="CP156" s="98">
        <v>355</v>
      </c>
      <c r="CQ156" s="98">
        <v>386</v>
      </c>
      <c r="CR156" s="98">
        <v>376</v>
      </c>
      <c r="CS156" s="98">
        <v>382</v>
      </c>
      <c r="CT156" s="98">
        <v>395</v>
      </c>
      <c r="CU156" s="98">
        <v>374</v>
      </c>
      <c r="CV156" s="98">
        <v>438</v>
      </c>
      <c r="CW156" s="98">
        <v>438</v>
      </c>
      <c r="CX156" s="98">
        <v>389</v>
      </c>
      <c r="CY156" s="98">
        <v>419</v>
      </c>
      <c r="CZ156" s="98">
        <v>422</v>
      </c>
      <c r="DA156" s="138">
        <v>367</v>
      </c>
      <c r="DB156" s="577">
        <f t="shared" si="57"/>
        <v>349</v>
      </c>
      <c r="DC156" s="491">
        <f t="shared" si="58"/>
        <v>347</v>
      </c>
      <c r="DD156" s="480">
        <f t="shared" si="59"/>
        <v>367</v>
      </c>
      <c r="DE156" s="365">
        <f>((DD156/DC156)-1)*100</f>
        <v>5.7636887608069065</v>
      </c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  <c r="DV156" s="233"/>
      <c r="DW156" s="233"/>
      <c r="DX156" s="233"/>
      <c r="DY156" s="233"/>
      <c r="DZ156" s="233"/>
      <c r="EA156" s="233"/>
      <c r="EB156" s="233"/>
    </row>
    <row r="157" spans="1:132" ht="20.100000000000001" customHeight="1" x14ac:dyDescent="0.25">
      <c r="A157" s="542"/>
      <c r="B157" s="110" t="s">
        <v>164</v>
      </c>
      <c r="C157" s="130" t="s">
        <v>165</v>
      </c>
      <c r="D157" s="186">
        <v>0</v>
      </c>
      <c r="E157" s="187">
        <v>0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87">
        <v>0</v>
      </c>
      <c r="P157" s="170">
        <v>0</v>
      </c>
      <c r="Q157" s="179">
        <v>0</v>
      </c>
      <c r="R157" s="179">
        <v>0</v>
      </c>
      <c r="S157" s="179">
        <v>0</v>
      </c>
      <c r="T157" s="179">
        <v>0</v>
      </c>
      <c r="U157" s="179">
        <v>0</v>
      </c>
      <c r="V157" s="179">
        <v>0</v>
      </c>
      <c r="W157" s="179">
        <v>0</v>
      </c>
      <c r="X157" s="179">
        <v>0</v>
      </c>
      <c r="Y157" s="179">
        <v>0</v>
      </c>
      <c r="Z157" s="190">
        <v>0</v>
      </c>
      <c r="AA157" s="190">
        <v>0</v>
      </c>
      <c r="AB157" s="190">
        <v>0</v>
      </c>
      <c r="AC157" s="170">
        <v>0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0</v>
      </c>
      <c r="AK157" s="180">
        <v>0</v>
      </c>
      <c r="AL157" s="180">
        <v>0</v>
      </c>
      <c r="AM157" s="180">
        <v>0</v>
      </c>
      <c r="AN157" s="180">
        <v>0</v>
      </c>
      <c r="AO157" s="180">
        <v>0</v>
      </c>
      <c r="AP157" s="13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9"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478">
        <f t="shared" si="28"/>
        <v>0</v>
      </c>
      <c r="CB157" s="138">
        <v>1</v>
      </c>
      <c r="CC157" s="98">
        <v>3</v>
      </c>
      <c r="CD157" s="98">
        <v>2</v>
      </c>
      <c r="CE157" s="98">
        <v>2</v>
      </c>
      <c r="CF157" s="98">
        <v>1</v>
      </c>
      <c r="CG157" s="98">
        <v>3</v>
      </c>
      <c r="CH157" s="98">
        <v>2</v>
      </c>
      <c r="CI157" s="98">
        <v>3</v>
      </c>
      <c r="CJ157" s="98">
        <v>2</v>
      </c>
      <c r="CK157" s="98">
        <v>0</v>
      </c>
      <c r="CL157" s="98">
        <v>4</v>
      </c>
      <c r="CM157" s="243">
        <v>2</v>
      </c>
      <c r="CN157" s="439">
        <f t="shared" si="56"/>
        <v>25</v>
      </c>
      <c r="CO157" s="98">
        <v>2</v>
      </c>
      <c r="CP157" s="98">
        <v>2</v>
      </c>
      <c r="CQ157" s="98">
        <v>2</v>
      </c>
      <c r="CR157" s="98">
        <v>2</v>
      </c>
      <c r="CS157" s="98">
        <v>2</v>
      </c>
      <c r="CT157" s="98">
        <v>2</v>
      </c>
      <c r="CU157" s="98">
        <v>2</v>
      </c>
      <c r="CV157" s="98">
        <v>2</v>
      </c>
      <c r="CW157" s="98">
        <v>4</v>
      </c>
      <c r="CX157" s="98">
        <v>2</v>
      </c>
      <c r="CY157" s="98">
        <v>1</v>
      </c>
      <c r="CZ157" s="98">
        <v>0</v>
      </c>
      <c r="DA157" s="138">
        <v>1</v>
      </c>
      <c r="DB157" s="577">
        <f t="shared" si="57"/>
        <v>1</v>
      </c>
      <c r="DC157" s="491">
        <f t="shared" si="58"/>
        <v>2</v>
      </c>
      <c r="DD157" s="480">
        <f t="shared" si="59"/>
        <v>1</v>
      </c>
      <c r="DE157" s="365">
        <f>((DD157/DC157)-1)*100</f>
        <v>-50</v>
      </c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  <c r="DW157" s="233"/>
      <c r="DX157" s="233"/>
      <c r="DY157" s="233"/>
      <c r="DZ157" s="233"/>
      <c r="EA157" s="233"/>
      <c r="EB157" s="233"/>
    </row>
    <row r="158" spans="1:132" ht="20.100000000000001" customHeight="1" x14ac:dyDescent="0.25">
      <c r="A158" s="542"/>
      <c r="B158" s="110" t="s">
        <v>28</v>
      </c>
      <c r="C158" s="130" t="s">
        <v>29</v>
      </c>
      <c r="D158" s="186">
        <v>0</v>
      </c>
      <c r="E158" s="187">
        <v>6</v>
      </c>
      <c r="F158" s="187">
        <v>0</v>
      </c>
      <c r="G158" s="187">
        <v>2</v>
      </c>
      <c r="H158" s="187">
        <v>1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91">
        <v>0</v>
      </c>
      <c r="P158" s="170">
        <v>9</v>
      </c>
      <c r="Q158" s="179">
        <v>0</v>
      </c>
      <c r="R158" s="179">
        <v>0</v>
      </c>
      <c r="S158" s="179">
        <v>0</v>
      </c>
      <c r="T158" s="179">
        <v>0</v>
      </c>
      <c r="U158" s="179">
        <v>2</v>
      </c>
      <c r="V158" s="179">
        <v>4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2</v>
      </c>
      <c r="AC158" s="170">
        <v>8</v>
      </c>
      <c r="AD158" s="180">
        <v>2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9">
        <f t="shared" ref="BN158:BN173" si="62">SUM(BB158:BM158)</f>
        <v>0</v>
      </c>
      <c r="BO158" s="98">
        <v>0</v>
      </c>
      <c r="BP158" s="98">
        <v>0</v>
      </c>
      <c r="BQ158" s="98">
        <v>0</v>
      </c>
      <c r="BR158" s="98">
        <v>1</v>
      </c>
      <c r="BS158" s="98">
        <v>0</v>
      </c>
      <c r="BT158" s="98">
        <v>0</v>
      </c>
      <c r="BU158" s="98">
        <v>1</v>
      </c>
      <c r="BV158" s="98">
        <v>7</v>
      </c>
      <c r="BW158" s="98">
        <v>2</v>
      </c>
      <c r="BX158" s="98">
        <v>0</v>
      </c>
      <c r="BY158" s="98">
        <v>3</v>
      </c>
      <c r="BZ158" s="98">
        <v>0</v>
      </c>
      <c r="CA158" s="478">
        <f t="shared" si="28"/>
        <v>14</v>
      </c>
      <c r="CB158" s="13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2</v>
      </c>
      <c r="CH158" s="98">
        <v>5</v>
      </c>
      <c r="CI158" s="98">
        <v>7</v>
      </c>
      <c r="CJ158" s="98">
        <v>8</v>
      </c>
      <c r="CK158" s="98">
        <v>11</v>
      </c>
      <c r="CL158" s="98">
        <v>10</v>
      </c>
      <c r="CM158" s="243">
        <v>8</v>
      </c>
      <c r="CN158" s="439">
        <f t="shared" si="56"/>
        <v>51</v>
      </c>
      <c r="CO158" s="98">
        <v>9</v>
      </c>
      <c r="CP158" s="98">
        <v>10</v>
      </c>
      <c r="CQ158" s="98">
        <v>4</v>
      </c>
      <c r="CR158" s="98">
        <v>3</v>
      </c>
      <c r="CS158" s="98">
        <v>6</v>
      </c>
      <c r="CT158" s="98">
        <v>4</v>
      </c>
      <c r="CU158" s="98">
        <v>1</v>
      </c>
      <c r="CV158" s="98">
        <v>6</v>
      </c>
      <c r="CW158" s="98">
        <v>3</v>
      </c>
      <c r="CX158" s="98">
        <v>3</v>
      </c>
      <c r="CY158" s="98">
        <v>2</v>
      </c>
      <c r="CZ158" s="98">
        <v>1</v>
      </c>
      <c r="DA158" s="138">
        <v>1</v>
      </c>
      <c r="DB158" s="577">
        <f t="shared" si="57"/>
        <v>0</v>
      </c>
      <c r="DC158" s="491">
        <f t="shared" si="58"/>
        <v>9</v>
      </c>
      <c r="DD158" s="480">
        <f t="shared" si="59"/>
        <v>1</v>
      </c>
      <c r="DE158" s="365">
        <f>((DD158/DC158)-1)*100</f>
        <v>-88.888888888888886</v>
      </c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  <c r="DW158" s="233"/>
      <c r="DX158" s="233"/>
      <c r="DY158" s="233"/>
      <c r="DZ158" s="233"/>
      <c r="EA158" s="233"/>
      <c r="EB158" s="233"/>
    </row>
    <row r="159" spans="1:132" ht="20.100000000000001" customHeight="1" x14ac:dyDescent="0.25">
      <c r="A159" s="542"/>
      <c r="B159" s="110" t="s">
        <v>30</v>
      </c>
      <c r="C159" s="130" t="s">
        <v>31</v>
      </c>
      <c r="D159" s="186">
        <v>0</v>
      </c>
      <c r="E159" s="187">
        <v>1</v>
      </c>
      <c r="F159" s="187">
        <v>0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91">
        <v>0</v>
      </c>
      <c r="P159" s="170">
        <v>1</v>
      </c>
      <c r="Q159" s="179">
        <v>0</v>
      </c>
      <c r="R159" s="179">
        <v>0</v>
      </c>
      <c r="S159" s="179">
        <v>0</v>
      </c>
      <c r="T159" s="179">
        <v>0</v>
      </c>
      <c r="U159" s="179">
        <v>2</v>
      </c>
      <c r="V159" s="179">
        <v>0</v>
      </c>
      <c r="W159" s="179">
        <v>0</v>
      </c>
      <c r="X159" s="179">
        <v>0</v>
      </c>
      <c r="Y159" s="179">
        <v>0</v>
      </c>
      <c r="Z159" s="190">
        <v>0</v>
      </c>
      <c r="AA159" s="190">
        <v>0</v>
      </c>
      <c r="AB159" s="190">
        <v>0</v>
      </c>
      <c r="AC159" s="170">
        <v>2</v>
      </c>
      <c r="AD159" s="180">
        <v>0</v>
      </c>
      <c r="AE159" s="180">
        <v>0</v>
      </c>
      <c r="AF159" s="180">
        <v>0</v>
      </c>
      <c r="AG159" s="180">
        <v>0</v>
      </c>
      <c r="AH159" s="180">
        <v>0</v>
      </c>
      <c r="AI159" s="180">
        <v>0</v>
      </c>
      <c r="AJ159" s="180">
        <v>0</v>
      </c>
      <c r="AK159" s="180">
        <v>0</v>
      </c>
      <c r="AL159" s="180">
        <v>0</v>
      </c>
      <c r="AM159" s="180">
        <v>0</v>
      </c>
      <c r="AN159" s="180">
        <v>0</v>
      </c>
      <c r="AO159" s="180">
        <v>0</v>
      </c>
      <c r="AP159" s="13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9">
        <f t="shared" si="62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8">
        <f t="shared" si="28"/>
        <v>0</v>
      </c>
      <c r="CB159" s="138">
        <v>0</v>
      </c>
      <c r="CC159" s="98">
        <v>0</v>
      </c>
      <c r="CD159" s="98">
        <v>0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3">
        <v>0</v>
      </c>
      <c r="CN159" s="439">
        <f t="shared" si="56"/>
        <v>0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0</v>
      </c>
      <c r="CU159" s="98">
        <v>0</v>
      </c>
      <c r="CV159" s="98">
        <v>0</v>
      </c>
      <c r="CW159" s="98">
        <v>0</v>
      </c>
      <c r="CX159" s="98">
        <v>0</v>
      </c>
      <c r="CY159" s="98">
        <v>0</v>
      </c>
      <c r="CZ159" s="98">
        <v>0</v>
      </c>
      <c r="DA159" s="138">
        <v>0</v>
      </c>
      <c r="DB159" s="577">
        <f t="shared" si="57"/>
        <v>0</v>
      </c>
      <c r="DC159" s="491">
        <f t="shared" si="58"/>
        <v>0</v>
      </c>
      <c r="DD159" s="480">
        <f t="shared" si="59"/>
        <v>0</v>
      </c>
      <c r="DE159" s="365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  <c r="DW159" s="233"/>
      <c r="DX159" s="233"/>
      <c r="DY159" s="233"/>
      <c r="DZ159" s="233"/>
      <c r="EA159" s="233"/>
      <c r="EB159" s="233"/>
    </row>
    <row r="160" spans="1:132" ht="20.100000000000001" customHeight="1" x14ac:dyDescent="0.25">
      <c r="A160" s="542"/>
      <c r="B160" s="110" t="s">
        <v>136</v>
      </c>
      <c r="C160" s="130" t="s">
        <v>137</v>
      </c>
      <c r="D160" s="186">
        <v>0</v>
      </c>
      <c r="E160" s="187">
        <v>3</v>
      </c>
      <c r="F160" s="187">
        <v>0</v>
      </c>
      <c r="G160" s="187">
        <v>1</v>
      </c>
      <c r="H160" s="187">
        <v>1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91">
        <v>0</v>
      </c>
      <c r="P160" s="170">
        <v>5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2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2</v>
      </c>
      <c r="AC160" s="170">
        <v>4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439">
        <f t="shared" si="62"/>
        <v>0</v>
      </c>
      <c r="BO160" s="98">
        <v>0</v>
      </c>
      <c r="BP160" s="98">
        <v>0</v>
      </c>
      <c r="BQ160" s="98">
        <v>0</v>
      </c>
      <c r="BR160" s="98">
        <v>1</v>
      </c>
      <c r="BS160" s="98">
        <v>0</v>
      </c>
      <c r="BT160" s="98">
        <v>0</v>
      </c>
      <c r="BU160" s="98">
        <v>1</v>
      </c>
      <c r="BV160" s="98">
        <v>7</v>
      </c>
      <c r="BW160" s="98">
        <v>2</v>
      </c>
      <c r="BX160" s="98">
        <v>0</v>
      </c>
      <c r="BY160" s="98">
        <v>3</v>
      </c>
      <c r="BZ160" s="98">
        <v>0</v>
      </c>
      <c r="CA160" s="478">
        <f t="shared" si="28"/>
        <v>14</v>
      </c>
      <c r="CB160" s="138">
        <v>0</v>
      </c>
      <c r="CC160" s="98">
        <v>0</v>
      </c>
      <c r="CD160" s="98">
        <v>0</v>
      </c>
      <c r="CE160" s="98">
        <v>0</v>
      </c>
      <c r="CF160" s="98">
        <v>0</v>
      </c>
      <c r="CG160" s="98">
        <v>3</v>
      </c>
      <c r="CH160" s="98">
        <v>5</v>
      </c>
      <c r="CI160" s="98">
        <v>8</v>
      </c>
      <c r="CJ160" s="98">
        <v>9</v>
      </c>
      <c r="CK160" s="98">
        <v>11</v>
      </c>
      <c r="CL160" s="98">
        <v>9</v>
      </c>
      <c r="CM160" s="243">
        <v>8</v>
      </c>
      <c r="CN160" s="439">
        <f t="shared" si="56"/>
        <v>53</v>
      </c>
      <c r="CO160" s="98">
        <v>10</v>
      </c>
      <c r="CP160" s="98">
        <v>8</v>
      </c>
      <c r="CQ160" s="98">
        <v>3</v>
      </c>
      <c r="CR160" s="98">
        <v>5</v>
      </c>
      <c r="CS160" s="98">
        <v>5</v>
      </c>
      <c r="CT160" s="98">
        <v>3</v>
      </c>
      <c r="CU160" s="98">
        <v>1</v>
      </c>
      <c r="CV160" s="98">
        <v>7</v>
      </c>
      <c r="CW160" s="98">
        <v>3</v>
      </c>
      <c r="CX160" s="98">
        <v>2</v>
      </c>
      <c r="CY160" s="98">
        <v>3</v>
      </c>
      <c r="CZ160" s="98">
        <v>1</v>
      </c>
      <c r="DA160" s="138">
        <v>0</v>
      </c>
      <c r="DB160" s="577">
        <f t="shared" si="57"/>
        <v>0</v>
      </c>
      <c r="DC160" s="491">
        <f t="shared" si="58"/>
        <v>10</v>
      </c>
      <c r="DD160" s="480">
        <f t="shared" si="59"/>
        <v>0</v>
      </c>
      <c r="DE160" s="365">
        <f>((DD160/DC160)-1)*100</f>
        <v>-100</v>
      </c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  <c r="DZ160" s="233"/>
      <c r="EA160" s="233"/>
      <c r="EB160" s="233"/>
    </row>
    <row r="161" spans="1:132" ht="20.100000000000001" customHeight="1" x14ac:dyDescent="0.25">
      <c r="A161" s="542"/>
      <c r="B161" s="172" t="s">
        <v>32</v>
      </c>
      <c r="C161" s="130" t="s">
        <v>133</v>
      </c>
      <c r="D161" s="186">
        <v>227</v>
      </c>
      <c r="E161" s="187">
        <v>256</v>
      </c>
      <c r="F161" s="187">
        <v>224</v>
      </c>
      <c r="G161" s="187">
        <v>254</v>
      </c>
      <c r="H161" s="187">
        <v>314</v>
      </c>
      <c r="I161" s="187">
        <v>245</v>
      </c>
      <c r="J161" s="187">
        <v>179</v>
      </c>
      <c r="K161" s="187">
        <v>203</v>
      </c>
      <c r="L161" s="187">
        <v>184</v>
      </c>
      <c r="M161" s="187">
        <v>206</v>
      </c>
      <c r="N161" s="187">
        <v>219</v>
      </c>
      <c r="O161" s="187">
        <v>239</v>
      </c>
      <c r="P161" s="170">
        <v>2750</v>
      </c>
      <c r="Q161" s="179">
        <v>173</v>
      </c>
      <c r="R161" s="179">
        <v>185</v>
      </c>
      <c r="S161" s="179">
        <v>203</v>
      </c>
      <c r="T161" s="179">
        <v>247</v>
      </c>
      <c r="U161" s="179">
        <v>243</v>
      </c>
      <c r="V161" s="179">
        <v>307</v>
      </c>
      <c r="W161" s="179">
        <v>191</v>
      </c>
      <c r="X161" s="179">
        <v>190</v>
      </c>
      <c r="Y161" s="179">
        <v>217</v>
      </c>
      <c r="Z161" s="190">
        <v>198</v>
      </c>
      <c r="AA161" s="190">
        <v>178</v>
      </c>
      <c r="AB161" s="190">
        <v>257</v>
      </c>
      <c r="AC161" s="170">
        <v>2589</v>
      </c>
      <c r="AD161" s="180">
        <v>199</v>
      </c>
      <c r="AE161" s="180">
        <v>193</v>
      </c>
      <c r="AF161" s="180">
        <v>211</v>
      </c>
      <c r="AG161" s="180">
        <v>190</v>
      </c>
      <c r="AH161" s="180">
        <v>222</v>
      </c>
      <c r="AI161" s="180">
        <v>201</v>
      </c>
      <c r="AJ161" s="180">
        <v>240</v>
      </c>
      <c r="AK161" s="180">
        <v>201</v>
      </c>
      <c r="AL161" s="180">
        <v>165</v>
      </c>
      <c r="AM161" s="242">
        <v>163</v>
      </c>
      <c r="AN161" s="242">
        <v>200</v>
      </c>
      <c r="AO161" s="242">
        <v>178</v>
      </c>
      <c r="AP161" s="138">
        <v>194</v>
      </c>
      <c r="AQ161" s="98">
        <v>253</v>
      </c>
      <c r="AR161" s="98">
        <v>305</v>
      </c>
      <c r="AS161" s="98">
        <v>343</v>
      </c>
      <c r="AT161" s="98">
        <v>428</v>
      </c>
      <c r="AU161" s="98">
        <v>278</v>
      </c>
      <c r="AV161" s="98">
        <v>318</v>
      </c>
      <c r="AW161" s="98">
        <v>290</v>
      </c>
      <c r="AX161" s="98">
        <v>336</v>
      </c>
      <c r="AY161" s="98">
        <v>311</v>
      </c>
      <c r="AZ161" s="98">
        <v>302</v>
      </c>
      <c r="BA161" s="98">
        <v>283</v>
      </c>
      <c r="BB161" s="138">
        <v>289</v>
      </c>
      <c r="BC161" s="98">
        <v>249</v>
      </c>
      <c r="BD161" s="98">
        <v>272</v>
      </c>
      <c r="BE161" s="98">
        <v>296</v>
      </c>
      <c r="BF161" s="98">
        <v>317</v>
      </c>
      <c r="BG161" s="98">
        <v>293</v>
      </c>
      <c r="BH161" s="98">
        <v>328</v>
      </c>
      <c r="BI161" s="98">
        <v>350</v>
      </c>
      <c r="BJ161" s="98">
        <v>331</v>
      </c>
      <c r="BK161" s="98">
        <v>382</v>
      </c>
      <c r="BL161" s="98">
        <v>384</v>
      </c>
      <c r="BM161" s="98">
        <v>349</v>
      </c>
      <c r="BN161" s="439">
        <f t="shared" si="62"/>
        <v>3840</v>
      </c>
      <c r="BO161" s="98">
        <v>299</v>
      </c>
      <c r="BP161" s="98">
        <v>287</v>
      </c>
      <c r="BQ161" s="98">
        <v>296</v>
      </c>
      <c r="BR161" s="98">
        <v>327</v>
      </c>
      <c r="BS161" s="98">
        <v>344</v>
      </c>
      <c r="BT161" s="98">
        <v>353</v>
      </c>
      <c r="BU161" s="98">
        <v>343</v>
      </c>
      <c r="BV161" s="98">
        <v>378</v>
      </c>
      <c r="BW161" s="98">
        <v>309</v>
      </c>
      <c r="BX161" s="98">
        <v>210</v>
      </c>
      <c r="BY161" s="98">
        <v>160</v>
      </c>
      <c r="BZ161" s="98">
        <v>235</v>
      </c>
      <c r="CA161" s="478">
        <f t="shared" si="28"/>
        <v>3541</v>
      </c>
      <c r="CB161" s="138">
        <v>197</v>
      </c>
      <c r="CC161" s="98">
        <v>200</v>
      </c>
      <c r="CD161" s="98">
        <v>226</v>
      </c>
      <c r="CE161" s="98">
        <v>223</v>
      </c>
      <c r="CF161" s="98">
        <v>152</v>
      </c>
      <c r="CG161" s="98">
        <v>174</v>
      </c>
      <c r="CH161" s="98">
        <v>175</v>
      </c>
      <c r="CI161" s="98">
        <v>221</v>
      </c>
      <c r="CJ161" s="98">
        <v>180</v>
      </c>
      <c r="CK161" s="98">
        <v>169</v>
      </c>
      <c r="CL161" s="98">
        <v>137</v>
      </c>
      <c r="CM161" s="243">
        <v>197</v>
      </c>
      <c r="CN161" s="439">
        <f t="shared" si="56"/>
        <v>2251</v>
      </c>
      <c r="CO161" s="98">
        <v>143</v>
      </c>
      <c r="CP161" s="98">
        <v>133</v>
      </c>
      <c r="CQ161" s="98">
        <v>160</v>
      </c>
      <c r="CR161" s="98">
        <v>202</v>
      </c>
      <c r="CS161" s="98">
        <v>182</v>
      </c>
      <c r="CT161" s="98">
        <v>230</v>
      </c>
      <c r="CU161" s="98">
        <v>251</v>
      </c>
      <c r="CV161" s="98">
        <v>296</v>
      </c>
      <c r="CW161" s="98">
        <v>278</v>
      </c>
      <c r="CX161" s="98">
        <v>246</v>
      </c>
      <c r="CY161" s="98">
        <v>271</v>
      </c>
      <c r="CZ161" s="98">
        <v>224</v>
      </c>
      <c r="DA161" s="138">
        <v>214</v>
      </c>
      <c r="DB161" s="577">
        <f t="shared" si="57"/>
        <v>197</v>
      </c>
      <c r="DC161" s="491">
        <f t="shared" si="58"/>
        <v>143</v>
      </c>
      <c r="DD161" s="480">
        <f t="shared" si="59"/>
        <v>214</v>
      </c>
      <c r="DE161" s="365">
        <f>((DD161/DC161)-1)*100</f>
        <v>49.650349650349646</v>
      </c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  <c r="DW161" s="233"/>
      <c r="DX161" s="233"/>
      <c r="DY161" s="233"/>
      <c r="DZ161" s="233"/>
      <c r="EA161" s="233"/>
      <c r="EB161" s="233"/>
    </row>
    <row r="162" spans="1:132" ht="20.100000000000001" customHeight="1" x14ac:dyDescent="0.25">
      <c r="A162" s="542"/>
      <c r="B162" s="172" t="s">
        <v>103</v>
      </c>
      <c r="C162" s="130" t="s">
        <v>104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1</v>
      </c>
      <c r="BK162" s="98">
        <v>0</v>
      </c>
      <c r="BL162" s="98">
        <v>0</v>
      </c>
      <c r="BM162" s="98">
        <v>1</v>
      </c>
      <c r="BN162" s="439">
        <f t="shared" si="62"/>
        <v>2</v>
      </c>
      <c r="BO162" s="98">
        <v>1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0</v>
      </c>
      <c r="BX162" s="98">
        <v>0</v>
      </c>
      <c r="BY162" s="98">
        <v>0</v>
      </c>
      <c r="BZ162" s="98">
        <v>0</v>
      </c>
      <c r="CA162" s="478">
        <f t="shared" si="28"/>
        <v>1</v>
      </c>
      <c r="CB162" s="138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0</v>
      </c>
      <c r="CH162" s="98">
        <v>0</v>
      </c>
      <c r="CI162" s="98">
        <v>0</v>
      </c>
      <c r="CJ162" s="98">
        <v>0</v>
      </c>
      <c r="CK162" s="98">
        <v>0</v>
      </c>
      <c r="CL162" s="98">
        <v>0</v>
      </c>
      <c r="CM162" s="243">
        <v>0</v>
      </c>
      <c r="CN162" s="439">
        <f t="shared" si="56"/>
        <v>0</v>
      </c>
      <c r="CO162" s="98">
        <v>0</v>
      </c>
      <c r="CP162" s="98">
        <v>0</v>
      </c>
      <c r="CQ162" s="98">
        <v>0</v>
      </c>
      <c r="CR162" s="98">
        <v>0</v>
      </c>
      <c r="CS162" s="98">
        <v>0</v>
      </c>
      <c r="CT162" s="98">
        <v>0</v>
      </c>
      <c r="CU162" s="98">
        <v>0</v>
      </c>
      <c r="CV162" s="98">
        <v>0</v>
      </c>
      <c r="CW162" s="98">
        <v>0</v>
      </c>
      <c r="CX162" s="98">
        <v>0</v>
      </c>
      <c r="CY162" s="98">
        <v>0</v>
      </c>
      <c r="CZ162" s="98">
        <v>0</v>
      </c>
      <c r="DA162" s="138">
        <v>0</v>
      </c>
      <c r="DB162" s="577">
        <f t="shared" si="57"/>
        <v>0</v>
      </c>
      <c r="DC162" s="491">
        <f t="shared" si="58"/>
        <v>0</v>
      </c>
      <c r="DD162" s="480">
        <f t="shared" si="59"/>
        <v>0</v>
      </c>
      <c r="DE162" s="365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  <c r="DZ162" s="233"/>
      <c r="EA162" s="233"/>
      <c r="EB162" s="233"/>
    </row>
    <row r="163" spans="1:132" ht="20.100000000000001" customHeight="1" x14ac:dyDescent="0.25">
      <c r="A163" s="542"/>
      <c r="B163" s="110" t="s">
        <v>126</v>
      </c>
      <c r="C163" s="130" t="s">
        <v>129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2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1</v>
      </c>
      <c r="BX163" s="98">
        <v>3</v>
      </c>
      <c r="BY163" s="98">
        <v>1</v>
      </c>
      <c r="BZ163" s="98">
        <v>1</v>
      </c>
      <c r="CA163" s="478">
        <f t="shared" si="28"/>
        <v>6</v>
      </c>
      <c r="CB163" s="138">
        <v>0</v>
      </c>
      <c r="CC163" s="98">
        <v>0</v>
      </c>
      <c r="CD163" s="98">
        <v>5</v>
      </c>
      <c r="CE163" s="98">
        <v>0</v>
      </c>
      <c r="CF163" s="98">
        <v>5</v>
      </c>
      <c r="CG163" s="98">
        <v>4</v>
      </c>
      <c r="CH163" s="98">
        <v>3</v>
      </c>
      <c r="CI163" s="98">
        <v>17</v>
      </c>
      <c r="CJ163" s="98">
        <v>4</v>
      </c>
      <c r="CK163" s="98">
        <v>6</v>
      </c>
      <c r="CL163" s="98">
        <v>2</v>
      </c>
      <c r="CM163" s="243">
        <v>4</v>
      </c>
      <c r="CN163" s="439">
        <f t="shared" si="56"/>
        <v>50</v>
      </c>
      <c r="CO163" s="98">
        <v>26</v>
      </c>
      <c r="CP163" s="98">
        <v>0</v>
      </c>
      <c r="CQ163" s="98">
        <v>2</v>
      </c>
      <c r="CR163" s="98">
        <v>1</v>
      </c>
      <c r="CS163" s="98">
        <v>5</v>
      </c>
      <c r="CT163" s="98">
        <v>6</v>
      </c>
      <c r="CU163" s="98">
        <v>3</v>
      </c>
      <c r="CV163" s="98">
        <v>5</v>
      </c>
      <c r="CW163" s="98">
        <v>5</v>
      </c>
      <c r="CX163" s="98">
        <v>4</v>
      </c>
      <c r="CY163" s="98">
        <v>2</v>
      </c>
      <c r="CZ163" s="98">
        <v>2</v>
      </c>
      <c r="DA163" s="138">
        <v>3</v>
      </c>
      <c r="DB163" s="577">
        <f t="shared" si="57"/>
        <v>0</v>
      </c>
      <c r="DC163" s="491">
        <f t="shared" si="58"/>
        <v>26</v>
      </c>
      <c r="DD163" s="480">
        <f t="shared" si="59"/>
        <v>3</v>
      </c>
      <c r="DE163" s="365">
        <f t="shared" ref="DE163:DE168" si="63">((DD163/DC163)-1)*100</f>
        <v>-88.461538461538453</v>
      </c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  <c r="DW163" s="233"/>
      <c r="DX163" s="233"/>
      <c r="DY163" s="233"/>
      <c r="DZ163" s="233"/>
      <c r="EA163" s="233"/>
      <c r="EB163" s="233"/>
    </row>
    <row r="164" spans="1:132" ht="20.100000000000001" customHeight="1" x14ac:dyDescent="0.25">
      <c r="A164" s="542"/>
      <c r="B164" s="110" t="s">
        <v>127</v>
      </c>
      <c r="C164" s="130" t="s">
        <v>186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2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189</v>
      </c>
      <c r="BX164" s="98">
        <v>292</v>
      </c>
      <c r="BY164" s="98">
        <v>247</v>
      </c>
      <c r="BZ164" s="98">
        <v>210</v>
      </c>
      <c r="CA164" s="478">
        <f t="shared" si="28"/>
        <v>938</v>
      </c>
      <c r="CB164" s="138">
        <v>187</v>
      </c>
      <c r="CC164" s="98">
        <v>148</v>
      </c>
      <c r="CD164" s="98">
        <v>171</v>
      </c>
      <c r="CE164" s="98">
        <v>175</v>
      </c>
      <c r="CF164" s="98">
        <v>200</v>
      </c>
      <c r="CG164" s="98">
        <v>211</v>
      </c>
      <c r="CH164" s="98">
        <v>301</v>
      </c>
      <c r="CI164" s="98">
        <v>324</v>
      </c>
      <c r="CJ164" s="98">
        <v>347</v>
      </c>
      <c r="CK164" s="98">
        <v>428</v>
      </c>
      <c r="CL164" s="98">
        <v>415</v>
      </c>
      <c r="CM164" s="243">
        <v>453</v>
      </c>
      <c r="CN164" s="439">
        <f t="shared" si="56"/>
        <v>3360</v>
      </c>
      <c r="CO164" s="98">
        <v>390</v>
      </c>
      <c r="CP164" s="98">
        <v>419</v>
      </c>
      <c r="CQ164" s="98">
        <v>428</v>
      </c>
      <c r="CR164" s="98">
        <v>464</v>
      </c>
      <c r="CS164" s="98">
        <v>447</v>
      </c>
      <c r="CT164" s="98">
        <v>438</v>
      </c>
      <c r="CU164" s="98">
        <v>432</v>
      </c>
      <c r="CV164" s="98">
        <v>411</v>
      </c>
      <c r="CW164" s="98">
        <v>382</v>
      </c>
      <c r="CX164" s="98">
        <v>387</v>
      </c>
      <c r="CY164" s="98">
        <v>399</v>
      </c>
      <c r="CZ164" s="98">
        <v>436</v>
      </c>
      <c r="DA164" s="138">
        <v>372</v>
      </c>
      <c r="DB164" s="577">
        <f t="shared" si="57"/>
        <v>187</v>
      </c>
      <c r="DC164" s="491">
        <f t="shared" si="58"/>
        <v>390</v>
      </c>
      <c r="DD164" s="480">
        <f t="shared" si="59"/>
        <v>372</v>
      </c>
      <c r="DE164" s="365">
        <f t="shared" si="63"/>
        <v>-4.6153846153846096</v>
      </c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  <c r="DV164" s="233"/>
      <c r="DW164" s="233"/>
      <c r="DX164" s="233"/>
      <c r="DY164" s="233"/>
      <c r="DZ164" s="233"/>
      <c r="EA164" s="233"/>
      <c r="EB164" s="233"/>
    </row>
    <row r="165" spans="1:132" ht="20.100000000000001" customHeight="1" x14ac:dyDescent="0.25">
      <c r="A165" s="542"/>
      <c r="B165" s="110" t="s">
        <v>128</v>
      </c>
      <c r="C165" s="130" t="s">
        <v>130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70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179">
        <v>0</v>
      </c>
      <c r="X165" s="179">
        <v>0</v>
      </c>
      <c r="Y165" s="179">
        <v>0</v>
      </c>
      <c r="Z165" s="190">
        <v>0</v>
      </c>
      <c r="AA165" s="190">
        <v>0</v>
      </c>
      <c r="AB165" s="190">
        <v>0</v>
      </c>
      <c r="AC165" s="17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0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3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9">
        <f t="shared" si="62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8</v>
      </c>
      <c r="BX165" s="98">
        <v>37</v>
      </c>
      <c r="BY165" s="98">
        <v>25</v>
      </c>
      <c r="BZ165" s="98">
        <v>21</v>
      </c>
      <c r="CA165" s="478">
        <f t="shared" si="28"/>
        <v>91</v>
      </c>
      <c r="CB165" s="138">
        <v>8</v>
      </c>
      <c r="CC165" s="98">
        <v>10</v>
      </c>
      <c r="CD165" s="98">
        <v>11</v>
      </c>
      <c r="CE165" s="98">
        <v>8</v>
      </c>
      <c r="CF165" s="98">
        <v>22</v>
      </c>
      <c r="CG165" s="98">
        <v>11</v>
      </c>
      <c r="CH165" s="98">
        <v>9</v>
      </c>
      <c r="CI165" s="98">
        <v>12</v>
      </c>
      <c r="CJ165" s="98">
        <v>14</v>
      </c>
      <c r="CK165" s="98">
        <v>16</v>
      </c>
      <c r="CL165" s="98">
        <v>10</v>
      </c>
      <c r="CM165" s="243">
        <v>14</v>
      </c>
      <c r="CN165" s="439">
        <f t="shared" si="56"/>
        <v>145</v>
      </c>
      <c r="CO165" s="98">
        <v>7</v>
      </c>
      <c r="CP165" s="98">
        <v>5</v>
      </c>
      <c r="CQ165" s="98">
        <v>14</v>
      </c>
      <c r="CR165" s="98">
        <v>13</v>
      </c>
      <c r="CS165" s="98">
        <v>14</v>
      </c>
      <c r="CT165" s="98">
        <v>0</v>
      </c>
      <c r="CU165" s="98">
        <v>1</v>
      </c>
      <c r="CV165" s="98">
        <v>20</v>
      </c>
      <c r="CW165" s="98">
        <v>21</v>
      </c>
      <c r="CX165" s="98">
        <v>9</v>
      </c>
      <c r="CY165" s="98">
        <v>28</v>
      </c>
      <c r="CZ165" s="98">
        <v>5</v>
      </c>
      <c r="DA165" s="138">
        <v>19</v>
      </c>
      <c r="DB165" s="577">
        <f t="shared" si="57"/>
        <v>8</v>
      </c>
      <c r="DC165" s="491">
        <f t="shared" si="58"/>
        <v>7</v>
      </c>
      <c r="DD165" s="480">
        <f t="shared" si="59"/>
        <v>19</v>
      </c>
      <c r="DE165" s="365">
        <f t="shared" si="63"/>
        <v>171.42857142857144</v>
      </c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  <c r="DZ165" s="233"/>
      <c r="EA165" s="233"/>
      <c r="EB165" s="233"/>
    </row>
    <row r="166" spans="1:132" ht="20.100000000000001" customHeight="1" x14ac:dyDescent="0.25">
      <c r="A166" s="542"/>
      <c r="B166" s="110" t="s">
        <v>180</v>
      </c>
      <c r="C166" s="130" t="s">
        <v>182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70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179">
        <v>0</v>
      </c>
      <c r="X166" s="179">
        <v>0</v>
      </c>
      <c r="Y166" s="179">
        <v>0</v>
      </c>
      <c r="Z166" s="190">
        <v>0</v>
      </c>
      <c r="AA166" s="190">
        <v>0</v>
      </c>
      <c r="AB166" s="190">
        <v>0</v>
      </c>
      <c r="AC166" s="17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0</v>
      </c>
      <c r="AK166" s="180">
        <v>0</v>
      </c>
      <c r="AL166" s="180">
        <v>0</v>
      </c>
      <c r="AM166" s="180">
        <v>0</v>
      </c>
      <c r="AN166" s="180">
        <v>0</v>
      </c>
      <c r="AO166" s="180">
        <v>0</v>
      </c>
      <c r="AP166" s="13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439">
        <f t="shared" si="62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ref="CA166:CA180" si="64">SUM(BO166:BZ166)</f>
        <v>0</v>
      </c>
      <c r="CB166" s="13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41</v>
      </c>
      <c r="CH166" s="98">
        <v>75</v>
      </c>
      <c r="CI166" s="98">
        <v>70</v>
      </c>
      <c r="CJ166" s="98">
        <v>71</v>
      </c>
      <c r="CK166" s="98">
        <v>71</v>
      </c>
      <c r="CL166" s="98">
        <v>67</v>
      </c>
      <c r="CM166" s="243">
        <v>77</v>
      </c>
      <c r="CN166" s="439">
        <f t="shared" si="56"/>
        <v>472</v>
      </c>
      <c r="CO166" s="98">
        <v>68</v>
      </c>
      <c r="CP166" s="98">
        <v>63</v>
      </c>
      <c r="CQ166" s="98">
        <v>76</v>
      </c>
      <c r="CR166" s="98">
        <v>73</v>
      </c>
      <c r="CS166" s="98">
        <v>70</v>
      </c>
      <c r="CT166" s="98">
        <v>72</v>
      </c>
      <c r="CU166" s="98">
        <v>74</v>
      </c>
      <c r="CV166" s="98">
        <v>79</v>
      </c>
      <c r="CW166" s="98">
        <v>71</v>
      </c>
      <c r="CX166" s="98">
        <v>69</v>
      </c>
      <c r="CY166" s="98">
        <v>77</v>
      </c>
      <c r="CZ166" s="98">
        <v>74</v>
      </c>
      <c r="DA166" s="138">
        <v>65</v>
      </c>
      <c r="DB166" s="577">
        <f t="shared" si="57"/>
        <v>0</v>
      </c>
      <c r="DC166" s="491">
        <f t="shared" si="58"/>
        <v>68</v>
      </c>
      <c r="DD166" s="480">
        <f t="shared" si="59"/>
        <v>65</v>
      </c>
      <c r="DE166" s="365">
        <f t="shared" si="63"/>
        <v>-4.4117647058823479</v>
      </c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  <c r="DW166" s="233"/>
      <c r="DX166" s="233"/>
      <c r="DY166" s="233"/>
      <c r="DZ166" s="233"/>
      <c r="EA166" s="233"/>
      <c r="EB166" s="233"/>
    </row>
    <row r="167" spans="1:132" ht="20.100000000000001" customHeight="1" x14ac:dyDescent="0.25">
      <c r="A167" s="542"/>
      <c r="B167" s="110" t="s">
        <v>181</v>
      </c>
      <c r="C167" s="130" t="s">
        <v>183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187">
        <v>0</v>
      </c>
      <c r="P167" s="170">
        <v>0</v>
      </c>
      <c r="Q167" s="179">
        <v>0</v>
      </c>
      <c r="R167" s="179">
        <v>0</v>
      </c>
      <c r="S167" s="179">
        <v>0</v>
      </c>
      <c r="T167" s="179">
        <v>0</v>
      </c>
      <c r="U167" s="179">
        <v>0</v>
      </c>
      <c r="V167" s="179">
        <v>0</v>
      </c>
      <c r="W167" s="179">
        <v>0</v>
      </c>
      <c r="X167" s="179">
        <v>0</v>
      </c>
      <c r="Y167" s="179">
        <v>0</v>
      </c>
      <c r="Z167" s="190">
        <v>0</v>
      </c>
      <c r="AA167" s="190">
        <v>0</v>
      </c>
      <c r="AB167" s="190">
        <v>0</v>
      </c>
      <c r="AC167" s="170">
        <v>0</v>
      </c>
      <c r="AD167" s="180">
        <v>0</v>
      </c>
      <c r="AE167" s="180">
        <v>0</v>
      </c>
      <c r="AF167" s="180">
        <v>0</v>
      </c>
      <c r="AG167" s="180">
        <v>0</v>
      </c>
      <c r="AH167" s="180">
        <v>0</v>
      </c>
      <c r="AI167" s="180">
        <v>0</v>
      </c>
      <c r="AJ167" s="180">
        <v>0</v>
      </c>
      <c r="AK167" s="180">
        <v>0</v>
      </c>
      <c r="AL167" s="180">
        <v>0</v>
      </c>
      <c r="AM167" s="180">
        <v>0</v>
      </c>
      <c r="AN167" s="180">
        <v>0</v>
      </c>
      <c r="AO167" s="180">
        <v>0</v>
      </c>
      <c r="AP167" s="138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9">
        <f t="shared" si="62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4"/>
        <v>0</v>
      </c>
      <c r="CB167" s="13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29</v>
      </c>
      <c r="CH167" s="98">
        <v>55</v>
      </c>
      <c r="CI167" s="98">
        <v>50</v>
      </c>
      <c r="CJ167" s="98">
        <v>54</v>
      </c>
      <c r="CK167" s="98">
        <v>54</v>
      </c>
      <c r="CL167" s="98">
        <v>53</v>
      </c>
      <c r="CM167" s="243">
        <v>54</v>
      </c>
      <c r="CN167" s="439">
        <f t="shared" si="56"/>
        <v>349</v>
      </c>
      <c r="CO167" s="98">
        <v>48</v>
      </c>
      <c r="CP167" s="98">
        <v>51</v>
      </c>
      <c r="CQ167" s="98">
        <v>56</v>
      </c>
      <c r="CR167" s="98">
        <v>53</v>
      </c>
      <c r="CS167" s="98">
        <v>48</v>
      </c>
      <c r="CT167" s="98">
        <v>54</v>
      </c>
      <c r="CU167" s="98">
        <v>52</v>
      </c>
      <c r="CV167" s="98">
        <v>59</v>
      </c>
      <c r="CW167" s="98">
        <v>61</v>
      </c>
      <c r="CX167" s="98">
        <v>57</v>
      </c>
      <c r="CY167" s="98">
        <v>53</v>
      </c>
      <c r="CZ167" s="98">
        <v>52</v>
      </c>
      <c r="DA167" s="138">
        <v>55</v>
      </c>
      <c r="DB167" s="577">
        <f t="shared" si="57"/>
        <v>0</v>
      </c>
      <c r="DC167" s="491">
        <f t="shared" si="58"/>
        <v>48</v>
      </c>
      <c r="DD167" s="480">
        <f t="shared" si="59"/>
        <v>55</v>
      </c>
      <c r="DE167" s="365">
        <f t="shared" si="63"/>
        <v>14.583333333333325</v>
      </c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  <c r="DW167" s="233"/>
      <c r="DX167" s="233"/>
      <c r="DY167" s="233"/>
      <c r="DZ167" s="233"/>
      <c r="EA167" s="233"/>
      <c r="EB167" s="233"/>
    </row>
    <row r="168" spans="1:132" ht="20.100000000000001" customHeight="1" x14ac:dyDescent="0.25">
      <c r="A168" s="542"/>
      <c r="B168" s="110" t="s">
        <v>184</v>
      </c>
      <c r="C168" s="130" t="s">
        <v>167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70">
        <v>0</v>
      </c>
      <c r="Q168" s="179">
        <v>0</v>
      </c>
      <c r="R168" s="179">
        <v>0</v>
      </c>
      <c r="S168" s="179">
        <v>0</v>
      </c>
      <c r="T168" s="179">
        <v>0</v>
      </c>
      <c r="U168" s="179">
        <v>0</v>
      </c>
      <c r="V168" s="179">
        <v>0</v>
      </c>
      <c r="W168" s="179">
        <v>0</v>
      </c>
      <c r="X168" s="179">
        <v>0</v>
      </c>
      <c r="Y168" s="179">
        <v>0</v>
      </c>
      <c r="Z168" s="190">
        <v>0</v>
      </c>
      <c r="AA168" s="190">
        <v>0</v>
      </c>
      <c r="AB168" s="190">
        <v>0</v>
      </c>
      <c r="AC168" s="170">
        <v>0</v>
      </c>
      <c r="AD168" s="180">
        <v>0</v>
      </c>
      <c r="AE168" s="180">
        <v>0</v>
      </c>
      <c r="AF168" s="180">
        <v>0</v>
      </c>
      <c r="AG168" s="180">
        <v>0</v>
      </c>
      <c r="AH168" s="180">
        <v>0</v>
      </c>
      <c r="AI168" s="180">
        <v>0</v>
      </c>
      <c r="AJ168" s="180">
        <v>0</v>
      </c>
      <c r="AK168" s="180">
        <v>0</v>
      </c>
      <c r="AL168" s="180">
        <v>0</v>
      </c>
      <c r="AM168" s="180">
        <v>0</v>
      </c>
      <c r="AN168" s="180">
        <v>0</v>
      </c>
      <c r="AO168" s="180">
        <v>0</v>
      </c>
      <c r="AP168" s="138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9">
        <f t="shared" si="62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4"/>
        <v>0</v>
      </c>
      <c r="CB168" s="13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1</v>
      </c>
      <c r="CH168" s="98">
        <v>2</v>
      </c>
      <c r="CI168" s="98">
        <v>1</v>
      </c>
      <c r="CJ168" s="98">
        <v>3</v>
      </c>
      <c r="CK168" s="98">
        <v>2</v>
      </c>
      <c r="CL168" s="98">
        <v>2</v>
      </c>
      <c r="CM168" s="243">
        <v>4</v>
      </c>
      <c r="CN168" s="439">
        <f t="shared" si="56"/>
        <v>15</v>
      </c>
      <c r="CO168" s="98">
        <v>3</v>
      </c>
      <c r="CP168" s="98">
        <v>2</v>
      </c>
      <c r="CQ168" s="98">
        <v>3</v>
      </c>
      <c r="CR168" s="98">
        <v>1</v>
      </c>
      <c r="CS168" s="98">
        <v>2</v>
      </c>
      <c r="CT168" s="98">
        <v>2</v>
      </c>
      <c r="CU168" s="98">
        <v>0</v>
      </c>
      <c r="CV168" s="98">
        <v>1</v>
      </c>
      <c r="CW168" s="98">
        <v>1</v>
      </c>
      <c r="CX168" s="98">
        <v>0</v>
      </c>
      <c r="CY168" s="98">
        <v>1</v>
      </c>
      <c r="CZ168" s="98">
        <v>1</v>
      </c>
      <c r="DA168" s="138">
        <v>2</v>
      </c>
      <c r="DB168" s="577">
        <f t="shared" si="57"/>
        <v>0</v>
      </c>
      <c r="DC168" s="491">
        <f t="shared" si="58"/>
        <v>3</v>
      </c>
      <c r="DD168" s="480">
        <f t="shared" si="59"/>
        <v>2</v>
      </c>
      <c r="DE168" s="365">
        <f t="shared" si="63"/>
        <v>-33.333333333333336</v>
      </c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  <c r="DV168" s="233"/>
      <c r="DW168" s="233"/>
      <c r="DX168" s="233"/>
      <c r="DY168" s="233"/>
      <c r="DZ168" s="233"/>
      <c r="EA168" s="233"/>
      <c r="EB168" s="233"/>
    </row>
    <row r="169" spans="1:132" ht="20.100000000000001" customHeight="1" x14ac:dyDescent="0.25">
      <c r="A169" s="542"/>
      <c r="B169" s="110" t="s">
        <v>207</v>
      </c>
      <c r="C169" s="130" t="s">
        <v>211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584">
        <v>0</v>
      </c>
      <c r="P169" s="170">
        <v>0</v>
      </c>
      <c r="Q169" s="186">
        <v>0</v>
      </c>
      <c r="R169" s="187">
        <v>0</v>
      </c>
      <c r="S169" s="187">
        <v>0</v>
      </c>
      <c r="T169" s="187">
        <v>0</v>
      </c>
      <c r="U169" s="187">
        <v>0</v>
      </c>
      <c r="V169" s="187">
        <v>0</v>
      </c>
      <c r="W169" s="187">
        <v>0</v>
      </c>
      <c r="X169" s="187">
        <v>0</v>
      </c>
      <c r="Y169" s="187">
        <v>0</v>
      </c>
      <c r="Z169" s="187">
        <v>0</v>
      </c>
      <c r="AA169" s="187">
        <v>0</v>
      </c>
      <c r="AB169" s="584">
        <v>0</v>
      </c>
      <c r="AC169" s="170">
        <v>0</v>
      </c>
      <c r="AD169" s="186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584">
        <v>0</v>
      </c>
      <c r="AP169" s="186">
        <v>0</v>
      </c>
      <c r="AQ169" s="187">
        <v>0</v>
      </c>
      <c r="AR169" s="187">
        <v>0</v>
      </c>
      <c r="AS169" s="187">
        <v>0</v>
      </c>
      <c r="AT169" s="187">
        <v>0</v>
      </c>
      <c r="AU169" s="187">
        <v>0</v>
      </c>
      <c r="AV169" s="187">
        <v>0</v>
      </c>
      <c r="AW169" s="187">
        <v>0</v>
      </c>
      <c r="AX169" s="187">
        <v>0</v>
      </c>
      <c r="AY169" s="187">
        <v>0</v>
      </c>
      <c r="AZ169" s="187">
        <v>0</v>
      </c>
      <c r="BA169" s="584">
        <v>0</v>
      </c>
      <c r="BB169" s="186">
        <v>0</v>
      </c>
      <c r="BC169" s="187">
        <v>0</v>
      </c>
      <c r="BD169" s="187">
        <v>0</v>
      </c>
      <c r="BE169" s="187">
        <v>0</v>
      </c>
      <c r="BF169" s="187">
        <v>0</v>
      </c>
      <c r="BG169" s="187">
        <v>0</v>
      </c>
      <c r="BH169" s="187">
        <v>0</v>
      </c>
      <c r="BI169" s="187">
        <v>0</v>
      </c>
      <c r="BJ169" s="187">
        <v>0</v>
      </c>
      <c r="BK169" s="187">
        <v>0</v>
      </c>
      <c r="BL169" s="187">
        <v>0</v>
      </c>
      <c r="BM169" s="584">
        <v>0</v>
      </c>
      <c r="BN169" s="439">
        <f t="shared" si="62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4"/>
        <v>0</v>
      </c>
      <c r="CB169" s="13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243">
        <v>0</v>
      </c>
      <c r="CN169" s="439">
        <f t="shared" si="56"/>
        <v>0</v>
      </c>
      <c r="CO169" s="98">
        <v>0</v>
      </c>
      <c r="CP169" s="98">
        <v>1</v>
      </c>
      <c r="CQ169" s="98">
        <v>0</v>
      </c>
      <c r="CR169" s="98">
        <v>1</v>
      </c>
      <c r="CS169" s="98">
        <v>4</v>
      </c>
      <c r="CT169" s="98">
        <v>7</v>
      </c>
      <c r="CU169" s="98">
        <v>6</v>
      </c>
      <c r="CV169" s="98">
        <v>0</v>
      </c>
      <c r="CW169" s="98">
        <v>0</v>
      </c>
      <c r="CX169" s="98">
        <v>0</v>
      </c>
      <c r="CY169" s="98">
        <v>0</v>
      </c>
      <c r="CZ169" s="98">
        <v>0</v>
      </c>
      <c r="DA169" s="138">
        <v>0</v>
      </c>
      <c r="DB169" s="577">
        <f t="shared" si="57"/>
        <v>0</v>
      </c>
      <c r="DC169" s="491">
        <f t="shared" si="58"/>
        <v>0</v>
      </c>
      <c r="DD169" s="480">
        <f t="shared" si="59"/>
        <v>0</v>
      </c>
      <c r="DE169" s="365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  <c r="DV169" s="233"/>
      <c r="DW169" s="233"/>
      <c r="DX169" s="233"/>
      <c r="DY169" s="233"/>
      <c r="DZ169" s="233"/>
      <c r="EA169" s="233"/>
      <c r="EB169" s="233"/>
    </row>
    <row r="170" spans="1:132" ht="20.100000000000001" customHeight="1" x14ac:dyDescent="0.25">
      <c r="A170" s="542"/>
      <c r="B170" s="110" t="s">
        <v>208</v>
      </c>
      <c r="C170" s="130" t="s">
        <v>212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584">
        <v>0</v>
      </c>
      <c r="P170" s="170">
        <v>0</v>
      </c>
      <c r="Q170" s="186">
        <v>0</v>
      </c>
      <c r="R170" s="187">
        <v>0</v>
      </c>
      <c r="S170" s="187">
        <v>0</v>
      </c>
      <c r="T170" s="187">
        <v>0</v>
      </c>
      <c r="U170" s="187">
        <v>0</v>
      </c>
      <c r="V170" s="187">
        <v>0</v>
      </c>
      <c r="W170" s="187">
        <v>0</v>
      </c>
      <c r="X170" s="187">
        <v>0</v>
      </c>
      <c r="Y170" s="187">
        <v>0</v>
      </c>
      <c r="Z170" s="187">
        <v>0</v>
      </c>
      <c r="AA170" s="187">
        <v>0</v>
      </c>
      <c r="AB170" s="584">
        <v>0</v>
      </c>
      <c r="AC170" s="170">
        <v>0</v>
      </c>
      <c r="AD170" s="186">
        <v>0</v>
      </c>
      <c r="AE170" s="187">
        <v>0</v>
      </c>
      <c r="AF170" s="187">
        <v>0</v>
      </c>
      <c r="AG170" s="187">
        <v>0</v>
      </c>
      <c r="AH170" s="187">
        <v>0</v>
      </c>
      <c r="AI170" s="187">
        <v>0</v>
      </c>
      <c r="AJ170" s="187">
        <v>0</v>
      </c>
      <c r="AK170" s="187">
        <v>0</v>
      </c>
      <c r="AL170" s="187">
        <v>0</v>
      </c>
      <c r="AM170" s="187">
        <v>0</v>
      </c>
      <c r="AN170" s="187">
        <v>0</v>
      </c>
      <c r="AO170" s="584">
        <v>0</v>
      </c>
      <c r="AP170" s="186">
        <v>0</v>
      </c>
      <c r="AQ170" s="187">
        <v>0</v>
      </c>
      <c r="AR170" s="187">
        <v>0</v>
      </c>
      <c r="AS170" s="187">
        <v>0</v>
      </c>
      <c r="AT170" s="187">
        <v>0</v>
      </c>
      <c r="AU170" s="187">
        <v>0</v>
      </c>
      <c r="AV170" s="187">
        <v>0</v>
      </c>
      <c r="AW170" s="187">
        <v>0</v>
      </c>
      <c r="AX170" s="187">
        <v>0</v>
      </c>
      <c r="AY170" s="187">
        <v>0</v>
      </c>
      <c r="AZ170" s="187">
        <v>0</v>
      </c>
      <c r="BA170" s="584">
        <v>0</v>
      </c>
      <c r="BB170" s="186">
        <v>0</v>
      </c>
      <c r="BC170" s="187">
        <v>0</v>
      </c>
      <c r="BD170" s="187">
        <v>0</v>
      </c>
      <c r="BE170" s="187">
        <v>0</v>
      </c>
      <c r="BF170" s="187">
        <v>0</v>
      </c>
      <c r="BG170" s="187">
        <v>0</v>
      </c>
      <c r="BH170" s="187">
        <v>0</v>
      </c>
      <c r="BI170" s="187">
        <v>0</v>
      </c>
      <c r="BJ170" s="187">
        <v>0</v>
      </c>
      <c r="BK170" s="187">
        <v>0</v>
      </c>
      <c r="BL170" s="187">
        <v>0</v>
      </c>
      <c r="BM170" s="584">
        <v>0</v>
      </c>
      <c r="BN170" s="439">
        <f t="shared" si="62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8">
        <f t="shared" si="64"/>
        <v>0</v>
      </c>
      <c r="CB170" s="138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0</v>
      </c>
      <c r="CH170" s="98">
        <v>0</v>
      </c>
      <c r="CI170" s="98">
        <v>0</v>
      </c>
      <c r="CJ170" s="98">
        <v>0</v>
      </c>
      <c r="CK170" s="98">
        <v>0</v>
      </c>
      <c r="CL170" s="98">
        <v>0</v>
      </c>
      <c r="CM170" s="243">
        <v>0</v>
      </c>
      <c r="CN170" s="439">
        <f t="shared" si="56"/>
        <v>0</v>
      </c>
      <c r="CO170" s="98">
        <v>0</v>
      </c>
      <c r="CP170" s="98">
        <v>6</v>
      </c>
      <c r="CQ170" s="98">
        <v>10</v>
      </c>
      <c r="CR170" s="98">
        <v>12</v>
      </c>
      <c r="CS170" s="98">
        <v>12</v>
      </c>
      <c r="CT170" s="98">
        <v>44</v>
      </c>
      <c r="CU170" s="98">
        <v>44</v>
      </c>
      <c r="CV170" s="98">
        <v>5</v>
      </c>
      <c r="CW170" s="98">
        <v>0</v>
      </c>
      <c r="CX170" s="98">
        <v>0</v>
      </c>
      <c r="CY170" s="98">
        <v>0</v>
      </c>
      <c r="CZ170" s="98">
        <v>0</v>
      </c>
      <c r="DA170" s="138">
        <v>0</v>
      </c>
      <c r="DB170" s="577">
        <f t="shared" si="57"/>
        <v>0</v>
      </c>
      <c r="DC170" s="491">
        <f t="shared" si="58"/>
        <v>0</v>
      </c>
      <c r="DD170" s="480">
        <f t="shared" si="59"/>
        <v>0</v>
      </c>
      <c r="DE170" s="365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3"/>
      <c r="DX170" s="233"/>
      <c r="DY170" s="233"/>
      <c r="DZ170" s="233"/>
      <c r="EA170" s="233"/>
      <c r="EB170" s="233"/>
    </row>
    <row r="171" spans="1:132" ht="20.100000000000001" customHeight="1" x14ac:dyDescent="0.25">
      <c r="A171" s="542"/>
      <c r="B171" s="469" t="s">
        <v>209</v>
      </c>
      <c r="C171" s="470" t="s">
        <v>213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584">
        <v>0</v>
      </c>
      <c r="P171" s="170">
        <v>0</v>
      </c>
      <c r="Q171" s="186">
        <v>0</v>
      </c>
      <c r="R171" s="187">
        <v>0</v>
      </c>
      <c r="S171" s="187">
        <v>0</v>
      </c>
      <c r="T171" s="187">
        <v>0</v>
      </c>
      <c r="U171" s="187">
        <v>0</v>
      </c>
      <c r="V171" s="187">
        <v>0</v>
      </c>
      <c r="W171" s="187">
        <v>0</v>
      </c>
      <c r="X171" s="187">
        <v>0</v>
      </c>
      <c r="Y171" s="187">
        <v>0</v>
      </c>
      <c r="Z171" s="187">
        <v>0</v>
      </c>
      <c r="AA171" s="187">
        <v>0</v>
      </c>
      <c r="AB171" s="584">
        <v>0</v>
      </c>
      <c r="AC171" s="170">
        <v>0</v>
      </c>
      <c r="AD171" s="186">
        <v>0</v>
      </c>
      <c r="AE171" s="187">
        <v>0</v>
      </c>
      <c r="AF171" s="187">
        <v>0</v>
      </c>
      <c r="AG171" s="187">
        <v>0</v>
      </c>
      <c r="AH171" s="187">
        <v>0</v>
      </c>
      <c r="AI171" s="187">
        <v>0</v>
      </c>
      <c r="AJ171" s="187">
        <v>0</v>
      </c>
      <c r="AK171" s="187">
        <v>0</v>
      </c>
      <c r="AL171" s="187">
        <v>0</v>
      </c>
      <c r="AM171" s="187">
        <v>0</v>
      </c>
      <c r="AN171" s="187">
        <v>0</v>
      </c>
      <c r="AO171" s="584">
        <v>0</v>
      </c>
      <c r="AP171" s="186">
        <v>0</v>
      </c>
      <c r="AQ171" s="187">
        <v>0</v>
      </c>
      <c r="AR171" s="187">
        <v>0</v>
      </c>
      <c r="AS171" s="187">
        <v>0</v>
      </c>
      <c r="AT171" s="187">
        <v>0</v>
      </c>
      <c r="AU171" s="187">
        <v>0</v>
      </c>
      <c r="AV171" s="187">
        <v>0</v>
      </c>
      <c r="AW171" s="187">
        <v>0</v>
      </c>
      <c r="AX171" s="187">
        <v>0</v>
      </c>
      <c r="AY171" s="187">
        <v>0</v>
      </c>
      <c r="AZ171" s="187">
        <v>0</v>
      </c>
      <c r="BA171" s="584">
        <v>0</v>
      </c>
      <c r="BB171" s="186">
        <v>0</v>
      </c>
      <c r="BC171" s="187">
        <v>0</v>
      </c>
      <c r="BD171" s="187">
        <v>0</v>
      </c>
      <c r="BE171" s="187">
        <v>0</v>
      </c>
      <c r="BF171" s="187">
        <v>0</v>
      </c>
      <c r="BG171" s="187">
        <v>0</v>
      </c>
      <c r="BH171" s="187">
        <v>0</v>
      </c>
      <c r="BI171" s="187">
        <v>0</v>
      </c>
      <c r="BJ171" s="187">
        <v>0</v>
      </c>
      <c r="BK171" s="187">
        <v>0</v>
      </c>
      <c r="BL171" s="187">
        <v>0</v>
      </c>
      <c r="BM171" s="584">
        <v>0</v>
      </c>
      <c r="BN171" s="439">
        <f t="shared" si="62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4"/>
        <v>0</v>
      </c>
      <c r="CB171" s="13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0</v>
      </c>
      <c r="CI171" s="98">
        <v>0</v>
      </c>
      <c r="CJ171" s="98">
        <v>0</v>
      </c>
      <c r="CK171" s="98">
        <v>0</v>
      </c>
      <c r="CL171" s="98">
        <v>0</v>
      </c>
      <c r="CM171" s="243">
        <v>0</v>
      </c>
      <c r="CN171" s="439">
        <f t="shared" si="56"/>
        <v>0</v>
      </c>
      <c r="CO171" s="98">
        <v>0</v>
      </c>
      <c r="CP171" s="98">
        <v>1</v>
      </c>
      <c r="CQ171" s="98">
        <v>0</v>
      </c>
      <c r="CR171" s="98">
        <v>3</v>
      </c>
      <c r="CS171" s="98">
        <v>1</v>
      </c>
      <c r="CT171" s="98">
        <v>11</v>
      </c>
      <c r="CU171" s="98">
        <v>8</v>
      </c>
      <c r="CV171" s="98">
        <v>1</v>
      </c>
      <c r="CW171" s="98">
        <v>0</v>
      </c>
      <c r="CX171" s="98">
        <v>0</v>
      </c>
      <c r="CY171" s="98">
        <v>0</v>
      </c>
      <c r="CZ171" s="98">
        <v>0</v>
      </c>
      <c r="DA171" s="138">
        <v>0</v>
      </c>
      <c r="DB171" s="577">
        <f t="shared" si="57"/>
        <v>0</v>
      </c>
      <c r="DC171" s="491">
        <f t="shared" si="58"/>
        <v>0</v>
      </c>
      <c r="DD171" s="480">
        <f t="shared" si="59"/>
        <v>0</v>
      </c>
      <c r="DE171" s="365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  <c r="DZ171" s="233"/>
      <c r="EA171" s="233"/>
      <c r="EB171" s="233"/>
    </row>
    <row r="172" spans="1:132" ht="20.100000000000001" customHeight="1" x14ac:dyDescent="0.25">
      <c r="A172" s="542"/>
      <c r="B172" s="110" t="s">
        <v>210</v>
      </c>
      <c r="C172" s="130" t="s">
        <v>214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584">
        <v>0</v>
      </c>
      <c r="P172" s="170">
        <v>0</v>
      </c>
      <c r="Q172" s="186">
        <v>0</v>
      </c>
      <c r="R172" s="187">
        <v>0</v>
      </c>
      <c r="S172" s="187">
        <v>0</v>
      </c>
      <c r="T172" s="187">
        <v>0</v>
      </c>
      <c r="U172" s="187">
        <v>0</v>
      </c>
      <c r="V172" s="187">
        <v>0</v>
      </c>
      <c r="W172" s="187">
        <v>0</v>
      </c>
      <c r="X172" s="187">
        <v>0</v>
      </c>
      <c r="Y172" s="187">
        <v>0</v>
      </c>
      <c r="Z172" s="187">
        <v>0</v>
      </c>
      <c r="AA172" s="187">
        <v>0</v>
      </c>
      <c r="AB172" s="584">
        <v>0</v>
      </c>
      <c r="AC172" s="170">
        <v>0</v>
      </c>
      <c r="AD172" s="186">
        <v>0</v>
      </c>
      <c r="AE172" s="187">
        <v>0</v>
      </c>
      <c r="AF172" s="187">
        <v>0</v>
      </c>
      <c r="AG172" s="187">
        <v>0</v>
      </c>
      <c r="AH172" s="187">
        <v>0</v>
      </c>
      <c r="AI172" s="187">
        <v>0</v>
      </c>
      <c r="AJ172" s="187">
        <v>0</v>
      </c>
      <c r="AK172" s="187">
        <v>0</v>
      </c>
      <c r="AL172" s="187">
        <v>0</v>
      </c>
      <c r="AM172" s="187">
        <v>0</v>
      </c>
      <c r="AN172" s="187">
        <v>0</v>
      </c>
      <c r="AO172" s="584">
        <v>0</v>
      </c>
      <c r="AP172" s="186">
        <v>0</v>
      </c>
      <c r="AQ172" s="187">
        <v>0</v>
      </c>
      <c r="AR172" s="187">
        <v>0</v>
      </c>
      <c r="AS172" s="187">
        <v>0</v>
      </c>
      <c r="AT172" s="187">
        <v>0</v>
      </c>
      <c r="AU172" s="187">
        <v>0</v>
      </c>
      <c r="AV172" s="187">
        <v>0</v>
      </c>
      <c r="AW172" s="187">
        <v>0</v>
      </c>
      <c r="AX172" s="187">
        <v>0</v>
      </c>
      <c r="AY172" s="187">
        <v>0</v>
      </c>
      <c r="AZ172" s="187">
        <v>0</v>
      </c>
      <c r="BA172" s="584">
        <v>0</v>
      </c>
      <c r="BB172" s="186">
        <v>0</v>
      </c>
      <c r="BC172" s="187">
        <v>0</v>
      </c>
      <c r="BD172" s="187">
        <v>0</v>
      </c>
      <c r="BE172" s="187">
        <v>0</v>
      </c>
      <c r="BF172" s="187">
        <v>0</v>
      </c>
      <c r="BG172" s="187">
        <v>0</v>
      </c>
      <c r="BH172" s="187">
        <v>0</v>
      </c>
      <c r="BI172" s="187">
        <v>0</v>
      </c>
      <c r="BJ172" s="187">
        <v>0</v>
      </c>
      <c r="BK172" s="187">
        <v>0</v>
      </c>
      <c r="BL172" s="187">
        <v>0</v>
      </c>
      <c r="BM172" s="584">
        <v>0</v>
      </c>
      <c r="BN172" s="439">
        <f t="shared" si="62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8">
        <f t="shared" si="64"/>
        <v>0</v>
      </c>
      <c r="CB172" s="138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0</v>
      </c>
      <c r="CH172" s="98">
        <v>0</v>
      </c>
      <c r="CI172" s="98">
        <v>0</v>
      </c>
      <c r="CJ172" s="98">
        <v>0</v>
      </c>
      <c r="CK172" s="98">
        <v>0</v>
      </c>
      <c r="CL172" s="98">
        <v>0</v>
      </c>
      <c r="CM172" s="243">
        <v>0</v>
      </c>
      <c r="CN172" s="439">
        <f t="shared" si="56"/>
        <v>0</v>
      </c>
      <c r="CO172" s="98">
        <v>0</v>
      </c>
      <c r="CP172" s="98">
        <v>6</v>
      </c>
      <c r="CQ172" s="98">
        <v>9</v>
      </c>
      <c r="CR172" s="98">
        <v>12</v>
      </c>
      <c r="CS172" s="98">
        <v>12</v>
      </c>
      <c r="CT172" s="98">
        <v>15</v>
      </c>
      <c r="CU172" s="98">
        <v>1</v>
      </c>
      <c r="CV172" s="98">
        <v>0</v>
      </c>
      <c r="CW172" s="98">
        <v>0</v>
      </c>
      <c r="CX172" s="98">
        <v>0</v>
      </c>
      <c r="CY172" s="98">
        <v>0</v>
      </c>
      <c r="CZ172" s="98">
        <v>0</v>
      </c>
      <c r="DA172" s="138">
        <v>0</v>
      </c>
      <c r="DB172" s="577">
        <f t="shared" si="57"/>
        <v>0</v>
      </c>
      <c r="DC172" s="491">
        <f t="shared" si="58"/>
        <v>0</v>
      </c>
      <c r="DD172" s="480">
        <f t="shared" si="59"/>
        <v>0</v>
      </c>
      <c r="DE172" s="365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/>
      <c r="DY172" s="233"/>
      <c r="DZ172" s="233"/>
      <c r="EA172" s="233"/>
      <c r="EB172" s="233"/>
    </row>
    <row r="173" spans="1:132" ht="20.100000000000001" customHeight="1" x14ac:dyDescent="0.25">
      <c r="A173" s="542"/>
      <c r="B173" s="110" t="s">
        <v>203</v>
      </c>
      <c r="C173" s="470" t="s">
        <v>204</v>
      </c>
      <c r="D173" s="186">
        <v>0</v>
      </c>
      <c r="E173" s="187">
        <v>0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70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179">
        <v>0</v>
      </c>
      <c r="X173" s="179">
        <v>0</v>
      </c>
      <c r="Y173" s="179">
        <v>0</v>
      </c>
      <c r="Z173" s="190">
        <v>0</v>
      </c>
      <c r="AA173" s="190">
        <v>0</v>
      </c>
      <c r="AB173" s="190">
        <v>0</v>
      </c>
      <c r="AC173" s="170">
        <v>0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0</v>
      </c>
      <c r="AK173" s="180">
        <v>0</v>
      </c>
      <c r="AL173" s="180">
        <v>0</v>
      </c>
      <c r="AM173" s="180">
        <v>0</v>
      </c>
      <c r="AN173" s="180">
        <v>0</v>
      </c>
      <c r="AO173" s="180">
        <v>0</v>
      </c>
      <c r="AP173" s="138">
        <v>0</v>
      </c>
      <c r="AQ173" s="98">
        <v>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13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439">
        <f t="shared" si="62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8">
        <f t="shared" si="64"/>
        <v>0</v>
      </c>
      <c r="CB173" s="138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3">
        <v>0</v>
      </c>
      <c r="CN173" s="439">
        <f t="shared" si="56"/>
        <v>0</v>
      </c>
      <c r="CO173" s="98">
        <v>1</v>
      </c>
      <c r="CP173" s="98">
        <v>1</v>
      </c>
      <c r="CQ173" s="98">
        <v>0</v>
      </c>
      <c r="CR173" s="98">
        <v>3</v>
      </c>
      <c r="CS173" s="98">
        <v>5</v>
      </c>
      <c r="CT173" s="98">
        <v>5</v>
      </c>
      <c r="CU173" s="98">
        <v>0</v>
      </c>
      <c r="CV173" s="98">
        <v>1</v>
      </c>
      <c r="CW173" s="98">
        <v>0</v>
      </c>
      <c r="CX173" s="98">
        <v>0</v>
      </c>
      <c r="CY173" s="98">
        <v>0</v>
      </c>
      <c r="CZ173" s="98">
        <v>0</v>
      </c>
      <c r="DA173" s="138">
        <v>0</v>
      </c>
      <c r="DB173" s="577">
        <f t="shared" si="57"/>
        <v>0</v>
      </c>
      <c r="DC173" s="491">
        <f t="shared" si="58"/>
        <v>1</v>
      </c>
      <c r="DD173" s="480">
        <f t="shared" si="59"/>
        <v>0</v>
      </c>
      <c r="DE173" s="365">
        <f t="shared" ref="DE173" si="65">((DD173/DC173)-1)*100</f>
        <v>-100</v>
      </c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  <c r="DZ173" s="233"/>
      <c r="EA173" s="233"/>
      <c r="EB173" s="233"/>
    </row>
    <row r="174" spans="1:132" ht="20.100000000000001" customHeight="1" x14ac:dyDescent="0.25">
      <c r="A174" s="542"/>
      <c r="B174" s="110" t="s">
        <v>149</v>
      </c>
      <c r="C174" s="130" t="s">
        <v>156</v>
      </c>
      <c r="D174" s="186">
        <v>0</v>
      </c>
      <c r="E174" s="187">
        <v>0</v>
      </c>
      <c r="F174" s="187">
        <v>0</v>
      </c>
      <c r="G174" s="187">
        <v>0</v>
      </c>
      <c r="H174" s="187">
        <v>0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70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v>0</v>
      </c>
      <c r="W174" s="179">
        <v>0</v>
      </c>
      <c r="X174" s="179">
        <v>0</v>
      </c>
      <c r="Y174" s="179">
        <v>0</v>
      </c>
      <c r="Z174" s="190">
        <v>0</v>
      </c>
      <c r="AA174" s="190">
        <v>0</v>
      </c>
      <c r="AB174" s="190">
        <v>0</v>
      </c>
      <c r="AC174" s="170">
        <v>0</v>
      </c>
      <c r="AD174" s="180">
        <v>0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9">
        <f>SUM(BB174:BM174)</f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20</v>
      </c>
      <c r="CA174" s="478">
        <f t="shared" si="64"/>
        <v>20</v>
      </c>
      <c r="CB174" s="138">
        <v>8</v>
      </c>
      <c r="CC174" s="98">
        <v>2</v>
      </c>
      <c r="CD174" s="98">
        <v>8</v>
      </c>
      <c r="CE174" s="98">
        <v>4</v>
      </c>
      <c r="CF174" s="98">
        <v>3</v>
      </c>
      <c r="CG174" s="98">
        <v>6</v>
      </c>
      <c r="CH174" s="98">
        <v>6</v>
      </c>
      <c r="CI174" s="98">
        <v>2</v>
      </c>
      <c r="CJ174" s="98">
        <v>2</v>
      </c>
      <c r="CK174" s="98">
        <v>5</v>
      </c>
      <c r="CL174" s="98">
        <v>20</v>
      </c>
      <c r="CM174" s="243">
        <v>17</v>
      </c>
      <c r="CN174" s="439">
        <f t="shared" si="56"/>
        <v>83</v>
      </c>
      <c r="CO174" s="98">
        <v>0</v>
      </c>
      <c r="CP174" s="98">
        <v>2</v>
      </c>
      <c r="CQ174" s="98">
        <v>10</v>
      </c>
      <c r="CR174" s="98">
        <v>1</v>
      </c>
      <c r="CS174" s="98">
        <v>0</v>
      </c>
      <c r="CT174" s="98">
        <v>1</v>
      </c>
      <c r="CU174" s="98">
        <v>2</v>
      </c>
      <c r="CV174" s="98">
        <v>6</v>
      </c>
      <c r="CW174" s="98">
        <v>1</v>
      </c>
      <c r="CX174" s="98">
        <v>0</v>
      </c>
      <c r="CY174" s="98">
        <v>2</v>
      </c>
      <c r="CZ174" s="98">
        <v>2</v>
      </c>
      <c r="DA174" s="138">
        <v>4</v>
      </c>
      <c r="DB174" s="577">
        <f t="shared" si="57"/>
        <v>8</v>
      </c>
      <c r="DC174" s="491">
        <f t="shared" si="58"/>
        <v>0</v>
      </c>
      <c r="DD174" s="480">
        <f t="shared" si="59"/>
        <v>4</v>
      </c>
      <c r="DE174" s="365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  <c r="DZ174" s="233"/>
      <c r="EA174" s="233"/>
      <c r="EB174" s="233"/>
    </row>
    <row r="175" spans="1:132" ht="20.100000000000001" customHeight="1" x14ac:dyDescent="0.25">
      <c r="A175" s="542"/>
      <c r="B175" s="110" t="s">
        <v>187</v>
      </c>
      <c r="C175" s="130" t="s">
        <v>188</v>
      </c>
      <c r="D175" s="186">
        <v>0</v>
      </c>
      <c r="E175" s="187">
        <v>0</v>
      </c>
      <c r="F175" s="187">
        <v>0</v>
      </c>
      <c r="G175" s="187">
        <v>0</v>
      </c>
      <c r="H175" s="187">
        <v>0</v>
      </c>
      <c r="I175" s="187">
        <v>0</v>
      </c>
      <c r="J175" s="187">
        <v>0</v>
      </c>
      <c r="K175" s="187">
        <v>0</v>
      </c>
      <c r="L175" s="187">
        <v>0</v>
      </c>
      <c r="M175" s="187">
        <v>0</v>
      </c>
      <c r="N175" s="187">
        <v>0</v>
      </c>
      <c r="O175" s="187">
        <v>0</v>
      </c>
      <c r="P175" s="170">
        <v>0</v>
      </c>
      <c r="Q175" s="179">
        <v>0</v>
      </c>
      <c r="R175" s="179">
        <v>0</v>
      </c>
      <c r="S175" s="179">
        <v>0</v>
      </c>
      <c r="T175" s="179">
        <v>0</v>
      </c>
      <c r="U175" s="179">
        <v>0</v>
      </c>
      <c r="V175" s="179">
        <v>0</v>
      </c>
      <c r="W175" s="179">
        <v>0</v>
      </c>
      <c r="X175" s="179">
        <v>0</v>
      </c>
      <c r="Y175" s="179">
        <v>0</v>
      </c>
      <c r="Z175" s="190">
        <v>0</v>
      </c>
      <c r="AA175" s="190">
        <v>0</v>
      </c>
      <c r="AB175" s="190">
        <v>0</v>
      </c>
      <c r="AC175" s="170">
        <v>0</v>
      </c>
      <c r="AD175" s="180">
        <v>0</v>
      </c>
      <c r="AE175" s="180">
        <v>0</v>
      </c>
      <c r="AF175" s="180">
        <v>0</v>
      </c>
      <c r="AG175" s="180">
        <v>0</v>
      </c>
      <c r="AH175" s="180">
        <v>0</v>
      </c>
      <c r="AI175" s="180">
        <v>0</v>
      </c>
      <c r="AJ175" s="180">
        <v>0</v>
      </c>
      <c r="AK175" s="180">
        <v>0</v>
      </c>
      <c r="AL175" s="180">
        <v>0</v>
      </c>
      <c r="AM175" s="180">
        <v>0</v>
      </c>
      <c r="AN175" s="180">
        <v>0</v>
      </c>
      <c r="AO175" s="180">
        <v>0</v>
      </c>
      <c r="AP175" s="138">
        <v>0</v>
      </c>
      <c r="AQ175" s="98">
        <v>0</v>
      </c>
      <c r="AR175" s="98">
        <v>0</v>
      </c>
      <c r="AS175" s="98">
        <v>0</v>
      </c>
      <c r="AT175" s="98">
        <v>0</v>
      </c>
      <c r="AU175" s="98">
        <v>0</v>
      </c>
      <c r="AV175" s="98">
        <v>0</v>
      </c>
      <c r="AW175" s="98">
        <v>0</v>
      </c>
      <c r="AX175" s="98">
        <v>0</v>
      </c>
      <c r="AY175" s="98">
        <v>0</v>
      </c>
      <c r="AZ175" s="98">
        <v>0</v>
      </c>
      <c r="BA175" s="98">
        <v>0</v>
      </c>
      <c r="BB175" s="13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439">
        <f>SUM(BB175:BM175)</f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8">
        <f t="shared" si="64"/>
        <v>0</v>
      </c>
      <c r="CB175" s="138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2</v>
      </c>
      <c r="CI175" s="98">
        <v>0</v>
      </c>
      <c r="CJ175" s="98">
        <v>0</v>
      </c>
      <c r="CK175" s="98">
        <v>1</v>
      </c>
      <c r="CL175" s="98">
        <v>0</v>
      </c>
      <c r="CM175" s="243">
        <v>1</v>
      </c>
      <c r="CN175" s="439">
        <f t="shared" si="56"/>
        <v>4</v>
      </c>
      <c r="CO175" s="98">
        <v>0</v>
      </c>
      <c r="CP175" s="98">
        <v>0</v>
      </c>
      <c r="CQ175" s="98">
        <v>0</v>
      </c>
      <c r="CR175" s="98">
        <v>0</v>
      </c>
      <c r="CS175" s="98">
        <v>2</v>
      </c>
      <c r="CT175" s="98">
        <v>0</v>
      </c>
      <c r="CU175" s="98">
        <v>0</v>
      </c>
      <c r="CV175" s="98">
        <v>1</v>
      </c>
      <c r="CW175" s="98">
        <v>0</v>
      </c>
      <c r="CX175" s="98">
        <v>0</v>
      </c>
      <c r="CY175" s="98">
        <v>0</v>
      </c>
      <c r="CZ175" s="98">
        <v>0</v>
      </c>
      <c r="DA175" s="138">
        <v>0</v>
      </c>
      <c r="DB175" s="577">
        <f t="shared" si="57"/>
        <v>0</v>
      </c>
      <c r="DC175" s="491">
        <f t="shared" si="58"/>
        <v>0</v>
      </c>
      <c r="DD175" s="480">
        <f t="shared" si="59"/>
        <v>0</v>
      </c>
      <c r="DE175" s="365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  <c r="DW175" s="233"/>
      <c r="DX175" s="233"/>
      <c r="DY175" s="233"/>
      <c r="DZ175" s="233"/>
      <c r="EA175" s="233"/>
      <c r="EB175" s="233"/>
    </row>
    <row r="176" spans="1:132" ht="20.100000000000001" customHeight="1" thickBot="1" x14ac:dyDescent="0.3">
      <c r="A176" s="542"/>
      <c r="B176" s="110" t="s">
        <v>152</v>
      </c>
      <c r="C176" s="130" t="s">
        <v>157</v>
      </c>
      <c r="D176" s="186">
        <v>0</v>
      </c>
      <c r="E176" s="187">
        <v>0</v>
      </c>
      <c r="F176" s="187">
        <v>0</v>
      </c>
      <c r="G176" s="187">
        <v>0</v>
      </c>
      <c r="H176" s="187">
        <v>0</v>
      </c>
      <c r="I176" s="187">
        <v>0</v>
      </c>
      <c r="J176" s="187">
        <v>0</v>
      </c>
      <c r="K176" s="187">
        <v>0</v>
      </c>
      <c r="L176" s="187">
        <v>0</v>
      </c>
      <c r="M176" s="187">
        <v>0</v>
      </c>
      <c r="N176" s="187">
        <v>0</v>
      </c>
      <c r="O176" s="187">
        <v>0</v>
      </c>
      <c r="P176" s="184">
        <v>0</v>
      </c>
      <c r="Q176" s="179">
        <v>0</v>
      </c>
      <c r="R176" s="179">
        <v>0</v>
      </c>
      <c r="S176" s="179">
        <v>0</v>
      </c>
      <c r="T176" s="179">
        <v>0</v>
      </c>
      <c r="U176" s="179">
        <v>0</v>
      </c>
      <c r="V176" s="179">
        <v>0</v>
      </c>
      <c r="W176" s="179">
        <v>0</v>
      </c>
      <c r="X176" s="179">
        <v>0</v>
      </c>
      <c r="Y176" s="179">
        <v>0</v>
      </c>
      <c r="Z176" s="190">
        <v>0</v>
      </c>
      <c r="AA176" s="190">
        <v>0</v>
      </c>
      <c r="AB176" s="190">
        <v>0</v>
      </c>
      <c r="AC176" s="184">
        <v>0</v>
      </c>
      <c r="AD176" s="180">
        <v>0</v>
      </c>
      <c r="AE176" s="180">
        <v>0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0</v>
      </c>
      <c r="AL176" s="180">
        <v>0</v>
      </c>
      <c r="AM176" s="180">
        <v>0</v>
      </c>
      <c r="AN176" s="180">
        <v>0</v>
      </c>
      <c r="AO176" s="180">
        <v>0</v>
      </c>
      <c r="AP176" s="13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13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439">
        <f>SUM(BB176:BM176)</f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246">
        <v>0</v>
      </c>
      <c r="BX176" s="98">
        <v>0</v>
      </c>
      <c r="BY176" s="98">
        <v>0</v>
      </c>
      <c r="BZ176" s="98">
        <v>10</v>
      </c>
      <c r="CA176" s="478">
        <f t="shared" si="64"/>
        <v>10</v>
      </c>
      <c r="CB176" s="138">
        <v>14</v>
      </c>
      <c r="CC176" s="98">
        <v>14</v>
      </c>
      <c r="CD176" s="98">
        <v>15</v>
      </c>
      <c r="CE176" s="98">
        <v>140</v>
      </c>
      <c r="CF176" s="246">
        <v>19</v>
      </c>
      <c r="CG176" s="246">
        <v>24</v>
      </c>
      <c r="CH176" s="246">
        <v>32</v>
      </c>
      <c r="CI176" s="246">
        <v>39</v>
      </c>
      <c r="CJ176" s="246">
        <v>33</v>
      </c>
      <c r="CK176" s="246">
        <v>42</v>
      </c>
      <c r="CL176" s="246">
        <v>50</v>
      </c>
      <c r="CM176" s="247">
        <v>52</v>
      </c>
      <c r="CN176" s="439">
        <f t="shared" si="56"/>
        <v>474</v>
      </c>
      <c r="CO176" s="246">
        <v>51</v>
      </c>
      <c r="CP176" s="98">
        <v>59</v>
      </c>
      <c r="CQ176" s="98">
        <v>59</v>
      </c>
      <c r="CR176" s="98">
        <v>59</v>
      </c>
      <c r="CS176" s="98">
        <v>66</v>
      </c>
      <c r="CT176" s="98">
        <v>88</v>
      </c>
      <c r="CU176" s="98">
        <v>67</v>
      </c>
      <c r="CV176" s="98">
        <v>73</v>
      </c>
      <c r="CW176" s="98">
        <v>70</v>
      </c>
      <c r="CX176" s="98">
        <v>70</v>
      </c>
      <c r="CY176" s="98">
        <v>75</v>
      </c>
      <c r="CZ176" s="98">
        <v>82</v>
      </c>
      <c r="DA176" s="439">
        <v>101</v>
      </c>
      <c r="DB176" s="577">
        <f t="shared" si="57"/>
        <v>14</v>
      </c>
      <c r="DC176" s="491">
        <f t="shared" si="58"/>
        <v>51</v>
      </c>
      <c r="DD176" s="480">
        <f t="shared" si="59"/>
        <v>101</v>
      </c>
      <c r="DE176" s="365">
        <f t="shared" ref="DE176" si="66">((DD176/DC176)-1)*100</f>
        <v>98.039215686274517</v>
      </c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  <c r="DW176" s="233"/>
      <c r="DX176" s="233"/>
      <c r="DY176" s="233"/>
      <c r="DZ176" s="233"/>
      <c r="EA176" s="233"/>
      <c r="EB176" s="233"/>
    </row>
    <row r="177" spans="1:132" ht="20.25" customHeight="1" thickBot="1" x14ac:dyDescent="0.35">
      <c r="A177" s="542"/>
      <c r="B177" s="344" t="s">
        <v>73</v>
      </c>
      <c r="C177" s="277"/>
      <c r="D177" s="192">
        <v>0</v>
      </c>
      <c r="E177" s="193">
        <v>0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193">
        <v>0</v>
      </c>
      <c r="P177" s="184">
        <v>0</v>
      </c>
      <c r="Q177" s="193">
        <v>0</v>
      </c>
      <c r="R177" s="193">
        <v>0</v>
      </c>
      <c r="S177" s="193">
        <v>0</v>
      </c>
      <c r="T177" s="193">
        <v>0</v>
      </c>
      <c r="U177" s="193">
        <v>0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69">
        <v>2</v>
      </c>
      <c r="AC177" s="171">
        <v>2</v>
      </c>
      <c r="AD177" s="193">
        <v>0</v>
      </c>
      <c r="AE177" s="193">
        <v>3</v>
      </c>
      <c r="AF177" s="193">
        <v>0</v>
      </c>
      <c r="AG177" s="193">
        <v>0</v>
      </c>
      <c r="AH177" s="193">
        <v>0</v>
      </c>
      <c r="AI177" s="193">
        <v>0</v>
      </c>
      <c r="AJ177" s="193">
        <v>0</v>
      </c>
      <c r="AK177" s="193">
        <v>0</v>
      </c>
      <c r="AL177" s="193">
        <v>0</v>
      </c>
      <c r="AM177" s="193">
        <v>0</v>
      </c>
      <c r="AN177" s="193">
        <v>0</v>
      </c>
      <c r="AO177" s="193">
        <v>0</v>
      </c>
      <c r="AP177" s="194">
        <v>0</v>
      </c>
      <c r="AQ177" s="193">
        <v>0</v>
      </c>
      <c r="AR177" s="193">
        <v>0</v>
      </c>
      <c r="AS177" s="193">
        <v>0</v>
      </c>
      <c r="AT177" s="193">
        <v>0</v>
      </c>
      <c r="AU177" s="193">
        <v>0</v>
      </c>
      <c r="AV177" s="193">
        <v>0</v>
      </c>
      <c r="AW177" s="193">
        <v>0</v>
      </c>
      <c r="AX177" s="193">
        <v>0</v>
      </c>
      <c r="AY177" s="193">
        <v>0</v>
      </c>
      <c r="AZ177" s="193">
        <v>0</v>
      </c>
      <c r="BA177" s="193">
        <v>0</v>
      </c>
      <c r="BB177" s="194">
        <v>0</v>
      </c>
      <c r="BC177" s="193">
        <v>0</v>
      </c>
      <c r="BD177" s="193">
        <v>0</v>
      </c>
      <c r="BE177" s="193">
        <v>0</v>
      </c>
      <c r="BF177" s="193">
        <v>0</v>
      </c>
      <c r="BG177" s="193">
        <v>0</v>
      </c>
      <c r="BH177" s="193">
        <v>0</v>
      </c>
      <c r="BI177" s="193">
        <v>0</v>
      </c>
      <c r="BJ177" s="193">
        <v>0</v>
      </c>
      <c r="BK177" s="193">
        <v>0</v>
      </c>
      <c r="BL177" s="193">
        <v>0</v>
      </c>
      <c r="BM177" s="193">
        <v>0</v>
      </c>
      <c r="BN177" s="363">
        <f t="shared" ref="BN177:BN180" si="67">SUM(BB177:BM177)</f>
        <v>0</v>
      </c>
      <c r="BO177" s="193">
        <v>0</v>
      </c>
      <c r="BP177" s="193">
        <v>0</v>
      </c>
      <c r="BQ177" s="193">
        <v>0</v>
      </c>
      <c r="BR177" s="193">
        <v>0</v>
      </c>
      <c r="BS177" s="193">
        <v>0</v>
      </c>
      <c r="BT177" s="193">
        <v>0</v>
      </c>
      <c r="BU177" s="193">
        <v>0</v>
      </c>
      <c r="BV177" s="193">
        <v>0</v>
      </c>
      <c r="BW177" s="193">
        <v>0</v>
      </c>
      <c r="BX177" s="193">
        <v>0</v>
      </c>
      <c r="BY177" s="193">
        <v>0</v>
      </c>
      <c r="BZ177" s="193">
        <v>0</v>
      </c>
      <c r="CA177" s="368">
        <f t="shared" si="64"/>
        <v>0</v>
      </c>
      <c r="CB177" s="194">
        <f>+CB178</f>
        <v>0</v>
      </c>
      <c r="CC177" s="193">
        <f>+CC178</f>
        <v>0</v>
      </c>
      <c r="CD177" s="193">
        <f t="shared" ref="CD177:CJ177" si="68">+CD178</f>
        <v>0</v>
      </c>
      <c r="CE177" s="193">
        <f t="shared" si="68"/>
        <v>0</v>
      </c>
      <c r="CF177" s="193">
        <f t="shared" si="68"/>
        <v>0</v>
      </c>
      <c r="CG177" s="193">
        <f t="shared" si="68"/>
        <v>0</v>
      </c>
      <c r="CH177" s="193">
        <f t="shared" si="68"/>
        <v>0</v>
      </c>
      <c r="CI177" s="193">
        <f t="shared" si="68"/>
        <v>0</v>
      </c>
      <c r="CJ177" s="193">
        <f t="shared" si="68"/>
        <v>0</v>
      </c>
      <c r="CK177" s="193">
        <f t="shared" ref="CK177:DA177" si="69">+CK178</f>
        <v>0</v>
      </c>
      <c r="CL177" s="193">
        <f t="shared" si="69"/>
        <v>0</v>
      </c>
      <c r="CM177" s="367">
        <f t="shared" si="69"/>
        <v>0</v>
      </c>
      <c r="CN177" s="368">
        <f>SUM(CB177:CM177)</f>
        <v>0</v>
      </c>
      <c r="CO177" s="193">
        <f t="shared" si="69"/>
        <v>0</v>
      </c>
      <c r="CP177" s="193">
        <f t="shared" si="69"/>
        <v>0</v>
      </c>
      <c r="CQ177" s="193">
        <f t="shared" si="69"/>
        <v>0</v>
      </c>
      <c r="CR177" s="193">
        <f t="shared" si="69"/>
        <v>0</v>
      </c>
      <c r="CS177" s="193">
        <f t="shared" si="69"/>
        <v>0</v>
      </c>
      <c r="CT177" s="193">
        <f t="shared" si="69"/>
        <v>0</v>
      </c>
      <c r="CU177" s="193">
        <f t="shared" si="69"/>
        <v>0</v>
      </c>
      <c r="CV177" s="193">
        <f t="shared" si="69"/>
        <v>0</v>
      </c>
      <c r="CW177" s="193">
        <f t="shared" si="69"/>
        <v>0</v>
      </c>
      <c r="CX177" s="193">
        <f t="shared" si="69"/>
        <v>0</v>
      </c>
      <c r="CY177" s="193">
        <f t="shared" si="69"/>
        <v>0</v>
      </c>
      <c r="CZ177" s="193">
        <f t="shared" si="69"/>
        <v>0</v>
      </c>
      <c r="DA177" s="368">
        <f t="shared" si="69"/>
        <v>0</v>
      </c>
      <c r="DB177" s="603">
        <f t="shared" si="57"/>
        <v>0</v>
      </c>
      <c r="DC177" s="575">
        <f t="shared" si="58"/>
        <v>0</v>
      </c>
      <c r="DD177" s="533">
        <f t="shared" si="59"/>
        <v>0</v>
      </c>
      <c r="DE177" s="368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  <c r="DZ177" s="233"/>
      <c r="EA177" s="233"/>
      <c r="EB177" s="233"/>
    </row>
    <row r="178" spans="1:132" ht="20.100000000000001" customHeight="1" thickBot="1" x14ac:dyDescent="0.3">
      <c r="A178" s="542"/>
      <c r="B178" s="195" t="s">
        <v>15</v>
      </c>
      <c r="C178" s="278" t="s">
        <v>16</v>
      </c>
      <c r="D178" s="196">
        <v>0</v>
      </c>
      <c r="E178" s="179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9">
        <v>0</v>
      </c>
      <c r="O178" s="197">
        <v>0</v>
      </c>
      <c r="P178" s="184">
        <v>0</v>
      </c>
      <c r="Q178" s="198">
        <v>0</v>
      </c>
      <c r="R178" s="198">
        <v>0</v>
      </c>
      <c r="S178" s="198">
        <v>0</v>
      </c>
      <c r="T178" s="198">
        <v>0</v>
      </c>
      <c r="U178" s="198">
        <v>0</v>
      </c>
      <c r="V178" s="198">
        <v>0</v>
      </c>
      <c r="W178" s="198">
        <v>0</v>
      </c>
      <c r="X178" s="198">
        <v>0</v>
      </c>
      <c r="Y178" s="198">
        <v>0</v>
      </c>
      <c r="Z178" s="198">
        <v>0</v>
      </c>
      <c r="AA178" s="198">
        <v>0</v>
      </c>
      <c r="AB178" s="198">
        <v>2</v>
      </c>
      <c r="AC178" s="171">
        <v>2</v>
      </c>
      <c r="AD178" s="180">
        <v>0</v>
      </c>
      <c r="AE178" s="180">
        <v>3</v>
      </c>
      <c r="AF178" s="180">
        <v>0</v>
      </c>
      <c r="AG178" s="180">
        <v>0</v>
      </c>
      <c r="AH178" s="180">
        <v>0</v>
      </c>
      <c r="AI178" s="180">
        <v>0</v>
      </c>
      <c r="AJ178" s="180">
        <v>0</v>
      </c>
      <c r="AK178" s="180">
        <v>0</v>
      </c>
      <c r="AL178" s="180">
        <v>0</v>
      </c>
      <c r="AM178" s="180">
        <v>0</v>
      </c>
      <c r="AN178" s="180">
        <v>0</v>
      </c>
      <c r="AO178" s="180">
        <v>0</v>
      </c>
      <c r="AP178" s="138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363">
        <f t="shared" si="67"/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0</v>
      </c>
      <c r="CA178" s="535">
        <f t="shared" si="64"/>
        <v>0</v>
      </c>
      <c r="CB178" s="138">
        <v>0</v>
      </c>
      <c r="CC178" s="98">
        <v>0</v>
      </c>
      <c r="CD178" s="98">
        <v>0</v>
      </c>
      <c r="CE178" s="98">
        <v>0</v>
      </c>
      <c r="CF178" s="246">
        <v>0</v>
      </c>
      <c r="CG178" s="246">
        <v>0</v>
      </c>
      <c r="CH178" s="246">
        <v>0</v>
      </c>
      <c r="CI178" s="246">
        <v>0</v>
      </c>
      <c r="CJ178" s="246">
        <v>0</v>
      </c>
      <c r="CK178" s="246">
        <v>0</v>
      </c>
      <c r="CL178" s="246">
        <v>0</v>
      </c>
      <c r="CM178" s="247">
        <v>0</v>
      </c>
      <c r="CN178" s="403">
        <f>SUM(CB178:CM178)</f>
        <v>0</v>
      </c>
      <c r="CO178" s="246">
        <v>0</v>
      </c>
      <c r="CP178" s="246">
        <v>0</v>
      </c>
      <c r="CQ178" s="246">
        <v>0</v>
      </c>
      <c r="CR178" s="246">
        <v>0</v>
      </c>
      <c r="CS178" s="246">
        <v>0</v>
      </c>
      <c r="CT178" s="246">
        <v>0</v>
      </c>
      <c r="CU178" s="246">
        <v>0</v>
      </c>
      <c r="CV178" s="246">
        <v>0</v>
      </c>
      <c r="CW178" s="246">
        <v>0</v>
      </c>
      <c r="CX178" s="246">
        <v>0</v>
      </c>
      <c r="CY178" s="246">
        <v>0</v>
      </c>
      <c r="CZ178" s="246">
        <v>0</v>
      </c>
      <c r="DA178" s="403">
        <v>0</v>
      </c>
      <c r="DB178" s="577">
        <f t="shared" si="57"/>
        <v>0</v>
      </c>
      <c r="DC178" s="491">
        <f t="shared" si="58"/>
        <v>0</v>
      </c>
      <c r="DD178" s="480">
        <f t="shared" si="59"/>
        <v>0</v>
      </c>
      <c r="DE178" s="368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  <c r="DZ178" s="233"/>
      <c r="EA178" s="233"/>
      <c r="EB178" s="233"/>
    </row>
    <row r="179" spans="1:132" s="38" customFormat="1" ht="20.100000000000001" customHeight="1" thickBot="1" x14ac:dyDescent="0.35">
      <c r="A179" s="542"/>
      <c r="B179" s="340" t="s">
        <v>74</v>
      </c>
      <c r="C179" s="345"/>
      <c r="D179" s="192">
        <v>28</v>
      </c>
      <c r="E179" s="199">
        <v>18</v>
      </c>
      <c r="F179" s="199">
        <v>22</v>
      </c>
      <c r="G179" s="199">
        <v>14</v>
      </c>
      <c r="H179" s="199">
        <v>27</v>
      </c>
      <c r="I179" s="199">
        <v>13</v>
      </c>
      <c r="J179" s="199">
        <v>9</v>
      </c>
      <c r="K179" s="199">
        <v>7</v>
      </c>
      <c r="L179" s="199">
        <v>6</v>
      </c>
      <c r="M179" s="199">
        <v>1</v>
      </c>
      <c r="N179" s="199">
        <v>8</v>
      </c>
      <c r="O179" s="199">
        <v>16</v>
      </c>
      <c r="P179" s="184">
        <v>169</v>
      </c>
      <c r="Q179" s="169">
        <v>3</v>
      </c>
      <c r="R179" s="169">
        <v>6</v>
      </c>
      <c r="S179" s="169">
        <v>20</v>
      </c>
      <c r="T179" s="169">
        <v>30</v>
      </c>
      <c r="U179" s="169">
        <v>19</v>
      </c>
      <c r="V179" s="169">
        <v>4</v>
      </c>
      <c r="W179" s="169">
        <v>5</v>
      </c>
      <c r="X179" s="169">
        <v>0</v>
      </c>
      <c r="Y179" s="169">
        <v>3</v>
      </c>
      <c r="Z179" s="169">
        <v>3</v>
      </c>
      <c r="AA179" s="169">
        <v>6</v>
      </c>
      <c r="AB179" s="169">
        <v>4</v>
      </c>
      <c r="AC179" s="171">
        <v>103</v>
      </c>
      <c r="AD179" s="193">
        <v>5</v>
      </c>
      <c r="AE179" s="193">
        <v>7</v>
      </c>
      <c r="AF179" s="193">
        <v>3</v>
      </c>
      <c r="AG179" s="193">
        <v>5</v>
      </c>
      <c r="AH179" s="193">
        <v>11</v>
      </c>
      <c r="AI179" s="193">
        <v>1</v>
      </c>
      <c r="AJ179" s="193">
        <v>5</v>
      </c>
      <c r="AK179" s="193">
        <v>1</v>
      </c>
      <c r="AL179" s="193">
        <v>0</v>
      </c>
      <c r="AM179" s="193">
        <v>0</v>
      </c>
      <c r="AN179" s="193">
        <v>1</v>
      </c>
      <c r="AO179" s="193">
        <v>1</v>
      </c>
      <c r="AP179" s="194">
        <v>0</v>
      </c>
      <c r="AQ179" s="193">
        <v>0</v>
      </c>
      <c r="AR179" s="193">
        <v>0</v>
      </c>
      <c r="AS179" s="193">
        <v>0</v>
      </c>
      <c r="AT179" s="193">
        <v>0</v>
      </c>
      <c r="AU179" s="193">
        <v>1</v>
      </c>
      <c r="AV179" s="193">
        <v>1</v>
      </c>
      <c r="AW179" s="193">
        <v>0</v>
      </c>
      <c r="AX179" s="193">
        <v>1</v>
      </c>
      <c r="AY179" s="193">
        <v>1</v>
      </c>
      <c r="AZ179" s="193">
        <v>1</v>
      </c>
      <c r="BA179" s="193">
        <v>0</v>
      </c>
      <c r="BB179" s="194">
        <v>0</v>
      </c>
      <c r="BC179" s="193">
        <v>0</v>
      </c>
      <c r="BD179" s="193">
        <v>0</v>
      </c>
      <c r="BE179" s="193">
        <v>3</v>
      </c>
      <c r="BF179" s="193">
        <v>0</v>
      </c>
      <c r="BG179" s="193">
        <v>0</v>
      </c>
      <c r="BH179" s="193">
        <v>2</v>
      </c>
      <c r="BI179" s="193">
        <v>0</v>
      </c>
      <c r="BJ179" s="193">
        <v>0</v>
      </c>
      <c r="BK179" s="193">
        <v>0</v>
      </c>
      <c r="BL179" s="193">
        <v>0</v>
      </c>
      <c r="BM179" s="193">
        <v>2</v>
      </c>
      <c r="BN179" s="363">
        <f t="shared" si="67"/>
        <v>7</v>
      </c>
      <c r="BO179" s="193">
        <v>0</v>
      </c>
      <c r="BP179" s="193">
        <v>0</v>
      </c>
      <c r="BQ179" s="193">
        <v>0</v>
      </c>
      <c r="BR179" s="193">
        <v>0</v>
      </c>
      <c r="BS179" s="193">
        <v>1</v>
      </c>
      <c r="BT179" s="193">
        <v>0</v>
      </c>
      <c r="BU179" s="193">
        <v>0</v>
      </c>
      <c r="BV179" s="193">
        <v>0</v>
      </c>
      <c r="BW179" s="193">
        <v>0</v>
      </c>
      <c r="BX179" s="193">
        <v>0</v>
      </c>
      <c r="BY179" s="193">
        <v>0</v>
      </c>
      <c r="BZ179" s="193">
        <v>0</v>
      </c>
      <c r="CA179" s="368">
        <f t="shared" si="64"/>
        <v>1</v>
      </c>
      <c r="CB179" s="194">
        <f>+CB180</f>
        <v>0</v>
      </c>
      <c r="CC179" s="193">
        <f>+CC180</f>
        <v>0</v>
      </c>
      <c r="CD179" s="193">
        <f t="shared" ref="CD179:CJ179" si="70">+CD180</f>
        <v>0</v>
      </c>
      <c r="CE179" s="193">
        <f t="shared" si="70"/>
        <v>1</v>
      </c>
      <c r="CF179" s="193">
        <f t="shared" si="70"/>
        <v>0</v>
      </c>
      <c r="CG179" s="193">
        <f t="shared" si="70"/>
        <v>0</v>
      </c>
      <c r="CH179" s="193">
        <f t="shared" si="70"/>
        <v>1</v>
      </c>
      <c r="CI179" s="193">
        <f t="shared" si="70"/>
        <v>0</v>
      </c>
      <c r="CJ179" s="193">
        <f t="shared" si="70"/>
        <v>0</v>
      </c>
      <c r="CK179" s="193">
        <f t="shared" ref="CK179:DA179" si="71">+CK180</f>
        <v>0</v>
      </c>
      <c r="CL179" s="193">
        <f t="shared" si="71"/>
        <v>0</v>
      </c>
      <c r="CM179" s="367">
        <f t="shared" si="71"/>
        <v>0</v>
      </c>
      <c r="CN179" s="368">
        <f>SUM(CB179:CM179)</f>
        <v>2</v>
      </c>
      <c r="CO179" s="193">
        <f t="shared" si="71"/>
        <v>1</v>
      </c>
      <c r="CP179" s="193">
        <f t="shared" si="71"/>
        <v>0</v>
      </c>
      <c r="CQ179" s="193">
        <f t="shared" si="71"/>
        <v>0</v>
      </c>
      <c r="CR179" s="193">
        <f t="shared" si="71"/>
        <v>0</v>
      </c>
      <c r="CS179" s="193">
        <f t="shared" si="71"/>
        <v>0</v>
      </c>
      <c r="CT179" s="193">
        <f t="shared" si="71"/>
        <v>2</v>
      </c>
      <c r="CU179" s="193">
        <f t="shared" si="71"/>
        <v>0</v>
      </c>
      <c r="CV179" s="193">
        <f t="shared" si="71"/>
        <v>0</v>
      </c>
      <c r="CW179" s="193">
        <f t="shared" si="71"/>
        <v>1</v>
      </c>
      <c r="CX179" s="193">
        <f t="shared" si="71"/>
        <v>0</v>
      </c>
      <c r="CY179" s="193">
        <f t="shared" si="71"/>
        <v>1</v>
      </c>
      <c r="CZ179" s="193">
        <f t="shared" si="71"/>
        <v>1</v>
      </c>
      <c r="DA179" s="368">
        <f t="shared" si="71"/>
        <v>0</v>
      </c>
      <c r="DB179" s="603">
        <f t="shared" si="57"/>
        <v>0</v>
      </c>
      <c r="DC179" s="575">
        <f t="shared" si="58"/>
        <v>1</v>
      </c>
      <c r="DD179" s="533">
        <f t="shared" si="59"/>
        <v>0</v>
      </c>
      <c r="DE179" s="460">
        <f t="shared" ref="DE179:DE180" si="72">((DD179/DC179)-1)*100</f>
        <v>-100</v>
      </c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  <c r="DZ179" s="233"/>
      <c r="EA179" s="233"/>
      <c r="EB179" s="233"/>
    </row>
    <row r="180" spans="1:132" ht="20.100000000000001" customHeight="1" thickBot="1" x14ac:dyDescent="0.3">
      <c r="A180" s="542"/>
      <c r="B180" s="172" t="s">
        <v>15</v>
      </c>
      <c r="C180" s="276" t="s">
        <v>16</v>
      </c>
      <c r="D180" s="196">
        <v>28</v>
      </c>
      <c r="E180" s="197">
        <v>18</v>
      </c>
      <c r="F180" s="197">
        <v>22</v>
      </c>
      <c r="G180" s="197">
        <v>14</v>
      </c>
      <c r="H180" s="197">
        <v>27</v>
      </c>
      <c r="I180" s="197">
        <v>13</v>
      </c>
      <c r="J180" s="197">
        <v>9</v>
      </c>
      <c r="K180" s="197">
        <v>7</v>
      </c>
      <c r="L180" s="197">
        <v>6</v>
      </c>
      <c r="M180" s="197">
        <v>1</v>
      </c>
      <c r="N180" s="197">
        <v>8</v>
      </c>
      <c r="O180" s="197">
        <v>16</v>
      </c>
      <c r="P180" s="184">
        <v>169</v>
      </c>
      <c r="Q180" s="198">
        <v>3</v>
      </c>
      <c r="R180" s="198">
        <v>6</v>
      </c>
      <c r="S180" s="198">
        <v>20</v>
      </c>
      <c r="T180" s="198">
        <v>30</v>
      </c>
      <c r="U180" s="198">
        <v>19</v>
      </c>
      <c r="V180" s="198">
        <v>4</v>
      </c>
      <c r="W180" s="198">
        <v>5</v>
      </c>
      <c r="X180" s="198">
        <v>0</v>
      </c>
      <c r="Y180" s="198">
        <v>3</v>
      </c>
      <c r="Z180" s="198">
        <v>3</v>
      </c>
      <c r="AA180" s="198">
        <v>6</v>
      </c>
      <c r="AB180" s="198">
        <v>4</v>
      </c>
      <c r="AC180" s="171">
        <v>103</v>
      </c>
      <c r="AD180" s="200">
        <v>5</v>
      </c>
      <c r="AE180" s="200">
        <v>7</v>
      </c>
      <c r="AF180" s="200">
        <v>3</v>
      </c>
      <c r="AG180" s="200">
        <v>5</v>
      </c>
      <c r="AH180" s="200">
        <v>11</v>
      </c>
      <c r="AI180" s="200">
        <v>1</v>
      </c>
      <c r="AJ180" s="200">
        <v>5</v>
      </c>
      <c r="AK180" s="200">
        <v>1</v>
      </c>
      <c r="AL180" s="200">
        <v>0</v>
      </c>
      <c r="AM180" s="200">
        <v>0</v>
      </c>
      <c r="AN180" s="200">
        <v>1</v>
      </c>
      <c r="AO180" s="200">
        <v>1</v>
      </c>
      <c r="AP180" s="245">
        <v>0</v>
      </c>
      <c r="AQ180" s="246">
        <v>0</v>
      </c>
      <c r="AR180" s="246">
        <v>0</v>
      </c>
      <c r="AS180" s="246">
        <v>0</v>
      </c>
      <c r="AT180" s="246">
        <v>0</v>
      </c>
      <c r="AU180" s="246">
        <v>1</v>
      </c>
      <c r="AV180" s="246">
        <v>1</v>
      </c>
      <c r="AW180" s="246">
        <v>0</v>
      </c>
      <c r="AX180" s="246">
        <v>1</v>
      </c>
      <c r="AY180" s="246">
        <v>1</v>
      </c>
      <c r="AZ180" s="246">
        <v>1</v>
      </c>
      <c r="BA180" s="246">
        <v>0</v>
      </c>
      <c r="BB180" s="113">
        <v>0</v>
      </c>
      <c r="BC180" s="246">
        <v>0</v>
      </c>
      <c r="BD180" s="246">
        <v>0</v>
      </c>
      <c r="BE180" s="246">
        <v>3</v>
      </c>
      <c r="BF180" s="246">
        <v>0</v>
      </c>
      <c r="BG180" s="246">
        <v>0</v>
      </c>
      <c r="BH180" s="246">
        <v>2</v>
      </c>
      <c r="BI180" s="246">
        <v>0</v>
      </c>
      <c r="BJ180" s="246">
        <v>0</v>
      </c>
      <c r="BK180" s="246">
        <v>0</v>
      </c>
      <c r="BL180" s="246">
        <v>0</v>
      </c>
      <c r="BM180" s="246">
        <v>2</v>
      </c>
      <c r="BN180" s="363">
        <f t="shared" si="67"/>
        <v>7</v>
      </c>
      <c r="BO180" s="246">
        <v>0</v>
      </c>
      <c r="BP180" s="246">
        <v>0</v>
      </c>
      <c r="BQ180" s="246">
        <v>0</v>
      </c>
      <c r="BR180" s="246">
        <v>0</v>
      </c>
      <c r="BS180" s="246">
        <v>1</v>
      </c>
      <c r="BT180" s="246">
        <v>0</v>
      </c>
      <c r="BU180" s="246">
        <v>0</v>
      </c>
      <c r="BV180" s="246">
        <v>0</v>
      </c>
      <c r="BW180" s="246">
        <v>0</v>
      </c>
      <c r="BX180" s="246">
        <v>0</v>
      </c>
      <c r="BY180" s="246">
        <v>0</v>
      </c>
      <c r="BZ180" s="246">
        <v>0</v>
      </c>
      <c r="CA180" s="535">
        <f t="shared" si="64"/>
        <v>1</v>
      </c>
      <c r="CB180" s="245">
        <v>0</v>
      </c>
      <c r="CC180" s="246">
        <v>0</v>
      </c>
      <c r="CD180" s="246">
        <v>0</v>
      </c>
      <c r="CE180" s="246">
        <v>1</v>
      </c>
      <c r="CF180" s="246">
        <v>0</v>
      </c>
      <c r="CG180" s="114">
        <v>0</v>
      </c>
      <c r="CH180" s="114">
        <v>1</v>
      </c>
      <c r="CI180" s="114">
        <v>0</v>
      </c>
      <c r="CJ180" s="114">
        <v>0</v>
      </c>
      <c r="CK180" s="114">
        <v>0</v>
      </c>
      <c r="CL180" s="114">
        <v>0</v>
      </c>
      <c r="CM180" s="115">
        <v>0</v>
      </c>
      <c r="CN180" s="363">
        <f>SUM(CB180:CM180)</f>
        <v>2</v>
      </c>
      <c r="CO180" s="114">
        <v>1</v>
      </c>
      <c r="CP180" s="114">
        <v>0</v>
      </c>
      <c r="CQ180" s="114">
        <v>0</v>
      </c>
      <c r="CR180" s="114">
        <v>0</v>
      </c>
      <c r="CS180" s="114">
        <v>0</v>
      </c>
      <c r="CT180" s="114">
        <v>2</v>
      </c>
      <c r="CU180" s="114">
        <v>0</v>
      </c>
      <c r="CV180" s="114">
        <v>0</v>
      </c>
      <c r="CW180" s="114">
        <v>1</v>
      </c>
      <c r="CX180" s="114">
        <v>0</v>
      </c>
      <c r="CY180" s="114">
        <v>1</v>
      </c>
      <c r="CZ180" s="114">
        <v>1</v>
      </c>
      <c r="DA180" s="363">
        <v>0</v>
      </c>
      <c r="DB180" s="508">
        <f t="shared" si="57"/>
        <v>0</v>
      </c>
      <c r="DC180" s="506">
        <f t="shared" si="58"/>
        <v>1</v>
      </c>
      <c r="DD180" s="509">
        <f t="shared" si="59"/>
        <v>0</v>
      </c>
      <c r="DE180" s="460">
        <f t="shared" si="72"/>
        <v>-100</v>
      </c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  <c r="DW180" s="233"/>
      <c r="DX180" s="233"/>
      <c r="DY180" s="233"/>
      <c r="DZ180" s="233"/>
      <c r="EA180" s="233"/>
      <c r="EB180" s="233"/>
    </row>
    <row r="181" spans="1:132" ht="20.100000000000001" customHeight="1" thickBot="1" x14ac:dyDescent="0.3">
      <c r="A181" s="542"/>
      <c r="B181" s="153" t="s">
        <v>131</v>
      </c>
      <c r="C181" s="154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49"/>
      <c r="BC181" s="49"/>
      <c r="BD181" s="49"/>
      <c r="BE181" s="49"/>
      <c r="BF181" s="148"/>
      <c r="BG181" s="148"/>
      <c r="BH181" s="148"/>
      <c r="BI181" s="148"/>
      <c r="BJ181" s="148"/>
      <c r="BK181" s="148"/>
      <c r="BL181" s="148"/>
      <c r="BM181" s="148"/>
      <c r="BN181" s="155"/>
      <c r="BO181" s="49"/>
      <c r="BP181" s="148"/>
      <c r="BQ181" s="155"/>
      <c r="BR181" s="148"/>
      <c r="BS181" s="148"/>
      <c r="BT181" s="148"/>
      <c r="BU181" s="148"/>
      <c r="BV181" s="155"/>
      <c r="BW181" s="155"/>
      <c r="BX181" s="155"/>
      <c r="BY181" s="148"/>
      <c r="BZ181" s="148"/>
      <c r="CA181" s="148"/>
      <c r="CB181" s="148"/>
      <c r="CC181" s="155"/>
      <c r="CD181" s="148"/>
      <c r="CE181" s="148"/>
      <c r="CF181" s="148"/>
      <c r="CG181" s="148"/>
      <c r="CH181" s="148"/>
      <c r="CI181" s="148"/>
      <c r="CJ181" s="148"/>
      <c r="CK181" s="148"/>
      <c r="CL181" s="155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81"/>
      <c r="DC181" s="81"/>
      <c r="DD181" s="81"/>
      <c r="DE181" s="81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  <c r="DW181" s="233"/>
      <c r="DX181" s="233"/>
      <c r="DY181" s="233"/>
      <c r="DZ181" s="233"/>
      <c r="EA181" s="233"/>
      <c r="EB181" s="233"/>
    </row>
    <row r="182" spans="1:132" ht="10.5" customHeight="1" x14ac:dyDescent="0.25">
      <c r="A182" s="542"/>
      <c r="B182" s="668"/>
      <c r="C182" s="669"/>
      <c r="D182" s="644"/>
      <c r="E182" s="645"/>
      <c r="F182" s="645"/>
      <c r="G182" s="645"/>
      <c r="H182" s="645"/>
      <c r="I182" s="645"/>
      <c r="J182" s="645"/>
      <c r="K182" s="645"/>
      <c r="L182" s="645"/>
      <c r="M182" s="645"/>
      <c r="N182" s="645"/>
      <c r="O182" s="646"/>
      <c r="P182" s="627" t="s">
        <v>76</v>
      </c>
      <c r="Q182" s="644"/>
      <c r="R182" s="645"/>
      <c r="S182" s="645"/>
      <c r="T182" s="645"/>
      <c r="U182" s="645"/>
      <c r="V182" s="645"/>
      <c r="W182" s="645"/>
      <c r="X182" s="645"/>
      <c r="Y182" s="645"/>
      <c r="Z182" s="645"/>
      <c r="AA182" s="645"/>
      <c r="AB182" s="646"/>
      <c r="AC182" s="627" t="s">
        <v>75</v>
      </c>
      <c r="AD182" s="279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1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79"/>
      <c r="BC182" s="280"/>
      <c r="BD182" s="280"/>
      <c r="BE182" s="280"/>
      <c r="BF182" s="280"/>
      <c r="BG182" s="280"/>
      <c r="BH182" s="280"/>
      <c r="BI182" s="280"/>
      <c r="BJ182" s="280"/>
      <c r="BK182" s="280"/>
      <c r="BL182" s="280"/>
      <c r="BM182" s="280"/>
      <c r="BN182" s="673" t="s">
        <v>168</v>
      </c>
      <c r="BO182" s="280"/>
      <c r="BP182" s="280"/>
      <c r="BQ182" s="280"/>
      <c r="BR182" s="280"/>
      <c r="BS182" s="280"/>
      <c r="BT182" s="280"/>
      <c r="BU182" s="280"/>
      <c r="BV182" s="280"/>
      <c r="BW182" s="280"/>
      <c r="BX182" s="280"/>
      <c r="BY182" s="280"/>
      <c r="BZ182" s="281"/>
      <c r="CA182" s="582"/>
      <c r="CB182" s="279"/>
      <c r="CC182" s="280"/>
      <c r="CD182" s="280"/>
      <c r="CE182" s="280"/>
      <c r="CF182" s="280"/>
      <c r="CG182" s="280"/>
      <c r="CH182" s="280"/>
      <c r="CI182" s="280"/>
      <c r="CJ182" s="280"/>
      <c r="CK182" s="280"/>
      <c r="CL182" s="280"/>
      <c r="CM182" s="281"/>
      <c r="CN182" s="280"/>
      <c r="CO182" s="279"/>
      <c r="CP182" s="280"/>
      <c r="CQ182" s="280"/>
      <c r="CR182" s="280"/>
      <c r="CS182" s="280"/>
      <c r="CT182" s="280"/>
      <c r="CU182" s="280"/>
      <c r="CV182" s="280"/>
      <c r="CW182" s="280"/>
      <c r="CX182" s="280"/>
      <c r="CY182" s="280"/>
      <c r="CZ182" s="281"/>
      <c r="DA182" s="582"/>
      <c r="DB182" s="120"/>
      <c r="DC182" s="120"/>
      <c r="DD182" s="120"/>
      <c r="DE182" s="81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  <c r="DW182" s="233"/>
      <c r="DX182" s="233"/>
      <c r="DY182" s="233"/>
      <c r="DZ182" s="233"/>
      <c r="EA182" s="233"/>
      <c r="EB182" s="233"/>
    </row>
    <row r="183" spans="1:132" ht="20.100000000000001" customHeight="1" x14ac:dyDescent="0.25">
      <c r="A183" s="542"/>
      <c r="B183" s="110"/>
      <c r="C183" s="378"/>
      <c r="D183" s="409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124"/>
      <c r="P183" s="628"/>
      <c r="Q183" s="135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136"/>
      <c r="AC183" s="628"/>
      <c r="AD183" s="135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136"/>
      <c r="AP183" s="83" t="s">
        <v>114</v>
      </c>
      <c r="AQ183" s="83" t="s">
        <v>79</v>
      </c>
      <c r="AR183" s="83" t="s">
        <v>82</v>
      </c>
      <c r="AS183" s="83" t="s">
        <v>83</v>
      </c>
      <c r="AT183" s="83" t="s">
        <v>84</v>
      </c>
      <c r="AU183" s="83" t="s">
        <v>113</v>
      </c>
      <c r="AV183" s="149" t="s">
        <v>85</v>
      </c>
      <c r="AW183" s="149" t="s">
        <v>88</v>
      </c>
      <c r="AX183" s="149" t="s">
        <v>89</v>
      </c>
      <c r="AY183" s="149" t="s">
        <v>90</v>
      </c>
      <c r="AZ183" s="149" t="s">
        <v>91</v>
      </c>
      <c r="BA183" s="149" t="s">
        <v>92</v>
      </c>
      <c r="BB183" s="135" t="s">
        <v>93</v>
      </c>
      <c r="BC183" s="83" t="s">
        <v>94</v>
      </c>
      <c r="BD183" s="83" t="s">
        <v>95</v>
      </c>
      <c r="BE183" s="83" t="s">
        <v>96</v>
      </c>
      <c r="BF183" s="83" t="s">
        <v>97</v>
      </c>
      <c r="BG183" s="83" t="s">
        <v>98</v>
      </c>
      <c r="BH183" s="83" t="s">
        <v>99</v>
      </c>
      <c r="BI183" s="83" t="s">
        <v>100</v>
      </c>
      <c r="BJ183" s="83" t="s">
        <v>101</v>
      </c>
      <c r="BK183" s="83" t="s">
        <v>102</v>
      </c>
      <c r="BL183" s="83" t="s">
        <v>105</v>
      </c>
      <c r="BM183" s="83" t="s">
        <v>106</v>
      </c>
      <c r="BN183" s="674"/>
      <c r="BO183" s="83" t="s">
        <v>112</v>
      </c>
      <c r="BP183" s="83" t="s">
        <v>116</v>
      </c>
      <c r="BQ183" s="83" t="s">
        <v>117</v>
      </c>
      <c r="BR183" s="83" t="s">
        <v>118</v>
      </c>
      <c r="BS183" s="83" t="s">
        <v>119</v>
      </c>
      <c r="BT183" s="83" t="s">
        <v>120</v>
      </c>
      <c r="BU183" s="83" t="s">
        <v>121</v>
      </c>
      <c r="BV183" s="83" t="s">
        <v>122</v>
      </c>
      <c r="BW183" s="149"/>
      <c r="BX183" s="149"/>
      <c r="BY183" s="149"/>
      <c r="BZ183" s="369"/>
      <c r="CA183" s="564"/>
      <c r="CB183" s="586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369"/>
      <c r="CN183" s="149"/>
      <c r="CO183" s="586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369"/>
      <c r="DA183" s="564"/>
      <c r="DB183" s="120"/>
      <c r="DC183" s="120"/>
      <c r="DD183" s="120"/>
      <c r="DE183" s="81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  <c r="DZ183" s="233"/>
      <c r="EA183" s="233"/>
      <c r="EB183" s="233"/>
    </row>
    <row r="184" spans="1:132" s="42" customFormat="1" ht="20.100000000000001" customHeight="1" thickBot="1" x14ac:dyDescent="0.25">
      <c r="A184" s="542"/>
      <c r="B184" s="41" t="s">
        <v>47</v>
      </c>
      <c r="C184" s="127"/>
      <c r="D184" s="410" t="s">
        <v>2</v>
      </c>
      <c r="E184" s="125" t="s">
        <v>3</v>
      </c>
      <c r="F184" s="125" t="s">
        <v>4</v>
      </c>
      <c r="G184" s="125" t="s">
        <v>5</v>
      </c>
      <c r="H184" s="125" t="s">
        <v>6</v>
      </c>
      <c r="I184" s="125" t="s">
        <v>7</v>
      </c>
      <c r="J184" s="125" t="s">
        <v>43</v>
      </c>
      <c r="K184" s="125" t="s">
        <v>44</v>
      </c>
      <c r="L184" s="125" t="s">
        <v>45</v>
      </c>
      <c r="M184" s="125" t="s">
        <v>65</v>
      </c>
      <c r="N184" s="125" t="s">
        <v>66</v>
      </c>
      <c r="O184" s="126" t="s">
        <v>67</v>
      </c>
      <c r="P184" s="628"/>
      <c r="Q184" s="260" t="s">
        <v>2</v>
      </c>
      <c r="R184" s="259" t="s">
        <v>3</v>
      </c>
      <c r="S184" s="259" t="s">
        <v>4</v>
      </c>
      <c r="T184" s="259" t="s">
        <v>5</v>
      </c>
      <c r="U184" s="259" t="s">
        <v>6</v>
      </c>
      <c r="V184" s="259" t="s">
        <v>7</v>
      </c>
      <c r="W184" s="259" t="s">
        <v>43</v>
      </c>
      <c r="X184" s="259" t="s">
        <v>44</v>
      </c>
      <c r="Y184" s="259" t="s">
        <v>45</v>
      </c>
      <c r="Z184" s="259" t="s">
        <v>65</v>
      </c>
      <c r="AA184" s="259" t="s">
        <v>66</v>
      </c>
      <c r="AB184" s="261" t="s">
        <v>67</v>
      </c>
      <c r="AC184" s="628"/>
      <c r="AD184" s="260" t="s">
        <v>2</v>
      </c>
      <c r="AE184" s="259" t="s">
        <v>3</v>
      </c>
      <c r="AF184" s="259" t="s">
        <v>4</v>
      </c>
      <c r="AG184" s="259" t="s">
        <v>5</v>
      </c>
      <c r="AH184" s="259" t="s">
        <v>6</v>
      </c>
      <c r="AI184" s="259" t="s">
        <v>7</v>
      </c>
      <c r="AJ184" s="259" t="s">
        <v>43</v>
      </c>
      <c r="AK184" s="259" t="s">
        <v>44</v>
      </c>
      <c r="AL184" s="259" t="s">
        <v>45</v>
      </c>
      <c r="AM184" s="259" t="s">
        <v>65</v>
      </c>
      <c r="AN184" s="259" t="s">
        <v>66</v>
      </c>
      <c r="AO184" s="261" t="s">
        <v>67</v>
      </c>
      <c r="AP184" s="259" t="s">
        <v>2</v>
      </c>
      <c r="AQ184" s="259" t="s">
        <v>3</v>
      </c>
      <c r="AR184" s="259" t="s">
        <v>4</v>
      </c>
      <c r="AS184" s="259" t="s">
        <v>5</v>
      </c>
      <c r="AT184" s="259" t="s">
        <v>6</v>
      </c>
      <c r="AU184" s="259" t="s">
        <v>7</v>
      </c>
      <c r="AV184" s="283" t="s">
        <v>43</v>
      </c>
      <c r="AW184" s="283" t="s">
        <v>44</v>
      </c>
      <c r="AX184" s="283" t="s">
        <v>45</v>
      </c>
      <c r="AY184" s="283" t="s">
        <v>65</v>
      </c>
      <c r="AZ184" s="283" t="s">
        <v>66</v>
      </c>
      <c r="BA184" s="283" t="s">
        <v>67</v>
      </c>
      <c r="BB184" s="299" t="s">
        <v>2</v>
      </c>
      <c r="BC184" s="283" t="s">
        <v>3</v>
      </c>
      <c r="BD184" s="283" t="s">
        <v>4</v>
      </c>
      <c r="BE184" s="292" t="s">
        <v>5</v>
      </c>
      <c r="BF184" s="292" t="s">
        <v>6</v>
      </c>
      <c r="BG184" s="292" t="s">
        <v>7</v>
      </c>
      <c r="BH184" s="292" t="s">
        <v>43</v>
      </c>
      <c r="BI184" s="292" t="s">
        <v>44</v>
      </c>
      <c r="BJ184" s="292" t="s">
        <v>45</v>
      </c>
      <c r="BK184" s="292" t="s">
        <v>65</v>
      </c>
      <c r="BL184" s="292" t="s">
        <v>66</v>
      </c>
      <c r="BM184" s="292" t="s">
        <v>67</v>
      </c>
      <c r="BN184" s="675"/>
      <c r="BO184" s="292" t="s">
        <v>2</v>
      </c>
      <c r="BP184" s="292" t="s">
        <v>3</v>
      </c>
      <c r="BQ184" s="292" t="s">
        <v>4</v>
      </c>
      <c r="BR184" s="292" t="s">
        <v>5</v>
      </c>
      <c r="BS184" s="292" t="s">
        <v>6</v>
      </c>
      <c r="BT184" s="292" t="s">
        <v>7</v>
      </c>
      <c r="BU184" s="292" t="s">
        <v>43</v>
      </c>
      <c r="BV184" s="292" t="s">
        <v>44</v>
      </c>
      <c r="BW184" s="292" t="s">
        <v>45</v>
      </c>
      <c r="BX184" s="292" t="s">
        <v>65</v>
      </c>
      <c r="BY184" s="292" t="s">
        <v>66</v>
      </c>
      <c r="BZ184" s="347" t="s">
        <v>67</v>
      </c>
      <c r="CA184" s="565" t="s">
        <v>200</v>
      </c>
      <c r="CB184" s="587" t="s">
        <v>2</v>
      </c>
      <c r="CC184" s="292" t="s">
        <v>3</v>
      </c>
      <c r="CD184" s="292" t="s">
        <v>4</v>
      </c>
      <c r="CE184" s="292" t="s">
        <v>5</v>
      </c>
      <c r="CF184" s="292" t="s">
        <v>6</v>
      </c>
      <c r="CG184" s="292" t="s">
        <v>7</v>
      </c>
      <c r="CH184" s="292" t="str">
        <f>+CH11</f>
        <v>Jul</v>
      </c>
      <c r="CI184" s="292" t="str">
        <f>+CI11</f>
        <v>Ago</v>
      </c>
      <c r="CJ184" s="292" t="str">
        <f>+CJ11</f>
        <v>Sep</v>
      </c>
      <c r="CK184" s="292" t="s">
        <v>65</v>
      </c>
      <c r="CL184" s="292" t="s">
        <v>66</v>
      </c>
      <c r="CM184" s="347" t="s">
        <v>67</v>
      </c>
      <c r="CN184" s="292" t="s">
        <v>220</v>
      </c>
      <c r="CO184" s="587" t="s">
        <v>2</v>
      </c>
      <c r="CP184" s="292" t="s">
        <v>3</v>
      </c>
      <c r="CQ184" s="292" t="s">
        <v>4</v>
      </c>
      <c r="CR184" s="292" t="s">
        <v>5</v>
      </c>
      <c r="CS184" s="292" t="s">
        <v>6</v>
      </c>
      <c r="CT184" s="292" t="s">
        <v>7</v>
      </c>
      <c r="CU184" s="292" t="s">
        <v>43</v>
      </c>
      <c r="CV184" s="292" t="s">
        <v>44</v>
      </c>
      <c r="CW184" s="292" t="s">
        <v>45</v>
      </c>
      <c r="CX184" s="292" t="s">
        <v>65</v>
      </c>
      <c r="CY184" s="292" t="s">
        <v>66</v>
      </c>
      <c r="CZ184" s="347" t="s">
        <v>67</v>
      </c>
      <c r="DA184" s="565" t="s">
        <v>2</v>
      </c>
      <c r="DB184" s="120"/>
      <c r="DC184" s="120"/>
      <c r="DD184" s="120"/>
      <c r="DE184" s="150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  <c r="DW184" s="233"/>
      <c r="DX184" s="233"/>
      <c r="DY184" s="233"/>
      <c r="DZ184" s="233"/>
      <c r="EA184" s="233"/>
      <c r="EB184" s="233"/>
    </row>
    <row r="185" spans="1:132" s="44" customFormat="1" ht="20.100000000000001" customHeight="1" x14ac:dyDescent="0.25">
      <c r="A185" s="542"/>
      <c r="B185" s="28" t="s">
        <v>77</v>
      </c>
      <c r="C185" s="29"/>
      <c r="D185" s="121">
        <v>6.97</v>
      </c>
      <c r="E185" s="122">
        <v>6.97</v>
      </c>
      <c r="F185" s="122">
        <v>6.97</v>
      </c>
      <c r="G185" s="122">
        <v>6.97</v>
      </c>
      <c r="H185" s="122">
        <v>6.97</v>
      </c>
      <c r="I185" s="122">
        <v>6.97</v>
      </c>
      <c r="J185" s="122">
        <v>6.97</v>
      </c>
      <c r="K185" s="122">
        <v>6.97</v>
      </c>
      <c r="L185" s="122">
        <v>6.97</v>
      </c>
      <c r="M185" s="122">
        <v>6.97</v>
      </c>
      <c r="N185" s="122">
        <v>6.97</v>
      </c>
      <c r="O185" s="123">
        <v>6.97</v>
      </c>
      <c r="P185" s="406"/>
      <c r="Q185" s="407">
        <v>6.97</v>
      </c>
      <c r="R185" s="84">
        <v>6.97</v>
      </c>
      <c r="S185" s="84">
        <v>6.97</v>
      </c>
      <c r="T185" s="84">
        <v>6.97</v>
      </c>
      <c r="U185" s="84">
        <v>6.97</v>
      </c>
      <c r="V185" s="84">
        <v>6.97</v>
      </c>
      <c r="W185" s="84">
        <v>6.97</v>
      </c>
      <c r="X185" s="84">
        <v>6.97</v>
      </c>
      <c r="Y185" s="84">
        <v>6.97</v>
      </c>
      <c r="Z185" s="84">
        <v>6.97</v>
      </c>
      <c r="AA185" s="84">
        <v>6.97</v>
      </c>
      <c r="AB185" s="427">
        <v>6.94</v>
      </c>
      <c r="AC185" s="408"/>
      <c r="AD185" s="230">
        <v>6.94</v>
      </c>
      <c r="AE185" s="229">
        <v>6.9261538461538397</v>
      </c>
      <c r="AF185" s="229">
        <v>6.9083870967741969</v>
      </c>
      <c r="AG185" s="229">
        <v>6.8933333333333282</v>
      </c>
      <c r="AH185" s="229">
        <v>6.89</v>
      </c>
      <c r="AI185" s="229">
        <v>6.8816666666666642</v>
      </c>
      <c r="AJ185" s="229">
        <v>6.8761290322580653</v>
      </c>
      <c r="AK185" s="239">
        <v>6.8700000000000028</v>
      </c>
      <c r="AL185" s="239">
        <v>6.8700000000000028</v>
      </c>
      <c r="AM185" s="239">
        <v>6.8700000000000028</v>
      </c>
      <c r="AN185" s="239">
        <v>6.8606666666666722</v>
      </c>
      <c r="AO185" s="232">
        <v>6.86</v>
      </c>
      <c r="AP185" s="239">
        <v>6.86</v>
      </c>
      <c r="AQ185" s="239">
        <v>6.86</v>
      </c>
      <c r="AR185" s="239">
        <v>6.86</v>
      </c>
      <c r="AS185" s="239">
        <v>6.86</v>
      </c>
      <c r="AT185" s="239">
        <v>6.86</v>
      </c>
      <c r="AU185" s="239">
        <v>6.86</v>
      </c>
      <c r="AV185" s="239">
        <v>6.86</v>
      </c>
      <c r="AW185" s="239">
        <v>6.86</v>
      </c>
      <c r="AX185" s="239">
        <v>6.86</v>
      </c>
      <c r="AY185" s="239">
        <v>6.86</v>
      </c>
      <c r="AZ185" s="239">
        <v>6.86</v>
      </c>
      <c r="BA185" s="239">
        <v>6.86</v>
      </c>
      <c r="BB185" s="300">
        <v>6.86</v>
      </c>
      <c r="BC185" s="289">
        <v>6.86</v>
      </c>
      <c r="BD185" s="289">
        <v>6.86</v>
      </c>
      <c r="BE185" s="291">
        <v>6.86</v>
      </c>
      <c r="BF185" s="289">
        <v>6.86</v>
      </c>
      <c r="BG185" s="289">
        <v>6.86</v>
      </c>
      <c r="BH185" s="291">
        <v>6.86</v>
      </c>
      <c r="BI185" s="291">
        <v>6.86</v>
      </c>
      <c r="BJ185" s="289">
        <v>6.86</v>
      </c>
      <c r="BK185" s="289">
        <v>6.86</v>
      </c>
      <c r="BL185" s="289">
        <v>6.86</v>
      </c>
      <c r="BM185" s="289">
        <v>6.86</v>
      </c>
      <c r="BN185" s="440"/>
      <c r="BO185" s="289">
        <v>6.86</v>
      </c>
      <c r="BP185" s="289">
        <v>6.86</v>
      </c>
      <c r="BQ185" s="289">
        <v>6.86</v>
      </c>
      <c r="BR185" s="289">
        <v>6.86</v>
      </c>
      <c r="BS185" s="289">
        <v>6.86</v>
      </c>
      <c r="BT185" s="289">
        <v>6.86</v>
      </c>
      <c r="BU185" s="289">
        <v>6.86</v>
      </c>
      <c r="BV185" s="289">
        <v>6.86</v>
      </c>
      <c r="BW185" s="239"/>
      <c r="BX185" s="239"/>
      <c r="BY185" s="239"/>
      <c r="BZ185" s="232"/>
      <c r="CA185" s="566"/>
      <c r="CB185" s="588"/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  <c r="CM185" s="232"/>
      <c r="CN185" s="239"/>
      <c r="CO185" s="588"/>
      <c r="CP185" s="239"/>
      <c r="CQ185" s="239"/>
      <c r="CR185" s="239"/>
      <c r="CS185" s="239"/>
      <c r="CT185" s="239"/>
      <c r="CU185" s="239"/>
      <c r="CV185" s="239"/>
      <c r="CW185" s="239"/>
      <c r="CX185" s="239"/>
      <c r="CY185" s="239"/>
      <c r="CZ185" s="232"/>
      <c r="DA185" s="566"/>
      <c r="DB185" s="231"/>
      <c r="DC185" s="231"/>
      <c r="DD185" s="231"/>
      <c r="DE185" s="225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  <c r="DS185" s="233"/>
      <c r="DT185" s="233"/>
      <c r="DU185" s="233"/>
      <c r="DV185" s="233"/>
      <c r="DW185" s="233"/>
      <c r="DX185" s="233"/>
      <c r="DY185" s="233"/>
      <c r="DZ185" s="233"/>
      <c r="EA185" s="233"/>
      <c r="EB185" s="233"/>
    </row>
    <row r="186" spans="1:132" s="38" customFormat="1" ht="20.100000000000001" customHeight="1" thickBot="1" x14ac:dyDescent="0.3">
      <c r="A186" s="542"/>
      <c r="B186" s="629" t="s">
        <v>49</v>
      </c>
      <c r="C186" s="630"/>
      <c r="D186" s="301">
        <f t="shared" ref="D186:AI186" si="73">(D15+D97)/(D100+D179)</f>
        <v>2.8771320756755019</v>
      </c>
      <c r="E186" s="284">
        <f t="shared" si="73"/>
        <v>3.2619779206503399</v>
      </c>
      <c r="F186" s="284">
        <f t="shared" si="73"/>
        <v>2.6055552329083356</v>
      </c>
      <c r="G186" s="284">
        <f t="shared" si="73"/>
        <v>3.0203134248344092</v>
      </c>
      <c r="H186" s="284">
        <f t="shared" si="73"/>
        <v>3.2361768988692332</v>
      </c>
      <c r="I186" s="284">
        <f t="shared" si="73"/>
        <v>2.7059623852082648</v>
      </c>
      <c r="J186" s="284">
        <f t="shared" si="73"/>
        <v>2.8429645273499062</v>
      </c>
      <c r="K186" s="284">
        <f t="shared" si="73"/>
        <v>2.5970903396263667</v>
      </c>
      <c r="L186" s="284">
        <f t="shared" si="73"/>
        <v>2.8474711089583362</v>
      </c>
      <c r="M186" s="284">
        <f t="shared" si="73"/>
        <v>3.1349361113672076</v>
      </c>
      <c r="N186" s="284">
        <f t="shared" si="73"/>
        <v>3.2449068939679084</v>
      </c>
      <c r="O186" s="370">
        <f t="shared" si="73"/>
        <v>3.410590328381224</v>
      </c>
      <c r="P186" s="284">
        <f t="shared" si="73"/>
        <v>2.9845631039184206</v>
      </c>
      <c r="Q186" s="301">
        <f t="shared" si="73"/>
        <v>3.3242941711240857</v>
      </c>
      <c r="R186" s="284">
        <f t="shared" si="73"/>
        <v>3.3040696986178966</v>
      </c>
      <c r="S186" s="284">
        <f t="shared" si="73"/>
        <v>3.0140106010878305</v>
      </c>
      <c r="T186" s="284">
        <f t="shared" si="73"/>
        <v>3.9160067045651852</v>
      </c>
      <c r="U186" s="284">
        <f t="shared" si="73"/>
        <v>3.0185109033090889</v>
      </c>
      <c r="V186" s="284">
        <f t="shared" si="73"/>
        <v>3.3570654377438736</v>
      </c>
      <c r="W186" s="284">
        <f t="shared" si="73"/>
        <v>3.4587657177957354</v>
      </c>
      <c r="X186" s="284">
        <f t="shared" si="73"/>
        <v>3.3339669988731311</v>
      </c>
      <c r="Y186" s="284">
        <f t="shared" si="73"/>
        <v>3.1308483978774944</v>
      </c>
      <c r="Z186" s="284">
        <f t="shared" si="73"/>
        <v>3.3197161035351215</v>
      </c>
      <c r="AA186" s="284">
        <f t="shared" si="73"/>
        <v>3.2477344912646782</v>
      </c>
      <c r="AB186" s="370">
        <f t="shared" si="73"/>
        <v>3.437807394572129</v>
      </c>
      <c r="AC186" s="284">
        <f t="shared" si="73"/>
        <v>3.3206363259677221</v>
      </c>
      <c r="AD186" s="301">
        <f t="shared" si="73"/>
        <v>3.3716527635788132</v>
      </c>
      <c r="AE186" s="284">
        <f t="shared" si="73"/>
        <v>3.5887324231285347</v>
      </c>
      <c r="AF186" s="284">
        <f t="shared" si="73"/>
        <v>3.5458999243165619</v>
      </c>
      <c r="AG186" s="284">
        <f t="shared" si="73"/>
        <v>5.183712625234608</v>
      </c>
      <c r="AH186" s="284">
        <f t="shared" si="73"/>
        <v>5.2278311196563001</v>
      </c>
      <c r="AI186" s="284">
        <f t="shared" si="73"/>
        <v>4.2610806974248705</v>
      </c>
      <c r="AJ186" s="284">
        <f t="shared" ref="AJ186:BO186" si="74">(AJ15+AJ97)/(AJ100+AJ179)</f>
        <v>6.3939281289793328</v>
      </c>
      <c r="AK186" s="284">
        <f t="shared" si="74"/>
        <v>4.8842788985942445</v>
      </c>
      <c r="AL186" s="284">
        <f t="shared" si="74"/>
        <v>5.6022080719451663</v>
      </c>
      <c r="AM186" s="284">
        <f t="shared" si="74"/>
        <v>5.2862851096965136</v>
      </c>
      <c r="AN186" s="284">
        <f t="shared" si="74"/>
        <v>5.7597443806116475</v>
      </c>
      <c r="AO186" s="370">
        <f t="shared" si="74"/>
        <v>6.0996066291126647</v>
      </c>
      <c r="AP186" s="284">
        <f t="shared" si="74"/>
        <v>6.1016703646310191</v>
      </c>
      <c r="AQ186" s="284">
        <f t="shared" si="74"/>
        <v>5.5662457792463771</v>
      </c>
      <c r="AR186" s="284">
        <f t="shared" si="74"/>
        <v>5.8985326654670729</v>
      </c>
      <c r="AS186" s="284">
        <f t="shared" si="74"/>
        <v>6.1087318158903248</v>
      </c>
      <c r="AT186" s="284">
        <f t="shared" si="74"/>
        <v>6.2709889800380045</v>
      </c>
      <c r="AU186" s="284">
        <f t="shared" si="74"/>
        <v>5.9211608189356824</v>
      </c>
      <c r="AV186" s="284">
        <f t="shared" si="74"/>
        <v>6.6636516549999998</v>
      </c>
      <c r="AW186" s="284">
        <f t="shared" si="74"/>
        <v>5.8894146436707882</v>
      </c>
      <c r="AX186" s="284">
        <f t="shared" si="74"/>
        <v>5.7517959673599846</v>
      </c>
      <c r="AY186" s="284">
        <f t="shared" si="74"/>
        <v>6.4019578020398962</v>
      </c>
      <c r="AZ186" s="284">
        <f t="shared" si="74"/>
        <v>5.7066982578305439</v>
      </c>
      <c r="BA186" s="284">
        <f t="shared" si="74"/>
        <v>5.9175895330748745</v>
      </c>
      <c r="BB186" s="301">
        <f t="shared" si="74"/>
        <v>6.5527787376268822</v>
      </c>
      <c r="BC186" s="284">
        <f t="shared" si="74"/>
        <v>5.3295972973355772</v>
      </c>
      <c r="BD186" s="284">
        <f t="shared" si="74"/>
        <v>5.4711684350543175</v>
      </c>
      <c r="BE186" s="284">
        <f t="shared" si="74"/>
        <v>6.5508573728085233</v>
      </c>
      <c r="BF186" s="284">
        <f t="shared" si="74"/>
        <v>6.0812392814858036</v>
      </c>
      <c r="BG186" s="284">
        <f t="shared" si="74"/>
        <v>5.8697022998744757</v>
      </c>
      <c r="BH186" s="284">
        <f t="shared" si="74"/>
        <v>6.1265531744913897</v>
      </c>
      <c r="BI186" s="284">
        <f t="shared" si="74"/>
        <v>5.6825977969680848</v>
      </c>
      <c r="BJ186" s="284">
        <f t="shared" si="74"/>
        <v>5.124374843273273</v>
      </c>
      <c r="BK186" s="284">
        <f t="shared" si="74"/>
        <v>5.4132280646174626</v>
      </c>
      <c r="BL186" s="284">
        <f t="shared" si="74"/>
        <v>5.6325600533304669</v>
      </c>
      <c r="BM186" s="284">
        <f t="shared" si="74"/>
        <v>6.03423246304245</v>
      </c>
      <c r="BN186" s="441">
        <f t="shared" si="74"/>
        <v>5.8256525335468705</v>
      </c>
      <c r="BO186" s="284">
        <f t="shared" si="74"/>
        <v>6.5598100891647171</v>
      </c>
      <c r="BP186" s="284">
        <f t="shared" ref="BP186:CI186" si="75">(BP15+BP97)/(BP100+BP179)</f>
        <v>5.238418320000001</v>
      </c>
      <c r="BQ186" s="284">
        <f t="shared" si="75"/>
        <v>5.7592924000109669</v>
      </c>
      <c r="BR186" s="284">
        <f t="shared" si="75"/>
        <v>6.357940745292165</v>
      </c>
      <c r="BS186" s="284">
        <f t="shared" si="75"/>
        <v>5.8974869851722742</v>
      </c>
      <c r="BT186" s="284">
        <f t="shared" si="75"/>
        <v>5.6787929430375144</v>
      </c>
      <c r="BU186" s="284">
        <f t="shared" si="75"/>
        <v>7.0235410535324432</v>
      </c>
      <c r="BV186" s="284">
        <f t="shared" si="75"/>
        <v>5.5262752069285703</v>
      </c>
      <c r="BW186" s="284">
        <f t="shared" si="75"/>
        <v>5.5426914227016368</v>
      </c>
      <c r="BX186" s="284">
        <f t="shared" si="75"/>
        <v>5.9076141242679867</v>
      </c>
      <c r="BY186" s="284">
        <f t="shared" si="75"/>
        <v>5.7180883593193501</v>
      </c>
      <c r="BZ186" s="370">
        <f t="shared" si="75"/>
        <v>6.1290600208753698</v>
      </c>
      <c r="CA186" s="370">
        <f t="shared" si="75"/>
        <v>5.9604960258648747</v>
      </c>
      <c r="CB186" s="301">
        <f t="shared" si="75"/>
        <v>5.8750630608195511</v>
      </c>
      <c r="CC186" s="284">
        <f t="shared" si="75"/>
        <v>5.711236947601912</v>
      </c>
      <c r="CD186" s="284">
        <f t="shared" si="75"/>
        <v>5.3392793938553815</v>
      </c>
      <c r="CE186" s="284">
        <f t="shared" si="75"/>
        <v>6.5159991450437698</v>
      </c>
      <c r="CF186" s="284">
        <f t="shared" si="75"/>
        <v>5.8634625123164419</v>
      </c>
      <c r="CG186" s="284">
        <f t="shared" si="75"/>
        <v>5.619055409529679</v>
      </c>
      <c r="CH186" s="284">
        <f t="shared" si="75"/>
        <v>6.3979371536449889</v>
      </c>
      <c r="CI186" s="284">
        <f t="shared" si="75"/>
        <v>4.9620930658609597</v>
      </c>
      <c r="CJ186" s="284">
        <f t="shared" ref="CJ186:CK186" si="76">(CJ15+CJ97)/(CJ100+CJ179)</f>
        <v>4.6839682359426797</v>
      </c>
      <c r="CK186" s="284">
        <f t="shared" si="76"/>
        <v>5.1417120950607185</v>
      </c>
      <c r="CL186" s="284">
        <f t="shared" ref="CL186:CN186" si="77">(CL15+CL97)/(CL100+CL179)</f>
        <v>4.9516278397836739</v>
      </c>
      <c r="CM186" s="370">
        <f t="shared" si="77"/>
        <v>5.4645545860729197</v>
      </c>
      <c r="CN186" s="370">
        <f t="shared" si="77"/>
        <v>5.5251974900168381</v>
      </c>
      <c r="CO186" s="301">
        <f t="shared" ref="CO186:CP186" si="78">(CO15+CO97)/(CO100+CO179)</f>
        <v>5.3836053848373915</v>
      </c>
      <c r="CP186" s="284">
        <f t="shared" si="78"/>
        <v>5.2032850117853728</v>
      </c>
      <c r="CQ186" s="284">
        <f t="shared" ref="CQ186:CR186" si="79">(CQ15+CQ97)/(CQ100+CQ179)</f>
        <v>4.7234154798497716</v>
      </c>
      <c r="CR186" s="284">
        <f t="shared" si="79"/>
        <v>5.1035341955826601</v>
      </c>
      <c r="CS186" s="284">
        <f t="shared" ref="CS186:CT186" si="80">(CS15+CS97)/(CS100+CS179)</f>
        <v>5.5319118574723323</v>
      </c>
      <c r="CT186" s="284">
        <f t="shared" si="80"/>
        <v>5.1602509783049575</v>
      </c>
      <c r="CU186" s="284">
        <f t="shared" ref="CU186:CV186" si="81">(CU15+CU97)/(CU100+CU179)</f>
        <v>4.7297326987972941</v>
      </c>
      <c r="CV186" s="284">
        <f t="shared" si="81"/>
        <v>5.3684377544636268</v>
      </c>
      <c r="CW186" s="284">
        <f t="shared" ref="CW186:CX186" si="82">(CW15+CW97)/(CW100+CW179)</f>
        <v>5.3298121099014848</v>
      </c>
      <c r="CX186" s="284">
        <f t="shared" si="82"/>
        <v>5.7773058482499691</v>
      </c>
      <c r="CY186" s="284">
        <f t="shared" ref="CY186:CZ186" si="83">(CY15+CY97)/(CY100+CY179)</f>
        <v>4.845147403645039</v>
      </c>
      <c r="CZ186" s="370">
        <f t="shared" si="83"/>
        <v>5.2365845190678888</v>
      </c>
      <c r="DA186" s="441">
        <f t="shared" ref="DA186" si="84">(DA15+DA97)/(DA100+DA179)</f>
        <v>4.3721176079093631</v>
      </c>
      <c r="DB186" s="2"/>
      <c r="DC186" s="2"/>
      <c r="DD186" s="2"/>
      <c r="DE186" s="226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  <c r="DV186" s="233"/>
      <c r="DW186" s="233"/>
      <c r="DX186" s="233"/>
      <c r="DY186" s="233"/>
      <c r="DZ186" s="233"/>
      <c r="EA186" s="233"/>
      <c r="EB186" s="233"/>
    </row>
    <row r="187" spans="1:132" s="38" customFormat="1" ht="20.100000000000001" customHeight="1" x14ac:dyDescent="0.25">
      <c r="A187" s="542"/>
      <c r="B187" s="28" t="s">
        <v>78</v>
      </c>
      <c r="C187" s="29"/>
      <c r="D187" s="90">
        <v>1.4823500000000001</v>
      </c>
      <c r="E187" s="91">
        <v>1.4956400000000001</v>
      </c>
      <c r="F187" s="91">
        <v>1.5070300000000001</v>
      </c>
      <c r="G187" s="91">
        <v>1.51573</v>
      </c>
      <c r="H187" s="91">
        <v>1.5223199999999999</v>
      </c>
      <c r="I187" s="91">
        <v>1.5275399999999999</v>
      </c>
      <c r="J187" s="91">
        <v>1.5307299999999999</v>
      </c>
      <c r="K187" s="91">
        <v>1.5328900000000001</v>
      </c>
      <c r="L187" s="91">
        <v>1.5346900000000001</v>
      </c>
      <c r="M187" s="91">
        <v>1.53589</v>
      </c>
      <c r="N187" s="91">
        <v>1.5368200000000001</v>
      </c>
      <c r="O187" s="411">
        <v>1.5375399999999999</v>
      </c>
      <c r="P187" s="405"/>
      <c r="Q187" s="92">
        <v>1.53793</v>
      </c>
      <c r="R187" s="93">
        <v>1.5380499999999999</v>
      </c>
      <c r="S187" s="93">
        <v>1.53826</v>
      </c>
      <c r="T187" s="93">
        <v>1.5389600000000001</v>
      </c>
      <c r="U187" s="93">
        <v>1.5403100000000001</v>
      </c>
      <c r="V187" s="93">
        <v>1.5420100000000001</v>
      </c>
      <c r="W187" s="93">
        <v>1.5436099999999999</v>
      </c>
      <c r="X187" s="93">
        <v>1.5460499999999999</v>
      </c>
      <c r="Y187" s="93">
        <v>1.5492600000000001</v>
      </c>
      <c r="Z187" s="93">
        <v>1.5527200000000001</v>
      </c>
      <c r="AA187" s="93">
        <v>1.5579799999999999</v>
      </c>
      <c r="AB187" s="164">
        <v>1.5645100000000001</v>
      </c>
      <c r="AC187" s="405"/>
      <c r="AD187" s="201">
        <v>1.5729</v>
      </c>
      <c r="AE187" s="202">
        <v>1.5829800000000001</v>
      </c>
      <c r="AF187" s="202">
        <v>1.5949899999999999</v>
      </c>
      <c r="AG187" s="202">
        <v>1.60812</v>
      </c>
      <c r="AH187" s="202">
        <v>1.6227499999999999</v>
      </c>
      <c r="AI187" s="202">
        <v>1.6371</v>
      </c>
      <c r="AJ187" s="202">
        <v>1.65073</v>
      </c>
      <c r="AK187" s="202">
        <v>1.66629</v>
      </c>
      <c r="AL187" s="202">
        <v>1.6803900000000001</v>
      </c>
      <c r="AM187" s="202">
        <v>1.6939200000000001</v>
      </c>
      <c r="AN187" s="202">
        <v>1.70662</v>
      </c>
      <c r="AO187" s="203">
        <v>1.7180200000000001</v>
      </c>
      <c r="AP187" s="202">
        <v>1.7285999999999999</v>
      </c>
      <c r="AQ187" s="202">
        <v>1.73722</v>
      </c>
      <c r="AR187" s="202">
        <v>1.7441199999999999</v>
      </c>
      <c r="AS187" s="202">
        <v>1.7503299999999999</v>
      </c>
      <c r="AT187" s="202">
        <v>1.7562199999999999</v>
      </c>
      <c r="AU187" s="202">
        <v>1.7622100000000001</v>
      </c>
      <c r="AV187" s="326">
        <v>1.7689299999999999</v>
      </c>
      <c r="AW187" s="326">
        <v>1.7752600000000001</v>
      </c>
      <c r="AX187" s="326">
        <v>1.7811399999999999</v>
      </c>
      <c r="AY187" s="326">
        <v>1.7879700000000001</v>
      </c>
      <c r="AZ187" s="326">
        <v>1.79437</v>
      </c>
      <c r="BA187" s="326">
        <v>1.80078</v>
      </c>
      <c r="BB187" s="302">
        <v>1.8075000000000001</v>
      </c>
      <c r="BC187" s="290">
        <v>1.8145800000000001</v>
      </c>
      <c r="BD187" s="290">
        <v>1.8211999999999999</v>
      </c>
      <c r="BE187" s="290">
        <v>1.82942</v>
      </c>
      <c r="BF187" s="290">
        <v>1.8368599999999999</v>
      </c>
      <c r="BG187" s="290">
        <v>1.84368</v>
      </c>
      <c r="BH187" s="298">
        <v>1.8512900000000001</v>
      </c>
      <c r="BI187" s="298">
        <v>1.85859</v>
      </c>
      <c r="BJ187" s="298">
        <v>1.86754</v>
      </c>
      <c r="BK187" s="298">
        <v>1.8778900000000001</v>
      </c>
      <c r="BL187" s="298">
        <v>1.8887100000000001</v>
      </c>
      <c r="BM187" s="298">
        <v>1.8999299999999999</v>
      </c>
      <c r="BN187" s="442"/>
      <c r="BO187" s="290">
        <v>1.91005</v>
      </c>
      <c r="BP187" s="290">
        <v>1.91974</v>
      </c>
      <c r="BQ187" s="290">
        <v>1.9292499999999999</v>
      </c>
      <c r="BR187" s="290">
        <v>1.93885</v>
      </c>
      <c r="BS187" s="290">
        <v>1.94835</v>
      </c>
      <c r="BT187" s="290">
        <v>1.9587699999999999</v>
      </c>
      <c r="BU187" s="290">
        <v>1.96984</v>
      </c>
      <c r="BV187" s="290">
        <v>1.98082</v>
      </c>
      <c r="BW187" s="385"/>
      <c r="BX187" s="385"/>
      <c r="BY187" s="385"/>
      <c r="BZ187" s="371"/>
      <c r="CA187" s="567"/>
      <c r="CB187" s="589"/>
      <c r="CC187" s="385"/>
      <c r="CD187" s="385"/>
      <c r="CE187" s="385"/>
      <c r="CF187" s="385"/>
      <c r="CG187" s="385"/>
      <c r="CH187" s="385"/>
      <c r="CI187" s="385"/>
      <c r="CJ187" s="385"/>
      <c r="CK187" s="385"/>
      <c r="CL187" s="385"/>
      <c r="CM187" s="371"/>
      <c r="CN187" s="385"/>
      <c r="CO187" s="589"/>
      <c r="CP187" s="385"/>
      <c r="CQ187" s="385"/>
      <c r="CR187" s="385"/>
      <c r="CS187" s="385"/>
      <c r="CT187" s="385"/>
      <c r="CU187" s="385"/>
      <c r="CV187" s="385"/>
      <c r="CW187" s="385"/>
      <c r="CX187" s="385"/>
      <c r="CY187" s="385"/>
      <c r="CZ187" s="371"/>
      <c r="DA187" s="567"/>
      <c r="DB187" s="2"/>
      <c r="DC187" s="2"/>
      <c r="DD187" s="2"/>
      <c r="DE187" s="226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  <c r="DV187" s="233"/>
      <c r="DW187" s="233"/>
      <c r="DX187" s="233"/>
      <c r="DY187" s="233"/>
      <c r="DZ187" s="233"/>
      <c r="EA187" s="233"/>
      <c r="EB187" s="233"/>
    </row>
    <row r="188" spans="1:132" ht="20.100000000000001" customHeight="1" thickBot="1" x14ac:dyDescent="0.25">
      <c r="A188" s="542"/>
      <c r="B188" s="639" t="s">
        <v>49</v>
      </c>
      <c r="C188" s="640"/>
      <c r="D188" s="301">
        <f t="shared" ref="D188:AI188" si="85">(D58+D94)/(D142+D177)</f>
        <v>3.6697690379930368</v>
      </c>
      <c r="E188" s="284">
        <f t="shared" si="85"/>
        <v>3.6166605939080245</v>
      </c>
      <c r="F188" s="284">
        <f t="shared" si="85"/>
        <v>3.6798722818261926</v>
      </c>
      <c r="G188" s="284">
        <f t="shared" si="85"/>
        <v>3.3294272321257092</v>
      </c>
      <c r="H188" s="284">
        <f t="shared" si="85"/>
        <v>3.1770080690580373</v>
      </c>
      <c r="I188" s="284">
        <f t="shared" si="85"/>
        <v>3.231216699529293</v>
      </c>
      <c r="J188" s="284">
        <f t="shared" si="85"/>
        <v>2.9651370742269574</v>
      </c>
      <c r="K188" s="284">
        <f t="shared" si="85"/>
        <v>3.7107307857442136</v>
      </c>
      <c r="L188" s="284">
        <f t="shared" si="85"/>
        <v>3.5442532762002279</v>
      </c>
      <c r="M188" s="284">
        <f t="shared" si="85"/>
        <v>3.9552659474908731</v>
      </c>
      <c r="N188" s="284">
        <f t="shared" si="85"/>
        <v>4.0678412247373599</v>
      </c>
      <c r="O188" s="370">
        <f t="shared" si="85"/>
        <v>3.5827437671103999</v>
      </c>
      <c r="P188" s="284">
        <f t="shared" si="85"/>
        <v>3.5341210523884969</v>
      </c>
      <c r="Q188" s="301">
        <f t="shared" si="85"/>
        <v>3.5356118696181658</v>
      </c>
      <c r="R188" s="284">
        <f t="shared" si="85"/>
        <v>3.5095221846057454</v>
      </c>
      <c r="S188" s="284">
        <f t="shared" si="85"/>
        <v>3.1972777289160494</v>
      </c>
      <c r="T188" s="284">
        <f t="shared" si="85"/>
        <v>3.9644141490813185</v>
      </c>
      <c r="U188" s="284">
        <f t="shared" si="85"/>
        <v>4.0877411449207042</v>
      </c>
      <c r="V188" s="284">
        <f t="shared" si="85"/>
        <v>3.6738303281989437</v>
      </c>
      <c r="W188" s="284">
        <f t="shared" si="85"/>
        <v>3.7988204003715031</v>
      </c>
      <c r="X188" s="284">
        <f t="shared" si="85"/>
        <v>3.4953556921879469</v>
      </c>
      <c r="Y188" s="284">
        <f t="shared" si="85"/>
        <v>3.4456966463731065</v>
      </c>
      <c r="Z188" s="284">
        <f t="shared" si="85"/>
        <v>4.0479747276689473</v>
      </c>
      <c r="AA188" s="284">
        <f t="shared" si="85"/>
        <v>3.9312371871574854</v>
      </c>
      <c r="AB188" s="370">
        <f t="shared" si="85"/>
        <v>5.4989634606227744</v>
      </c>
      <c r="AC188" s="284">
        <f t="shared" si="85"/>
        <v>3.8807435337471179</v>
      </c>
      <c r="AD188" s="301">
        <f t="shared" si="85"/>
        <v>3.3191708278487928</v>
      </c>
      <c r="AE188" s="284">
        <f t="shared" si="85"/>
        <v>3.2370734461172974</v>
      </c>
      <c r="AF188" s="284">
        <f t="shared" si="85"/>
        <v>3.5596741390483015</v>
      </c>
      <c r="AG188" s="284">
        <f t="shared" si="85"/>
        <v>4.2136218446432858</v>
      </c>
      <c r="AH188" s="284">
        <f t="shared" si="85"/>
        <v>5.0225431922672685</v>
      </c>
      <c r="AI188" s="284">
        <f t="shared" si="85"/>
        <v>4.1533614133866452</v>
      </c>
      <c r="AJ188" s="284">
        <f t="shared" ref="AJ188:BO188" si="86">(AJ58+AJ94)/(AJ142+AJ177)</f>
        <v>4.8306668975699765</v>
      </c>
      <c r="AK188" s="284">
        <f t="shared" si="86"/>
        <v>3.6476297960663162</v>
      </c>
      <c r="AL188" s="284">
        <f t="shared" si="86"/>
        <v>3.9951472333533156</v>
      </c>
      <c r="AM188" s="284">
        <f t="shared" si="86"/>
        <v>3.9475269145697256</v>
      </c>
      <c r="AN188" s="284">
        <f t="shared" si="86"/>
        <v>3.451084224800498</v>
      </c>
      <c r="AO188" s="370">
        <f t="shared" si="86"/>
        <v>4.4167225397038781</v>
      </c>
      <c r="AP188" s="284">
        <f t="shared" si="86"/>
        <v>3.5470601486118278</v>
      </c>
      <c r="AQ188" s="284">
        <f t="shared" si="86"/>
        <v>3.726669526349518</v>
      </c>
      <c r="AR188" s="284">
        <f t="shared" si="86"/>
        <v>3.4921633993756722</v>
      </c>
      <c r="AS188" s="284">
        <f t="shared" si="86"/>
        <v>3.4335865378416832</v>
      </c>
      <c r="AT188" s="284">
        <f t="shared" si="86"/>
        <v>4.8215086135526493</v>
      </c>
      <c r="AU188" s="284">
        <f t="shared" si="86"/>
        <v>4.3250801641187824</v>
      </c>
      <c r="AV188" s="284">
        <f t="shared" si="86"/>
        <v>3.5626922832503092</v>
      </c>
      <c r="AW188" s="284">
        <f t="shared" si="86"/>
        <v>3.818416779907178</v>
      </c>
      <c r="AX188" s="284">
        <f t="shared" si="86"/>
        <v>2.7154368168424772</v>
      </c>
      <c r="AY188" s="284">
        <f t="shared" si="86"/>
        <v>4.7902340584734402</v>
      </c>
      <c r="AZ188" s="284">
        <f t="shared" si="86"/>
        <v>3.9868494616410923</v>
      </c>
      <c r="BA188" s="284">
        <f t="shared" si="86"/>
        <v>4.1430125889548783</v>
      </c>
      <c r="BB188" s="301">
        <f t="shared" si="86"/>
        <v>4.5407169019762108</v>
      </c>
      <c r="BC188" s="284">
        <f t="shared" si="86"/>
        <v>4.8866605412763615</v>
      </c>
      <c r="BD188" s="284">
        <f t="shared" si="86"/>
        <v>4.9408474003494121</v>
      </c>
      <c r="BE188" s="284">
        <f t="shared" si="86"/>
        <v>4.6347431043745351</v>
      </c>
      <c r="BF188" s="284">
        <f t="shared" si="86"/>
        <v>5.0581990917209376</v>
      </c>
      <c r="BG188" s="284">
        <f t="shared" si="86"/>
        <v>6.969022825840959</v>
      </c>
      <c r="BH188" s="284">
        <f t="shared" si="86"/>
        <v>4.9607264204602188</v>
      </c>
      <c r="BI188" s="284">
        <f t="shared" si="86"/>
        <v>6.1502419779562461</v>
      </c>
      <c r="BJ188" s="284">
        <f t="shared" si="86"/>
        <v>5.5605890027673253</v>
      </c>
      <c r="BK188" s="284">
        <f t="shared" si="86"/>
        <v>4.9386989227760756</v>
      </c>
      <c r="BL188" s="284">
        <f t="shared" si="86"/>
        <v>4.807737406424323</v>
      </c>
      <c r="BM188" s="284">
        <f t="shared" si="86"/>
        <v>5.3181244352579835</v>
      </c>
      <c r="BN188" s="441">
        <f t="shared" si="86"/>
        <v>5.2268717542744181</v>
      </c>
      <c r="BO188" s="284">
        <f t="shared" si="86"/>
        <v>5.2639951508916027</v>
      </c>
      <c r="BP188" s="284">
        <f t="shared" ref="BP188:CI188" si="87">(BP58+BP94)/(BP142+BP177)</f>
        <v>5.3811340618490506</v>
      </c>
      <c r="BQ188" s="284">
        <f t="shared" si="87"/>
        <v>5.7017889587932071</v>
      </c>
      <c r="BR188" s="284">
        <f t="shared" si="87"/>
        <v>5.8621928826847594</v>
      </c>
      <c r="BS188" s="284">
        <f t="shared" si="87"/>
        <v>6.5881847198645289</v>
      </c>
      <c r="BT188" s="284">
        <f t="shared" si="87"/>
        <v>5.709072022241747</v>
      </c>
      <c r="BU188" s="284">
        <f t="shared" si="87"/>
        <v>4.8722894306944546</v>
      </c>
      <c r="BV188" s="284">
        <f t="shared" si="87"/>
        <v>5.1745249477901893</v>
      </c>
      <c r="BW188" s="284">
        <f t="shared" si="87"/>
        <v>4.1340081031840956</v>
      </c>
      <c r="BX188" s="284">
        <f t="shared" si="87"/>
        <v>4.1379122021713455</v>
      </c>
      <c r="BY188" s="284">
        <f t="shared" si="87"/>
        <v>3.4520112615465339</v>
      </c>
      <c r="BZ188" s="370">
        <f t="shared" si="87"/>
        <v>3.2948596383764048</v>
      </c>
      <c r="CA188" s="370">
        <f t="shared" si="87"/>
        <v>4.9100866877622087</v>
      </c>
      <c r="CB188" s="301">
        <f t="shared" si="87"/>
        <v>3.2002491027023559</v>
      </c>
      <c r="CC188" s="284">
        <f t="shared" si="87"/>
        <v>2.9330751274078595</v>
      </c>
      <c r="CD188" s="284">
        <f t="shared" si="87"/>
        <v>2.6066823142648312</v>
      </c>
      <c r="CE188" s="284">
        <f t="shared" si="87"/>
        <v>3.1378679061940522</v>
      </c>
      <c r="CF188" s="284">
        <f t="shared" si="87"/>
        <v>2.6684271903330568</v>
      </c>
      <c r="CG188" s="284">
        <f t="shared" ref="CG188:CH188" si="88">(CG58+CG94)/(CG142+CG177)</f>
        <v>2.7114395617074041</v>
      </c>
      <c r="CH188" s="284">
        <f t="shared" si="88"/>
        <v>1.8526733219659794</v>
      </c>
      <c r="CI188" s="284">
        <f t="shared" si="87"/>
        <v>2.0912066571906731</v>
      </c>
      <c r="CJ188" s="284">
        <f t="shared" ref="CJ188:CK188" si="89">(CJ58+CJ94)/(CJ142+CJ177)</f>
        <v>1.9187148483183765</v>
      </c>
      <c r="CK188" s="284">
        <f t="shared" si="89"/>
        <v>2.3943280318750331</v>
      </c>
      <c r="CL188" s="284">
        <f t="shared" ref="CL188:CN188" si="90">(CL58+CL94)/(CL142+CL177)</f>
        <v>1.8236352029033653</v>
      </c>
      <c r="CM188" s="370">
        <f t="shared" si="90"/>
        <v>3.75307171198381</v>
      </c>
      <c r="CN188" s="370">
        <f t="shared" si="90"/>
        <v>2.5750642022548171</v>
      </c>
      <c r="CO188" s="301">
        <f t="shared" ref="CO188:CP188" si="91">(CO58+CO94)/(CO142+CO177)</f>
        <v>2.3983747727107261</v>
      </c>
      <c r="CP188" s="284">
        <f t="shared" si="91"/>
        <v>2.4178729769854557</v>
      </c>
      <c r="CQ188" s="284">
        <f t="shared" ref="CQ188:CR188" si="92">(CQ58+CQ94)/(CQ142+CQ177)</f>
        <v>3.51735757468767</v>
      </c>
      <c r="CR188" s="284">
        <f t="shared" si="92"/>
        <v>3.8846332027834789</v>
      </c>
      <c r="CS188" s="284">
        <f t="shared" ref="CS188:CT188" si="93">(CS58+CS94)/(CS142+CS177)</f>
        <v>3.3459535646517131</v>
      </c>
      <c r="CT188" s="284">
        <f t="shared" si="93"/>
        <v>2.7269700257422054</v>
      </c>
      <c r="CU188" s="284">
        <f t="shared" ref="CU188:CV188" si="94">(CU58+CU94)/(CU142+CU177)</f>
        <v>2.1611430043259485</v>
      </c>
      <c r="CV188" s="284">
        <f t="shared" si="94"/>
        <v>2.2320814955215682</v>
      </c>
      <c r="CW188" s="284">
        <f t="shared" ref="CW188:CX188" si="95">(CW58+CW94)/(CW142+CW177)</f>
        <v>2.3529015068753965</v>
      </c>
      <c r="CX188" s="284">
        <f t="shared" si="95"/>
        <v>2.2785475475298202</v>
      </c>
      <c r="CY188" s="284">
        <f t="shared" ref="CY188:CZ188" si="96">(CY58+CY94)/(CY142+CY177)</f>
        <v>2.918056560911197</v>
      </c>
      <c r="CZ188" s="370">
        <f t="shared" si="96"/>
        <v>2.2818590790115931</v>
      </c>
      <c r="DA188" s="441">
        <f t="shared" ref="DA188" si="97">(DA58+DA94)/(DA142+DA177)</f>
        <v>1.9872393355245628</v>
      </c>
      <c r="DB188" s="152"/>
      <c r="DC188" s="152"/>
      <c r="DD188" s="152"/>
      <c r="DE188" s="227"/>
      <c r="DK188" s="233"/>
      <c r="DL188" s="233"/>
      <c r="DM188" s="233"/>
      <c r="DN188" s="233"/>
      <c r="DO188" s="233"/>
      <c r="DP188" s="233"/>
      <c r="DQ188" s="233"/>
      <c r="DR188" s="233"/>
      <c r="DS188" s="233"/>
      <c r="DT188" s="233"/>
      <c r="DU188" s="233"/>
      <c r="DV188" s="233"/>
      <c r="DW188" s="233"/>
      <c r="DX188" s="233"/>
      <c r="DY188" s="233"/>
      <c r="DZ188" s="233"/>
      <c r="EA188" s="233"/>
      <c r="EB188" s="233"/>
    </row>
    <row r="189" spans="1:132" ht="20.100000000000001" customHeight="1" x14ac:dyDescent="0.25">
      <c r="A189" s="542"/>
      <c r="B189" s="352" t="s">
        <v>189</v>
      </c>
      <c r="C189" s="352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4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354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356"/>
      <c r="BR189" s="67"/>
      <c r="BS189" s="67"/>
      <c r="BT189" s="67"/>
      <c r="BU189" s="67"/>
      <c r="BV189" s="356"/>
      <c r="BW189" s="386"/>
      <c r="BX189" s="386"/>
      <c r="BY189" s="151"/>
      <c r="BZ189" s="151"/>
      <c r="CA189" s="151"/>
      <c r="CB189" s="151"/>
      <c r="CC189" s="386"/>
      <c r="CD189" s="151"/>
      <c r="CE189" s="151"/>
      <c r="CF189" s="151"/>
      <c r="CG189" s="151"/>
      <c r="CH189" s="151"/>
      <c r="CI189" s="151"/>
      <c r="CJ189" s="151"/>
      <c r="CK189" s="151"/>
      <c r="CL189" s="386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1"/>
      <c r="CZ189" s="151"/>
      <c r="DA189" s="151"/>
      <c r="DB189" s="152"/>
      <c r="DC189" s="152"/>
      <c r="DD189" s="152"/>
      <c r="DE189" s="227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</row>
    <row r="190" spans="1:132" ht="20.100000000000001" customHeight="1" x14ac:dyDescent="0.25">
      <c r="A190" s="542"/>
      <c r="B190" s="352"/>
      <c r="C190" s="352"/>
      <c r="D190" s="353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4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354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2"/>
      <c r="DC190" s="152"/>
      <c r="DD190" s="152"/>
      <c r="DE190" s="227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  <c r="DZ190" s="233"/>
      <c r="EA190" s="233"/>
      <c r="EB190" s="233"/>
    </row>
    <row r="191" spans="1:132" ht="20.100000000000001" customHeight="1" thickBot="1" x14ac:dyDescent="0.3">
      <c r="A191" s="542"/>
      <c r="B191" s="304" t="s">
        <v>109</v>
      </c>
      <c r="C191" s="304"/>
      <c r="D191" s="304"/>
      <c r="E191" s="304"/>
      <c r="F191" s="304"/>
      <c r="G191" s="72"/>
      <c r="H191" s="72"/>
      <c r="I191" s="72"/>
      <c r="J191" s="72"/>
      <c r="K191" s="72"/>
      <c r="L191" s="148"/>
      <c r="M191" s="148"/>
      <c r="N191" s="148"/>
      <c r="O191" s="148"/>
      <c r="P191" s="80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355"/>
      <c r="BR191" s="148"/>
      <c r="BS191" s="148"/>
      <c r="BT191" s="148"/>
      <c r="BU191" s="148"/>
      <c r="BV191" s="355"/>
      <c r="BW191" s="355"/>
      <c r="BX191" s="355"/>
      <c r="BY191" s="148"/>
      <c r="BZ191" s="148"/>
      <c r="CA191" s="148"/>
      <c r="CB191" s="148"/>
      <c r="CC191" s="355"/>
      <c r="CD191" s="148"/>
      <c r="CE191" s="148"/>
      <c r="CF191" s="148"/>
      <c r="CG191" s="148"/>
      <c r="CH191" s="148"/>
      <c r="CI191" s="148"/>
      <c r="CJ191" s="148"/>
      <c r="CK191" s="148"/>
      <c r="CL191" s="355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81"/>
      <c r="DC191" s="81"/>
      <c r="DD191" s="81"/>
      <c r="DE191" s="81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  <c r="DV191" s="233"/>
      <c r="DW191" s="233"/>
      <c r="DX191" s="233"/>
      <c r="DY191" s="233"/>
      <c r="DZ191" s="233"/>
      <c r="EA191" s="233"/>
      <c r="EB191" s="233"/>
    </row>
    <row r="192" spans="1:132" ht="20.100000000000001" customHeight="1" thickBot="1" x14ac:dyDescent="0.35">
      <c r="A192" s="542"/>
      <c r="B192" s="327"/>
      <c r="C192" s="321" t="s">
        <v>111</v>
      </c>
      <c r="D192" s="322">
        <f t="shared" ref="D192:BP192" si="98">+D194+D196+D198+D200</f>
        <v>2588.7615783046463</v>
      </c>
      <c r="E192" s="323">
        <f t="shared" si="98"/>
        <v>1542.0943257036242</v>
      </c>
      <c r="F192" s="323">
        <f t="shared" si="98"/>
        <v>2376.6545797444564</v>
      </c>
      <c r="G192" s="323">
        <f t="shared" si="98"/>
        <v>1740.5745345458877</v>
      </c>
      <c r="H192" s="323">
        <f t="shared" si="98"/>
        <v>1557.488181108625</v>
      </c>
      <c r="I192" s="323">
        <f t="shared" si="98"/>
        <v>1251.8941188329802</v>
      </c>
      <c r="J192" s="323">
        <f t="shared" si="98"/>
        <v>1017.5470640863957</v>
      </c>
      <c r="K192" s="323">
        <f t="shared" si="98"/>
        <v>495.8973642426094</v>
      </c>
      <c r="L192" s="323">
        <f t="shared" si="98"/>
        <v>614.63520010395132</v>
      </c>
      <c r="M192" s="323">
        <f t="shared" si="98"/>
        <v>1295.8248839478986</v>
      </c>
      <c r="N192" s="323">
        <f t="shared" si="98"/>
        <v>1764.8474226532758</v>
      </c>
      <c r="O192" s="324">
        <f t="shared" si="98"/>
        <v>1547.095450483142</v>
      </c>
      <c r="P192" s="323">
        <f t="shared" si="98"/>
        <v>17793.314703757493</v>
      </c>
      <c r="Q192" s="322">
        <f t="shared" si="98"/>
        <v>2501.6358281167791</v>
      </c>
      <c r="R192" s="323">
        <f t="shared" si="98"/>
        <v>1753.1068143374739</v>
      </c>
      <c r="S192" s="323">
        <f t="shared" si="98"/>
        <v>1239.441870288269</v>
      </c>
      <c r="T192" s="323">
        <f t="shared" si="98"/>
        <v>2104.5252439749715</v>
      </c>
      <c r="U192" s="323">
        <f t="shared" si="98"/>
        <v>1186.2977953471484</v>
      </c>
      <c r="V192" s="323">
        <f t="shared" si="98"/>
        <v>1726.3310406698897</v>
      </c>
      <c r="W192" s="323">
        <f t="shared" si="98"/>
        <v>1078.896356800426</v>
      </c>
      <c r="X192" s="323">
        <f t="shared" si="98"/>
        <v>1553.7538609115866</v>
      </c>
      <c r="Y192" s="323">
        <f t="shared" si="98"/>
        <v>2090.356246469707</v>
      </c>
      <c r="Z192" s="323">
        <f t="shared" si="98"/>
        <v>2103.8966210157751</v>
      </c>
      <c r="AA192" s="323">
        <f t="shared" si="98"/>
        <v>1803.2185844182488</v>
      </c>
      <c r="AB192" s="324">
        <f t="shared" si="98"/>
        <v>2098.9093207559531</v>
      </c>
      <c r="AC192" s="323">
        <f t="shared" si="98"/>
        <v>21240.369583106229</v>
      </c>
      <c r="AD192" s="322">
        <f t="shared" si="98"/>
        <v>1874.4898725065577</v>
      </c>
      <c r="AE192" s="323">
        <f t="shared" si="98"/>
        <v>2407.1874719002321</v>
      </c>
      <c r="AF192" s="323">
        <f t="shared" si="98"/>
        <v>2913.6236790697412</v>
      </c>
      <c r="AG192" s="323">
        <f t="shared" si="98"/>
        <v>3813.8879679389224</v>
      </c>
      <c r="AH192" s="323">
        <f t="shared" si="98"/>
        <v>4316.9198411973466</v>
      </c>
      <c r="AI192" s="323">
        <f t="shared" si="98"/>
        <v>4239.9866009321713</v>
      </c>
      <c r="AJ192" s="323">
        <f t="shared" si="98"/>
        <v>5392.6510195517858</v>
      </c>
      <c r="AK192" s="323">
        <f t="shared" si="98"/>
        <v>4680.4648220305853</v>
      </c>
      <c r="AL192" s="323">
        <f t="shared" si="98"/>
        <v>5077.989718513465</v>
      </c>
      <c r="AM192" s="323">
        <f t="shared" si="98"/>
        <v>3652.5158793933533</v>
      </c>
      <c r="AN192" s="323">
        <f t="shared" si="98"/>
        <v>4217.6088403521526</v>
      </c>
      <c r="AO192" s="324">
        <f t="shared" si="98"/>
        <v>4643.305696450293</v>
      </c>
      <c r="AP192" s="323">
        <f t="shared" si="98"/>
        <v>4228.3937826469582</v>
      </c>
      <c r="AQ192" s="323">
        <f t="shared" si="98"/>
        <v>5522.7781438397687</v>
      </c>
      <c r="AR192" s="323">
        <f t="shared" si="98"/>
        <v>6228.2780369439524</v>
      </c>
      <c r="AS192" s="323">
        <f t="shared" si="98"/>
        <v>4505.7761239360952</v>
      </c>
      <c r="AT192" s="323">
        <f t="shared" si="98"/>
        <v>7440.8712272816801</v>
      </c>
      <c r="AU192" s="323">
        <f t="shared" si="98"/>
        <v>4019.6503883150162</v>
      </c>
      <c r="AV192" s="323">
        <f t="shared" si="98"/>
        <v>4112.2445788598261</v>
      </c>
      <c r="AW192" s="323">
        <f t="shared" si="98"/>
        <v>4463.917951798343</v>
      </c>
      <c r="AX192" s="323">
        <f t="shared" si="98"/>
        <v>4815.5992404342524</v>
      </c>
      <c r="AY192" s="323">
        <f t="shared" si="98"/>
        <v>6577.1634778596599</v>
      </c>
      <c r="AZ192" s="323">
        <f t="shared" si="98"/>
        <v>4540.3975930608931</v>
      </c>
      <c r="BA192" s="324">
        <f t="shared" si="98"/>
        <v>3630.9605585927761</v>
      </c>
      <c r="BB192" s="322">
        <f t="shared" si="98"/>
        <v>3425.9025072096742</v>
      </c>
      <c r="BC192" s="323">
        <f t="shared" si="98"/>
        <v>4287.5734801646649</v>
      </c>
      <c r="BD192" s="323">
        <f t="shared" si="98"/>
        <v>4679.6385540733445</v>
      </c>
      <c r="BE192" s="323">
        <f t="shared" si="98"/>
        <v>3598.9874000204222</v>
      </c>
      <c r="BF192" s="323">
        <f t="shared" si="98"/>
        <v>5026.8078198865769</v>
      </c>
      <c r="BG192" s="323">
        <f t="shared" si="98"/>
        <v>7426.0926745981151</v>
      </c>
      <c r="BH192" s="323">
        <f t="shared" si="98"/>
        <v>6271.0202478864567</v>
      </c>
      <c r="BI192" s="323">
        <f t="shared" si="98"/>
        <v>6969.0359478952669</v>
      </c>
      <c r="BJ192" s="323">
        <f t="shared" si="98"/>
        <v>8187.7780361784089</v>
      </c>
      <c r="BK192" s="323">
        <f t="shared" si="98"/>
        <v>8419.4686110001876</v>
      </c>
      <c r="BL192" s="323">
        <f t="shared" si="98"/>
        <v>11868.693490545065</v>
      </c>
      <c r="BM192" s="323">
        <f t="shared" si="98"/>
        <v>12612.196358947454</v>
      </c>
      <c r="BN192" s="438">
        <f>SUM(BB192:BM192)</f>
        <v>82773.195128405641</v>
      </c>
      <c r="BO192" s="323">
        <f t="shared" si="98"/>
        <v>13270.253212600261</v>
      </c>
      <c r="BP192" s="323">
        <f t="shared" si="98"/>
        <v>10953.852432337209</v>
      </c>
      <c r="BQ192" s="323">
        <f t="shared" ref="BQ192:BY192" si="99">+BQ194+BQ196+BQ198+BQ200</f>
        <v>9165.5728305337325</v>
      </c>
      <c r="BR192" s="323">
        <f t="shared" si="99"/>
        <v>8342.3833353049195</v>
      </c>
      <c r="BS192" s="323">
        <f t="shared" si="99"/>
        <v>7581.7696055242832</v>
      </c>
      <c r="BT192" s="323">
        <f t="shared" si="99"/>
        <v>5216.012056069605</v>
      </c>
      <c r="BU192" s="323">
        <f t="shared" si="99"/>
        <v>5287.4606120067565</v>
      </c>
      <c r="BV192" s="323">
        <f t="shared" si="99"/>
        <v>5017.838580243998</v>
      </c>
      <c r="BW192" s="323">
        <f t="shared" si="99"/>
        <v>6496.181113353744</v>
      </c>
      <c r="BX192" s="323">
        <f t="shared" si="99"/>
        <v>8400.3318595136934</v>
      </c>
      <c r="BY192" s="323">
        <f t="shared" si="99"/>
        <v>7832.6776490245938</v>
      </c>
      <c r="BZ192" s="323">
        <f t="shared" ref="BZ192:CL192" si="100">+BZ194+BZ196+BZ198+BZ200</f>
        <v>10159.251663221377</v>
      </c>
      <c r="CA192" s="438">
        <f>SUM(BO192:BZ192)</f>
        <v>97723.58494973417</v>
      </c>
      <c r="CB192" s="322">
        <f t="shared" si="100"/>
        <v>8085.6259527091033</v>
      </c>
      <c r="CC192" s="323">
        <f t="shared" si="100"/>
        <v>7975.9732310705876</v>
      </c>
      <c r="CD192" s="323">
        <f t="shared" si="100"/>
        <v>8148.7180801875547</v>
      </c>
      <c r="CE192" s="323">
        <f t="shared" si="100"/>
        <v>8620.1659421977256</v>
      </c>
      <c r="CF192" s="323">
        <f t="shared" si="100"/>
        <v>10663.766595385827</v>
      </c>
      <c r="CG192" s="323">
        <f t="shared" ref="CG192:CH192" si="101">+CG194+CG196+CG198+CG200</f>
        <v>11457.005466661165</v>
      </c>
      <c r="CH192" s="323">
        <f t="shared" si="101"/>
        <v>9429.7233681703983</v>
      </c>
      <c r="CI192" s="323">
        <f t="shared" si="100"/>
        <v>9750.0555667123172</v>
      </c>
      <c r="CJ192" s="323">
        <f t="shared" si="100"/>
        <v>9684.9251135878221</v>
      </c>
      <c r="CK192" s="323">
        <f t="shared" si="100"/>
        <v>10088.347320027295</v>
      </c>
      <c r="CL192" s="323">
        <f t="shared" si="100"/>
        <v>9877.6337359675308</v>
      </c>
      <c r="CM192" s="324">
        <f t="shared" ref="CM192:DA192" si="102">+CM194+CM196+CM198+CM200</f>
        <v>8144.7291666335896</v>
      </c>
      <c r="CN192" s="438">
        <f>SUM(CB192:CM192)</f>
        <v>111926.66953931094</v>
      </c>
      <c r="CO192" s="323">
        <f t="shared" si="102"/>
        <v>7315.9575494821956</v>
      </c>
      <c r="CP192" s="323">
        <f t="shared" si="102"/>
        <v>7323.622805985905</v>
      </c>
      <c r="CQ192" s="323">
        <f t="shared" si="102"/>
        <v>8515.0606331704694</v>
      </c>
      <c r="CR192" s="323">
        <f t="shared" si="102"/>
        <v>11462.056551104075</v>
      </c>
      <c r="CS192" s="323">
        <f t="shared" si="102"/>
        <v>10183.110521029652</v>
      </c>
      <c r="CT192" s="323">
        <f t="shared" si="102"/>
        <v>9826.8534020295683</v>
      </c>
      <c r="CU192" s="323">
        <f t="shared" si="102"/>
        <v>8649.8829464924656</v>
      </c>
      <c r="CV192" s="323">
        <f t="shared" si="102"/>
        <v>11703.499388716164</v>
      </c>
      <c r="CW192" s="323">
        <f t="shared" si="102"/>
        <v>11187.744062220305</v>
      </c>
      <c r="CX192" s="323">
        <f t="shared" si="102"/>
        <v>12141.875111126372</v>
      </c>
      <c r="CY192" s="323">
        <f t="shared" si="102"/>
        <v>12582.475940208536</v>
      </c>
      <c r="CZ192" s="323">
        <f t="shared" si="102"/>
        <v>10744.593345907135</v>
      </c>
      <c r="DA192" s="438">
        <f t="shared" si="102"/>
        <v>11707.315587583847</v>
      </c>
      <c r="DB192" s="322">
        <f>SUM($CB192)</f>
        <v>8085.6259527091033</v>
      </c>
      <c r="DC192" s="323">
        <f>SUM($CO192)</f>
        <v>7315.9575494821956</v>
      </c>
      <c r="DD192" s="324">
        <f>SUM($DA192)</f>
        <v>11707.315587583847</v>
      </c>
      <c r="DE192" s="549">
        <f t="shared" ref="DE192:DE204" si="103">((DD192/DC192)-1)*100</f>
        <v>60.024378331889871</v>
      </c>
      <c r="DK192" s="233"/>
      <c r="DL192" s="233"/>
      <c r="DM192" s="233"/>
      <c r="DN192" s="233"/>
      <c r="DO192" s="233"/>
      <c r="DP192" s="233"/>
      <c r="DQ192" s="233"/>
      <c r="DR192" s="233"/>
      <c r="DS192" s="233"/>
      <c r="DT192" s="233"/>
      <c r="DU192" s="233"/>
      <c r="DV192" s="233"/>
      <c r="DW192" s="233"/>
      <c r="DX192" s="233"/>
      <c r="DY192" s="233"/>
      <c r="DZ192" s="233"/>
      <c r="EA192" s="233"/>
      <c r="EB192" s="233"/>
    </row>
    <row r="193" spans="1:132" ht="20.100000000000001" customHeight="1" x14ac:dyDescent="0.25">
      <c r="A193" s="542"/>
      <c r="B193" s="48" t="s">
        <v>54</v>
      </c>
      <c r="C193" s="70"/>
      <c r="D193" s="305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307"/>
      <c r="P193" s="80"/>
      <c r="Q193" s="306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307"/>
      <c r="AC193" s="148"/>
      <c r="AD193" s="306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282"/>
      <c r="AO193" s="346"/>
      <c r="AP193" s="280"/>
      <c r="AQ193" s="280"/>
      <c r="AR193" s="280"/>
      <c r="AS193" s="280"/>
      <c r="AT193" s="280"/>
      <c r="AU193" s="280"/>
      <c r="AV193" s="280"/>
      <c r="AW193" s="280"/>
      <c r="AX193" s="280"/>
      <c r="AY193" s="280"/>
      <c r="AZ193" s="280"/>
      <c r="BA193" s="281"/>
      <c r="BB193" s="308"/>
      <c r="BC193" s="282"/>
      <c r="BD193" s="282"/>
      <c r="BE193" s="282"/>
      <c r="BF193" s="282"/>
      <c r="BG193" s="282"/>
      <c r="BH193" s="282"/>
      <c r="BI193" s="282"/>
      <c r="BJ193" s="282"/>
      <c r="BK193" s="282"/>
      <c r="BL193" s="282"/>
      <c r="BM193" s="282"/>
      <c r="BN193" s="358"/>
      <c r="BO193" s="280"/>
      <c r="BP193" s="282"/>
      <c r="BQ193" s="282"/>
      <c r="BR193" s="282"/>
      <c r="BS193" s="282"/>
      <c r="BT193" s="282"/>
      <c r="BU193" s="282"/>
      <c r="BV193" s="282"/>
      <c r="BW193" s="282"/>
      <c r="BX193" s="282"/>
      <c r="BY193" s="282"/>
      <c r="BZ193" s="282"/>
      <c r="CA193" s="358"/>
      <c r="CB193" s="308"/>
      <c r="CC193" s="282"/>
      <c r="CD193" s="282"/>
      <c r="CE193" s="282"/>
      <c r="CF193" s="282"/>
      <c r="CG193" s="282"/>
      <c r="CH193" s="282"/>
      <c r="CI193" s="282"/>
      <c r="CJ193" s="282"/>
      <c r="CK193" s="282"/>
      <c r="CL193" s="282"/>
      <c r="CM193" s="346"/>
      <c r="CN193" s="358"/>
      <c r="CO193" s="282"/>
      <c r="CP193" s="282"/>
      <c r="CQ193" s="282"/>
      <c r="CR193" s="282"/>
      <c r="CS193" s="282"/>
      <c r="CT193" s="282"/>
      <c r="CU193" s="282"/>
      <c r="CV193" s="282"/>
      <c r="CW193" s="282"/>
      <c r="CX193" s="282"/>
      <c r="CY193" s="282"/>
      <c r="CZ193" s="282"/>
      <c r="DA193" s="358"/>
      <c r="DB193" s="308"/>
      <c r="DC193" s="282"/>
      <c r="DD193" s="346"/>
      <c r="DE193" s="358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  <c r="DZ193" s="233"/>
      <c r="EA193" s="233"/>
      <c r="EB193" s="233"/>
    </row>
    <row r="194" spans="1:132" ht="20.100000000000001" customHeight="1" thickBot="1" x14ac:dyDescent="0.3">
      <c r="A194" s="542"/>
      <c r="B194" s="637" t="s">
        <v>49</v>
      </c>
      <c r="C194" s="638"/>
      <c r="D194" s="46">
        <v>1031.4479298099991</v>
      </c>
      <c r="E194" s="32">
        <v>649.52711323000028</v>
      </c>
      <c r="F194" s="32">
        <v>1294.0200998700004</v>
      </c>
      <c r="G194" s="32">
        <v>929.24968251999962</v>
      </c>
      <c r="H194" s="32">
        <v>934.02458932000002</v>
      </c>
      <c r="I194" s="32">
        <v>808.07699770999989</v>
      </c>
      <c r="J194" s="32">
        <v>318.65586352999992</v>
      </c>
      <c r="K194" s="32">
        <v>154.96374019000001</v>
      </c>
      <c r="L194" s="32">
        <v>178.12478805999993</v>
      </c>
      <c r="M194" s="32">
        <v>1088.3052618299996</v>
      </c>
      <c r="N194" s="32">
        <v>798.77597397999887</v>
      </c>
      <c r="O194" s="47">
        <v>723</v>
      </c>
      <c r="P194" s="80">
        <v>8908.172040049998</v>
      </c>
      <c r="Q194" s="46">
        <v>595.60502907000068</v>
      </c>
      <c r="R194" s="32">
        <v>1344.7362922499995</v>
      </c>
      <c r="S194" s="32">
        <v>509.22780596999991</v>
      </c>
      <c r="T194" s="32">
        <v>1629.0105814799997</v>
      </c>
      <c r="U194" s="32">
        <v>734.24528783000005</v>
      </c>
      <c r="V194" s="32">
        <v>984.81543128999965</v>
      </c>
      <c r="W194" s="32">
        <v>539.04908481999996</v>
      </c>
      <c r="X194" s="32">
        <v>1061.1941977000001</v>
      </c>
      <c r="Y194" s="32">
        <v>1467.5737357900005</v>
      </c>
      <c r="Z194" s="32">
        <v>1052.0946818600009</v>
      </c>
      <c r="AA194" s="32">
        <v>1069.6166688500009</v>
      </c>
      <c r="AB194" s="64">
        <v>1261.5911522999997</v>
      </c>
      <c r="AC194" s="80">
        <v>12248.75994921</v>
      </c>
      <c r="AD194" s="46">
        <v>939.51753005999967</v>
      </c>
      <c r="AE194" s="32">
        <v>1364.7693305300002</v>
      </c>
      <c r="AF194" s="32">
        <v>1928.7757511500013</v>
      </c>
      <c r="AG194" s="32">
        <v>2541.06652897</v>
      </c>
      <c r="AH194" s="32">
        <v>2902.2232155599991</v>
      </c>
      <c r="AI194" s="32">
        <v>2544.956087700004</v>
      </c>
      <c r="AJ194" s="32">
        <v>3244.7380453500027</v>
      </c>
      <c r="AK194" s="32">
        <v>2957.1326698999937</v>
      </c>
      <c r="AL194" s="32">
        <v>3392.4347094699992</v>
      </c>
      <c r="AM194" s="32">
        <v>2129.8483181899992</v>
      </c>
      <c r="AN194" s="32">
        <v>2709.4423110200009</v>
      </c>
      <c r="AO194" s="47">
        <v>2837.1127814300016</v>
      </c>
      <c r="AP194" s="32">
        <v>2493.0626147500029</v>
      </c>
      <c r="AQ194" s="32">
        <v>3128.2061367100018</v>
      </c>
      <c r="AR194" s="32">
        <v>4856.935689949989</v>
      </c>
      <c r="AS194" s="32">
        <v>2762.9875580099983</v>
      </c>
      <c r="AT194" s="32">
        <v>5754.8928743699935</v>
      </c>
      <c r="AU194" s="32">
        <v>3067.8732577099968</v>
      </c>
      <c r="AV194" s="32">
        <v>3376.9726954999996</v>
      </c>
      <c r="AW194" s="32">
        <v>3503.9719616600032</v>
      </c>
      <c r="AX194" s="32">
        <v>4309.8975880799917</v>
      </c>
      <c r="AY194" s="32">
        <v>5591.1296409800043</v>
      </c>
      <c r="AZ194" s="32">
        <v>4052.2001801000069</v>
      </c>
      <c r="BA194" s="47">
        <v>3094.9323011100032</v>
      </c>
      <c r="BB194" s="46">
        <v>2996.6498351000027</v>
      </c>
      <c r="BC194" s="32">
        <v>3236.7777076599987</v>
      </c>
      <c r="BD194" s="32">
        <v>3721.7504594800039</v>
      </c>
      <c r="BE194" s="32">
        <v>2790.5011838199989</v>
      </c>
      <c r="BF194" s="32">
        <v>3912.2759203500073</v>
      </c>
      <c r="BG194" s="32">
        <v>4991.9322098700022</v>
      </c>
      <c r="BH194" s="32">
        <v>5176.7475518299989</v>
      </c>
      <c r="BI194" s="32">
        <v>5149.1883556699968</v>
      </c>
      <c r="BJ194" s="32">
        <v>6032.0595529900029</v>
      </c>
      <c r="BK194" s="32">
        <v>6923.7306057900096</v>
      </c>
      <c r="BL194" s="32">
        <v>9558.7028011100174</v>
      </c>
      <c r="BM194" s="32">
        <v>9770.888814290005</v>
      </c>
      <c r="BN194" s="443">
        <f>SUM(BB194:BM194)</f>
        <v>64261.204997960049</v>
      </c>
      <c r="BO194" s="32">
        <v>11571.26173863998</v>
      </c>
      <c r="BP194" s="32">
        <v>9964.1398661999719</v>
      </c>
      <c r="BQ194" s="32">
        <v>8021.4579470299823</v>
      </c>
      <c r="BR194" s="32">
        <v>7183.6177719500156</v>
      </c>
      <c r="BS194" s="32">
        <v>6279.9927802900038</v>
      </c>
      <c r="BT194" s="32">
        <v>4302.8061879699981</v>
      </c>
      <c r="BU194" s="32">
        <v>4498.5957524899995</v>
      </c>
      <c r="BV194" s="32">
        <v>4402.626859189997</v>
      </c>
      <c r="BW194" s="246">
        <v>5720.2641310800072</v>
      </c>
      <c r="BX194" s="246">
        <v>7649.3569233399821</v>
      </c>
      <c r="BY194" s="246">
        <v>7055.9879852199947</v>
      </c>
      <c r="BZ194" s="246">
        <v>9428.6093798200091</v>
      </c>
      <c r="CA194" s="403">
        <f>SUM(BO194:BZ194)</f>
        <v>86078.717323219927</v>
      </c>
      <c r="CB194" s="245">
        <v>7726.6698343500402</v>
      </c>
      <c r="CC194" s="246">
        <v>7506.7080589700126</v>
      </c>
      <c r="CD194" s="246">
        <v>7733.4886475799904</v>
      </c>
      <c r="CE194" s="246">
        <v>7418.1075569500063</v>
      </c>
      <c r="CF194" s="246">
        <v>10299.770974770026</v>
      </c>
      <c r="CG194" s="246">
        <v>10689.701682210019</v>
      </c>
      <c r="CH194" s="246">
        <v>8824.0128113000101</v>
      </c>
      <c r="CI194" s="246">
        <v>9276.9887676300132</v>
      </c>
      <c r="CJ194" s="246">
        <v>9019.2468466400023</v>
      </c>
      <c r="CK194" s="246">
        <v>9275.9566538999698</v>
      </c>
      <c r="CL194" s="246">
        <v>8245.8512997499984</v>
      </c>
      <c r="CM194" s="247">
        <v>5738.2349759800118</v>
      </c>
      <c r="CN194" s="403">
        <f>SUM(CB194:CM194)</f>
        <v>101754.73811003008</v>
      </c>
      <c r="CO194" s="246">
        <v>5664.4177842500085</v>
      </c>
      <c r="CP194" s="246">
        <v>6573.3530666200086</v>
      </c>
      <c r="CQ194" s="246">
        <v>6852.1313222700092</v>
      </c>
      <c r="CR194" s="246">
        <v>8617.1898092800129</v>
      </c>
      <c r="CS194" s="246">
        <v>9221.7288897699909</v>
      </c>
      <c r="CT194" s="246">
        <v>8902.1207220199958</v>
      </c>
      <c r="CU194" s="246">
        <v>7678.7477920700148</v>
      </c>
      <c r="CV194" s="246">
        <v>10972.019105409974</v>
      </c>
      <c r="CW194" s="246">
        <v>10599.054468309967</v>
      </c>
      <c r="CX194" s="246">
        <v>11779.591536879989</v>
      </c>
      <c r="CY194" s="246">
        <v>11628.167329229982</v>
      </c>
      <c r="CZ194" s="246">
        <v>10310.968016759984</v>
      </c>
      <c r="DA194" s="403">
        <v>11116.090587979999</v>
      </c>
      <c r="DB194" s="101">
        <f>SUM($CB194)</f>
        <v>7726.6698343500402</v>
      </c>
      <c r="DC194" s="24">
        <f>SUM($CO194)</f>
        <v>5664.4177842500085</v>
      </c>
      <c r="DD194" s="102">
        <f>SUM($DA194)</f>
        <v>11116.090587979999</v>
      </c>
      <c r="DE194" s="361">
        <f t="shared" si="103"/>
        <v>96.244186276097807</v>
      </c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  <c r="DV194" s="233"/>
      <c r="DW194" s="233"/>
      <c r="DX194" s="233"/>
      <c r="DY194" s="233"/>
      <c r="DZ194" s="233"/>
      <c r="EA194" s="233"/>
      <c r="EB194" s="233"/>
    </row>
    <row r="195" spans="1:132" ht="20.100000000000001" customHeight="1" x14ac:dyDescent="0.25">
      <c r="A195" s="542"/>
      <c r="B195" s="28" t="s">
        <v>55</v>
      </c>
      <c r="C195" s="29"/>
      <c r="D195" s="85">
        <v>74.921981250000002</v>
      </c>
      <c r="E195" s="86">
        <v>39.493403629999989</v>
      </c>
      <c r="F195" s="86">
        <v>84.690350079999988</v>
      </c>
      <c r="G195" s="86">
        <v>77.883325080000049</v>
      </c>
      <c r="H195" s="86">
        <v>69.039232120000037</v>
      </c>
      <c r="I195" s="86">
        <v>30.093731320000014</v>
      </c>
      <c r="J195" s="86">
        <v>36.483143919999996</v>
      </c>
      <c r="K195" s="86">
        <v>31.71163649</v>
      </c>
      <c r="L195" s="86">
        <v>24.810495969999959</v>
      </c>
      <c r="M195" s="87">
        <v>19.807245940000005</v>
      </c>
      <c r="N195" s="87">
        <v>93.92294644000016</v>
      </c>
      <c r="O195" s="88">
        <v>49.053148180000001</v>
      </c>
      <c r="P195" s="375">
        <v>631.91064042000028</v>
      </c>
      <c r="Q195" s="85">
        <v>18.582814799999991</v>
      </c>
      <c r="R195" s="86">
        <v>28.257001670000015</v>
      </c>
      <c r="S195" s="86">
        <v>59.667453310000077</v>
      </c>
      <c r="T195" s="86">
        <v>26.696036359999983</v>
      </c>
      <c r="U195" s="86">
        <v>39.074082709999999</v>
      </c>
      <c r="V195" s="86">
        <v>43.463571550000097</v>
      </c>
      <c r="W195" s="86">
        <v>31.337439459999999</v>
      </c>
      <c r="X195" s="86">
        <v>31.452429589999998</v>
      </c>
      <c r="Y195" s="86">
        <v>43.08681360000007</v>
      </c>
      <c r="Z195" s="86">
        <v>92.58448791000005</v>
      </c>
      <c r="AA195" s="86">
        <v>51.207195470000002</v>
      </c>
      <c r="AB195" s="89">
        <v>56.379494839999964</v>
      </c>
      <c r="AC195" s="375">
        <v>521.78882127000031</v>
      </c>
      <c r="AD195" s="252">
        <v>51.263080810000005</v>
      </c>
      <c r="AE195" s="253">
        <v>61.890715800000102</v>
      </c>
      <c r="AF195" s="253">
        <v>49.67676968</v>
      </c>
      <c r="AG195" s="253">
        <v>52.731325030000079</v>
      </c>
      <c r="AH195" s="253">
        <v>69.807437419999999</v>
      </c>
      <c r="AI195" s="253">
        <v>105.03755701000009</v>
      </c>
      <c r="AJ195" s="253">
        <v>138.61081298999994</v>
      </c>
      <c r="AK195" s="253">
        <v>78.233894729999875</v>
      </c>
      <c r="AL195" s="253">
        <v>114.19914666000003</v>
      </c>
      <c r="AM195" s="253">
        <v>70.55052053999998</v>
      </c>
      <c r="AN195" s="253">
        <v>86.297923009999934</v>
      </c>
      <c r="AO195" s="254">
        <v>101.40199860000023</v>
      </c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4"/>
      <c r="BB195" s="287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444"/>
      <c r="BO195" s="253"/>
      <c r="BP195" s="253"/>
      <c r="BQ195" s="253"/>
      <c r="BR195" s="253"/>
      <c r="BS195" s="253"/>
      <c r="BT195" s="253"/>
      <c r="BU195" s="253"/>
      <c r="BV195" s="253"/>
      <c r="BW195" s="253"/>
      <c r="BX195" s="253"/>
      <c r="BY195" s="253"/>
      <c r="BZ195" s="253"/>
      <c r="CA195" s="444"/>
      <c r="CB195" s="287"/>
      <c r="CC195" s="253"/>
      <c r="CD195" s="253"/>
      <c r="CE195" s="253"/>
      <c r="CF195" s="461"/>
      <c r="CG195" s="461"/>
      <c r="CH195" s="461"/>
      <c r="CI195" s="461"/>
      <c r="CJ195" s="461"/>
      <c r="CK195" s="461"/>
      <c r="CL195" s="461"/>
      <c r="CM195" s="456"/>
      <c r="CN195" s="596"/>
      <c r="CO195" s="461"/>
      <c r="CP195" s="461"/>
      <c r="CQ195" s="461"/>
      <c r="CR195" s="461"/>
      <c r="CS195" s="461"/>
      <c r="CT195" s="461"/>
      <c r="CU195" s="461"/>
      <c r="CV195" s="461"/>
      <c r="CW195" s="461"/>
      <c r="CX195" s="461"/>
      <c r="CY195" s="461"/>
      <c r="CZ195" s="461"/>
      <c r="DA195" s="596"/>
      <c r="DB195" s="578"/>
      <c r="DC195" s="145"/>
      <c r="DD195" s="397"/>
      <c r="DE195" s="349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</row>
    <row r="196" spans="1:132" ht="20.100000000000001" customHeight="1" thickBot="1" x14ac:dyDescent="0.3">
      <c r="A196" s="542"/>
      <c r="B196" s="637" t="s">
        <v>49</v>
      </c>
      <c r="C196" s="638"/>
      <c r="D196" s="46">
        <v>522.20620931250005</v>
      </c>
      <c r="E196" s="32">
        <v>275.26902330109993</v>
      </c>
      <c r="F196" s="32">
        <v>590.2917400575999</v>
      </c>
      <c r="G196" s="32">
        <v>542.84677580760035</v>
      </c>
      <c r="H196" s="32">
        <v>481.20344787640022</v>
      </c>
      <c r="I196" s="32">
        <v>209.75330730040008</v>
      </c>
      <c r="J196" s="32">
        <v>254.28751312239996</v>
      </c>
      <c r="K196" s="32">
        <v>221.03010633529999</v>
      </c>
      <c r="L196" s="32">
        <v>172.92915691089971</v>
      </c>
      <c r="M196" s="50">
        <v>138.05650420180004</v>
      </c>
      <c r="N196" s="50">
        <v>654.64293668680114</v>
      </c>
      <c r="O196" s="51">
        <v>341.90044281460001</v>
      </c>
      <c r="P196" s="80">
        <v>4404.4171637274012</v>
      </c>
      <c r="Q196" s="46">
        <v>129.52221915599992</v>
      </c>
      <c r="R196" s="32">
        <v>196.95130163990009</v>
      </c>
      <c r="S196" s="32">
        <v>415.88214957070051</v>
      </c>
      <c r="T196" s="32">
        <v>186.07137342919987</v>
      </c>
      <c r="U196" s="32">
        <v>272.3463564887</v>
      </c>
      <c r="V196" s="32">
        <v>302.94109370350066</v>
      </c>
      <c r="W196" s="32">
        <v>218.42195303619999</v>
      </c>
      <c r="X196" s="32">
        <v>219.22343424229999</v>
      </c>
      <c r="Y196" s="32">
        <v>300.31509079200049</v>
      </c>
      <c r="Z196" s="32">
        <v>645.31388073270034</v>
      </c>
      <c r="AA196" s="32">
        <v>356.9141524259</v>
      </c>
      <c r="AB196" s="64">
        <v>391.27369418959978</v>
      </c>
      <c r="AC196" s="24">
        <v>3635.1766994067016</v>
      </c>
      <c r="AD196" s="255">
        <v>355.76578082140003</v>
      </c>
      <c r="AE196" s="224">
        <v>428.66461927938491</v>
      </c>
      <c r="AF196" s="128">
        <v>343.18635466673567</v>
      </c>
      <c r="AG196" s="128">
        <v>363.4946005401336</v>
      </c>
      <c r="AH196" s="128">
        <v>480.97324382379998</v>
      </c>
      <c r="AI196" s="128">
        <v>722.83345482381696</v>
      </c>
      <c r="AJ196" s="128">
        <v>953.10583538543199</v>
      </c>
      <c r="AK196" s="128">
        <v>537.46685679509937</v>
      </c>
      <c r="AL196" s="128">
        <v>784.54813755420048</v>
      </c>
      <c r="AM196" s="128">
        <v>484.68207610980005</v>
      </c>
      <c r="AN196" s="128">
        <v>592.0612837972734</v>
      </c>
      <c r="AO196" s="256">
        <v>695.6177103960016</v>
      </c>
      <c r="AP196" s="128">
        <v>369.66138787339997</v>
      </c>
      <c r="AQ196" s="128">
        <v>675.58467205320096</v>
      </c>
      <c r="AR196" s="128">
        <v>598.00628216980022</v>
      </c>
      <c r="AS196" s="128">
        <v>432.47349769120041</v>
      </c>
      <c r="AT196" s="128">
        <v>839.01203520400088</v>
      </c>
      <c r="AU196" s="128">
        <v>312.49721134100002</v>
      </c>
      <c r="AV196" s="128">
        <v>553.4435072459994</v>
      </c>
      <c r="AW196" s="128">
        <v>622.72798130759986</v>
      </c>
      <c r="AX196" s="128">
        <v>308.11137612220006</v>
      </c>
      <c r="AY196" s="128">
        <v>402.48708222380014</v>
      </c>
      <c r="AZ196" s="128">
        <v>384.19330276179971</v>
      </c>
      <c r="BA196" s="256">
        <v>450.53088182760001</v>
      </c>
      <c r="BB196" s="255">
        <v>402.38189695199952</v>
      </c>
      <c r="BC196" s="128">
        <v>986.89661684739872</v>
      </c>
      <c r="BD196" s="128">
        <v>912.93637453760061</v>
      </c>
      <c r="BE196" s="128">
        <v>763.15005038580045</v>
      </c>
      <c r="BF196" s="128">
        <v>1069.0992551441998</v>
      </c>
      <c r="BG196" s="128">
        <v>1496.606062620202</v>
      </c>
      <c r="BH196" s="128">
        <v>866.780342593201</v>
      </c>
      <c r="BI196" s="128">
        <v>1206.711034670403</v>
      </c>
      <c r="BJ196" s="128">
        <v>1307.7050440384005</v>
      </c>
      <c r="BK196" s="128">
        <v>941.01675368539929</v>
      </c>
      <c r="BL196" s="128">
        <v>921.62388423140021</v>
      </c>
      <c r="BM196" s="128">
        <v>802.67408574919853</v>
      </c>
      <c r="BN196" s="445">
        <f>SUM(BB196:BM196)</f>
        <v>11677.581401455202</v>
      </c>
      <c r="BO196" s="128">
        <v>1380.9222577961993</v>
      </c>
      <c r="BP196" s="128">
        <v>587.50554612539975</v>
      </c>
      <c r="BQ196" s="128">
        <v>635.34982242340095</v>
      </c>
      <c r="BR196" s="128">
        <v>722.16484263700011</v>
      </c>
      <c r="BS196" s="128">
        <v>859.42931504360001</v>
      </c>
      <c r="BT196" s="128">
        <v>625.77750499039939</v>
      </c>
      <c r="BU196" s="128">
        <v>680.06636767720079</v>
      </c>
      <c r="BV196" s="128">
        <v>615.21172105400126</v>
      </c>
      <c r="BW196" s="382">
        <v>646.00415160400019</v>
      </c>
      <c r="BX196" s="382">
        <v>726.8802986605989</v>
      </c>
      <c r="BY196" s="382">
        <v>776.68966380459949</v>
      </c>
      <c r="BZ196" s="382">
        <v>701.87766502979946</v>
      </c>
      <c r="CA196" s="403">
        <f>SUM(BO196:BZ196)</f>
        <v>8957.8791568461984</v>
      </c>
      <c r="CB196" s="432">
        <v>323.71663388440015</v>
      </c>
      <c r="CC196" s="382">
        <v>467.25738994899945</v>
      </c>
      <c r="CD196" s="382">
        <v>375.43390150280061</v>
      </c>
      <c r="CE196" s="382">
        <v>770.82995539060096</v>
      </c>
      <c r="CF196" s="382">
        <v>251.70838059360008</v>
      </c>
      <c r="CG196" s="382">
        <v>743.12180176359982</v>
      </c>
      <c r="CH196" s="382">
        <v>555.28977684460006</v>
      </c>
      <c r="CI196" s="382">
        <v>305.81081317639973</v>
      </c>
      <c r="CJ196" s="382">
        <v>553.8433345941994</v>
      </c>
      <c r="CK196" s="382">
        <v>662.055911977601</v>
      </c>
      <c r="CL196" s="382">
        <v>266.16183683880018</v>
      </c>
      <c r="CM196" s="435">
        <v>732.21722321300001</v>
      </c>
      <c r="CN196" s="403">
        <f>SUM(CB196:CM196)</f>
        <v>6007.4469597285997</v>
      </c>
      <c r="CO196" s="382">
        <v>659.96109531799971</v>
      </c>
      <c r="CP196" s="382">
        <v>200.88534466840005</v>
      </c>
      <c r="CQ196" s="382">
        <v>1169.9735383042005</v>
      </c>
      <c r="CR196" s="382">
        <v>1744.4879040694</v>
      </c>
      <c r="CS196" s="382">
        <v>695.39524114479968</v>
      </c>
      <c r="CT196" s="382">
        <v>647.97909525160082</v>
      </c>
      <c r="CU196" s="382">
        <v>320.71382312619988</v>
      </c>
      <c r="CV196" s="382">
        <v>310.61161713540002</v>
      </c>
      <c r="CW196" s="382">
        <v>371.21934072720018</v>
      </c>
      <c r="CX196" s="382">
        <v>311.22180309079999</v>
      </c>
      <c r="CY196" s="382">
        <v>696.02619396659975</v>
      </c>
      <c r="CZ196" s="382">
        <v>258.64439687100008</v>
      </c>
      <c r="DA196" s="601">
        <v>516.37299410059995</v>
      </c>
      <c r="DB196" s="101">
        <f t="shared" ref="DB196:DB244" si="104">SUM($CB196)</f>
        <v>323.71663388440015</v>
      </c>
      <c r="DC196" s="24">
        <f t="shared" ref="DC196:DC244" si="105">SUM($CO196)</f>
        <v>659.96109531799971</v>
      </c>
      <c r="DD196" s="102">
        <f t="shared" ref="DD196:DD244" si="106">SUM($DA196)</f>
        <v>516.37299410059995</v>
      </c>
      <c r="DE196" s="361">
        <f t="shared" si="103"/>
        <v>-21.757055413730463</v>
      </c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  <c r="DZ196" s="233"/>
      <c r="EA196" s="233"/>
      <c r="EB196" s="233"/>
    </row>
    <row r="197" spans="1:132" ht="20.100000000000001" customHeight="1" x14ac:dyDescent="0.25">
      <c r="A197" s="542"/>
      <c r="B197" s="28" t="s">
        <v>56</v>
      </c>
      <c r="C197" s="29"/>
      <c r="D197" s="85">
        <v>698.28815001999999</v>
      </c>
      <c r="E197" s="86">
        <v>412.73179988000038</v>
      </c>
      <c r="F197" s="86">
        <v>326.69737153</v>
      </c>
      <c r="G197" s="86">
        <v>168.55983011999999</v>
      </c>
      <c r="H197" s="86">
        <v>87.50684514000001</v>
      </c>
      <c r="I197" s="86">
        <v>142.14173013000004</v>
      </c>
      <c r="J197" s="86">
        <v>274.74349383000003</v>
      </c>
      <c r="K197" s="86">
        <v>63.504692460000001</v>
      </c>
      <c r="L197" s="86">
        <v>157.05024821999996</v>
      </c>
      <c r="M197" s="87">
        <v>36.921199099999995</v>
      </c>
      <c r="N197" s="87">
        <v>196.16085679999998</v>
      </c>
      <c r="O197" s="88">
        <v>302.79640230000001</v>
      </c>
      <c r="P197" s="375">
        <v>2867.102619530001</v>
      </c>
      <c r="Q197" s="94">
        <v>1144.0100146000004</v>
      </c>
      <c r="R197" s="95">
        <v>132.50687908999998</v>
      </c>
      <c r="S197" s="95">
        <v>185.97057634000004</v>
      </c>
      <c r="T197" s="95">
        <v>184.90163819999995</v>
      </c>
      <c r="U197" s="95">
        <v>102.70247692999999</v>
      </c>
      <c r="V197" s="95">
        <v>208.71156492000003</v>
      </c>
      <c r="W197" s="95">
        <v>201.90660901000007</v>
      </c>
      <c r="X197" s="95">
        <v>173.27607813</v>
      </c>
      <c r="Y197" s="95">
        <v>200.27993837</v>
      </c>
      <c r="Z197" s="95">
        <v>258.68305238000005</v>
      </c>
      <c r="AA197" s="95">
        <v>235.87274161000005</v>
      </c>
      <c r="AB197" s="96">
        <v>276.36466437999968</v>
      </c>
      <c r="AC197" s="428"/>
      <c r="AD197" s="85">
        <v>361.30260102</v>
      </c>
      <c r="AE197" s="86">
        <v>385.05067476000056</v>
      </c>
      <c r="AF197" s="86">
        <v>388.68277985999981</v>
      </c>
      <c r="AG197" s="86">
        <v>564.7765259099998</v>
      </c>
      <c r="AH197" s="86">
        <v>569.86734728999988</v>
      </c>
      <c r="AI197" s="86">
        <v>589.07698627000025</v>
      </c>
      <c r="AJ197" s="86">
        <v>705.17519440000012</v>
      </c>
      <c r="AK197" s="86">
        <v>699.43647604000012</v>
      </c>
      <c r="AL197" s="86">
        <v>532.38828426999976</v>
      </c>
      <c r="AM197" s="86">
        <v>609.00832833000015</v>
      </c>
      <c r="AN197" s="86">
        <v>533.02855387999989</v>
      </c>
      <c r="AO197" s="103">
        <v>637.73865752999973</v>
      </c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103"/>
      <c r="BB197" s="85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446"/>
      <c r="BO197" s="86"/>
      <c r="BP197" s="86"/>
      <c r="BQ197" s="86"/>
      <c r="BR197" s="86"/>
      <c r="BS197" s="86"/>
      <c r="BT197" s="86"/>
      <c r="BU197" s="86"/>
      <c r="BV197" s="86"/>
      <c r="BW197" s="383"/>
      <c r="BX197" s="383"/>
      <c r="BY197" s="383"/>
      <c r="BZ197" s="383"/>
      <c r="CA197" s="568"/>
      <c r="CB197" s="431"/>
      <c r="CC197" s="383"/>
      <c r="CD197" s="383"/>
      <c r="CE197" s="383"/>
      <c r="CF197" s="462"/>
      <c r="CG197" s="462"/>
      <c r="CH197" s="462"/>
      <c r="CI197" s="462"/>
      <c r="CJ197" s="462"/>
      <c r="CK197" s="462"/>
      <c r="CL197" s="462"/>
      <c r="CM197" s="458"/>
      <c r="CN197" s="597"/>
      <c r="CO197" s="462"/>
      <c r="CP197" s="462"/>
      <c r="CQ197" s="462"/>
      <c r="CR197" s="462"/>
      <c r="CS197" s="462"/>
      <c r="CT197" s="462"/>
      <c r="CU197" s="462"/>
      <c r="CV197" s="462"/>
      <c r="CW197" s="462"/>
      <c r="CX197" s="462"/>
      <c r="CY197" s="462"/>
      <c r="CZ197" s="462"/>
      <c r="DA197" s="597"/>
      <c r="DB197" s="578"/>
      <c r="DC197" s="145"/>
      <c r="DD197" s="397"/>
      <c r="DE197" s="349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  <c r="DV197" s="233"/>
      <c r="DW197" s="233"/>
      <c r="DX197" s="233"/>
      <c r="DY197" s="233"/>
      <c r="DZ197" s="233"/>
      <c r="EA197" s="233"/>
      <c r="EB197" s="233"/>
    </row>
    <row r="198" spans="1:132" ht="25.5" customHeight="1" thickBot="1" x14ac:dyDescent="0.3">
      <c r="A198" s="542"/>
      <c r="B198" s="623" t="s">
        <v>49</v>
      </c>
      <c r="C198" s="624"/>
      <c r="D198" s="52">
        <v>1035.1074391821471</v>
      </c>
      <c r="E198" s="26">
        <v>617.29818917252385</v>
      </c>
      <c r="F198" s="26">
        <v>492.34273981685595</v>
      </c>
      <c r="G198" s="26">
        <v>255.49119130778757</v>
      </c>
      <c r="H198" s="26">
        <v>133.21342049352481</v>
      </c>
      <c r="I198" s="26">
        <v>217.12717844278026</v>
      </c>
      <c r="J198" s="26">
        <v>420.55810831039594</v>
      </c>
      <c r="K198" s="26">
        <v>97.345708025009401</v>
      </c>
      <c r="L198" s="26">
        <v>241.02344544075174</v>
      </c>
      <c r="M198" s="53">
        <v>56.706900485698995</v>
      </c>
      <c r="N198" s="53">
        <v>301.46392794737596</v>
      </c>
      <c r="O198" s="54">
        <v>465.56158039234197</v>
      </c>
      <c r="P198" s="24">
        <v>4333.2398290171941</v>
      </c>
      <c r="Q198" s="46">
        <v>1759.4073217537787</v>
      </c>
      <c r="R198" s="32">
        <v>203.80220538437447</v>
      </c>
      <c r="S198" s="32">
        <v>286.07109876076845</v>
      </c>
      <c r="T198" s="32">
        <v>284.55622512427192</v>
      </c>
      <c r="U198" s="32">
        <v>158.19365224004829</v>
      </c>
      <c r="V198" s="32">
        <v>321.83532022228928</v>
      </c>
      <c r="W198" s="32">
        <v>311.66506073392617</v>
      </c>
      <c r="X198" s="32">
        <v>267.89348059288648</v>
      </c>
      <c r="Y198" s="32">
        <v>310.28569731910619</v>
      </c>
      <c r="Z198" s="32">
        <v>401.66234909147369</v>
      </c>
      <c r="AA198" s="32">
        <v>367.48501397354784</v>
      </c>
      <c r="AB198" s="64">
        <v>432.37528106915335</v>
      </c>
      <c r="AC198" s="80">
        <v>5105.232706265625</v>
      </c>
      <c r="AD198" s="255">
        <v>568.29286114435797</v>
      </c>
      <c r="AE198" s="128">
        <v>609.52751713158568</v>
      </c>
      <c r="AF198" s="128">
        <v>619.94514704890105</v>
      </c>
      <c r="AG198" s="128">
        <v>908.22842684638886</v>
      </c>
      <c r="AH198" s="128">
        <v>924.75223781484726</v>
      </c>
      <c r="AI198" s="128">
        <v>964.37793422261745</v>
      </c>
      <c r="AJ198" s="128">
        <v>1164.0538486519122</v>
      </c>
      <c r="AK198" s="128">
        <v>1165.4640056606918</v>
      </c>
      <c r="AL198" s="128">
        <v>894.61994900446496</v>
      </c>
      <c r="AM198" s="128">
        <v>1031.6113875247538</v>
      </c>
      <c r="AN198" s="128">
        <v>909.67719062268543</v>
      </c>
      <c r="AO198" s="256">
        <v>1095.6477684096901</v>
      </c>
      <c r="AP198" s="128">
        <v>1345.4480126535555</v>
      </c>
      <c r="AQ198" s="128">
        <v>1373.3099458137665</v>
      </c>
      <c r="AR198" s="128">
        <v>736.2122191575636</v>
      </c>
      <c r="AS198" s="128">
        <v>944.17979561569643</v>
      </c>
      <c r="AT198" s="128">
        <v>563.2187159700851</v>
      </c>
      <c r="AU198" s="128">
        <v>434.81434272221924</v>
      </c>
      <c r="AV198" s="128">
        <v>114.69610933462759</v>
      </c>
      <c r="AW198" s="128">
        <v>61.633185508540002</v>
      </c>
      <c r="AX198" s="128">
        <v>161.17402406185997</v>
      </c>
      <c r="AY198" s="128">
        <v>188.40761373625494</v>
      </c>
      <c r="AZ198" s="128">
        <v>96.325937755885988</v>
      </c>
      <c r="BA198" s="256">
        <v>85.497375655173016</v>
      </c>
      <c r="BB198" s="255">
        <v>26.870775157672004</v>
      </c>
      <c r="BC198" s="128">
        <v>60.332563590467593</v>
      </c>
      <c r="BD198" s="128">
        <v>44.402965743339998</v>
      </c>
      <c r="BE198" s="128">
        <v>34.096964490222788</v>
      </c>
      <c r="BF198" s="128">
        <v>45.432644392370008</v>
      </c>
      <c r="BG198" s="128">
        <v>937.55440210791039</v>
      </c>
      <c r="BH198" s="128">
        <v>222.83818454245699</v>
      </c>
      <c r="BI198" s="128">
        <v>610.94661341246683</v>
      </c>
      <c r="BJ198" s="128">
        <v>845.81833079960631</v>
      </c>
      <c r="BK198" s="128">
        <v>551.43045745737959</v>
      </c>
      <c r="BL198" s="128">
        <v>1323.8267258698488</v>
      </c>
      <c r="BM198" s="128">
        <v>2038.6334589082508</v>
      </c>
      <c r="BN198" s="445">
        <f>SUM(BB198:BM198)</f>
        <v>6742.1840864719916</v>
      </c>
      <c r="BO198" s="128">
        <v>318.06921616408096</v>
      </c>
      <c r="BP198" s="128">
        <v>402.20702001183759</v>
      </c>
      <c r="BQ198" s="128">
        <v>508.76506108034823</v>
      </c>
      <c r="BR198" s="128">
        <v>436.60072071790393</v>
      </c>
      <c r="BS198" s="128">
        <v>442.34751019067966</v>
      </c>
      <c r="BT198" s="128">
        <v>287.42836310920791</v>
      </c>
      <c r="BU198" s="128">
        <v>108.79849183955629</v>
      </c>
      <c r="BV198" s="128">
        <v>0</v>
      </c>
      <c r="BW198" s="382">
        <v>129.91283066973679</v>
      </c>
      <c r="BX198" s="382">
        <v>24.094637513112097</v>
      </c>
      <c r="BY198" s="382">
        <v>0</v>
      </c>
      <c r="BZ198" s="382">
        <v>28.764618371568798</v>
      </c>
      <c r="CA198" s="403">
        <f>SUM(BO198:BZ198)</f>
        <v>2686.9884696680319</v>
      </c>
      <c r="CB198" s="432">
        <v>35.239484474662902</v>
      </c>
      <c r="CC198" s="382">
        <v>2.0077821515752001</v>
      </c>
      <c r="CD198" s="382">
        <v>39.7955311047631</v>
      </c>
      <c r="CE198" s="382">
        <v>431.22842985711924</v>
      </c>
      <c r="CF198" s="382">
        <v>112.2872400222</v>
      </c>
      <c r="CG198" s="382">
        <v>24.181982687545197</v>
      </c>
      <c r="CH198" s="382">
        <v>50.420780025787401</v>
      </c>
      <c r="CI198" s="382">
        <v>167.255985905904</v>
      </c>
      <c r="CJ198" s="382">
        <v>111.83493235362002</v>
      </c>
      <c r="CK198" s="382">
        <v>150.3347541497244</v>
      </c>
      <c r="CL198" s="382">
        <v>1365.6205993787316</v>
      </c>
      <c r="CM198" s="435">
        <v>1674.2769674405781</v>
      </c>
      <c r="CN198" s="403">
        <f>SUM(CB198:CM198)</f>
        <v>4164.4844695522115</v>
      </c>
      <c r="CO198" s="382">
        <v>991.57866991418734</v>
      </c>
      <c r="CP198" s="382">
        <v>549.38439469749665</v>
      </c>
      <c r="CQ198" s="382">
        <v>492.95577259625861</v>
      </c>
      <c r="CR198" s="382">
        <v>1100.3788377546618</v>
      </c>
      <c r="CS198" s="382">
        <v>265.98639011486199</v>
      </c>
      <c r="CT198" s="382">
        <v>276.75358475797083</v>
      </c>
      <c r="CU198" s="382">
        <v>650.42133129625029</v>
      </c>
      <c r="CV198" s="382">
        <v>420.86866617078817</v>
      </c>
      <c r="CW198" s="382">
        <v>217.47025318313661</v>
      </c>
      <c r="CX198" s="382">
        <v>51.061771155582804</v>
      </c>
      <c r="CY198" s="382">
        <v>258.28241701195441</v>
      </c>
      <c r="CZ198" s="382">
        <v>174.9809322761507</v>
      </c>
      <c r="DA198" s="601">
        <v>74.852005503248307</v>
      </c>
      <c r="DB198" s="101">
        <f t="shared" si="104"/>
        <v>35.239484474662902</v>
      </c>
      <c r="DC198" s="24">
        <f t="shared" si="105"/>
        <v>991.57866991418734</v>
      </c>
      <c r="DD198" s="102">
        <f t="shared" si="106"/>
        <v>74.852005503248307</v>
      </c>
      <c r="DE198" s="361">
        <f t="shared" si="103"/>
        <v>-92.451228755281107</v>
      </c>
      <c r="DK198" s="233"/>
      <c r="DL198" s="233"/>
      <c r="DM198" s="233"/>
      <c r="DN198" s="233"/>
      <c r="DO198" s="233"/>
      <c r="DP198" s="233"/>
      <c r="DQ198" s="233"/>
      <c r="DR198" s="233"/>
      <c r="DS198" s="233"/>
      <c r="DT198" s="233"/>
      <c r="DU198" s="233"/>
      <c r="DV198" s="233"/>
      <c r="DW198" s="233"/>
      <c r="DX198" s="233"/>
      <c r="DY198" s="233"/>
      <c r="DZ198" s="233"/>
      <c r="EA198" s="233"/>
      <c r="EB198" s="233"/>
    </row>
    <row r="199" spans="1:132" ht="20.100000000000001" customHeight="1" x14ac:dyDescent="0.25">
      <c r="A199" s="542"/>
      <c r="B199" s="28" t="s">
        <v>57</v>
      </c>
      <c r="C199" s="29"/>
      <c r="D199" s="85"/>
      <c r="E199" s="86"/>
      <c r="F199" s="86"/>
      <c r="G199" s="86">
        <v>1.8632546500000002</v>
      </c>
      <c r="H199" s="86">
        <v>1.29795171</v>
      </c>
      <c r="I199" s="86">
        <v>2.4299333399999998</v>
      </c>
      <c r="J199" s="86">
        <v>3.4498678799999998</v>
      </c>
      <c r="K199" s="86">
        <v>3.2364145899999999</v>
      </c>
      <c r="L199" s="86">
        <v>3.2364145900000003</v>
      </c>
      <c r="M199" s="86">
        <v>1.8301603200000001</v>
      </c>
      <c r="N199" s="86">
        <v>1.4296390299999997</v>
      </c>
      <c r="O199" s="88">
        <v>2.3864314599999998</v>
      </c>
      <c r="P199" s="375">
        <v>21.160067570000002</v>
      </c>
      <c r="Q199" s="94">
        <v>2.4535521</v>
      </c>
      <c r="R199" s="95">
        <v>1.0928285600000001</v>
      </c>
      <c r="S199" s="95">
        <v>4.0546364400000003</v>
      </c>
      <c r="T199" s="95">
        <v>0.70115695</v>
      </c>
      <c r="U199" s="95">
        <v>3.0864417199999998</v>
      </c>
      <c r="V199" s="95">
        <v>16.748808530000002</v>
      </c>
      <c r="W199" s="95">
        <v>1.40032399</v>
      </c>
      <c r="X199" s="95">
        <v>0.78088212000000001</v>
      </c>
      <c r="Y199" s="95">
        <v>1.7477363800000001</v>
      </c>
      <c r="Z199" s="95">
        <v>0.69235427999999999</v>
      </c>
      <c r="AA199" s="95">
        <v>1.3203370400000001</v>
      </c>
      <c r="AB199" s="96">
        <v>1.9696243800000002</v>
      </c>
      <c r="AC199" s="375"/>
      <c r="AD199" s="85">
        <v>1.57257932</v>
      </c>
      <c r="AE199" s="257">
        <v>0.61015176000000004</v>
      </c>
      <c r="AF199" s="257">
        <v>3.1434871699999998</v>
      </c>
      <c r="AG199" s="257">
        <v>0.15934404000000002</v>
      </c>
      <c r="AH199" s="257">
        <v>1.30205283</v>
      </c>
      <c r="AI199" s="257">
        <v>1.1362253600000001</v>
      </c>
      <c r="AJ199" s="257">
        <v>4.4724713599999992</v>
      </c>
      <c r="AK199" s="257">
        <v>2.9696200400000001</v>
      </c>
      <c r="AL199" s="257">
        <v>0.92968304000000002</v>
      </c>
      <c r="AM199" s="257">
        <v>0.92781623999999996</v>
      </c>
      <c r="AN199" s="257">
        <v>0.93694319000000015</v>
      </c>
      <c r="AO199" s="258">
        <v>2.1760111099999997</v>
      </c>
      <c r="AP199" s="257"/>
      <c r="AQ199" s="257"/>
      <c r="AR199" s="257"/>
      <c r="AS199" s="257"/>
      <c r="AT199" s="257"/>
      <c r="AU199" s="257"/>
      <c r="AV199" s="257"/>
      <c r="AW199" s="257"/>
      <c r="AX199" s="257"/>
      <c r="AY199" s="257"/>
      <c r="AZ199" s="257"/>
      <c r="BA199" s="258"/>
      <c r="BB199" s="288"/>
      <c r="BC199" s="257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7"/>
      <c r="BN199" s="447"/>
      <c r="BO199" s="257"/>
      <c r="BP199" s="257"/>
      <c r="BQ199" s="257"/>
      <c r="BR199" s="257"/>
      <c r="BS199" s="257"/>
      <c r="BT199" s="257"/>
      <c r="BU199" s="257"/>
      <c r="BV199" s="257"/>
      <c r="BW199" s="384"/>
      <c r="BX199" s="384"/>
      <c r="BY199" s="384"/>
      <c r="BZ199" s="384"/>
      <c r="CA199" s="569"/>
      <c r="CB199" s="433"/>
      <c r="CC199" s="384"/>
      <c r="CD199" s="384"/>
      <c r="CE199" s="384"/>
      <c r="CF199" s="463"/>
      <c r="CG199" s="463"/>
      <c r="CH199" s="463"/>
      <c r="CI199" s="463"/>
      <c r="CJ199" s="463"/>
      <c r="CK199" s="463"/>
      <c r="CL199" s="463"/>
      <c r="CM199" s="459"/>
      <c r="CN199" s="598"/>
      <c r="CO199" s="463"/>
      <c r="CP199" s="463"/>
      <c r="CQ199" s="463"/>
      <c r="CR199" s="463"/>
      <c r="CS199" s="463"/>
      <c r="CT199" s="463"/>
      <c r="CU199" s="463"/>
      <c r="CV199" s="463"/>
      <c r="CW199" s="463"/>
      <c r="CX199" s="463"/>
      <c r="CY199" s="463"/>
      <c r="CZ199" s="463"/>
      <c r="DA199" s="598"/>
      <c r="DB199" s="578"/>
      <c r="DC199" s="145"/>
      <c r="DD199" s="397"/>
      <c r="DE199" s="349"/>
      <c r="DK199" s="233"/>
      <c r="DL199" s="233"/>
      <c r="DM199" s="233"/>
      <c r="DN199" s="233"/>
      <c r="DO199" s="233"/>
      <c r="DP199" s="233"/>
      <c r="DQ199" s="233"/>
      <c r="DR199" s="233"/>
      <c r="DS199" s="233"/>
      <c r="DT199" s="233"/>
      <c r="DU199" s="233"/>
      <c r="DV199" s="233"/>
      <c r="DW199" s="233"/>
      <c r="DX199" s="233"/>
      <c r="DY199" s="233"/>
      <c r="DZ199" s="233"/>
      <c r="EA199" s="233"/>
      <c r="EB199" s="233"/>
    </row>
    <row r="200" spans="1:132" ht="19.5" customHeight="1" thickBot="1" x14ac:dyDescent="0.3">
      <c r="A200" s="542"/>
      <c r="B200" s="623" t="s">
        <v>49</v>
      </c>
      <c r="C200" s="624"/>
      <c r="D200" s="46">
        <v>0</v>
      </c>
      <c r="E200" s="32">
        <v>0</v>
      </c>
      <c r="F200" s="32">
        <v>0</v>
      </c>
      <c r="G200" s="32">
        <v>12.986884910500001</v>
      </c>
      <c r="H200" s="32">
        <v>9.0467234186999992</v>
      </c>
      <c r="I200" s="32">
        <v>16.936635379799998</v>
      </c>
      <c r="J200" s="32">
        <v>24.045579123599996</v>
      </c>
      <c r="K200" s="32">
        <v>22.557809692299998</v>
      </c>
      <c r="L200" s="32">
        <v>22.557809692300001</v>
      </c>
      <c r="M200" s="50">
        <v>12.7562174304</v>
      </c>
      <c r="N200" s="50">
        <v>9.9645840390999982</v>
      </c>
      <c r="O200" s="51">
        <v>16.633427276199999</v>
      </c>
      <c r="P200" s="24">
        <v>147.48567096289997</v>
      </c>
      <c r="Q200" s="52">
        <v>17.101258136999999</v>
      </c>
      <c r="R200" s="26">
        <v>7.6170150632000002</v>
      </c>
      <c r="S200" s="26">
        <v>28.260815986800001</v>
      </c>
      <c r="T200" s="26">
        <v>4.8870639415000001</v>
      </c>
      <c r="U200" s="26">
        <v>21.512498788399999</v>
      </c>
      <c r="V200" s="26">
        <v>116.73919545410001</v>
      </c>
      <c r="W200" s="26">
        <v>9.7602582103</v>
      </c>
      <c r="X200" s="26">
        <v>5.4427483764</v>
      </c>
      <c r="Y200" s="26">
        <v>12.1817225686</v>
      </c>
      <c r="Z200" s="26">
        <v>4.8257093315999997</v>
      </c>
      <c r="AA200" s="26">
        <v>9.2027491688000005</v>
      </c>
      <c r="AB200" s="64">
        <v>13.669193197200002</v>
      </c>
      <c r="AC200" s="24">
        <v>251.20022822390004</v>
      </c>
      <c r="AD200" s="255">
        <v>10.913700480800001</v>
      </c>
      <c r="AE200" s="128">
        <v>4.2260049592615347</v>
      </c>
      <c r="AF200" s="128">
        <v>21.716426204103236</v>
      </c>
      <c r="AG200" s="128">
        <v>1.0984115823999994</v>
      </c>
      <c r="AH200" s="128">
        <v>8.9711439987000006</v>
      </c>
      <c r="AI200" s="128">
        <v>7.8191241857333313</v>
      </c>
      <c r="AJ200" s="128">
        <v>30.753290164438706</v>
      </c>
      <c r="AK200" s="128">
        <v>20.401289674800008</v>
      </c>
      <c r="AL200" s="128">
        <v>6.386922484800003</v>
      </c>
      <c r="AM200" s="128">
        <v>6.3740975688000026</v>
      </c>
      <c r="AN200" s="128">
        <v>6.4280549121933399</v>
      </c>
      <c r="AO200" s="256">
        <v>14.927436214599998</v>
      </c>
      <c r="AP200" s="128">
        <v>20.221767369999998</v>
      </c>
      <c r="AQ200" s="128">
        <v>345.67738926279998</v>
      </c>
      <c r="AR200" s="128">
        <v>37.123845666600005</v>
      </c>
      <c r="AS200" s="128">
        <v>366.13527261920001</v>
      </c>
      <c r="AT200" s="128">
        <v>283.74760173760012</v>
      </c>
      <c r="AU200" s="128">
        <v>204.4655765418</v>
      </c>
      <c r="AV200" s="128">
        <v>67.132266779200009</v>
      </c>
      <c r="AW200" s="128">
        <v>275.58482332220001</v>
      </c>
      <c r="AX200" s="128">
        <v>36.416252170200003</v>
      </c>
      <c r="AY200" s="128">
        <v>395.13914091959987</v>
      </c>
      <c r="AZ200" s="128">
        <v>7.6781724432000003</v>
      </c>
      <c r="BA200" s="256">
        <v>0</v>
      </c>
      <c r="BB200" s="255">
        <v>0</v>
      </c>
      <c r="BC200" s="128">
        <v>3.5665920668000002</v>
      </c>
      <c r="BD200" s="128">
        <v>0.54875431240000005</v>
      </c>
      <c r="BE200" s="128">
        <v>11.2392013244</v>
      </c>
      <c r="BF200" s="128">
        <v>0</v>
      </c>
      <c r="BG200" s="128">
        <v>0</v>
      </c>
      <c r="BH200" s="128">
        <v>4.6541689208000001</v>
      </c>
      <c r="BI200" s="128">
        <v>2.1899441424000003</v>
      </c>
      <c r="BJ200" s="128">
        <v>2.1951083504000004</v>
      </c>
      <c r="BK200" s="128">
        <v>3.2907940674000002</v>
      </c>
      <c r="BL200" s="128">
        <v>64.540079333800008</v>
      </c>
      <c r="BM200" s="128">
        <v>0</v>
      </c>
      <c r="BN200" s="445">
        <f>SUM(BB200:BM200)</f>
        <v>92.224642518400017</v>
      </c>
      <c r="BO200" s="128">
        <v>0</v>
      </c>
      <c r="BP200" s="128">
        <v>0</v>
      </c>
      <c r="BQ200" s="128">
        <v>0</v>
      </c>
      <c r="BR200" s="128">
        <v>0</v>
      </c>
      <c r="BS200" s="128">
        <v>0</v>
      </c>
      <c r="BT200" s="128">
        <v>0</v>
      </c>
      <c r="BU200" s="128">
        <v>0</v>
      </c>
      <c r="BV200" s="128">
        <v>0</v>
      </c>
      <c r="BW200" s="382">
        <v>0</v>
      </c>
      <c r="BX200" s="382">
        <v>0</v>
      </c>
      <c r="BY200" s="382">
        <v>0</v>
      </c>
      <c r="BZ200" s="382">
        <v>0</v>
      </c>
      <c r="CA200" s="403">
        <f>SUM(BO200:BZ200)</f>
        <v>0</v>
      </c>
      <c r="CB200" s="432">
        <v>0</v>
      </c>
      <c r="CC200" s="382">
        <v>0</v>
      </c>
      <c r="CD200" s="382">
        <v>0</v>
      </c>
      <c r="CE200" s="382">
        <v>0</v>
      </c>
      <c r="CF200" s="464">
        <v>0</v>
      </c>
      <c r="CG200" s="464">
        <v>0</v>
      </c>
      <c r="CH200" s="464">
        <v>0</v>
      </c>
      <c r="CI200" s="464">
        <v>0</v>
      </c>
      <c r="CJ200" s="464">
        <v>0</v>
      </c>
      <c r="CK200" s="464">
        <v>0</v>
      </c>
      <c r="CL200" s="464">
        <v>0</v>
      </c>
      <c r="CM200" s="457">
        <v>0</v>
      </c>
      <c r="CN200" s="403">
        <f>SUM(CB200:CM200)</f>
        <v>0</v>
      </c>
      <c r="CO200" s="464">
        <v>0</v>
      </c>
      <c r="CP200" s="464">
        <v>0</v>
      </c>
      <c r="CQ200" s="464">
        <v>0</v>
      </c>
      <c r="CR200" s="464">
        <v>0</v>
      </c>
      <c r="CS200" s="464">
        <v>0</v>
      </c>
      <c r="CT200" s="464">
        <v>0</v>
      </c>
      <c r="CU200" s="464">
        <v>0</v>
      </c>
      <c r="CV200" s="464">
        <v>0</v>
      </c>
      <c r="CW200" s="464">
        <v>0</v>
      </c>
      <c r="CX200" s="464">
        <v>0</v>
      </c>
      <c r="CY200" s="464">
        <v>0</v>
      </c>
      <c r="CZ200" s="464">
        <v>0</v>
      </c>
      <c r="DA200" s="602">
        <v>0</v>
      </c>
      <c r="DB200" s="101">
        <f t="shared" si="104"/>
        <v>0</v>
      </c>
      <c r="DC200" s="24">
        <f t="shared" si="105"/>
        <v>0</v>
      </c>
      <c r="DD200" s="102">
        <f t="shared" si="106"/>
        <v>0</v>
      </c>
      <c r="DE200" s="361"/>
      <c r="DK200" s="233"/>
      <c r="DL200" s="233"/>
      <c r="DM200" s="233"/>
      <c r="DN200" s="233"/>
      <c r="DO200" s="233"/>
      <c r="DP200" s="233"/>
      <c r="DQ200" s="233"/>
      <c r="DR200" s="233"/>
      <c r="DS200" s="233"/>
      <c r="DT200" s="233"/>
      <c r="DU200" s="233"/>
      <c r="DV200" s="233"/>
      <c r="DW200" s="233"/>
      <c r="DX200" s="233"/>
      <c r="DY200" s="233"/>
      <c r="DZ200" s="233"/>
      <c r="EA200" s="233"/>
      <c r="EB200" s="233"/>
    </row>
    <row r="201" spans="1:132" ht="20.100000000000001" customHeight="1" thickBot="1" x14ac:dyDescent="0.3">
      <c r="A201" s="542"/>
      <c r="B201" s="328"/>
      <c r="C201" s="325" t="s">
        <v>115</v>
      </c>
      <c r="D201" s="331">
        <f t="shared" ref="D201" si="107">+D202+D203+D204+D205</f>
        <v>1005</v>
      </c>
      <c r="E201" s="330">
        <f t="shared" ref="E201" si="108">+E202+E203+E204+E205</f>
        <v>849</v>
      </c>
      <c r="F201" s="330">
        <f t="shared" ref="F201" si="109">+F202+F203+F204+F205</f>
        <v>998</v>
      </c>
      <c r="G201" s="330">
        <f t="shared" ref="G201" si="110">+G202+G203+G204+G205</f>
        <v>954</v>
      </c>
      <c r="H201" s="330">
        <f t="shared" ref="H201" si="111">+H202+H203+H204+H205</f>
        <v>795</v>
      </c>
      <c r="I201" s="330">
        <f t="shared" ref="I201" si="112">+I202+I203+I204+I205</f>
        <v>665</v>
      </c>
      <c r="J201" s="330">
        <f t="shared" ref="J201" si="113">+J202+J203+J204+J205</f>
        <v>655</v>
      </c>
      <c r="K201" s="330">
        <f t="shared" ref="K201" si="114">+K202+K203+K204+K205</f>
        <v>438</v>
      </c>
      <c r="L201" s="330">
        <f t="shared" ref="L201" si="115">+L202+L203+L204+L205</f>
        <v>439</v>
      </c>
      <c r="M201" s="330">
        <f t="shared" ref="M201" si="116">+M202+M203+M204+M205</f>
        <v>949</v>
      </c>
      <c r="N201" s="330">
        <f t="shared" ref="N201" si="117">+N202+N203+N204+N205</f>
        <v>796</v>
      </c>
      <c r="O201" s="332">
        <f t="shared" ref="O201" si="118">+O202+O203+O204+O205</f>
        <v>740</v>
      </c>
      <c r="P201" s="330">
        <f t="shared" ref="P201" si="119">+P202+P203+P204+P205</f>
        <v>9283</v>
      </c>
      <c r="Q201" s="331">
        <f t="shared" ref="Q201" si="120">+Q202+Q203+Q204+Q205</f>
        <v>490</v>
      </c>
      <c r="R201" s="330">
        <f t="shared" ref="R201" si="121">+R202+R203+R204+R205</f>
        <v>437</v>
      </c>
      <c r="S201" s="330">
        <f t="shared" ref="S201" si="122">+S202+S203+S204+S205</f>
        <v>508</v>
      </c>
      <c r="T201" s="330">
        <f t="shared" ref="T201" si="123">+T202+T203+T204+T205</f>
        <v>760</v>
      </c>
      <c r="U201" s="330">
        <f t="shared" ref="U201" si="124">+U202+U203+U204+U205</f>
        <v>432</v>
      </c>
      <c r="V201" s="330">
        <f t="shared" ref="V201" si="125">+V202+V203+V204+V205</f>
        <v>780</v>
      </c>
      <c r="W201" s="330">
        <f t="shared" ref="W201" si="126">+W202+W203+W204+W205</f>
        <v>552</v>
      </c>
      <c r="X201" s="330">
        <f t="shared" ref="X201" si="127">+X202+X203+X204+X205</f>
        <v>642</v>
      </c>
      <c r="Y201" s="330">
        <f t="shared" ref="Y201" si="128">+Y202+Y203+Y204+Y205</f>
        <v>843</v>
      </c>
      <c r="Z201" s="330">
        <f t="shared" ref="Z201" si="129">+Z202+Z203+Z204+Z205</f>
        <v>949</v>
      </c>
      <c r="AA201" s="330">
        <f t="shared" ref="AA201" si="130">+AA202+AA203+AA204+AA205</f>
        <v>913</v>
      </c>
      <c r="AB201" s="332">
        <f t="shared" ref="AB201" si="131">+AB202+AB203+AB204+AB205</f>
        <v>1160</v>
      </c>
      <c r="AC201" s="330">
        <f t="shared" ref="AC201" si="132">+AC202+AC203+AC204+AC205</f>
        <v>8466</v>
      </c>
      <c r="AD201" s="331">
        <f t="shared" ref="AD201" si="133">+AD202+AD203+AD204+AD205</f>
        <v>964</v>
      </c>
      <c r="AE201" s="330">
        <f t="shared" ref="AE201" si="134">+AE202+AE203+AE204+AE205</f>
        <v>1266</v>
      </c>
      <c r="AF201" s="330">
        <f t="shared" ref="AF201" si="135">+AF202+AF203+AF204+AF205</f>
        <v>1713</v>
      </c>
      <c r="AG201" s="330">
        <f t="shared" ref="AG201" si="136">+AG202+AG203+AG204+AG205</f>
        <v>1683</v>
      </c>
      <c r="AH201" s="330">
        <f t="shared" ref="AH201" si="137">+AH202+AH203+AH204+AH205</f>
        <v>1659</v>
      </c>
      <c r="AI201" s="330">
        <f t="shared" ref="AI201" si="138">+AI202+AI203+AI204+AI205</f>
        <v>1651</v>
      </c>
      <c r="AJ201" s="330">
        <f t="shared" ref="AJ201" si="139">+AJ202+AJ203+AJ204+AJ205</f>
        <v>1826</v>
      </c>
      <c r="AK201" s="330">
        <f t="shared" ref="AK201" si="140">+AK202+AK203+AK204+AK205</f>
        <v>1873</v>
      </c>
      <c r="AL201" s="330">
        <f t="shared" ref="AL201" si="141">+AL202+AL203+AL204+AL205</f>
        <v>1834</v>
      </c>
      <c r="AM201" s="330">
        <f t="shared" ref="AM201" si="142">+AM202+AM203+AM204+AM205</f>
        <v>1491</v>
      </c>
      <c r="AN201" s="330">
        <f t="shared" ref="AN201" si="143">+AN202+AN203+AN204+AN205</f>
        <v>1167</v>
      </c>
      <c r="AO201" s="332">
        <f t="shared" ref="AO201" si="144">+AO202+AO203+AO204+AO205</f>
        <v>1723</v>
      </c>
      <c r="AP201" s="330">
        <f t="shared" ref="AP201" si="145">+AP202+AP203+AP204+AP205</f>
        <v>1371</v>
      </c>
      <c r="AQ201" s="330">
        <f t="shared" ref="AQ201" si="146">+AQ202+AQ203+AQ204+AQ205</f>
        <v>1395</v>
      </c>
      <c r="AR201" s="330">
        <f t="shared" ref="AR201" si="147">+AR202+AR203+AR204+AR205</f>
        <v>1724</v>
      </c>
      <c r="AS201" s="330">
        <f t="shared" ref="AS201" si="148">+AS202+AS203+AS204+AS205</f>
        <v>1278</v>
      </c>
      <c r="AT201" s="330">
        <f t="shared" ref="AT201" si="149">+AT202+AT203+AT204+AT205</f>
        <v>1867</v>
      </c>
      <c r="AU201" s="330">
        <f t="shared" ref="AU201" si="150">+AU202+AU203+AU204+AU205</f>
        <v>1375</v>
      </c>
      <c r="AV201" s="330">
        <f t="shared" ref="AV201" si="151">+AV202+AV203+AV204+AV205</f>
        <v>1572</v>
      </c>
      <c r="AW201" s="330">
        <f t="shared" ref="AW201" si="152">+AW202+AW203+AW204+AW205</f>
        <v>1603</v>
      </c>
      <c r="AX201" s="330">
        <f t="shared" ref="AX201" si="153">+AX202+AX203+AX204+AX205</f>
        <v>1774</v>
      </c>
      <c r="AY201" s="330">
        <f t="shared" ref="AY201" si="154">+AY202+AY203+AY204+AY205</f>
        <v>2014</v>
      </c>
      <c r="AZ201" s="330">
        <f t="shared" ref="AZ201" si="155">+AZ202+AZ203+AZ204+AZ205</f>
        <v>1986</v>
      </c>
      <c r="BA201" s="330">
        <f t="shared" ref="BA201" si="156">+BA202+BA203+BA204+BA205</f>
        <v>1603</v>
      </c>
      <c r="BB201" s="331">
        <f t="shared" ref="BB201" si="157">+BB202+BB203+BB204+BB205</f>
        <v>1507</v>
      </c>
      <c r="BC201" s="330">
        <f t="shared" ref="BC201" si="158">+BC202+BC203+BC204+BC205</f>
        <v>1834</v>
      </c>
      <c r="BD201" s="330">
        <f t="shared" ref="BD201" si="159">+BD202+BD203+BD204+BD205</f>
        <v>1619</v>
      </c>
      <c r="BE201" s="330">
        <f t="shared" ref="BE201" si="160">+BE202+BE203+BE204+BE205</f>
        <v>1795</v>
      </c>
      <c r="BF201" s="330">
        <f t="shared" ref="BF201" si="161">+BF202+BF203+BF204+BF205</f>
        <v>2216</v>
      </c>
      <c r="BG201" s="330">
        <f t="shared" ref="BG201" si="162">+BG202+BG203+BG204+BG205</f>
        <v>2537</v>
      </c>
      <c r="BH201" s="330">
        <f t="shared" ref="BH201" si="163">+BH202+BH203+BH204+BH205</f>
        <v>2553</v>
      </c>
      <c r="BI201" s="330">
        <f t="shared" ref="BI201" si="164">+BI202+BI203+BI204+BI205</f>
        <v>2731</v>
      </c>
      <c r="BJ201" s="330">
        <f t="shared" ref="BJ201" si="165">+BJ202+BJ203+BJ204+BJ205</f>
        <v>3366</v>
      </c>
      <c r="BK201" s="330">
        <f t="shared" ref="BK201" si="166">+BK202+BK203+BK204+BK205</f>
        <v>3911</v>
      </c>
      <c r="BL201" s="330">
        <f t="shared" ref="BL201" si="167">+BL202+BL203+BL204+BL205</f>
        <v>5053</v>
      </c>
      <c r="BM201" s="330">
        <f t="shared" ref="BM201" si="168">+BM202+BM203+BM204+BM205</f>
        <v>5449</v>
      </c>
      <c r="BN201" s="448">
        <f>SUM(BB201:BM201)</f>
        <v>34571</v>
      </c>
      <c r="BO201" s="330">
        <f t="shared" ref="BO201" si="169">+BO202+BO203+BO204+BO205</f>
        <v>6183</v>
      </c>
      <c r="BP201" s="330">
        <f t="shared" ref="BP201" si="170">+BP202+BP203+BP204+BP205</f>
        <v>6074</v>
      </c>
      <c r="BQ201" s="330">
        <f t="shared" ref="BQ201" si="171">+BQ202+BQ203+BQ204+BQ205</f>
        <v>4677</v>
      </c>
      <c r="BR201" s="330">
        <f t="shared" ref="BR201" si="172">+BR202+BR203+BR204+BR205</f>
        <v>4799</v>
      </c>
      <c r="BS201" s="330">
        <f t="shared" ref="BS201" si="173">+BS202+BS203+BS204+BS205</f>
        <v>3311</v>
      </c>
      <c r="BT201" s="330">
        <f t="shared" ref="BT201" si="174">+BT202+BT203+BT204+BT205</f>
        <v>2141</v>
      </c>
      <c r="BU201" s="330">
        <f t="shared" ref="BU201" si="175">+BU202+BU203+BU204+BU205</f>
        <v>3086</v>
      </c>
      <c r="BV201" s="330">
        <f t="shared" ref="BV201" si="176">+BV202+BV203+BV204+BV205</f>
        <v>2587</v>
      </c>
      <c r="BW201" s="330">
        <f t="shared" ref="BW201" si="177">+BW202+BW203+BW204+BW205</f>
        <v>3070</v>
      </c>
      <c r="BX201" s="330">
        <f t="shared" ref="BX201" si="178">+BX202+BX203+BX204+BX205</f>
        <v>3895</v>
      </c>
      <c r="BY201" s="330">
        <f t="shared" ref="BY201" si="179">+BY202+BY203+BY204+BY205</f>
        <v>4224</v>
      </c>
      <c r="BZ201" s="330">
        <f t="shared" ref="BZ201:CL201" si="180">+BZ202+BZ203+BZ204+BZ205</f>
        <v>6616</v>
      </c>
      <c r="CA201" s="448">
        <f>SUM(BO201:BZ201)</f>
        <v>50663</v>
      </c>
      <c r="CB201" s="331">
        <f t="shared" si="180"/>
        <v>3395</v>
      </c>
      <c r="CC201" s="330">
        <f t="shared" si="180"/>
        <v>5176</v>
      </c>
      <c r="CD201" s="330">
        <f t="shared" si="180"/>
        <v>4338</v>
      </c>
      <c r="CE201" s="330">
        <f t="shared" si="180"/>
        <v>3292</v>
      </c>
      <c r="CF201" s="330">
        <f t="shared" si="180"/>
        <v>3787</v>
      </c>
      <c r="CG201" s="330">
        <f t="shared" ref="CG201:CH201" si="181">+CG202+CG203+CG204+CG205</f>
        <v>3845</v>
      </c>
      <c r="CH201" s="330">
        <f t="shared" si="181"/>
        <v>3326</v>
      </c>
      <c r="CI201" s="330">
        <f t="shared" si="180"/>
        <v>3396</v>
      </c>
      <c r="CJ201" s="330">
        <f t="shared" si="180"/>
        <v>4137</v>
      </c>
      <c r="CK201" s="330">
        <f t="shared" si="180"/>
        <v>4378</v>
      </c>
      <c r="CL201" s="330">
        <f t="shared" si="180"/>
        <v>3813</v>
      </c>
      <c r="CM201" s="332">
        <f t="shared" ref="CM201:DA201" si="182">+CM202+CM203+CM204+CM205</f>
        <v>3348</v>
      </c>
      <c r="CN201" s="448">
        <f>SUM(CB201:CM201)</f>
        <v>46231</v>
      </c>
      <c r="CO201" s="330">
        <f t="shared" si="182"/>
        <v>2848</v>
      </c>
      <c r="CP201" s="330">
        <f t="shared" si="182"/>
        <v>2678</v>
      </c>
      <c r="CQ201" s="330">
        <f t="shared" si="182"/>
        <v>3286</v>
      </c>
      <c r="CR201" s="330">
        <f t="shared" si="182"/>
        <v>3884</v>
      </c>
      <c r="CS201" s="330">
        <f t="shared" si="182"/>
        <v>3411</v>
      </c>
      <c r="CT201" s="330">
        <f t="shared" si="182"/>
        <v>3787</v>
      </c>
      <c r="CU201" s="330">
        <f t="shared" si="182"/>
        <v>3818</v>
      </c>
      <c r="CV201" s="330">
        <f t="shared" si="182"/>
        <v>3963</v>
      </c>
      <c r="CW201" s="330">
        <f t="shared" si="182"/>
        <v>3809</v>
      </c>
      <c r="CX201" s="330">
        <f t="shared" si="182"/>
        <v>3395</v>
      </c>
      <c r="CY201" s="330">
        <f t="shared" si="182"/>
        <v>3581</v>
      </c>
      <c r="CZ201" s="330">
        <f t="shared" si="182"/>
        <v>3573</v>
      </c>
      <c r="DA201" s="448">
        <f t="shared" si="182"/>
        <v>3789</v>
      </c>
      <c r="DB201" s="331">
        <f t="shared" si="104"/>
        <v>3395</v>
      </c>
      <c r="DC201" s="330">
        <f t="shared" si="105"/>
        <v>2848</v>
      </c>
      <c r="DD201" s="332">
        <f t="shared" si="106"/>
        <v>3789</v>
      </c>
      <c r="DE201" s="549">
        <f t="shared" si="103"/>
        <v>33.040730337078664</v>
      </c>
      <c r="DK201" s="233"/>
      <c r="DL201" s="233"/>
      <c r="DM201" s="233"/>
      <c r="DN201" s="233"/>
      <c r="DO201" s="233"/>
      <c r="DP201" s="233"/>
      <c r="DQ201" s="233"/>
      <c r="DR201" s="233"/>
      <c r="DS201" s="233"/>
      <c r="DT201" s="233"/>
      <c r="DU201" s="233"/>
      <c r="DV201" s="233"/>
      <c r="DW201" s="233"/>
      <c r="DX201" s="233"/>
      <c r="DY201" s="233"/>
      <c r="DZ201" s="233"/>
      <c r="EA201" s="233"/>
      <c r="EB201" s="233"/>
    </row>
    <row r="202" spans="1:132" ht="20.100000000000001" customHeight="1" x14ac:dyDescent="0.25">
      <c r="A202" s="542"/>
      <c r="B202" s="662" t="s">
        <v>33</v>
      </c>
      <c r="C202" s="663"/>
      <c r="D202" s="39">
        <v>226</v>
      </c>
      <c r="E202" s="12">
        <v>217</v>
      </c>
      <c r="F202" s="12">
        <v>277</v>
      </c>
      <c r="G202" s="12">
        <v>302</v>
      </c>
      <c r="H202" s="12">
        <v>256</v>
      </c>
      <c r="I202" s="12">
        <v>207</v>
      </c>
      <c r="J202" s="12">
        <v>176</v>
      </c>
      <c r="K202" s="12">
        <v>80</v>
      </c>
      <c r="L202" s="12">
        <v>113</v>
      </c>
      <c r="M202" s="57">
        <v>423</v>
      </c>
      <c r="N202" s="57">
        <v>275</v>
      </c>
      <c r="O202" s="58">
        <v>196</v>
      </c>
      <c r="P202" s="80">
        <v>2748</v>
      </c>
      <c r="Q202" s="52">
        <v>243</v>
      </c>
      <c r="R202" s="26">
        <v>221</v>
      </c>
      <c r="S202" s="26">
        <v>126</v>
      </c>
      <c r="T202" s="26">
        <v>484</v>
      </c>
      <c r="U202" s="26">
        <v>158</v>
      </c>
      <c r="V202" s="26">
        <v>352</v>
      </c>
      <c r="W202" s="26">
        <v>233</v>
      </c>
      <c r="X202" s="26">
        <v>356</v>
      </c>
      <c r="Y202" s="26">
        <v>442</v>
      </c>
      <c r="Z202" s="26">
        <v>423</v>
      </c>
      <c r="AA202" s="26">
        <v>490</v>
      </c>
      <c r="AB202" s="161">
        <v>598</v>
      </c>
      <c r="AC202" s="80">
        <v>4126</v>
      </c>
      <c r="AD202" s="52">
        <v>518</v>
      </c>
      <c r="AE202" s="26">
        <v>567</v>
      </c>
      <c r="AF202" s="26">
        <v>572</v>
      </c>
      <c r="AG202" s="26">
        <v>1121</v>
      </c>
      <c r="AH202" s="26">
        <v>934</v>
      </c>
      <c r="AI202" s="26">
        <v>950</v>
      </c>
      <c r="AJ202" s="26">
        <v>982</v>
      </c>
      <c r="AK202" s="26">
        <v>895</v>
      </c>
      <c r="AL202" s="26">
        <v>1056</v>
      </c>
      <c r="AM202" s="26">
        <v>855</v>
      </c>
      <c r="AN202" s="26">
        <v>642</v>
      </c>
      <c r="AO202" s="76">
        <v>949</v>
      </c>
      <c r="AP202" s="31">
        <v>793</v>
      </c>
      <c r="AQ202" s="31">
        <v>910</v>
      </c>
      <c r="AR202" s="31">
        <v>1181</v>
      </c>
      <c r="AS202" s="31">
        <v>794</v>
      </c>
      <c r="AT202" s="31">
        <v>1135</v>
      </c>
      <c r="AU202" s="31">
        <v>924</v>
      </c>
      <c r="AV202" s="31">
        <v>1099</v>
      </c>
      <c r="AW202" s="31">
        <v>1062</v>
      </c>
      <c r="AX202" s="31">
        <v>1378</v>
      </c>
      <c r="AY202" s="31">
        <v>1520</v>
      </c>
      <c r="AZ202" s="31">
        <v>1548</v>
      </c>
      <c r="BA202" s="134">
        <v>1253</v>
      </c>
      <c r="BB202" s="52">
        <v>1113</v>
      </c>
      <c r="BC202" s="26">
        <v>1120</v>
      </c>
      <c r="BD202" s="26">
        <v>1134</v>
      </c>
      <c r="BE202" s="26">
        <v>1242</v>
      </c>
      <c r="BF202" s="26">
        <v>1483</v>
      </c>
      <c r="BG202" s="26">
        <v>1863</v>
      </c>
      <c r="BH202" s="26">
        <v>2011</v>
      </c>
      <c r="BI202" s="26">
        <v>1970</v>
      </c>
      <c r="BJ202" s="26">
        <v>2479</v>
      </c>
      <c r="BK202" s="26">
        <v>3277</v>
      </c>
      <c r="BL202" s="26">
        <v>4285</v>
      </c>
      <c r="BM202" s="26">
        <v>4713</v>
      </c>
      <c r="BN202" s="449">
        <f>SUM(BB202:BM202)</f>
        <v>26690</v>
      </c>
      <c r="BO202" s="26">
        <v>5534</v>
      </c>
      <c r="BP202" s="26">
        <v>5496</v>
      </c>
      <c r="BQ202" s="26">
        <v>4195</v>
      </c>
      <c r="BR202" s="26">
        <v>4259</v>
      </c>
      <c r="BS202" s="26">
        <v>2564</v>
      </c>
      <c r="BT202" s="26">
        <v>1592</v>
      </c>
      <c r="BU202" s="26">
        <v>2363</v>
      </c>
      <c r="BV202" s="26">
        <v>1937</v>
      </c>
      <c r="BW202" s="98">
        <v>2347</v>
      </c>
      <c r="BX202" s="98">
        <v>3050</v>
      </c>
      <c r="BY202" s="98">
        <v>3326</v>
      </c>
      <c r="BZ202" s="98">
        <v>6029</v>
      </c>
      <c r="CA202" s="439">
        <f>SUM(BO202:BZ202)</f>
        <v>42692</v>
      </c>
      <c r="CB202" s="138">
        <v>2854</v>
      </c>
      <c r="CC202" s="98">
        <v>4546</v>
      </c>
      <c r="CD202" s="98">
        <v>3803</v>
      </c>
      <c r="CE202" s="98">
        <v>2743</v>
      </c>
      <c r="CF202" s="98">
        <v>3396</v>
      </c>
      <c r="CG202" s="98">
        <v>3329</v>
      </c>
      <c r="CH202" s="98">
        <v>2805</v>
      </c>
      <c r="CI202" s="98">
        <v>2991</v>
      </c>
      <c r="CJ202" s="98">
        <v>3697</v>
      </c>
      <c r="CK202" s="98">
        <v>3947</v>
      </c>
      <c r="CL202" s="98">
        <v>3427</v>
      </c>
      <c r="CM202" s="243">
        <v>2775</v>
      </c>
      <c r="CN202" s="439">
        <f>SUM(CB202:CM202)</f>
        <v>40313</v>
      </c>
      <c r="CO202" s="98">
        <v>2343</v>
      </c>
      <c r="CP202" s="98">
        <v>2445</v>
      </c>
      <c r="CQ202" s="98">
        <v>2655</v>
      </c>
      <c r="CR202" s="98">
        <v>3274</v>
      </c>
      <c r="CS202" s="98">
        <v>3008</v>
      </c>
      <c r="CT202" s="98">
        <v>3201</v>
      </c>
      <c r="CU202" s="98">
        <v>3462</v>
      </c>
      <c r="CV202" s="98">
        <v>3646</v>
      </c>
      <c r="CW202" s="98">
        <v>3409</v>
      </c>
      <c r="CX202" s="98">
        <v>3156</v>
      </c>
      <c r="CY202" s="98">
        <v>3204</v>
      </c>
      <c r="CZ202" s="98">
        <v>3306</v>
      </c>
      <c r="DA202" s="439">
        <v>3455</v>
      </c>
      <c r="DB202" s="554">
        <f t="shared" si="104"/>
        <v>2854</v>
      </c>
      <c r="DC202" s="111">
        <f t="shared" si="105"/>
        <v>2343</v>
      </c>
      <c r="DD202" s="248">
        <f t="shared" si="106"/>
        <v>3455</v>
      </c>
      <c r="DE202" s="359">
        <f t="shared" si="103"/>
        <v>47.460520699957321</v>
      </c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  <c r="DV202" s="233"/>
      <c r="DW202" s="233"/>
      <c r="DX202" s="233"/>
      <c r="DY202" s="233"/>
      <c r="DZ202" s="233"/>
      <c r="EA202" s="233"/>
      <c r="EB202" s="233"/>
    </row>
    <row r="203" spans="1:132" ht="20.100000000000001" customHeight="1" x14ac:dyDescent="0.25">
      <c r="A203" s="542"/>
      <c r="B203" s="59" t="s">
        <v>34</v>
      </c>
      <c r="C203" s="162"/>
      <c r="D203" s="39">
        <v>441</v>
      </c>
      <c r="E203" s="12">
        <v>354</v>
      </c>
      <c r="F203" s="12">
        <v>416</v>
      </c>
      <c r="G203" s="12">
        <v>467</v>
      </c>
      <c r="H203" s="12">
        <v>380</v>
      </c>
      <c r="I203" s="12">
        <v>308</v>
      </c>
      <c r="J203" s="12">
        <v>299</v>
      </c>
      <c r="K203" s="12">
        <v>280</v>
      </c>
      <c r="L203" s="12">
        <v>235</v>
      </c>
      <c r="M203" s="57">
        <v>427</v>
      </c>
      <c r="N203" s="57">
        <v>441</v>
      </c>
      <c r="O203" s="58">
        <v>442</v>
      </c>
      <c r="P203" s="80">
        <v>4490</v>
      </c>
      <c r="Q203" s="52">
        <v>183</v>
      </c>
      <c r="R203" s="26">
        <v>172</v>
      </c>
      <c r="S203" s="26">
        <v>271</v>
      </c>
      <c r="T203" s="26">
        <v>191</v>
      </c>
      <c r="U203" s="26">
        <v>198</v>
      </c>
      <c r="V203" s="26">
        <v>282</v>
      </c>
      <c r="W203" s="26">
        <v>213</v>
      </c>
      <c r="X203" s="26">
        <v>195</v>
      </c>
      <c r="Y203" s="26">
        <v>315</v>
      </c>
      <c r="Z203" s="26">
        <v>427</v>
      </c>
      <c r="AA203" s="26">
        <v>289</v>
      </c>
      <c r="AB203" s="161">
        <v>423</v>
      </c>
      <c r="AC203" s="80">
        <v>3159</v>
      </c>
      <c r="AD203" s="52">
        <v>348</v>
      </c>
      <c r="AE203" s="26">
        <v>454</v>
      </c>
      <c r="AF203" s="26">
        <v>352</v>
      </c>
      <c r="AG203" s="26">
        <v>378</v>
      </c>
      <c r="AH203" s="26">
        <v>497</v>
      </c>
      <c r="AI203" s="26">
        <v>467</v>
      </c>
      <c r="AJ203" s="26">
        <v>565</v>
      </c>
      <c r="AK203" s="26">
        <v>639</v>
      </c>
      <c r="AL203" s="26">
        <v>578</v>
      </c>
      <c r="AM203" s="26">
        <v>430</v>
      </c>
      <c r="AN203" s="26">
        <v>351</v>
      </c>
      <c r="AO203" s="76">
        <v>537</v>
      </c>
      <c r="AP203" s="26">
        <v>381</v>
      </c>
      <c r="AQ203" s="26">
        <v>331</v>
      </c>
      <c r="AR203" s="26">
        <v>421</v>
      </c>
      <c r="AS203" s="26">
        <v>358</v>
      </c>
      <c r="AT203" s="26">
        <v>576</v>
      </c>
      <c r="AU203" s="26">
        <v>321</v>
      </c>
      <c r="AV203" s="26">
        <v>422</v>
      </c>
      <c r="AW203" s="26">
        <v>499</v>
      </c>
      <c r="AX203" s="26">
        <v>362</v>
      </c>
      <c r="AY203" s="26">
        <v>435</v>
      </c>
      <c r="AZ203" s="26">
        <v>406</v>
      </c>
      <c r="BA203" s="76">
        <v>328</v>
      </c>
      <c r="BB203" s="52">
        <v>384</v>
      </c>
      <c r="BC203" s="26">
        <v>693</v>
      </c>
      <c r="BD203" s="26">
        <v>467</v>
      </c>
      <c r="BE203" s="26">
        <v>535</v>
      </c>
      <c r="BF203" s="26">
        <v>717</v>
      </c>
      <c r="BG203" s="26">
        <v>601</v>
      </c>
      <c r="BH203" s="26">
        <v>503</v>
      </c>
      <c r="BI203" s="26">
        <v>664</v>
      </c>
      <c r="BJ203" s="26">
        <v>818</v>
      </c>
      <c r="BK203" s="26">
        <v>579</v>
      </c>
      <c r="BL203" s="26">
        <v>585</v>
      </c>
      <c r="BM203" s="26">
        <v>519</v>
      </c>
      <c r="BN203" s="449">
        <f>SUM(BB203:BM203)</f>
        <v>7065</v>
      </c>
      <c r="BO203" s="26">
        <v>631</v>
      </c>
      <c r="BP203" s="26">
        <v>509</v>
      </c>
      <c r="BQ203" s="26">
        <v>450</v>
      </c>
      <c r="BR203" s="26">
        <v>493</v>
      </c>
      <c r="BS203" s="26">
        <v>675</v>
      </c>
      <c r="BT203" s="26">
        <v>533</v>
      </c>
      <c r="BU203" s="26">
        <v>706</v>
      </c>
      <c r="BV203" s="26">
        <v>650</v>
      </c>
      <c r="BW203" s="98">
        <v>717</v>
      </c>
      <c r="BX203" s="98">
        <v>843</v>
      </c>
      <c r="BY203" s="98">
        <v>898</v>
      </c>
      <c r="BZ203" s="98">
        <v>584</v>
      </c>
      <c r="CA203" s="439">
        <f t="shared" ref="CA203:CA205" si="183">SUM(BO203:BZ203)</f>
        <v>7689</v>
      </c>
      <c r="CB203" s="138">
        <v>533</v>
      </c>
      <c r="CC203" s="98">
        <v>628</v>
      </c>
      <c r="CD203" s="98">
        <v>517</v>
      </c>
      <c r="CE203" s="98">
        <v>539</v>
      </c>
      <c r="CF203" s="98">
        <v>364</v>
      </c>
      <c r="CG203" s="98">
        <v>514</v>
      </c>
      <c r="CH203" s="98">
        <v>516</v>
      </c>
      <c r="CI203" s="98">
        <v>392</v>
      </c>
      <c r="CJ203" s="98">
        <v>424</v>
      </c>
      <c r="CK203" s="98">
        <v>417</v>
      </c>
      <c r="CL203" s="98">
        <v>336</v>
      </c>
      <c r="CM203" s="243">
        <v>512</v>
      </c>
      <c r="CN203" s="439">
        <f t="shared" ref="CN203:CN205" si="184">SUM(CB203:CM203)</f>
        <v>5692</v>
      </c>
      <c r="CO203" s="98">
        <v>469</v>
      </c>
      <c r="CP203" s="98">
        <v>204</v>
      </c>
      <c r="CQ203" s="98">
        <v>614</v>
      </c>
      <c r="CR203" s="98">
        <v>567</v>
      </c>
      <c r="CS203" s="98">
        <v>391</v>
      </c>
      <c r="CT203" s="98">
        <v>576</v>
      </c>
      <c r="CU203" s="98">
        <v>334</v>
      </c>
      <c r="CV203" s="98">
        <v>302</v>
      </c>
      <c r="CW203" s="98">
        <v>392</v>
      </c>
      <c r="CX203" s="98">
        <v>237</v>
      </c>
      <c r="CY203" s="98">
        <v>368</v>
      </c>
      <c r="CZ203" s="98">
        <v>262</v>
      </c>
      <c r="DA203" s="439">
        <v>331</v>
      </c>
      <c r="DB203" s="555">
        <f t="shared" si="104"/>
        <v>533</v>
      </c>
      <c r="DC203" s="80">
        <f t="shared" si="105"/>
        <v>469</v>
      </c>
      <c r="DD203" s="27">
        <f t="shared" si="106"/>
        <v>331</v>
      </c>
      <c r="DE203" s="359">
        <f t="shared" si="103"/>
        <v>-29.424307036247331</v>
      </c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  <c r="DX203" s="233"/>
      <c r="DY203" s="233"/>
      <c r="DZ203" s="233"/>
      <c r="EA203" s="233"/>
      <c r="EB203" s="233"/>
    </row>
    <row r="204" spans="1:132" ht="20.100000000000001" customHeight="1" x14ac:dyDescent="0.25">
      <c r="A204" s="542"/>
      <c r="B204" s="59" t="s">
        <v>35</v>
      </c>
      <c r="C204" s="162"/>
      <c r="D204" s="39">
        <v>338</v>
      </c>
      <c r="E204" s="12">
        <v>278</v>
      </c>
      <c r="F204" s="12">
        <v>305</v>
      </c>
      <c r="G204" s="12">
        <v>179</v>
      </c>
      <c r="H204" s="12">
        <v>156</v>
      </c>
      <c r="I204" s="12">
        <v>141</v>
      </c>
      <c r="J204" s="12">
        <v>169</v>
      </c>
      <c r="K204" s="12">
        <v>70</v>
      </c>
      <c r="L204" s="12">
        <v>79</v>
      </c>
      <c r="M204" s="57">
        <v>96</v>
      </c>
      <c r="N204" s="57">
        <v>66</v>
      </c>
      <c r="O204" s="58">
        <v>90</v>
      </c>
      <c r="P204" s="80">
        <v>1967</v>
      </c>
      <c r="Q204" s="52">
        <v>55</v>
      </c>
      <c r="R204" s="26">
        <v>38</v>
      </c>
      <c r="S204" s="26">
        <v>93</v>
      </c>
      <c r="T204" s="26">
        <v>81</v>
      </c>
      <c r="U204" s="26">
        <v>66</v>
      </c>
      <c r="V204" s="26">
        <v>70</v>
      </c>
      <c r="W204" s="26">
        <v>91</v>
      </c>
      <c r="X204" s="26">
        <v>79</v>
      </c>
      <c r="Y204" s="26">
        <v>74</v>
      </c>
      <c r="Z204" s="26">
        <v>96</v>
      </c>
      <c r="AA204" s="26">
        <v>115</v>
      </c>
      <c r="AB204" s="161">
        <v>126</v>
      </c>
      <c r="AC204" s="80">
        <v>984</v>
      </c>
      <c r="AD204" s="52">
        <v>88</v>
      </c>
      <c r="AE204" s="26">
        <v>240</v>
      </c>
      <c r="AF204" s="26">
        <v>780</v>
      </c>
      <c r="AG204" s="26">
        <v>183</v>
      </c>
      <c r="AH204" s="26">
        <v>222</v>
      </c>
      <c r="AI204" s="26">
        <v>229</v>
      </c>
      <c r="AJ204" s="26">
        <v>263</v>
      </c>
      <c r="AK204" s="26">
        <v>329</v>
      </c>
      <c r="AL204" s="26">
        <v>195</v>
      </c>
      <c r="AM204" s="26">
        <v>202</v>
      </c>
      <c r="AN204" s="26">
        <v>170</v>
      </c>
      <c r="AO204" s="76">
        <v>229</v>
      </c>
      <c r="AP204" s="26">
        <v>186</v>
      </c>
      <c r="AQ204" s="26">
        <v>145</v>
      </c>
      <c r="AR204" s="26">
        <v>86</v>
      </c>
      <c r="AS204" s="26">
        <v>96</v>
      </c>
      <c r="AT204" s="26">
        <v>102</v>
      </c>
      <c r="AU204" s="26">
        <v>105</v>
      </c>
      <c r="AV204" s="26">
        <v>42</v>
      </c>
      <c r="AW204" s="26">
        <v>10</v>
      </c>
      <c r="AX204" s="26">
        <v>27</v>
      </c>
      <c r="AY204" s="26">
        <v>37</v>
      </c>
      <c r="AZ204" s="26">
        <v>28</v>
      </c>
      <c r="BA204" s="76">
        <v>22</v>
      </c>
      <c r="BB204" s="52">
        <v>10</v>
      </c>
      <c r="BC204" s="26">
        <v>19</v>
      </c>
      <c r="BD204" s="26">
        <v>17</v>
      </c>
      <c r="BE204" s="26">
        <v>13</v>
      </c>
      <c r="BF204" s="26">
        <v>16</v>
      </c>
      <c r="BG204" s="26">
        <v>73</v>
      </c>
      <c r="BH204" s="26">
        <v>36</v>
      </c>
      <c r="BI204" s="26">
        <v>96</v>
      </c>
      <c r="BJ204" s="26">
        <v>68</v>
      </c>
      <c r="BK204" s="26">
        <v>52</v>
      </c>
      <c r="BL204" s="26">
        <v>153</v>
      </c>
      <c r="BM204" s="26">
        <v>217</v>
      </c>
      <c r="BN204" s="449">
        <f t="shared" ref="BN204:BN205" si="185">SUM(BB204:BM204)</f>
        <v>770</v>
      </c>
      <c r="BO204" s="26">
        <v>18</v>
      </c>
      <c r="BP204" s="26">
        <v>69</v>
      </c>
      <c r="BQ204" s="26">
        <v>32</v>
      </c>
      <c r="BR204" s="26">
        <v>47</v>
      </c>
      <c r="BS204" s="26">
        <v>72</v>
      </c>
      <c r="BT204" s="26">
        <v>16</v>
      </c>
      <c r="BU204" s="26">
        <v>17</v>
      </c>
      <c r="BV204" s="26">
        <v>0</v>
      </c>
      <c r="BW204" s="98">
        <v>6</v>
      </c>
      <c r="BX204" s="98">
        <v>2</v>
      </c>
      <c r="BY204" s="98">
        <v>0</v>
      </c>
      <c r="BZ204" s="98">
        <v>3</v>
      </c>
      <c r="CA204" s="439">
        <f t="shared" si="183"/>
        <v>282</v>
      </c>
      <c r="CB204" s="138">
        <v>8</v>
      </c>
      <c r="CC204" s="98">
        <v>2</v>
      </c>
      <c r="CD204" s="98">
        <v>18</v>
      </c>
      <c r="CE204" s="98">
        <v>10</v>
      </c>
      <c r="CF204" s="98">
        <v>27</v>
      </c>
      <c r="CG204" s="98">
        <v>2</v>
      </c>
      <c r="CH204" s="98">
        <v>5</v>
      </c>
      <c r="CI204" s="98">
        <v>13</v>
      </c>
      <c r="CJ204" s="98">
        <v>16</v>
      </c>
      <c r="CK204" s="98">
        <v>14</v>
      </c>
      <c r="CL204" s="98">
        <v>50</v>
      </c>
      <c r="CM204" s="243">
        <v>61</v>
      </c>
      <c r="CN204" s="439">
        <f t="shared" si="184"/>
        <v>226</v>
      </c>
      <c r="CO204" s="98">
        <v>36</v>
      </c>
      <c r="CP204" s="98">
        <v>29</v>
      </c>
      <c r="CQ204" s="98">
        <v>17</v>
      </c>
      <c r="CR204" s="98">
        <v>43</v>
      </c>
      <c r="CS204" s="98">
        <v>12</v>
      </c>
      <c r="CT204" s="98">
        <v>10</v>
      </c>
      <c r="CU204" s="98">
        <v>22</v>
      </c>
      <c r="CV204" s="98">
        <v>15</v>
      </c>
      <c r="CW204" s="98">
        <v>8</v>
      </c>
      <c r="CX204" s="98">
        <v>2</v>
      </c>
      <c r="CY204" s="98">
        <v>9</v>
      </c>
      <c r="CZ204" s="98">
        <v>5</v>
      </c>
      <c r="DA204" s="439">
        <v>3</v>
      </c>
      <c r="DB204" s="555">
        <f t="shared" si="104"/>
        <v>8</v>
      </c>
      <c r="DC204" s="80">
        <f t="shared" si="105"/>
        <v>36</v>
      </c>
      <c r="DD204" s="27">
        <f t="shared" si="106"/>
        <v>3</v>
      </c>
      <c r="DE204" s="359">
        <f t="shared" si="103"/>
        <v>-91.666666666666657</v>
      </c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  <c r="DX204" s="233"/>
      <c r="DY204" s="233"/>
      <c r="DZ204" s="233"/>
      <c r="EA204" s="233"/>
      <c r="EB204" s="233"/>
    </row>
    <row r="205" spans="1:132" ht="20.100000000000001" customHeight="1" thickBot="1" x14ac:dyDescent="0.3">
      <c r="A205" s="542"/>
      <c r="B205" s="68" t="s">
        <v>40</v>
      </c>
      <c r="C205" s="163"/>
      <c r="D205" s="60">
        <v>0</v>
      </c>
      <c r="E205" s="61">
        <v>0</v>
      </c>
      <c r="F205" s="61">
        <v>0</v>
      </c>
      <c r="G205" s="61">
        <v>6</v>
      </c>
      <c r="H205" s="61">
        <v>3</v>
      </c>
      <c r="I205" s="61">
        <v>9</v>
      </c>
      <c r="J205" s="61">
        <v>11</v>
      </c>
      <c r="K205" s="61">
        <v>8</v>
      </c>
      <c r="L205" s="61">
        <v>12</v>
      </c>
      <c r="M205" s="62">
        <v>3</v>
      </c>
      <c r="N205" s="62">
        <v>14</v>
      </c>
      <c r="O205" s="63">
        <v>12</v>
      </c>
      <c r="P205" s="80">
        <v>78</v>
      </c>
      <c r="Q205" s="46">
        <v>9</v>
      </c>
      <c r="R205" s="32">
        <v>6</v>
      </c>
      <c r="S205" s="32">
        <v>18</v>
      </c>
      <c r="T205" s="32">
        <v>4</v>
      </c>
      <c r="U205" s="32">
        <v>10</v>
      </c>
      <c r="V205" s="32">
        <v>76</v>
      </c>
      <c r="W205" s="32">
        <v>15</v>
      </c>
      <c r="X205" s="32">
        <v>12</v>
      </c>
      <c r="Y205" s="32">
        <v>12</v>
      </c>
      <c r="Z205" s="32">
        <v>3</v>
      </c>
      <c r="AA205" s="32">
        <v>19</v>
      </c>
      <c r="AB205" s="64">
        <v>13</v>
      </c>
      <c r="AC205" s="24">
        <v>197</v>
      </c>
      <c r="AD205" s="46">
        <v>10</v>
      </c>
      <c r="AE205" s="32">
        <v>5</v>
      </c>
      <c r="AF205" s="32">
        <v>9</v>
      </c>
      <c r="AG205" s="32">
        <v>1</v>
      </c>
      <c r="AH205" s="32">
        <v>6</v>
      </c>
      <c r="AI205" s="32">
        <v>5</v>
      </c>
      <c r="AJ205" s="32">
        <v>16</v>
      </c>
      <c r="AK205" s="32">
        <v>10</v>
      </c>
      <c r="AL205" s="32">
        <v>5</v>
      </c>
      <c r="AM205" s="32">
        <v>4</v>
      </c>
      <c r="AN205" s="32">
        <v>4</v>
      </c>
      <c r="AO205" s="47">
        <v>8</v>
      </c>
      <c r="AP205" s="32">
        <v>11</v>
      </c>
      <c r="AQ205" s="32">
        <v>9</v>
      </c>
      <c r="AR205" s="32">
        <v>36</v>
      </c>
      <c r="AS205" s="32">
        <v>30</v>
      </c>
      <c r="AT205" s="32">
        <v>54</v>
      </c>
      <c r="AU205" s="32">
        <v>25</v>
      </c>
      <c r="AV205" s="32">
        <v>9</v>
      </c>
      <c r="AW205" s="32">
        <v>32</v>
      </c>
      <c r="AX205" s="32">
        <v>7</v>
      </c>
      <c r="AY205" s="32">
        <v>22</v>
      </c>
      <c r="AZ205" s="32">
        <v>4</v>
      </c>
      <c r="BA205" s="47">
        <v>0</v>
      </c>
      <c r="BB205" s="46">
        <v>0</v>
      </c>
      <c r="BC205" s="32">
        <v>2</v>
      </c>
      <c r="BD205" s="32">
        <v>1</v>
      </c>
      <c r="BE205" s="32">
        <v>5</v>
      </c>
      <c r="BF205" s="32">
        <v>0</v>
      </c>
      <c r="BG205" s="32">
        <v>0</v>
      </c>
      <c r="BH205" s="32">
        <v>3</v>
      </c>
      <c r="BI205" s="32">
        <v>1</v>
      </c>
      <c r="BJ205" s="32">
        <v>1</v>
      </c>
      <c r="BK205" s="32">
        <v>3</v>
      </c>
      <c r="BL205" s="32">
        <v>30</v>
      </c>
      <c r="BM205" s="32">
        <v>0</v>
      </c>
      <c r="BN205" s="443">
        <f t="shared" si="185"/>
        <v>46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246">
        <v>0</v>
      </c>
      <c r="BX205" s="246">
        <v>0</v>
      </c>
      <c r="BY205" s="246">
        <v>0</v>
      </c>
      <c r="BZ205" s="246">
        <v>0</v>
      </c>
      <c r="CA205" s="403">
        <f t="shared" si="183"/>
        <v>0</v>
      </c>
      <c r="CB205" s="245">
        <v>0</v>
      </c>
      <c r="CC205" s="246">
        <v>0</v>
      </c>
      <c r="CD205" s="246">
        <v>0</v>
      </c>
      <c r="CE205" s="246">
        <v>0</v>
      </c>
      <c r="CF205" s="246">
        <v>0</v>
      </c>
      <c r="CG205" s="246">
        <v>0</v>
      </c>
      <c r="CH205" s="246">
        <v>0</v>
      </c>
      <c r="CI205" s="246">
        <v>0</v>
      </c>
      <c r="CJ205" s="246">
        <v>0</v>
      </c>
      <c r="CK205" s="246">
        <v>0</v>
      </c>
      <c r="CL205" s="246">
        <v>0</v>
      </c>
      <c r="CM205" s="247">
        <v>0</v>
      </c>
      <c r="CN205" s="403">
        <f t="shared" si="184"/>
        <v>0</v>
      </c>
      <c r="CO205" s="246">
        <v>0</v>
      </c>
      <c r="CP205" s="246">
        <v>0</v>
      </c>
      <c r="CQ205" s="246">
        <v>0</v>
      </c>
      <c r="CR205" s="246">
        <v>0</v>
      </c>
      <c r="CS205" s="246">
        <v>0</v>
      </c>
      <c r="CT205" s="246">
        <v>0</v>
      </c>
      <c r="CU205" s="246">
        <v>0</v>
      </c>
      <c r="CV205" s="246">
        <v>0</v>
      </c>
      <c r="CW205" s="246">
        <v>0</v>
      </c>
      <c r="CX205" s="246">
        <v>0</v>
      </c>
      <c r="CY205" s="246">
        <v>0</v>
      </c>
      <c r="CZ205" s="246">
        <v>0</v>
      </c>
      <c r="DA205" s="403">
        <v>0</v>
      </c>
      <c r="DB205" s="101">
        <f t="shared" si="104"/>
        <v>0</v>
      </c>
      <c r="DC205" s="24">
        <f t="shared" si="105"/>
        <v>0</v>
      </c>
      <c r="DD205" s="102">
        <f t="shared" si="106"/>
        <v>0</v>
      </c>
      <c r="DE205" s="361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  <c r="DX205" s="233"/>
      <c r="DY205" s="233"/>
      <c r="DZ205" s="233"/>
      <c r="EA205" s="233"/>
      <c r="EB205" s="233"/>
    </row>
    <row r="206" spans="1:132" s="65" customFormat="1" ht="20.100000000000001" customHeight="1" thickBot="1" x14ac:dyDescent="0.3">
      <c r="A206" s="542"/>
      <c r="B206" s="156" t="s">
        <v>46</v>
      </c>
      <c r="C206" s="303"/>
      <c r="D206" s="304"/>
      <c r="E206" s="304"/>
      <c r="F206" s="304"/>
      <c r="G206" s="73"/>
      <c r="H206" s="73"/>
      <c r="I206" s="73"/>
      <c r="J206" s="73"/>
      <c r="K206" s="73"/>
      <c r="L206" s="73"/>
      <c r="M206" s="73"/>
      <c r="N206" s="73"/>
      <c r="O206" s="73"/>
      <c r="P206" s="104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285">
        <v>0.80438438922485167</v>
      </c>
      <c r="AE206" s="285">
        <v>0.82016746543761188</v>
      </c>
      <c r="AF206" s="285">
        <v>0.87475981078402532</v>
      </c>
      <c r="AG206" s="285">
        <v>0.90440384846449373</v>
      </c>
      <c r="AH206" s="285">
        <v>0.88650602609136964</v>
      </c>
      <c r="AI206" s="285">
        <v>0.82767573396366068</v>
      </c>
      <c r="AJ206" s="285">
        <v>0.81755557294867476</v>
      </c>
      <c r="AK206" s="285">
        <v>0.88080924273929861</v>
      </c>
      <c r="AL206" s="285">
        <v>0.84424248494332521</v>
      </c>
      <c r="AM206" s="285"/>
      <c r="AN206" s="285"/>
      <c r="AO206" s="285"/>
      <c r="AP206" s="285"/>
      <c r="AQ206" s="285"/>
      <c r="AR206" s="285"/>
      <c r="AS206" s="310"/>
      <c r="AT206" s="310"/>
      <c r="AU206" s="310"/>
      <c r="AV206" s="310"/>
      <c r="AW206" s="310"/>
      <c r="AX206" s="310"/>
      <c r="AY206" s="310"/>
      <c r="AZ206" s="310"/>
      <c r="BA206" s="310"/>
      <c r="BB206" s="310"/>
      <c r="BC206" s="310"/>
      <c r="BD206" s="310"/>
      <c r="BE206" s="310"/>
      <c r="BF206" s="285"/>
      <c r="BG206" s="285"/>
      <c r="BH206" s="285"/>
      <c r="BI206" s="285"/>
      <c r="BJ206" s="285"/>
      <c r="BK206" s="285"/>
      <c r="BL206" s="285"/>
      <c r="BM206" s="285"/>
      <c r="BN206" s="285"/>
      <c r="BO206" s="310"/>
      <c r="BP206" s="285"/>
      <c r="BQ206" s="348"/>
      <c r="BR206" s="285"/>
      <c r="BS206" s="285"/>
      <c r="BT206" s="285"/>
      <c r="BU206" s="285"/>
      <c r="BV206" s="348"/>
      <c r="BW206" s="348"/>
      <c r="BX206" s="285"/>
      <c r="BY206" s="285"/>
      <c r="BZ206" s="285"/>
      <c r="CA206" s="285"/>
      <c r="CB206" s="348"/>
      <c r="CC206" s="348"/>
      <c r="CD206" s="285"/>
      <c r="CE206" s="285"/>
      <c r="CF206" s="285"/>
      <c r="CG206" s="285"/>
      <c r="CH206" s="285"/>
      <c r="CI206" s="285"/>
      <c r="CJ206" s="285"/>
      <c r="CK206" s="285"/>
      <c r="CL206" s="348"/>
      <c r="CM206" s="285"/>
      <c r="CN206" s="285"/>
      <c r="CO206" s="285"/>
      <c r="CP206" s="285"/>
      <c r="CQ206" s="285"/>
      <c r="CR206" s="285"/>
      <c r="CS206" s="285"/>
      <c r="CT206" s="285"/>
      <c r="CU206" s="285"/>
      <c r="CV206" s="285"/>
      <c r="CW206" s="285"/>
      <c r="CX206" s="285"/>
      <c r="CY206" s="285"/>
      <c r="CZ206" s="285"/>
      <c r="DA206" s="285"/>
      <c r="DB206" s="73"/>
      <c r="DC206" s="73"/>
      <c r="DD206" s="73"/>
      <c r="DE206" s="104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  <c r="DX206" s="233"/>
      <c r="DY206" s="233"/>
      <c r="DZ206" s="233"/>
      <c r="EA206" s="233"/>
      <c r="EB206" s="233"/>
    </row>
    <row r="207" spans="1:132" s="65" customFormat="1" ht="20.100000000000001" customHeight="1" thickBot="1" x14ac:dyDescent="0.35">
      <c r="A207" s="542"/>
      <c r="B207" s="327"/>
      <c r="C207" s="321" t="s">
        <v>111</v>
      </c>
      <c r="D207" s="333">
        <f t="shared" ref="D207:BP207" si="186">+D209+D214</f>
        <v>5346.6279847622</v>
      </c>
      <c r="E207" s="334">
        <f t="shared" si="186"/>
        <v>4865.6271330841</v>
      </c>
      <c r="F207" s="334">
        <f t="shared" si="186"/>
        <v>5582.5454357357994</v>
      </c>
      <c r="G207" s="334">
        <f t="shared" si="186"/>
        <v>5690.8196619967002</v>
      </c>
      <c r="H207" s="334">
        <f t="shared" si="186"/>
        <v>5530.6164756172002</v>
      </c>
      <c r="I207" s="334">
        <f t="shared" si="186"/>
        <v>5842.8661677214004</v>
      </c>
      <c r="J207" s="334">
        <f t="shared" si="186"/>
        <v>6232.6279533445004</v>
      </c>
      <c r="K207" s="334">
        <f t="shared" si="186"/>
        <v>5691.7005660244004</v>
      </c>
      <c r="L207" s="334">
        <f t="shared" si="186"/>
        <v>6270.0936372356</v>
      </c>
      <c r="M207" s="334">
        <f t="shared" si="186"/>
        <v>6671.1919460294994</v>
      </c>
      <c r="N207" s="334">
        <f t="shared" si="186"/>
        <v>6317.4489549281006</v>
      </c>
      <c r="O207" s="335">
        <f t="shared" si="186"/>
        <v>7368.5558973838997</v>
      </c>
      <c r="P207" s="334">
        <f t="shared" si="186"/>
        <v>71410.721813863405</v>
      </c>
      <c r="Q207" s="333">
        <f t="shared" si="186"/>
        <v>5577.2651304556002</v>
      </c>
      <c r="R207" s="334">
        <f t="shared" si="186"/>
        <v>5133.4075020283999</v>
      </c>
      <c r="S207" s="334">
        <f t="shared" si="186"/>
        <v>6543.1861252623003</v>
      </c>
      <c r="T207" s="334">
        <f t="shared" si="186"/>
        <v>6362.8269593332998</v>
      </c>
      <c r="U207" s="334">
        <f t="shared" si="186"/>
        <v>6168.499285723</v>
      </c>
      <c r="V207" s="334">
        <f t="shared" si="186"/>
        <v>6019.7340569047992</v>
      </c>
      <c r="W207" s="334">
        <f t="shared" si="186"/>
        <v>5909.1083809593001</v>
      </c>
      <c r="X207" s="334">
        <f t="shared" si="186"/>
        <v>6207.9754072627002</v>
      </c>
      <c r="Y207" s="334">
        <f t="shared" si="186"/>
        <v>6325.4857058688003</v>
      </c>
      <c r="Z207" s="334">
        <f t="shared" si="186"/>
        <v>6190.0213669481</v>
      </c>
      <c r="AA207" s="334">
        <f t="shared" si="186"/>
        <v>6494.3145805243003</v>
      </c>
      <c r="AB207" s="335">
        <f t="shared" si="186"/>
        <v>8451.2172208110005</v>
      </c>
      <c r="AC207" s="334">
        <f t="shared" si="186"/>
        <v>75383.041722081602</v>
      </c>
      <c r="AD207" s="333">
        <f t="shared" si="186"/>
        <v>6064.1745955865999</v>
      </c>
      <c r="AE207" s="334">
        <f t="shared" si="186"/>
        <v>6302.8665782199987</v>
      </c>
      <c r="AF207" s="334">
        <f t="shared" si="186"/>
        <v>7037.8087822738853</v>
      </c>
      <c r="AG207" s="334">
        <f t="shared" si="186"/>
        <v>7225.9210169191983</v>
      </c>
      <c r="AH207" s="334">
        <f t="shared" si="186"/>
        <v>8057.0161080302996</v>
      </c>
      <c r="AI207" s="334">
        <f t="shared" si="186"/>
        <v>7143.2579350795668</v>
      </c>
      <c r="AJ207" s="334">
        <f t="shared" si="186"/>
        <v>8279.9914906954073</v>
      </c>
      <c r="AK207" s="334">
        <f t="shared" si="186"/>
        <v>7699.4441704957007</v>
      </c>
      <c r="AL207" s="334">
        <f t="shared" si="186"/>
        <v>7499.5717075845005</v>
      </c>
      <c r="AM207" s="334">
        <f t="shared" si="186"/>
        <v>7303.9955867654007</v>
      </c>
      <c r="AN207" s="334">
        <f t="shared" si="186"/>
        <v>6865.9876089039881</v>
      </c>
      <c r="AO207" s="335">
        <f t="shared" si="186"/>
        <v>8913.0363225155997</v>
      </c>
      <c r="AP207" s="334">
        <f t="shared" si="186"/>
        <v>7123.4716170479996</v>
      </c>
      <c r="AQ207" s="334">
        <f t="shared" si="186"/>
        <v>6176.8804031033997</v>
      </c>
      <c r="AR207" s="334">
        <f t="shared" si="186"/>
        <v>7420.9765971381994</v>
      </c>
      <c r="AS207" s="334">
        <f t="shared" si="186"/>
        <v>7836.4528887225997</v>
      </c>
      <c r="AT207" s="334">
        <f t="shared" si="186"/>
        <v>8486.8141764764005</v>
      </c>
      <c r="AU207" s="334">
        <f t="shared" si="186"/>
        <v>6850.090335737601</v>
      </c>
      <c r="AV207" s="334">
        <f t="shared" si="186"/>
        <v>8214.4316276698009</v>
      </c>
      <c r="AW207" s="334">
        <f t="shared" si="186"/>
        <v>8021.3245841564003</v>
      </c>
      <c r="AX207" s="334">
        <f t="shared" si="186"/>
        <v>6847.1623160063991</v>
      </c>
      <c r="AY207" s="334">
        <f t="shared" si="186"/>
        <v>8542.4184556895998</v>
      </c>
      <c r="AZ207" s="334">
        <f t="shared" si="186"/>
        <v>7539.7432710285993</v>
      </c>
      <c r="BA207" s="334">
        <f t="shared" si="186"/>
        <v>9526.1417693092008</v>
      </c>
      <c r="BB207" s="333">
        <f t="shared" si="186"/>
        <v>8175.2354746230003</v>
      </c>
      <c r="BC207" s="334">
        <f t="shared" si="186"/>
        <v>6231.4473130702008</v>
      </c>
      <c r="BD207" s="334">
        <f t="shared" si="186"/>
        <v>7085.1302310217998</v>
      </c>
      <c r="BE207" s="334">
        <f t="shared" si="186"/>
        <v>8695.9810290276</v>
      </c>
      <c r="BF207" s="334">
        <f t="shared" si="186"/>
        <v>8183.3291461079998</v>
      </c>
      <c r="BG207" s="334">
        <f t="shared" si="186"/>
        <v>7424.9912561948004</v>
      </c>
      <c r="BH207" s="334">
        <f t="shared" si="186"/>
        <v>8218.2743729188005</v>
      </c>
      <c r="BI207" s="334">
        <f t="shared" si="186"/>
        <v>7473.3983149067999</v>
      </c>
      <c r="BJ207" s="334">
        <f t="shared" si="186"/>
        <v>7530.1666437563999</v>
      </c>
      <c r="BK207" s="334">
        <f t="shared" si="186"/>
        <v>8571.5698208350004</v>
      </c>
      <c r="BL207" s="334">
        <f t="shared" si="186"/>
        <v>7726.2195423379999</v>
      </c>
      <c r="BM207" s="335">
        <f t="shared" si="186"/>
        <v>10234.226095205398</v>
      </c>
      <c r="BN207" s="450">
        <f>SUM(BB207:BM207)</f>
        <v>95549.969240005797</v>
      </c>
      <c r="BO207" s="333">
        <f t="shared" si="186"/>
        <v>8245.3302193408017</v>
      </c>
      <c r="BP207" s="334">
        <f t="shared" si="186"/>
        <v>6699.482637819</v>
      </c>
      <c r="BQ207" s="334">
        <f t="shared" ref="BQ207:BY207" si="187">+BQ209+BQ214</f>
        <v>7038.9244314107991</v>
      </c>
      <c r="BR207" s="334">
        <f t="shared" si="187"/>
        <v>8740.0340666953998</v>
      </c>
      <c r="BS207" s="334">
        <f t="shared" si="187"/>
        <v>8257.412920109</v>
      </c>
      <c r="BT207" s="334">
        <f t="shared" si="187"/>
        <v>7425.8004967792003</v>
      </c>
      <c r="BU207" s="334">
        <f t="shared" si="187"/>
        <v>9983.7892344998018</v>
      </c>
      <c r="BV207" s="334">
        <f t="shared" si="187"/>
        <v>8004.1807872922</v>
      </c>
      <c r="BW207" s="334">
        <f t="shared" si="187"/>
        <v>8071.0699507253994</v>
      </c>
      <c r="BX207" s="334">
        <f t="shared" si="187"/>
        <v>9045.065383593399</v>
      </c>
      <c r="BY207" s="334">
        <f t="shared" si="187"/>
        <v>7716.1416292451995</v>
      </c>
      <c r="BZ207" s="335">
        <f t="shared" ref="BZ207:CL207" si="188">+BZ209+BZ214</f>
        <v>10639.884614233999</v>
      </c>
      <c r="CA207" s="450">
        <f>SUM(BO207:BZ207)</f>
        <v>99867.11637174421</v>
      </c>
      <c r="CB207" s="333">
        <f t="shared" si="188"/>
        <v>7716.369539061001</v>
      </c>
      <c r="CC207" s="334">
        <f t="shared" si="188"/>
        <v>6138.5304445011998</v>
      </c>
      <c r="CD207" s="334">
        <f t="shared" si="188"/>
        <v>7697.5132325352006</v>
      </c>
      <c r="CE207" s="334">
        <f t="shared" si="188"/>
        <v>8833.8120219911998</v>
      </c>
      <c r="CF207" s="334">
        <f t="shared" si="188"/>
        <v>7755.9302820874</v>
      </c>
      <c r="CG207" s="334">
        <f t="shared" ref="CG207:CH207" si="189">+CG209+CG214</f>
        <v>8070.6604925987995</v>
      </c>
      <c r="CH207" s="334">
        <f t="shared" si="189"/>
        <v>7440.9820989026002</v>
      </c>
      <c r="CI207" s="334">
        <f t="shared" si="188"/>
        <v>6944.8230265124002</v>
      </c>
      <c r="CJ207" s="334">
        <f t="shared" si="188"/>
        <v>7259.7404354620003</v>
      </c>
      <c r="CK207" s="334">
        <f t="shared" si="188"/>
        <v>8073.8267754926001</v>
      </c>
      <c r="CL207" s="334">
        <f t="shared" si="188"/>
        <v>7182.9155399548008</v>
      </c>
      <c r="CM207" s="335">
        <f t="shared" ref="CM207:DA207" si="190">+CM209+CM214</f>
        <v>10684.7354228028</v>
      </c>
      <c r="CN207" s="450">
        <f>SUM(CB207:CM207)</f>
        <v>93799.839311902004</v>
      </c>
      <c r="CO207" s="334">
        <f t="shared" si="190"/>
        <v>6986.3160900546</v>
      </c>
      <c r="CP207" s="334">
        <f t="shared" si="190"/>
        <v>6284.8711499102001</v>
      </c>
      <c r="CQ207" s="334">
        <f t="shared" si="190"/>
        <v>7359.0115466900006</v>
      </c>
      <c r="CR207" s="334">
        <f t="shared" si="190"/>
        <v>7662.2827787677998</v>
      </c>
      <c r="CS207" s="334">
        <f t="shared" si="190"/>
        <v>7472.1243663828</v>
      </c>
      <c r="CT207" s="334">
        <f t="shared" si="190"/>
        <v>7479.0635628206001</v>
      </c>
      <c r="CU207" s="334">
        <f t="shared" si="190"/>
        <v>6736.8815804114001</v>
      </c>
      <c r="CV207" s="334">
        <f t="shared" si="190"/>
        <v>7236.0082641319996</v>
      </c>
      <c r="CW207" s="334">
        <f t="shared" si="190"/>
        <v>6885.5180575761997</v>
      </c>
      <c r="CX207" s="334">
        <f t="shared" si="190"/>
        <v>6719.719280716</v>
      </c>
      <c r="CY207" s="334">
        <f t="shared" si="190"/>
        <v>6907.1747503614015</v>
      </c>
      <c r="CZ207" s="334">
        <f t="shared" si="190"/>
        <v>8592.7434320960001</v>
      </c>
      <c r="DA207" s="450">
        <f t="shared" si="190"/>
        <v>6238.0576723486001</v>
      </c>
      <c r="DB207" s="333">
        <f t="shared" si="104"/>
        <v>7716.369539061001</v>
      </c>
      <c r="DC207" s="334">
        <f t="shared" si="105"/>
        <v>6986.3160900546</v>
      </c>
      <c r="DD207" s="335">
        <f t="shared" si="106"/>
        <v>6238.0576723486001</v>
      </c>
      <c r="DE207" s="549">
        <f t="shared" ref="DE207:DE212" si="191">((DD207/DC207)-1)*100</f>
        <v>-10.710343019995705</v>
      </c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  <c r="DW207" s="233"/>
      <c r="DX207" s="233"/>
      <c r="DY207" s="233"/>
      <c r="DZ207" s="233"/>
      <c r="EA207" s="233"/>
      <c r="EB207" s="233"/>
    </row>
    <row r="208" spans="1:132" ht="20.100000000000001" customHeight="1" x14ac:dyDescent="0.2">
      <c r="A208" s="542"/>
      <c r="B208" s="28" t="s">
        <v>60</v>
      </c>
      <c r="C208" s="414"/>
      <c r="D208" s="30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11"/>
      <c r="P208" s="426"/>
      <c r="Q208" s="312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313"/>
      <c r="AC208" s="9"/>
      <c r="AD208" s="314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313"/>
      <c r="AP208" s="315">
        <v>40909</v>
      </c>
      <c r="AQ208" s="316">
        <v>40940</v>
      </c>
      <c r="AR208" s="315">
        <v>40969</v>
      </c>
      <c r="AS208" s="316">
        <v>41000</v>
      </c>
      <c r="AT208" s="315">
        <v>41030</v>
      </c>
      <c r="AU208" s="316">
        <v>41061</v>
      </c>
      <c r="AV208" s="315">
        <v>41091</v>
      </c>
      <c r="AW208" s="316">
        <v>41122</v>
      </c>
      <c r="AX208" s="316">
        <v>41153</v>
      </c>
      <c r="AY208" s="316">
        <v>41183</v>
      </c>
      <c r="AZ208" s="316">
        <v>41214</v>
      </c>
      <c r="BA208" s="316">
        <v>41244</v>
      </c>
      <c r="BB208" s="317">
        <v>41275</v>
      </c>
      <c r="BC208" s="316">
        <v>41306</v>
      </c>
      <c r="BD208" s="316">
        <v>41334</v>
      </c>
      <c r="BE208" s="316">
        <v>41365</v>
      </c>
      <c r="BF208" s="316">
        <v>41395</v>
      </c>
      <c r="BG208" s="316">
        <v>41426</v>
      </c>
      <c r="BH208" s="316">
        <v>41456</v>
      </c>
      <c r="BI208" s="316">
        <v>41487</v>
      </c>
      <c r="BJ208" s="316">
        <v>41518</v>
      </c>
      <c r="BK208" s="316">
        <v>41548</v>
      </c>
      <c r="BL208" s="316">
        <v>41579</v>
      </c>
      <c r="BM208" s="429">
        <v>41609</v>
      </c>
      <c r="BN208" s="451"/>
      <c r="BO208" s="317">
        <v>41640</v>
      </c>
      <c r="BP208" s="316">
        <v>41671</v>
      </c>
      <c r="BQ208" s="316">
        <v>41699</v>
      </c>
      <c r="BR208" s="316">
        <v>41730</v>
      </c>
      <c r="BS208" s="316">
        <v>41760</v>
      </c>
      <c r="BT208" s="316">
        <v>41791</v>
      </c>
      <c r="BU208" s="316">
        <v>41821</v>
      </c>
      <c r="BV208" s="316">
        <v>41852</v>
      </c>
      <c r="BW208" s="315"/>
      <c r="BX208" s="315"/>
      <c r="BY208" s="315"/>
      <c r="BZ208" s="437"/>
      <c r="CA208" s="570"/>
      <c r="CB208" s="430"/>
      <c r="CC208" s="315"/>
      <c r="CD208" s="315"/>
      <c r="CE208" s="315"/>
      <c r="CF208" s="315"/>
      <c r="CG208" s="315"/>
      <c r="CH208" s="315"/>
      <c r="CI208" s="315"/>
      <c r="CJ208" s="315"/>
      <c r="CK208" s="315"/>
      <c r="CL208" s="315"/>
      <c r="CM208" s="437"/>
      <c r="CN208" s="570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315"/>
      <c r="CZ208" s="315"/>
      <c r="DA208" s="570"/>
      <c r="DB208" s="579"/>
      <c r="DC208" s="120"/>
      <c r="DD208" s="398"/>
      <c r="DE208" s="360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</row>
    <row r="209" spans="1:132" s="38" customFormat="1" ht="20.100000000000001" customHeight="1" thickBot="1" x14ac:dyDescent="0.3">
      <c r="A209" s="542"/>
      <c r="B209" s="637" t="s">
        <v>49</v>
      </c>
      <c r="C209" s="654"/>
      <c r="D209" s="101">
        <f t="shared" ref="D209:BP209" si="192">SUM(D210:D212)</f>
        <v>3844.3602825300004</v>
      </c>
      <c r="E209" s="24">
        <f t="shared" si="192"/>
        <v>3486.19452697</v>
      </c>
      <c r="F209" s="24">
        <f t="shared" si="192"/>
        <v>3910.2526416600003</v>
      </c>
      <c r="G209" s="24">
        <f t="shared" si="192"/>
        <v>3983.71065172</v>
      </c>
      <c r="H209" s="24">
        <f t="shared" si="192"/>
        <v>3640.9952158400001</v>
      </c>
      <c r="I209" s="24">
        <f t="shared" si="192"/>
        <v>3858.9726897</v>
      </c>
      <c r="J209" s="24">
        <f t="shared" si="192"/>
        <v>4108.8802667</v>
      </c>
      <c r="K209" s="24">
        <f t="shared" si="192"/>
        <v>3888.5557145700004</v>
      </c>
      <c r="L209" s="24">
        <f t="shared" si="192"/>
        <v>4425.3230260199998</v>
      </c>
      <c r="M209" s="24">
        <f t="shared" si="192"/>
        <v>4668.7771934399998</v>
      </c>
      <c r="N209" s="24">
        <f t="shared" si="192"/>
        <v>4392.0750246000007</v>
      </c>
      <c r="O209" s="102">
        <f t="shared" si="192"/>
        <v>5305.3788000499999</v>
      </c>
      <c r="P209" s="24">
        <f t="shared" si="192"/>
        <v>49513.476033799998</v>
      </c>
      <c r="Q209" s="101">
        <f t="shared" si="192"/>
        <v>3942.6046813400003</v>
      </c>
      <c r="R209" s="24">
        <f t="shared" si="192"/>
        <v>3724.3562629400003</v>
      </c>
      <c r="S209" s="24">
        <f t="shared" si="192"/>
        <v>4764.4867709700002</v>
      </c>
      <c r="T209" s="24">
        <f t="shared" si="192"/>
        <v>4338.1262761899998</v>
      </c>
      <c r="U209" s="24">
        <f t="shared" si="192"/>
        <v>4189.3359614000001</v>
      </c>
      <c r="V209" s="24">
        <f t="shared" si="192"/>
        <v>4137.31866137</v>
      </c>
      <c r="W209" s="24">
        <f t="shared" si="192"/>
        <v>4122.8429933899997</v>
      </c>
      <c r="X209" s="24">
        <f t="shared" si="192"/>
        <v>4481.8160501399998</v>
      </c>
      <c r="Y209" s="24">
        <f t="shared" si="192"/>
        <v>4692.7963618800004</v>
      </c>
      <c r="Z209" s="24">
        <f t="shared" si="192"/>
        <v>4588.5951585700004</v>
      </c>
      <c r="AA209" s="24">
        <f t="shared" si="192"/>
        <v>4727.3836349100002</v>
      </c>
      <c r="AB209" s="102">
        <f t="shared" si="192"/>
        <v>6270.3457984200004</v>
      </c>
      <c r="AC209" s="24">
        <f t="shared" si="192"/>
        <v>53980.008611520003</v>
      </c>
      <c r="AD209" s="101">
        <f t="shared" si="192"/>
        <v>4626.3805682700004</v>
      </c>
      <c r="AE209" s="24">
        <f t="shared" si="192"/>
        <v>4983.7037740999995</v>
      </c>
      <c r="AF209" s="24">
        <f t="shared" si="192"/>
        <v>5522.7572527600005</v>
      </c>
      <c r="AG209" s="24">
        <f t="shared" si="192"/>
        <v>5230.7055551499998</v>
      </c>
      <c r="AH209" s="24">
        <f t="shared" si="192"/>
        <v>5711.8677845499997</v>
      </c>
      <c r="AI209" s="24">
        <f t="shared" si="192"/>
        <v>5356.4636704500008</v>
      </c>
      <c r="AJ209" s="24">
        <f t="shared" si="192"/>
        <v>6452.479788900001</v>
      </c>
      <c r="AK209" s="24">
        <f t="shared" si="192"/>
        <v>5708.3379421600002</v>
      </c>
      <c r="AL209" s="24">
        <f t="shared" si="192"/>
        <v>5699.0585548199997</v>
      </c>
      <c r="AM209" s="24">
        <f t="shared" si="192"/>
        <v>5399.1159766400006</v>
      </c>
      <c r="AN209" s="24">
        <f t="shared" si="192"/>
        <v>5152.4091880799997</v>
      </c>
      <c r="AO209" s="102">
        <f t="shared" si="192"/>
        <v>6852.2382316900002</v>
      </c>
      <c r="AP209" s="24">
        <f t="shared" si="192"/>
        <v>5671.8979370999996</v>
      </c>
      <c r="AQ209" s="24">
        <f t="shared" si="192"/>
        <v>4643.1292438399996</v>
      </c>
      <c r="AR209" s="24">
        <f t="shared" si="192"/>
        <v>5619.9325921499994</v>
      </c>
      <c r="AS209" s="24">
        <f t="shared" si="192"/>
        <v>5698.6080665199997</v>
      </c>
      <c r="AT209" s="24">
        <f t="shared" si="192"/>
        <v>6036.9372201999995</v>
      </c>
      <c r="AU209" s="24">
        <f t="shared" si="192"/>
        <v>5057.6399056400005</v>
      </c>
      <c r="AV209" s="24">
        <f t="shared" si="192"/>
        <v>6532.6236455400003</v>
      </c>
      <c r="AW209" s="24">
        <f t="shared" si="192"/>
        <v>6413.2653283100008</v>
      </c>
      <c r="AX209" s="24">
        <f t="shared" si="192"/>
        <v>5477.2064674499998</v>
      </c>
      <c r="AY209" s="24">
        <f t="shared" si="192"/>
        <v>6714.30961045</v>
      </c>
      <c r="AZ209" s="24">
        <f t="shared" si="192"/>
        <v>6032.0932708099999</v>
      </c>
      <c r="BA209" s="24">
        <f t="shared" si="192"/>
        <v>7750.4135320500009</v>
      </c>
      <c r="BB209" s="101">
        <f t="shared" si="192"/>
        <v>6659.8447804699999</v>
      </c>
      <c r="BC209" s="24">
        <f t="shared" si="192"/>
        <v>4944.0422155000006</v>
      </c>
      <c r="BD209" s="24">
        <f t="shared" si="192"/>
        <v>5727.7919160499996</v>
      </c>
      <c r="BE209" s="24">
        <f t="shared" si="192"/>
        <v>6855.2450791999991</v>
      </c>
      <c r="BF209" s="24">
        <f t="shared" si="192"/>
        <v>6058.1990774099995</v>
      </c>
      <c r="BG209" s="24">
        <f t="shared" si="192"/>
        <v>5563.5050787600003</v>
      </c>
      <c r="BH209" s="24">
        <f t="shared" si="192"/>
        <v>6457.55279479</v>
      </c>
      <c r="BI209" s="24">
        <f t="shared" si="192"/>
        <v>5983.9548035999997</v>
      </c>
      <c r="BJ209" s="24">
        <f t="shared" si="192"/>
        <v>5979.5972749100001</v>
      </c>
      <c r="BK209" s="24">
        <f t="shared" si="192"/>
        <v>6787.6908709400004</v>
      </c>
      <c r="BL209" s="24">
        <f t="shared" si="192"/>
        <v>6177.7909012499995</v>
      </c>
      <c r="BM209" s="102">
        <f t="shared" si="192"/>
        <v>8408.4662955499989</v>
      </c>
      <c r="BN209" s="23">
        <f>SUM(BB209:BM209)</f>
        <v>75603.681088429992</v>
      </c>
      <c r="BO209" s="101">
        <f t="shared" si="192"/>
        <v>6766.6438369900006</v>
      </c>
      <c r="BP209" s="24">
        <f t="shared" si="192"/>
        <v>5615.2124845799999</v>
      </c>
      <c r="BQ209" s="24">
        <f t="shared" ref="BQ209:BY209" si="193">SUM(BQ210:BQ212)</f>
        <v>5812.0283637099992</v>
      </c>
      <c r="BR209" s="24">
        <f t="shared" si="193"/>
        <v>7069.44850976</v>
      </c>
      <c r="BS209" s="24">
        <f t="shared" si="193"/>
        <v>6467.8529922400003</v>
      </c>
      <c r="BT209" s="24">
        <f t="shared" si="193"/>
        <v>5808.4242154499998</v>
      </c>
      <c r="BU209" s="24">
        <f t="shared" si="193"/>
        <v>8298.9133952000011</v>
      </c>
      <c r="BV209" s="24">
        <f t="shared" si="193"/>
        <v>6650.3570894599998</v>
      </c>
      <c r="BW209" s="24">
        <f t="shared" si="193"/>
        <v>6761.8761395399997</v>
      </c>
      <c r="BX209" s="24">
        <f t="shared" si="193"/>
        <v>7529.3402428999998</v>
      </c>
      <c r="BY209" s="24">
        <f t="shared" si="193"/>
        <v>6313.1166184899994</v>
      </c>
      <c r="BZ209" s="102">
        <f t="shared" ref="BZ209:CL209" si="194">SUM(BZ210:BZ212)</f>
        <v>8853.4783261199991</v>
      </c>
      <c r="CA209" s="25">
        <f>SUM(BO209:BZ209)</f>
        <v>81946.692214440001</v>
      </c>
      <c r="CB209" s="101">
        <f t="shared" si="194"/>
        <v>6596.3446734300005</v>
      </c>
      <c r="CC209" s="24">
        <f t="shared" si="194"/>
        <v>5228.4228063299997</v>
      </c>
      <c r="CD209" s="24">
        <f t="shared" si="194"/>
        <v>6614.9200531500001</v>
      </c>
      <c r="CE209" s="24">
        <f t="shared" si="194"/>
        <v>7492.6957562599991</v>
      </c>
      <c r="CF209" s="24">
        <f t="shared" si="194"/>
        <v>6402.8919354399995</v>
      </c>
      <c r="CG209" s="24">
        <f t="shared" ref="CG209:CH209" si="195">SUM(CG210:CG212)</f>
        <v>6645.3449047599997</v>
      </c>
      <c r="CH209" s="24">
        <f t="shared" si="195"/>
        <v>6334.9233422200004</v>
      </c>
      <c r="CI209" s="24">
        <f t="shared" si="194"/>
        <v>5926.3813839499999</v>
      </c>
      <c r="CJ209" s="24">
        <f t="shared" si="194"/>
        <v>6234.2657743700001</v>
      </c>
      <c r="CK209" s="24">
        <f t="shared" si="194"/>
        <v>6819.5506255699993</v>
      </c>
      <c r="CL209" s="24">
        <f t="shared" si="194"/>
        <v>6144.8676103200005</v>
      </c>
      <c r="CM209" s="102">
        <f t="shared" ref="CM209:DA209" si="196">SUM(CM210:CM212)</f>
        <v>9281.2980494900003</v>
      </c>
      <c r="CN209" s="23">
        <f>SUM(CB209:CM209)</f>
        <v>79721.90691528999</v>
      </c>
      <c r="CO209" s="24">
        <f t="shared" si="196"/>
        <v>6062.9676833200001</v>
      </c>
      <c r="CP209" s="24">
        <f t="shared" si="196"/>
        <v>5509.9389737900001</v>
      </c>
      <c r="CQ209" s="24">
        <f t="shared" si="196"/>
        <v>6408.7930660800002</v>
      </c>
      <c r="CR209" s="24">
        <f t="shared" si="196"/>
        <v>6801.4414083900001</v>
      </c>
      <c r="CS209" s="24">
        <f t="shared" si="196"/>
        <v>6410.4396427000001</v>
      </c>
      <c r="CT209" s="24">
        <f t="shared" si="196"/>
        <v>6476.0578746900001</v>
      </c>
      <c r="CU209" s="24">
        <f t="shared" si="196"/>
        <v>5928.2949617100003</v>
      </c>
      <c r="CV209" s="24">
        <f t="shared" si="196"/>
        <v>6382.4153620399993</v>
      </c>
      <c r="CW209" s="24">
        <f t="shared" si="196"/>
        <v>6149.5885171</v>
      </c>
      <c r="CX209" s="24">
        <f t="shared" si="196"/>
        <v>5990.0971402799996</v>
      </c>
      <c r="CY209" s="24">
        <f t="shared" si="196"/>
        <v>6205.1945416400013</v>
      </c>
      <c r="CZ209" s="24">
        <f t="shared" si="196"/>
        <v>7743.5521639399994</v>
      </c>
      <c r="DA209" s="23">
        <f t="shared" si="196"/>
        <v>5635.8658635299998</v>
      </c>
      <c r="DB209" s="101">
        <f t="shared" si="104"/>
        <v>6596.3446734300005</v>
      </c>
      <c r="DC209" s="24">
        <f t="shared" si="105"/>
        <v>6062.9676833200001</v>
      </c>
      <c r="DD209" s="102">
        <f t="shared" si="106"/>
        <v>5635.8658635299998</v>
      </c>
      <c r="DE209" s="361">
        <f t="shared" si="191"/>
        <v>-7.0444350373994542</v>
      </c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  <c r="DZ209" s="233"/>
      <c r="EA209" s="233"/>
      <c r="EB209" s="233"/>
    </row>
    <row r="210" spans="1:132" ht="20.100000000000001" customHeight="1" x14ac:dyDescent="0.25">
      <c r="A210" s="542"/>
      <c r="B210" s="286" t="s">
        <v>36</v>
      </c>
      <c r="C210" s="416"/>
      <c r="D210" s="52">
        <v>2704.2727363600002</v>
      </c>
      <c r="E210" s="26">
        <v>2450.09060206</v>
      </c>
      <c r="F210" s="26">
        <v>2846.1494643400001</v>
      </c>
      <c r="G210" s="26">
        <v>2753.3242117899999</v>
      </c>
      <c r="H210" s="26">
        <v>2619.8976497899998</v>
      </c>
      <c r="I210" s="26">
        <v>2651.7422641100002</v>
      </c>
      <c r="J210" s="26">
        <v>2933.6485753100001</v>
      </c>
      <c r="K210" s="26">
        <v>2758.3608585900001</v>
      </c>
      <c r="L210" s="26">
        <v>3222.1161796599999</v>
      </c>
      <c r="M210" s="26">
        <v>3306.57579992</v>
      </c>
      <c r="N210" s="26">
        <v>3051.1638513400003</v>
      </c>
      <c r="O210" s="76">
        <v>3583.81115778</v>
      </c>
      <c r="P210" s="111">
        <v>34881.153351050001</v>
      </c>
      <c r="Q210" s="45">
        <v>2871.6216772100001</v>
      </c>
      <c r="R210" s="31">
        <v>2799.1190035900004</v>
      </c>
      <c r="S210" s="31">
        <v>3608.7582450500004</v>
      </c>
      <c r="T210" s="31">
        <v>3237.2076050999999</v>
      </c>
      <c r="U210" s="31">
        <v>3004.8384983600004</v>
      </c>
      <c r="V210" s="31">
        <v>3299.9479305899999</v>
      </c>
      <c r="W210" s="31">
        <v>3287.0122201999998</v>
      </c>
      <c r="X210" s="31">
        <v>3466.5254378300001</v>
      </c>
      <c r="Y210" s="31">
        <v>3658.5373609499998</v>
      </c>
      <c r="Z210" s="31">
        <v>3627.4430324800001</v>
      </c>
      <c r="AA210" s="31">
        <v>3643.7891665900001</v>
      </c>
      <c r="AB210" s="160">
        <v>4304.9127265200004</v>
      </c>
      <c r="AC210" s="111">
        <v>40809.712904470005</v>
      </c>
      <c r="AD210" s="52">
        <v>3596.9744800900003</v>
      </c>
      <c r="AE210" s="26">
        <v>3831.4284025399998</v>
      </c>
      <c r="AF210" s="26">
        <v>4252.4174538300003</v>
      </c>
      <c r="AG210" s="26">
        <v>4151.8009689099999</v>
      </c>
      <c r="AH210" s="26">
        <v>4456.8379858199996</v>
      </c>
      <c r="AI210" s="26">
        <v>4178.0590182800006</v>
      </c>
      <c r="AJ210" s="26">
        <v>4615.6950155100003</v>
      </c>
      <c r="AK210" s="26">
        <v>4281.90336639</v>
      </c>
      <c r="AL210" s="26">
        <v>4330.5834237999998</v>
      </c>
      <c r="AM210" s="26">
        <v>3975.33848089</v>
      </c>
      <c r="AN210" s="26">
        <v>3934.4837325999997</v>
      </c>
      <c r="AO210" s="76">
        <v>4748.2051259</v>
      </c>
      <c r="AP210" s="31">
        <v>4216.08052391</v>
      </c>
      <c r="AQ210" s="31">
        <v>3605.1508649899997</v>
      </c>
      <c r="AR210" s="31">
        <v>4265.6164113300001</v>
      </c>
      <c r="AS210" s="31">
        <v>4266.8703065099999</v>
      </c>
      <c r="AT210" s="31">
        <v>4617.2962608500002</v>
      </c>
      <c r="AU210" s="31">
        <v>3741.2234930300001</v>
      </c>
      <c r="AV210" s="31">
        <v>4644.4769675100006</v>
      </c>
      <c r="AW210" s="31">
        <v>4941.1675200500003</v>
      </c>
      <c r="AX210" s="31">
        <v>4085.8709032600004</v>
      </c>
      <c r="AY210" s="31">
        <v>4979.68749923</v>
      </c>
      <c r="AZ210" s="31">
        <v>4536.2860582200001</v>
      </c>
      <c r="BA210" s="31">
        <v>4977.7942688800003</v>
      </c>
      <c r="BB210" s="52">
        <v>4864.0070425699996</v>
      </c>
      <c r="BC210" s="26">
        <v>3801.5984368899999</v>
      </c>
      <c r="BD210" s="26">
        <v>4085.3701500000002</v>
      </c>
      <c r="BE210" s="26">
        <v>4984.2992660800001</v>
      </c>
      <c r="BF210" s="26">
        <v>4550.8012742600004</v>
      </c>
      <c r="BG210" s="26">
        <v>4136.8157342600007</v>
      </c>
      <c r="BH210" s="26">
        <v>4684.14370762</v>
      </c>
      <c r="BI210" s="26">
        <v>4374.2258053800006</v>
      </c>
      <c r="BJ210" s="26">
        <v>4350.3311496300003</v>
      </c>
      <c r="BK210" s="26">
        <v>4912.9388802700005</v>
      </c>
      <c r="BL210" s="26">
        <v>4348.9133432899998</v>
      </c>
      <c r="BM210" s="76">
        <v>5314.0579453999999</v>
      </c>
      <c r="BN210" s="449">
        <f>SUM(BB210:BM210)</f>
        <v>54407.502735650007</v>
      </c>
      <c r="BO210" s="52">
        <v>4754.6722100200004</v>
      </c>
      <c r="BP210" s="26">
        <v>4165.0945804399998</v>
      </c>
      <c r="BQ210" s="26">
        <v>4520.1385625299999</v>
      </c>
      <c r="BR210" s="26">
        <v>5320.7420679099996</v>
      </c>
      <c r="BS210" s="26">
        <v>4983.9661588999998</v>
      </c>
      <c r="BT210" s="26">
        <v>4375.31129134</v>
      </c>
      <c r="BU210" s="26">
        <v>6620.7194856800006</v>
      </c>
      <c r="BV210" s="26">
        <v>4352.5931923400003</v>
      </c>
      <c r="BW210" s="98">
        <v>4974.5366557799998</v>
      </c>
      <c r="BX210" s="98">
        <v>5403.5522455800001</v>
      </c>
      <c r="BY210" s="98">
        <v>4486.7816060499999</v>
      </c>
      <c r="BZ210" s="243">
        <v>5757.2243553199996</v>
      </c>
      <c r="CA210" s="571">
        <f>SUM(BO210:BZ210)</f>
        <v>59715.332411889998</v>
      </c>
      <c r="CB210" s="138">
        <v>4777.3009260500003</v>
      </c>
      <c r="CC210" s="98">
        <v>4013.3280486599997</v>
      </c>
      <c r="CD210" s="98">
        <v>4833.6678401199997</v>
      </c>
      <c r="CE210" s="98">
        <v>5460.6109716899991</v>
      </c>
      <c r="CF210" s="98">
        <v>4749.2318952899996</v>
      </c>
      <c r="CG210" s="98">
        <v>4984.0589481699999</v>
      </c>
      <c r="CH210" s="98">
        <v>4696.4306120399997</v>
      </c>
      <c r="CI210" s="98">
        <v>4422.4202699899997</v>
      </c>
      <c r="CJ210" s="98">
        <v>4552.2345322900001</v>
      </c>
      <c r="CK210" s="98">
        <v>4953.2394885799995</v>
      </c>
      <c r="CL210" s="98">
        <v>4675.7538101700002</v>
      </c>
      <c r="CM210" s="243">
        <v>5967.2397903599995</v>
      </c>
      <c r="CN210" s="439">
        <f>SUM(CB210:CM210)</f>
        <v>58085.517133409994</v>
      </c>
      <c r="CO210" s="98">
        <v>4551.7889395000002</v>
      </c>
      <c r="CP210" s="98">
        <v>4313.7278796999999</v>
      </c>
      <c r="CQ210" s="98">
        <v>4617.67836334</v>
      </c>
      <c r="CR210" s="98">
        <v>5308.22632608</v>
      </c>
      <c r="CS210" s="98">
        <v>4907.8350017399998</v>
      </c>
      <c r="CT210" s="98">
        <v>4874.0957504500002</v>
      </c>
      <c r="CU210" s="98">
        <v>4333.1714648999996</v>
      </c>
      <c r="CV210" s="98">
        <v>4791.9407597299996</v>
      </c>
      <c r="CW210" s="98">
        <v>4501.9810317000001</v>
      </c>
      <c r="CX210" s="98">
        <v>4303.4503618299996</v>
      </c>
      <c r="CY210" s="98">
        <v>4649.2344303100008</v>
      </c>
      <c r="CZ210" s="98">
        <v>5231.6173061499994</v>
      </c>
      <c r="DA210" s="439">
        <v>4323.6907485900001</v>
      </c>
      <c r="DB210" s="554">
        <f t="shared" si="104"/>
        <v>4777.3009260500003</v>
      </c>
      <c r="DC210" s="111">
        <f t="shared" si="105"/>
        <v>4551.7889395000002</v>
      </c>
      <c r="DD210" s="248">
        <f t="shared" si="106"/>
        <v>4323.6907485900001</v>
      </c>
      <c r="DE210" s="362">
        <f t="shared" si="191"/>
        <v>-5.0111767909664096</v>
      </c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  <c r="DX210" s="233"/>
      <c r="DY210" s="233"/>
      <c r="DZ210" s="233"/>
      <c r="EA210" s="233"/>
      <c r="EB210" s="233"/>
    </row>
    <row r="211" spans="1:132" ht="20.100000000000001" customHeight="1" x14ac:dyDescent="0.25">
      <c r="A211" s="542"/>
      <c r="B211" s="59" t="s">
        <v>37</v>
      </c>
      <c r="C211" s="13"/>
      <c r="D211" s="52">
        <v>743.34899952000001</v>
      </c>
      <c r="E211" s="26">
        <v>551.86034308000001</v>
      </c>
      <c r="F211" s="26">
        <v>620.49535205999996</v>
      </c>
      <c r="G211" s="26">
        <v>641.17728482000007</v>
      </c>
      <c r="H211" s="26">
        <v>590.86667695000006</v>
      </c>
      <c r="I211" s="26">
        <v>629.56897638999999</v>
      </c>
      <c r="J211" s="26">
        <v>682.99584594000009</v>
      </c>
      <c r="K211" s="26">
        <v>600.95522884000002</v>
      </c>
      <c r="L211" s="26">
        <v>657.70655549000003</v>
      </c>
      <c r="M211" s="26">
        <v>823.34001250999995</v>
      </c>
      <c r="N211" s="26">
        <v>869.47097371000007</v>
      </c>
      <c r="O211" s="76">
        <v>1182.80208305</v>
      </c>
      <c r="P211" s="80">
        <v>8594.5883323599992</v>
      </c>
      <c r="Q211" s="52">
        <v>722.36401263000005</v>
      </c>
      <c r="R211" s="26">
        <v>497.35122699999999</v>
      </c>
      <c r="S211" s="26">
        <v>739.22564266999996</v>
      </c>
      <c r="T211" s="26">
        <v>670.0609188200001</v>
      </c>
      <c r="U211" s="26">
        <v>724.47100389000002</v>
      </c>
      <c r="V211" s="26">
        <v>436.76943949999998</v>
      </c>
      <c r="W211" s="26">
        <v>510.45960599</v>
      </c>
      <c r="X211" s="26">
        <v>661.41017644999999</v>
      </c>
      <c r="Y211" s="26">
        <v>591.73238212000001</v>
      </c>
      <c r="Z211" s="26">
        <v>636.64765629999999</v>
      </c>
      <c r="AA211" s="26">
        <v>742.34120826999992</v>
      </c>
      <c r="AB211" s="161">
        <v>1372.4986506600001</v>
      </c>
      <c r="AC211" s="80">
        <v>8305.3319242999987</v>
      </c>
      <c r="AD211" s="52">
        <v>723.07389824999996</v>
      </c>
      <c r="AE211" s="26">
        <v>657.8731679199999</v>
      </c>
      <c r="AF211" s="26">
        <v>696.42069871000001</v>
      </c>
      <c r="AG211" s="26">
        <v>644.66106754999998</v>
      </c>
      <c r="AH211" s="26">
        <v>699.69991877999996</v>
      </c>
      <c r="AI211" s="26">
        <v>689.26763538</v>
      </c>
      <c r="AJ211" s="26">
        <v>894.86092960000008</v>
      </c>
      <c r="AK211" s="26">
        <v>894.30809276000002</v>
      </c>
      <c r="AL211" s="26">
        <v>905.54445955999995</v>
      </c>
      <c r="AM211" s="26">
        <v>903.95431660999998</v>
      </c>
      <c r="AN211" s="26">
        <v>815.76523927999995</v>
      </c>
      <c r="AO211" s="76">
        <v>1598.8593762</v>
      </c>
      <c r="AP211" s="26">
        <v>912.59292260000007</v>
      </c>
      <c r="AQ211" s="26">
        <v>649.56583044000001</v>
      </c>
      <c r="AR211" s="26">
        <v>808.40303540000002</v>
      </c>
      <c r="AS211" s="26">
        <v>660.72257542</v>
      </c>
      <c r="AT211" s="26">
        <v>938.12368749999996</v>
      </c>
      <c r="AU211" s="26">
        <v>810.71077676000004</v>
      </c>
      <c r="AV211" s="26">
        <v>948.68603117999999</v>
      </c>
      <c r="AW211" s="26">
        <v>983.65331665999997</v>
      </c>
      <c r="AX211" s="26">
        <v>869.86681675</v>
      </c>
      <c r="AY211" s="26">
        <v>1084.5676165899999</v>
      </c>
      <c r="AZ211" s="26">
        <v>1047.4959149700001</v>
      </c>
      <c r="BA211" s="26">
        <v>2097.2363532700001</v>
      </c>
      <c r="BB211" s="52">
        <v>1245.0658316400002</v>
      </c>
      <c r="BC211" s="26">
        <v>729.56234826000002</v>
      </c>
      <c r="BD211" s="26">
        <v>942.08171433000007</v>
      </c>
      <c r="BE211" s="26">
        <v>1225.1938000599998</v>
      </c>
      <c r="BF211" s="26">
        <v>994.66714953999997</v>
      </c>
      <c r="BG211" s="26">
        <v>924.41446121000001</v>
      </c>
      <c r="BH211" s="26">
        <v>1127.25603815</v>
      </c>
      <c r="BI211" s="26">
        <v>1052.71837043</v>
      </c>
      <c r="BJ211" s="26">
        <v>1048.8910974099999</v>
      </c>
      <c r="BK211" s="26">
        <v>1219.5989604000001</v>
      </c>
      <c r="BL211" s="26">
        <v>1175.2773338</v>
      </c>
      <c r="BM211" s="76">
        <v>2436.21250663</v>
      </c>
      <c r="BN211" s="449">
        <f>SUM(BB211:BM211)</f>
        <v>14120.93961186</v>
      </c>
      <c r="BO211" s="52">
        <v>1549.1230235399998</v>
      </c>
      <c r="BP211" s="26">
        <v>995.90339767</v>
      </c>
      <c r="BQ211" s="26">
        <v>832.69680930999994</v>
      </c>
      <c r="BR211" s="26">
        <v>1103.16771943</v>
      </c>
      <c r="BS211" s="26">
        <v>983.54292969000005</v>
      </c>
      <c r="BT211" s="26">
        <v>920.62933267999995</v>
      </c>
      <c r="BU211" s="26">
        <v>1256.24933106</v>
      </c>
      <c r="BV211" s="26">
        <v>1148.88194856</v>
      </c>
      <c r="BW211" s="98">
        <v>1207.00140784</v>
      </c>
      <c r="BX211" s="98">
        <v>1488.12670368</v>
      </c>
      <c r="BY211" s="98">
        <v>1318.18928729</v>
      </c>
      <c r="BZ211" s="243">
        <v>2468.8930167399999</v>
      </c>
      <c r="CA211" s="439">
        <f t="shared" ref="CA211:CA212" si="197">SUM(BO211:BZ211)</f>
        <v>15272.404907490001</v>
      </c>
      <c r="CB211" s="138">
        <v>1184.9927853900001</v>
      </c>
      <c r="CC211" s="98">
        <v>796.86278252</v>
      </c>
      <c r="CD211" s="98">
        <v>1273.2687363099999</v>
      </c>
      <c r="CE211" s="98">
        <v>1362.7696635299999</v>
      </c>
      <c r="CF211" s="98">
        <v>1063.31140615</v>
      </c>
      <c r="CG211" s="98">
        <v>961.89268373000004</v>
      </c>
      <c r="CH211" s="98">
        <v>957.61743136000007</v>
      </c>
      <c r="CI211" s="98">
        <v>875.80243636</v>
      </c>
      <c r="CJ211" s="98">
        <v>1053.7487433700001</v>
      </c>
      <c r="CK211" s="98">
        <v>1209.58761392</v>
      </c>
      <c r="CL211" s="98">
        <v>919.28658833000009</v>
      </c>
      <c r="CM211" s="243">
        <v>2489.1770913099999</v>
      </c>
      <c r="CN211" s="439">
        <f t="shared" ref="CN211:CN212" si="198">SUM(CB211:CM211)</f>
        <v>14148.317962280002</v>
      </c>
      <c r="CO211" s="98">
        <v>836.88344305999999</v>
      </c>
      <c r="CP211" s="98">
        <v>685.99362267999993</v>
      </c>
      <c r="CQ211" s="98">
        <v>1073.7041565700001</v>
      </c>
      <c r="CR211" s="98">
        <v>951.41904602</v>
      </c>
      <c r="CS211" s="98">
        <v>850.07370436999997</v>
      </c>
      <c r="CT211" s="98">
        <v>958.18355265000002</v>
      </c>
      <c r="CU211" s="98">
        <v>959.76068062000002</v>
      </c>
      <c r="CV211" s="98">
        <v>961.35078800999997</v>
      </c>
      <c r="CW211" s="98">
        <v>1013.01906436</v>
      </c>
      <c r="CX211" s="98">
        <v>1048.3196423700001</v>
      </c>
      <c r="CY211" s="98">
        <v>1002.66733363</v>
      </c>
      <c r="CZ211" s="98">
        <v>1827.2195566400001</v>
      </c>
      <c r="DA211" s="439">
        <v>769.76160619000007</v>
      </c>
      <c r="DB211" s="555">
        <f t="shared" si="104"/>
        <v>1184.9927853900001</v>
      </c>
      <c r="DC211" s="80">
        <f t="shared" si="105"/>
        <v>836.88344305999999</v>
      </c>
      <c r="DD211" s="27">
        <f t="shared" si="106"/>
        <v>769.76160619000007</v>
      </c>
      <c r="DE211" s="359">
        <f t="shared" si="191"/>
        <v>-8.0204522417810171</v>
      </c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  <c r="DX211" s="233"/>
      <c r="DY211" s="233"/>
      <c r="DZ211" s="233"/>
      <c r="EA211" s="233"/>
      <c r="EB211" s="233"/>
    </row>
    <row r="212" spans="1:132" ht="20.100000000000001" customHeight="1" thickBot="1" x14ac:dyDescent="0.3">
      <c r="A212" s="542"/>
      <c r="B212" s="59" t="s">
        <v>38</v>
      </c>
      <c r="C212" s="13"/>
      <c r="D212" s="52">
        <v>396.73854664999999</v>
      </c>
      <c r="E212" s="26">
        <v>484.24358182999998</v>
      </c>
      <c r="F212" s="26">
        <v>443.60782525999997</v>
      </c>
      <c r="G212" s="26">
        <v>589.20915510999998</v>
      </c>
      <c r="H212" s="26">
        <v>430.23088910000001</v>
      </c>
      <c r="I212" s="26">
        <v>577.66144919999999</v>
      </c>
      <c r="J212" s="26">
        <v>492.23584545</v>
      </c>
      <c r="K212" s="26">
        <v>529.23962714000004</v>
      </c>
      <c r="L212" s="26">
        <v>545.50029086999996</v>
      </c>
      <c r="M212" s="26">
        <v>538.86138100999995</v>
      </c>
      <c r="N212" s="26">
        <v>471.44019954999999</v>
      </c>
      <c r="O212" s="76">
        <v>538.76555922</v>
      </c>
      <c r="P212" s="80">
        <v>6037.7343503899992</v>
      </c>
      <c r="Q212" s="46">
        <v>348.61899149999999</v>
      </c>
      <c r="R212" s="32">
        <v>427.88603235000005</v>
      </c>
      <c r="S212" s="32">
        <v>416.50288325000002</v>
      </c>
      <c r="T212" s="32">
        <v>430.85775226999999</v>
      </c>
      <c r="U212" s="32">
        <v>460.02645914999999</v>
      </c>
      <c r="V212" s="32">
        <v>400.60129128</v>
      </c>
      <c r="W212" s="32">
        <v>325.3711672</v>
      </c>
      <c r="X212" s="32">
        <v>353.88043586000003</v>
      </c>
      <c r="Y212" s="32">
        <v>442.52661881</v>
      </c>
      <c r="Z212" s="32">
        <v>324.50446979000003</v>
      </c>
      <c r="AA212" s="32">
        <v>341.25326004999999</v>
      </c>
      <c r="AB212" s="64">
        <v>592.93442124000001</v>
      </c>
      <c r="AC212" s="24">
        <v>4864.9637827500001</v>
      </c>
      <c r="AD212" s="52">
        <v>306.33218993000003</v>
      </c>
      <c r="AE212" s="26">
        <v>494.40220363999998</v>
      </c>
      <c r="AF212" s="26">
        <v>573.91910022000002</v>
      </c>
      <c r="AG212" s="26">
        <v>434.24351868999997</v>
      </c>
      <c r="AH212" s="26">
        <v>555.32987995000008</v>
      </c>
      <c r="AI212" s="26">
        <v>489.13701679000002</v>
      </c>
      <c r="AJ212" s="26">
        <v>941.92384378999998</v>
      </c>
      <c r="AK212" s="26">
        <v>532.12648301000002</v>
      </c>
      <c r="AL212" s="26">
        <v>462.93067145999999</v>
      </c>
      <c r="AM212" s="26">
        <v>519.82317913999998</v>
      </c>
      <c r="AN212" s="26">
        <v>402.16021619999998</v>
      </c>
      <c r="AO212" s="76">
        <v>505.17372958999999</v>
      </c>
      <c r="AP212" s="32">
        <v>543.22449059000007</v>
      </c>
      <c r="AQ212" s="32">
        <v>388.41254841</v>
      </c>
      <c r="AR212" s="32">
        <v>545.91314541999998</v>
      </c>
      <c r="AS212" s="32">
        <v>771.01518458999999</v>
      </c>
      <c r="AT212" s="32">
        <v>481.51727185000004</v>
      </c>
      <c r="AU212" s="32">
        <v>505.70563585000002</v>
      </c>
      <c r="AV212" s="32">
        <v>939.46064684999999</v>
      </c>
      <c r="AW212" s="32">
        <v>488.44449160000005</v>
      </c>
      <c r="AX212" s="32">
        <v>521.46874744000002</v>
      </c>
      <c r="AY212" s="32">
        <v>650.05449463000002</v>
      </c>
      <c r="AZ212" s="32">
        <v>448.31129762</v>
      </c>
      <c r="BA212" s="32">
        <v>675.38290989999996</v>
      </c>
      <c r="BB212" s="46">
        <v>550.77190626000004</v>
      </c>
      <c r="BC212" s="26">
        <v>412.88143035000002</v>
      </c>
      <c r="BD212" s="26">
        <v>700.34005172000002</v>
      </c>
      <c r="BE212" s="26">
        <v>645.75201305999997</v>
      </c>
      <c r="BF212" s="26">
        <v>512.73065360999999</v>
      </c>
      <c r="BG212" s="26">
        <v>502.27488329000005</v>
      </c>
      <c r="BH212" s="26">
        <v>646.15304902000003</v>
      </c>
      <c r="BI212" s="26">
        <v>557.01062778999994</v>
      </c>
      <c r="BJ212" s="26">
        <v>580.37502787000005</v>
      </c>
      <c r="BK212" s="26">
        <v>655.15303026999993</v>
      </c>
      <c r="BL212" s="26">
        <v>653.60022415999993</v>
      </c>
      <c r="BM212" s="76">
        <v>658.19584351999993</v>
      </c>
      <c r="BN212" s="449">
        <f>SUM(BB212:BM212)</f>
        <v>7075.2387409200001</v>
      </c>
      <c r="BO212" s="46">
        <v>462.84860343000003</v>
      </c>
      <c r="BP212" s="32">
        <v>454.21450647</v>
      </c>
      <c r="BQ212" s="32">
        <v>459.19299187000001</v>
      </c>
      <c r="BR212" s="32">
        <v>645.53872242</v>
      </c>
      <c r="BS212" s="32">
        <v>500.34390364999996</v>
      </c>
      <c r="BT212" s="32">
        <v>512.48359143000005</v>
      </c>
      <c r="BU212" s="32">
        <v>421.94457846</v>
      </c>
      <c r="BV212" s="32">
        <v>1148.88194856</v>
      </c>
      <c r="BW212" s="246">
        <v>580.33807591999994</v>
      </c>
      <c r="BX212" s="246">
        <v>637.66129363999994</v>
      </c>
      <c r="BY212" s="246">
        <v>508.14572514999998</v>
      </c>
      <c r="BZ212" s="247">
        <v>627.36095405999993</v>
      </c>
      <c r="CA212" s="403">
        <f t="shared" si="197"/>
        <v>6958.9548950599992</v>
      </c>
      <c r="CB212" s="245">
        <v>634.05096199000002</v>
      </c>
      <c r="CC212" s="246">
        <v>418.23197514999998</v>
      </c>
      <c r="CD212" s="246">
        <v>507.98347672000006</v>
      </c>
      <c r="CE212" s="246">
        <v>669.31512104000001</v>
      </c>
      <c r="CF212" s="246">
        <v>590.34863399999995</v>
      </c>
      <c r="CG212" s="246">
        <v>699.39327286000002</v>
      </c>
      <c r="CH212" s="246">
        <v>680.87529882000001</v>
      </c>
      <c r="CI212" s="246">
        <v>628.15867760000003</v>
      </c>
      <c r="CJ212" s="246">
        <v>628.28249871000003</v>
      </c>
      <c r="CK212" s="246">
        <v>656.72352307000006</v>
      </c>
      <c r="CL212" s="246">
        <v>549.82721182</v>
      </c>
      <c r="CM212" s="247">
        <v>824.88116782000009</v>
      </c>
      <c r="CN212" s="439">
        <f t="shared" si="198"/>
        <v>7488.0718196000007</v>
      </c>
      <c r="CO212" s="246">
        <v>674.29530076000003</v>
      </c>
      <c r="CP212" s="246">
        <v>510.21747141000003</v>
      </c>
      <c r="CQ212" s="246">
        <v>717.41054616999998</v>
      </c>
      <c r="CR212" s="246">
        <v>541.79603628999996</v>
      </c>
      <c r="CS212" s="246">
        <v>652.53093659000001</v>
      </c>
      <c r="CT212" s="246">
        <v>643.77857159000007</v>
      </c>
      <c r="CU212" s="246">
        <v>635.3628161900001</v>
      </c>
      <c r="CV212" s="246">
        <v>629.12381429999994</v>
      </c>
      <c r="CW212" s="246">
        <v>634.58842103999996</v>
      </c>
      <c r="CX212" s="246">
        <v>638.32713608000006</v>
      </c>
      <c r="CY212" s="246">
        <v>553.2927777000001</v>
      </c>
      <c r="CZ212" s="246">
        <v>684.71530114999996</v>
      </c>
      <c r="DA212" s="403">
        <v>542.41350875000001</v>
      </c>
      <c r="DB212" s="101">
        <f t="shared" si="104"/>
        <v>634.05096199000002</v>
      </c>
      <c r="DC212" s="24">
        <f t="shared" si="105"/>
        <v>674.29530076000003</v>
      </c>
      <c r="DD212" s="102">
        <f t="shared" si="106"/>
        <v>542.41350875000001</v>
      </c>
      <c r="DE212" s="361">
        <f t="shared" si="191"/>
        <v>-19.558462273332722</v>
      </c>
      <c r="DG212" s="268"/>
      <c r="DH212" s="270"/>
    </row>
    <row r="213" spans="1:132" ht="20.100000000000001" customHeight="1" x14ac:dyDescent="0.25">
      <c r="A213" s="542"/>
      <c r="B213" s="28" t="s">
        <v>61</v>
      </c>
      <c r="C213" s="19"/>
      <c r="D213" s="45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134"/>
      <c r="P213" s="111"/>
      <c r="Q213" s="45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160"/>
      <c r="AC213" s="111"/>
      <c r="AD213" s="45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134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45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134"/>
      <c r="BN213" s="452"/>
      <c r="BO213" s="45"/>
      <c r="BP213" s="31"/>
      <c r="BQ213" s="31"/>
      <c r="BR213" s="31"/>
      <c r="BS213" s="31"/>
      <c r="BT213" s="31"/>
      <c r="BU213" s="31"/>
      <c r="BV213" s="31"/>
      <c r="BW213" s="34"/>
      <c r="BX213" s="34"/>
      <c r="BY213" s="34"/>
      <c r="BZ213" s="35"/>
      <c r="CA213" s="571"/>
      <c r="CB213" s="112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5"/>
      <c r="CN213" s="571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571"/>
      <c r="DB213" s="554"/>
      <c r="DC213" s="111"/>
      <c r="DD213" s="248"/>
      <c r="DE213" s="349"/>
      <c r="DG213" s="270"/>
      <c r="DH213" s="270"/>
    </row>
    <row r="214" spans="1:132" ht="20.100000000000001" customHeight="1" thickBot="1" x14ac:dyDescent="0.3">
      <c r="A214" s="542"/>
      <c r="B214" s="637" t="s">
        <v>49</v>
      </c>
      <c r="C214" s="654"/>
      <c r="D214" s="101">
        <f t="shared" ref="D214:BP214" si="199">SUM(D215:D217)</f>
        <v>1502.2677022321996</v>
      </c>
      <c r="E214" s="24">
        <f t="shared" si="199"/>
        <v>1379.4326061141001</v>
      </c>
      <c r="F214" s="24">
        <f t="shared" si="199"/>
        <v>1672.2927940757995</v>
      </c>
      <c r="G214" s="24">
        <f t="shared" si="199"/>
        <v>1707.1090102767</v>
      </c>
      <c r="H214" s="24">
        <f t="shared" si="199"/>
        <v>1889.6212597772001</v>
      </c>
      <c r="I214" s="24">
        <f t="shared" si="199"/>
        <v>1983.8934780213999</v>
      </c>
      <c r="J214" s="24">
        <f t="shared" si="199"/>
        <v>2123.7476866445004</v>
      </c>
      <c r="K214" s="24">
        <f t="shared" si="199"/>
        <v>1803.1448514543999</v>
      </c>
      <c r="L214" s="24">
        <f t="shared" si="199"/>
        <v>1844.7706112156002</v>
      </c>
      <c r="M214" s="24">
        <f t="shared" si="199"/>
        <v>2002.4147525895</v>
      </c>
      <c r="N214" s="24">
        <f t="shared" si="199"/>
        <v>1925.3739303280997</v>
      </c>
      <c r="O214" s="102">
        <f t="shared" si="199"/>
        <v>2063.1770973338998</v>
      </c>
      <c r="P214" s="24">
        <f t="shared" si="199"/>
        <v>21897.2457800634</v>
      </c>
      <c r="Q214" s="101">
        <f t="shared" si="199"/>
        <v>1634.6604491155999</v>
      </c>
      <c r="R214" s="24">
        <f t="shared" si="199"/>
        <v>1409.0512390884001</v>
      </c>
      <c r="S214" s="24">
        <f t="shared" si="199"/>
        <v>1778.6993542923001</v>
      </c>
      <c r="T214" s="24">
        <f t="shared" si="199"/>
        <v>2024.7006831433</v>
      </c>
      <c r="U214" s="24">
        <f t="shared" si="199"/>
        <v>1979.1633243229999</v>
      </c>
      <c r="V214" s="24">
        <f t="shared" si="199"/>
        <v>1882.4153955347997</v>
      </c>
      <c r="W214" s="24">
        <f t="shared" si="199"/>
        <v>1786.2653875692999</v>
      </c>
      <c r="X214" s="24">
        <f t="shared" si="199"/>
        <v>1726.1593571226999</v>
      </c>
      <c r="Y214" s="24">
        <f t="shared" si="199"/>
        <v>1632.6893439887999</v>
      </c>
      <c r="Z214" s="24">
        <f t="shared" si="199"/>
        <v>1601.4262083780998</v>
      </c>
      <c r="AA214" s="24">
        <f t="shared" si="199"/>
        <v>1766.9309456143001</v>
      </c>
      <c r="AB214" s="102">
        <f t="shared" si="199"/>
        <v>2180.8714223910001</v>
      </c>
      <c r="AC214" s="24">
        <f t="shared" si="199"/>
        <v>21403.033110561606</v>
      </c>
      <c r="AD214" s="101">
        <f t="shared" si="199"/>
        <v>1437.7940273165998</v>
      </c>
      <c r="AE214" s="24">
        <f t="shared" si="199"/>
        <v>1319.1628041199988</v>
      </c>
      <c r="AF214" s="24">
        <f t="shared" si="199"/>
        <v>1515.0515295138846</v>
      </c>
      <c r="AG214" s="24">
        <f t="shared" si="199"/>
        <v>1995.2154617691986</v>
      </c>
      <c r="AH214" s="24">
        <f t="shared" si="199"/>
        <v>2345.1483234803</v>
      </c>
      <c r="AI214" s="24">
        <f t="shared" si="199"/>
        <v>1786.794264629566</v>
      </c>
      <c r="AJ214" s="24">
        <f t="shared" si="199"/>
        <v>1827.5117017954069</v>
      </c>
      <c r="AK214" s="24">
        <f t="shared" si="199"/>
        <v>1991.106228335701</v>
      </c>
      <c r="AL214" s="24">
        <f t="shared" si="199"/>
        <v>1800.5131527645008</v>
      </c>
      <c r="AM214" s="24">
        <f t="shared" si="199"/>
        <v>1904.8796101254006</v>
      </c>
      <c r="AN214" s="24">
        <f t="shared" si="199"/>
        <v>1713.5784208239882</v>
      </c>
      <c r="AO214" s="102">
        <f t="shared" si="199"/>
        <v>2060.7980908256</v>
      </c>
      <c r="AP214" s="24">
        <f t="shared" si="199"/>
        <v>1451.5736799480001</v>
      </c>
      <c r="AQ214" s="24">
        <f t="shared" si="199"/>
        <v>1533.7511592633998</v>
      </c>
      <c r="AR214" s="24">
        <f t="shared" si="199"/>
        <v>1801.0440049882</v>
      </c>
      <c r="AS214" s="24">
        <f t="shared" si="199"/>
        <v>2137.8448222026</v>
      </c>
      <c r="AT214" s="24">
        <f t="shared" si="199"/>
        <v>2449.8769562764001</v>
      </c>
      <c r="AU214" s="24">
        <f t="shared" si="199"/>
        <v>1792.4504300976</v>
      </c>
      <c r="AV214" s="24">
        <f t="shared" si="199"/>
        <v>1681.8079821298002</v>
      </c>
      <c r="AW214" s="24">
        <f t="shared" si="199"/>
        <v>1608.0592558464</v>
      </c>
      <c r="AX214" s="24">
        <f t="shared" si="199"/>
        <v>1369.9558485563998</v>
      </c>
      <c r="AY214" s="24">
        <f t="shared" si="199"/>
        <v>1828.1088452396</v>
      </c>
      <c r="AZ214" s="24">
        <f t="shared" si="199"/>
        <v>1507.6500002185999</v>
      </c>
      <c r="BA214" s="24">
        <f t="shared" si="199"/>
        <v>1775.7282372592003</v>
      </c>
      <c r="BB214" s="101">
        <f t="shared" si="199"/>
        <v>1515.3906941530001</v>
      </c>
      <c r="BC214" s="24">
        <f t="shared" si="199"/>
        <v>1287.4050975702</v>
      </c>
      <c r="BD214" s="24">
        <f t="shared" si="199"/>
        <v>1357.3383149718002</v>
      </c>
      <c r="BE214" s="24">
        <f t="shared" si="199"/>
        <v>1840.7359498276003</v>
      </c>
      <c r="BF214" s="24">
        <f t="shared" si="199"/>
        <v>2125.1300686980003</v>
      </c>
      <c r="BG214" s="24">
        <f t="shared" si="199"/>
        <v>1861.4861774348001</v>
      </c>
      <c r="BH214" s="24">
        <f t="shared" si="199"/>
        <v>1760.7215781288</v>
      </c>
      <c r="BI214" s="24">
        <f t="shared" si="199"/>
        <v>1489.4435113068</v>
      </c>
      <c r="BJ214" s="24">
        <f t="shared" si="199"/>
        <v>1550.5693688464</v>
      </c>
      <c r="BK214" s="24">
        <f t="shared" si="199"/>
        <v>1783.878949895</v>
      </c>
      <c r="BL214" s="24">
        <f t="shared" si="199"/>
        <v>1548.4286410880002</v>
      </c>
      <c r="BM214" s="102">
        <f t="shared" si="199"/>
        <v>1825.7597996554002</v>
      </c>
      <c r="BN214" s="23">
        <f t="shared" ref="BN214:BN220" si="200">SUM(BB214:BM214)</f>
        <v>19946.288151575802</v>
      </c>
      <c r="BO214" s="101">
        <f t="shared" si="199"/>
        <v>1478.6863823508002</v>
      </c>
      <c r="BP214" s="24">
        <f t="shared" si="199"/>
        <v>1084.2701532389999</v>
      </c>
      <c r="BQ214" s="24">
        <f t="shared" ref="BQ214:BY214" si="201">SUM(BQ215:BQ217)</f>
        <v>1226.8960677008001</v>
      </c>
      <c r="BR214" s="24">
        <f t="shared" si="201"/>
        <v>1670.5855569354003</v>
      </c>
      <c r="BS214" s="24">
        <f t="shared" si="201"/>
        <v>1789.5599278690001</v>
      </c>
      <c r="BT214" s="24">
        <f t="shared" si="201"/>
        <v>1617.3762813292001</v>
      </c>
      <c r="BU214" s="24">
        <f t="shared" si="201"/>
        <v>1684.8758392998</v>
      </c>
      <c r="BV214" s="24">
        <f t="shared" si="201"/>
        <v>1353.8236978322002</v>
      </c>
      <c r="BW214" s="24">
        <f t="shared" si="201"/>
        <v>1309.1938111853997</v>
      </c>
      <c r="BX214" s="24">
        <f t="shared" si="201"/>
        <v>1515.7251406934001</v>
      </c>
      <c r="BY214" s="24">
        <f t="shared" si="201"/>
        <v>1403.0250107552001</v>
      </c>
      <c r="BZ214" s="102">
        <f t="shared" ref="BZ214:CL214" si="202">SUM(BZ215:BZ217)</f>
        <v>1786.4062881140003</v>
      </c>
      <c r="CA214" s="23">
        <f>SUM(BO214:BZ214)</f>
        <v>17920.424157304202</v>
      </c>
      <c r="CB214" s="101">
        <f t="shared" si="202"/>
        <v>1120.024865631</v>
      </c>
      <c r="CC214" s="24">
        <f t="shared" si="202"/>
        <v>910.10763817120005</v>
      </c>
      <c r="CD214" s="24">
        <f t="shared" si="202"/>
        <v>1082.5931793852001</v>
      </c>
      <c r="CE214" s="24">
        <f t="shared" si="202"/>
        <v>1341.1162657312</v>
      </c>
      <c r="CF214" s="24">
        <f t="shared" si="202"/>
        <v>1353.0383466474002</v>
      </c>
      <c r="CG214" s="24">
        <f t="shared" ref="CG214:CH214" si="203">SUM(CG215:CG217)</f>
        <v>1425.3155878388</v>
      </c>
      <c r="CH214" s="24">
        <f t="shared" si="203"/>
        <v>1106.0587566826</v>
      </c>
      <c r="CI214" s="24">
        <f t="shared" si="202"/>
        <v>1018.4416425624001</v>
      </c>
      <c r="CJ214" s="24">
        <f t="shared" si="202"/>
        <v>1025.4746610919999</v>
      </c>
      <c r="CK214" s="24">
        <f t="shared" si="202"/>
        <v>1254.2761499226003</v>
      </c>
      <c r="CL214" s="24">
        <f t="shared" si="202"/>
        <v>1038.0479296348001</v>
      </c>
      <c r="CM214" s="102">
        <f t="shared" ref="CM214:DA214" si="204">SUM(CM215:CM217)</f>
        <v>1403.4373733128</v>
      </c>
      <c r="CN214" s="23">
        <f>SUM(CB214:CM214)</f>
        <v>14077.932396611999</v>
      </c>
      <c r="CO214" s="24">
        <f t="shared" si="204"/>
        <v>923.34840673460008</v>
      </c>
      <c r="CP214" s="24">
        <f t="shared" si="204"/>
        <v>774.93217612019998</v>
      </c>
      <c r="CQ214" s="24">
        <f t="shared" si="204"/>
        <v>950.21848061000014</v>
      </c>
      <c r="CR214" s="24">
        <f t="shared" si="204"/>
        <v>860.84137037779999</v>
      </c>
      <c r="CS214" s="24">
        <f t="shared" si="204"/>
        <v>1061.6847236828</v>
      </c>
      <c r="CT214" s="24">
        <f t="shared" si="204"/>
        <v>1003.0056881305999</v>
      </c>
      <c r="CU214" s="24">
        <f t="shared" si="204"/>
        <v>808.58661870139997</v>
      </c>
      <c r="CV214" s="24">
        <f t="shared" si="204"/>
        <v>853.59290209200014</v>
      </c>
      <c r="CW214" s="24">
        <f t="shared" si="204"/>
        <v>735.92954047620003</v>
      </c>
      <c r="CX214" s="24">
        <f t="shared" si="204"/>
        <v>729.622140436</v>
      </c>
      <c r="CY214" s="24">
        <f t="shared" si="204"/>
        <v>701.9802087214</v>
      </c>
      <c r="CZ214" s="24">
        <f t="shared" si="204"/>
        <v>849.19126815600009</v>
      </c>
      <c r="DA214" s="23">
        <f t="shared" si="204"/>
        <v>602.19180881860007</v>
      </c>
      <c r="DB214" s="101">
        <f t="shared" si="104"/>
        <v>1120.024865631</v>
      </c>
      <c r="DC214" s="24">
        <f t="shared" si="105"/>
        <v>923.34840673460008</v>
      </c>
      <c r="DD214" s="102">
        <f t="shared" si="106"/>
        <v>602.19180881860007</v>
      </c>
      <c r="DE214" s="361">
        <f t="shared" ref="DE214:DE217" si="205">((DD214/DC214)-1)*100</f>
        <v>-34.78173521214628</v>
      </c>
      <c r="DH214" s="270"/>
    </row>
    <row r="215" spans="1:132" ht="20.100000000000001" customHeight="1" x14ac:dyDescent="0.25">
      <c r="A215" s="542"/>
      <c r="B215" s="59" t="s">
        <v>36</v>
      </c>
      <c r="C215" s="417"/>
      <c r="D215" s="52">
        <v>1088.0359861405998</v>
      </c>
      <c r="E215" s="26">
        <v>1018.8319537762001</v>
      </c>
      <c r="F215" s="26">
        <v>1305.7601651582997</v>
      </c>
      <c r="G215" s="26">
        <v>1347.0441396084</v>
      </c>
      <c r="H215" s="26">
        <v>1549.0743837835</v>
      </c>
      <c r="I215" s="26">
        <v>1606.0362878651999</v>
      </c>
      <c r="J215" s="26">
        <v>1576.1185868976002</v>
      </c>
      <c r="K215" s="26">
        <v>1375.5840237310999</v>
      </c>
      <c r="L215" s="26">
        <v>1457.526634756</v>
      </c>
      <c r="M215" s="26">
        <v>1530.6695303102999</v>
      </c>
      <c r="N215" s="26">
        <v>1533.3999999999999</v>
      </c>
      <c r="O215" s="76">
        <v>1609.2097886678</v>
      </c>
      <c r="P215" s="80">
        <v>16997.291480694999</v>
      </c>
      <c r="Q215" s="52">
        <v>1231.5889096006999</v>
      </c>
      <c r="R215" s="26">
        <v>1076.1496203191</v>
      </c>
      <c r="S215" s="26">
        <v>1334.5814281810001</v>
      </c>
      <c r="T215" s="26">
        <v>1570.8411321409001</v>
      </c>
      <c r="U215" s="26">
        <v>1548.0470430032999</v>
      </c>
      <c r="V215" s="26">
        <v>1400.6173990610998</v>
      </c>
      <c r="W215" s="26">
        <v>1390.9518927035999</v>
      </c>
      <c r="X215" s="26">
        <v>1374.2363598728998</v>
      </c>
      <c r="Y215" s="26">
        <v>1250.9783295217001</v>
      </c>
      <c r="Z215" s="26">
        <v>1301.4808979021998</v>
      </c>
      <c r="AA215" s="26">
        <v>1439.5131210635002</v>
      </c>
      <c r="AB215" s="76">
        <v>1843.1891593176001</v>
      </c>
      <c r="AC215" s="80">
        <v>16762.175292687603</v>
      </c>
      <c r="AD215" s="52">
        <v>1110.5513491161998</v>
      </c>
      <c r="AE215" s="26">
        <v>1089.9296180029221</v>
      </c>
      <c r="AF215" s="26">
        <v>1246.9153900486974</v>
      </c>
      <c r="AG215" s="26">
        <v>1713.2450975126653</v>
      </c>
      <c r="AH215" s="26">
        <v>1946.0909078962</v>
      </c>
      <c r="AI215" s="26">
        <v>1521.5647201322161</v>
      </c>
      <c r="AJ215" s="26">
        <v>1543.5618108661552</v>
      </c>
      <c r="AK215" s="26">
        <v>1704.6613173444007</v>
      </c>
      <c r="AL215" s="26">
        <v>1560.7415646462007</v>
      </c>
      <c r="AM215" s="26">
        <v>1585.6084531803006</v>
      </c>
      <c r="AN215" s="26">
        <v>1499.3043447710879</v>
      </c>
      <c r="AO215" s="76">
        <v>1752.4505742268</v>
      </c>
      <c r="AP215" s="26">
        <v>1251.8367895572001</v>
      </c>
      <c r="AQ215" s="26">
        <v>1332.7641014435999</v>
      </c>
      <c r="AR215" s="26">
        <v>1580.8948404312</v>
      </c>
      <c r="AS215" s="26">
        <v>1777.4551091751998</v>
      </c>
      <c r="AT215" s="26">
        <v>2205.4193970858</v>
      </c>
      <c r="AU215" s="26">
        <v>1573.9652285811999</v>
      </c>
      <c r="AV215" s="26">
        <v>1486.7358790480002</v>
      </c>
      <c r="AW215" s="26">
        <v>1372.2863545790001</v>
      </c>
      <c r="AX215" s="26">
        <v>1185.9387544269998</v>
      </c>
      <c r="AY215" s="26">
        <v>1562.874042527</v>
      </c>
      <c r="AZ215" s="26">
        <v>1295.9005724028</v>
      </c>
      <c r="BA215" s="26">
        <v>1582.4123359548003</v>
      </c>
      <c r="BB215" s="52">
        <v>1389.2516402982001</v>
      </c>
      <c r="BC215" s="26">
        <v>1180.8111817082001</v>
      </c>
      <c r="BD215" s="26">
        <v>1187.7064309950001</v>
      </c>
      <c r="BE215" s="26">
        <v>1660.1766403446002</v>
      </c>
      <c r="BF215" s="26">
        <v>2006.0092441046004</v>
      </c>
      <c r="BG215" s="26">
        <v>1679.7536683508001</v>
      </c>
      <c r="BH215" s="26">
        <v>1593.276735554</v>
      </c>
      <c r="BI215" s="26">
        <v>1345.6444663928</v>
      </c>
      <c r="BJ215" s="26">
        <v>1379.8668959824001</v>
      </c>
      <c r="BK215" s="26">
        <v>1590.4410676378</v>
      </c>
      <c r="BL215" s="26">
        <v>1352.2878273870001</v>
      </c>
      <c r="BM215" s="76">
        <v>1621.8675554340002</v>
      </c>
      <c r="BN215" s="449">
        <f t="shared" si="200"/>
        <v>17987.093354189401</v>
      </c>
      <c r="BO215" s="52">
        <v>1330.3090499258001</v>
      </c>
      <c r="BP215" s="26">
        <v>1000.7737105044</v>
      </c>
      <c r="BQ215" s="26">
        <v>1106.5547081344</v>
      </c>
      <c r="BR215" s="26">
        <v>1572.2847796572003</v>
      </c>
      <c r="BS215" s="26">
        <v>1685.6495112660002</v>
      </c>
      <c r="BT215" s="26">
        <v>1517.4318636232001</v>
      </c>
      <c r="BU215" s="26">
        <v>1568.8315835276001</v>
      </c>
      <c r="BV215" s="26">
        <v>1250.8630487780001</v>
      </c>
      <c r="BW215" s="98">
        <v>1168.3477400503998</v>
      </c>
      <c r="BX215" s="98">
        <v>1361.7052215984002</v>
      </c>
      <c r="BY215" s="98">
        <v>1276.2302862638001</v>
      </c>
      <c r="BZ215" s="243">
        <v>1657.7586379032002</v>
      </c>
      <c r="CA215" s="571">
        <f>SUM(BO215:BZ215)</f>
        <v>16496.740141232403</v>
      </c>
      <c r="CB215" s="138">
        <v>1030.1203341086</v>
      </c>
      <c r="CC215" s="98">
        <v>831.0143061248001</v>
      </c>
      <c r="CD215" s="98">
        <v>995.44216474080008</v>
      </c>
      <c r="CE215" s="98">
        <v>1238.5508087917999</v>
      </c>
      <c r="CF215" s="98">
        <v>1289.4736509942002</v>
      </c>
      <c r="CG215" s="98">
        <v>1228.8313052568001</v>
      </c>
      <c r="CH215" s="98">
        <v>1031.2450194466001</v>
      </c>
      <c r="CI215" s="98">
        <v>916.05240255900014</v>
      </c>
      <c r="CJ215" s="98">
        <v>944.65489027000001</v>
      </c>
      <c r="CK215" s="98">
        <v>1159.4767857246002</v>
      </c>
      <c r="CL215" s="98">
        <v>958.02888531560006</v>
      </c>
      <c r="CM215" s="243">
        <v>1305.1089312324</v>
      </c>
      <c r="CN215" s="439">
        <f t="shared" ref="CN215:CN217" si="206">SUM(CB215:CM215)</f>
        <v>12927.9994845652</v>
      </c>
      <c r="CO215" s="98">
        <v>861.97815195380008</v>
      </c>
      <c r="CP215" s="98">
        <v>723.57414814020001</v>
      </c>
      <c r="CQ215" s="98">
        <v>884.09427299480012</v>
      </c>
      <c r="CR215" s="98">
        <v>793.89600313239998</v>
      </c>
      <c r="CS215" s="98">
        <v>1052.6189982476001</v>
      </c>
      <c r="CT215" s="98">
        <v>908.87446076699996</v>
      </c>
      <c r="CU215" s="98">
        <v>728.82662472059997</v>
      </c>
      <c r="CV215" s="98">
        <v>763.32501880180007</v>
      </c>
      <c r="CW215" s="98">
        <v>679.00226745820009</v>
      </c>
      <c r="CX215" s="98">
        <v>660.8366960454</v>
      </c>
      <c r="CY215" s="98">
        <v>635.9332168546</v>
      </c>
      <c r="CZ215" s="98">
        <v>765.62884525540005</v>
      </c>
      <c r="DA215" s="439">
        <v>535.93542244900004</v>
      </c>
      <c r="DB215" s="554">
        <f t="shared" si="104"/>
        <v>1030.1203341086</v>
      </c>
      <c r="DC215" s="111">
        <f t="shared" si="105"/>
        <v>861.97815195380008</v>
      </c>
      <c r="DD215" s="248">
        <f t="shared" si="106"/>
        <v>535.93542244900004</v>
      </c>
      <c r="DE215" s="362">
        <f t="shared" si="205"/>
        <v>-37.824941243090251</v>
      </c>
      <c r="DG215" s="271"/>
      <c r="DH215" s="270"/>
    </row>
    <row r="216" spans="1:132" ht="20.100000000000001" customHeight="1" x14ac:dyDescent="0.25">
      <c r="A216" s="542"/>
      <c r="B216" s="59" t="s">
        <v>37</v>
      </c>
      <c r="C216" s="417"/>
      <c r="D216" s="66">
        <v>3.0134349616999998</v>
      </c>
      <c r="E216" s="67">
        <v>2.2900869676999998</v>
      </c>
      <c r="F216" s="67">
        <v>1.4624139652999999</v>
      </c>
      <c r="G216" s="67">
        <v>1.5828659506</v>
      </c>
      <c r="H216" s="67">
        <v>3.2103187123999994</v>
      </c>
      <c r="I216" s="26">
        <v>3.8849472428</v>
      </c>
      <c r="J216" s="67">
        <v>2.9320372803999999</v>
      </c>
      <c r="K216" s="67">
        <v>1.7257090608999999</v>
      </c>
      <c r="L216" s="26">
        <v>8.0060738416999992</v>
      </c>
      <c r="M216" s="67">
        <v>2.1686324873</v>
      </c>
      <c r="N216" s="67">
        <v>1.6539303281</v>
      </c>
      <c r="O216" s="241">
        <v>1.6373454918999999</v>
      </c>
      <c r="P216" s="80">
        <v>33.567796290800004</v>
      </c>
      <c r="Q216" s="52">
        <v>4.6394710013000005</v>
      </c>
      <c r="R216" s="67">
        <v>1.0081049741999999</v>
      </c>
      <c r="S216" s="26">
        <v>4.6328161149999998</v>
      </c>
      <c r="T216" s="67">
        <v>1.8933723412000001</v>
      </c>
      <c r="U216" s="67">
        <v>1.0729407505999999</v>
      </c>
      <c r="V216" s="67">
        <v>2.1707802928</v>
      </c>
      <c r="W216" s="26">
        <v>5.5961158382000002</v>
      </c>
      <c r="X216" s="67">
        <v>1.6470873911999999</v>
      </c>
      <c r="Y216" s="67">
        <v>1.8448844209999997</v>
      </c>
      <c r="Z216" s="67">
        <v>1.1209373555</v>
      </c>
      <c r="AA216" s="67">
        <v>2.7629000541999997</v>
      </c>
      <c r="AB216" s="76">
        <v>5.1606691537999998</v>
      </c>
      <c r="AC216" s="80">
        <v>33.550079689</v>
      </c>
      <c r="AD216" s="52">
        <v>9.917449253800001</v>
      </c>
      <c r="AE216" s="26">
        <v>8.2195162492923011</v>
      </c>
      <c r="AF216" s="26">
        <v>6.6736694638709713</v>
      </c>
      <c r="AG216" s="26">
        <v>1.0635083609333325</v>
      </c>
      <c r="AH216" s="26">
        <v>2.2196715137999998</v>
      </c>
      <c r="AI216" s="26">
        <v>4.8563640894666653</v>
      </c>
      <c r="AJ216" s="26">
        <v>0.84995597179354854</v>
      </c>
      <c r="AK216" s="26">
        <v>7.9850802798000045</v>
      </c>
      <c r="AL216" s="26">
        <v>0.64354615080000022</v>
      </c>
      <c r="AM216" s="26">
        <v>3.0791980284000013</v>
      </c>
      <c r="AN216" s="26">
        <v>1.6155617928333346</v>
      </c>
      <c r="AO216" s="76">
        <v>2.0401124127999997</v>
      </c>
      <c r="AP216" s="26">
        <v>0.64011469479999994</v>
      </c>
      <c r="AQ216" s="26">
        <v>3.8294852400000003E-2</v>
      </c>
      <c r="AR216" s="26">
        <v>3.4579627319999999</v>
      </c>
      <c r="AS216" s="26">
        <v>0.77938024080000001</v>
      </c>
      <c r="AT216" s="26">
        <v>0.1593802322</v>
      </c>
      <c r="AU216" s="26">
        <v>2.1971800018000001</v>
      </c>
      <c r="AV216" s="26">
        <v>1.0517044734000001</v>
      </c>
      <c r="AW216" s="26">
        <v>1.2147294236000001</v>
      </c>
      <c r="AX216" s="26">
        <v>0.62921058760000015</v>
      </c>
      <c r="AY216" s="26">
        <v>0.86548305060000008</v>
      </c>
      <c r="AZ216" s="26">
        <v>3.5402471972000007</v>
      </c>
      <c r="BA216" s="26">
        <v>2.4970349922000006</v>
      </c>
      <c r="BB216" s="52">
        <v>2.7700462537999999</v>
      </c>
      <c r="BC216" s="26">
        <v>12.8333133754</v>
      </c>
      <c r="BD216" s="26">
        <v>2.8292116958000002</v>
      </c>
      <c r="BE216" s="26">
        <v>4.5473432858000002</v>
      </c>
      <c r="BF216" s="26">
        <v>6.1654096336000004</v>
      </c>
      <c r="BG216" s="26">
        <v>2.4229201696000002</v>
      </c>
      <c r="BH216" s="26">
        <v>6.7097589342000008</v>
      </c>
      <c r="BI216" s="26">
        <v>6.3032099522000005</v>
      </c>
      <c r="BJ216" s="26">
        <v>7.5934968564000007</v>
      </c>
      <c r="BK216" s="26">
        <v>3.5757967461999995</v>
      </c>
      <c r="BL216" s="26">
        <v>5.8872102912000006</v>
      </c>
      <c r="BM216" s="76">
        <v>4.0101292084000004</v>
      </c>
      <c r="BN216" s="449">
        <f t="shared" si="200"/>
        <v>65.647846402599995</v>
      </c>
      <c r="BO216" s="52">
        <v>4.4336196464000004</v>
      </c>
      <c r="BP216" s="26">
        <v>3.0194043725999999</v>
      </c>
      <c r="BQ216" s="26">
        <v>4.2772132241999996</v>
      </c>
      <c r="BR216" s="26">
        <v>11.550044937200001</v>
      </c>
      <c r="BS216" s="26">
        <v>17.384449966799998</v>
      </c>
      <c r="BT216" s="26">
        <v>3.5236652052000004</v>
      </c>
      <c r="BU216" s="26">
        <v>3.7258685072000004</v>
      </c>
      <c r="BV216" s="26">
        <v>1.9651368659999999</v>
      </c>
      <c r="BW216" s="98">
        <v>13.273991886399999</v>
      </c>
      <c r="BX216" s="98">
        <v>4.0039877934000003</v>
      </c>
      <c r="BY216" s="98">
        <v>7.5920717600000005</v>
      </c>
      <c r="BZ216" s="243">
        <v>9.5701284755999989</v>
      </c>
      <c r="CA216" s="439">
        <f t="shared" ref="CA216:CA217" si="207">SUM(BO216:BZ216)</f>
        <v>84.319582640999997</v>
      </c>
      <c r="CB216" s="138">
        <v>1.6565512908000002</v>
      </c>
      <c r="CC216" s="98">
        <v>15.517212298</v>
      </c>
      <c r="CD216" s="98">
        <v>8.4054678596000016</v>
      </c>
      <c r="CE216" s="98">
        <v>10.244704517600001</v>
      </c>
      <c r="CF216" s="98">
        <v>3.9930704464000004</v>
      </c>
      <c r="CG216" s="98">
        <v>5.5539926512000006</v>
      </c>
      <c r="CH216" s="98">
        <v>11.9808663142</v>
      </c>
      <c r="CI216" s="98">
        <v>12.494584891600001</v>
      </c>
      <c r="CJ216" s="98">
        <v>5.6424136608</v>
      </c>
      <c r="CK216" s="98">
        <v>10.648245046600001</v>
      </c>
      <c r="CL216" s="98">
        <v>5.3174292556000005</v>
      </c>
      <c r="CM216" s="243">
        <v>15.304815722000001</v>
      </c>
      <c r="CN216" s="439">
        <f t="shared" si="206"/>
        <v>106.7593539544</v>
      </c>
      <c r="CO216" s="98">
        <v>5.6873509140000005</v>
      </c>
      <c r="CP216" s="98">
        <v>1.793415631</v>
      </c>
      <c r="CQ216" s="98">
        <v>5.0410727150000003</v>
      </c>
      <c r="CR216" s="98">
        <v>5.7251420366000003</v>
      </c>
      <c r="CS216" s="98">
        <v>4.5328627176000005</v>
      </c>
      <c r="CT216" s="98">
        <v>2.0291838840000005</v>
      </c>
      <c r="CU216" s="98">
        <v>16.314155785199997</v>
      </c>
      <c r="CV216" s="98">
        <v>5.7896094354000009</v>
      </c>
      <c r="CW216" s="98">
        <v>3.6181164978</v>
      </c>
      <c r="CX216" s="98">
        <v>4.0323744734</v>
      </c>
      <c r="CY216" s="98">
        <v>14.038436329400001</v>
      </c>
      <c r="CZ216" s="98">
        <v>8.0527811280000012</v>
      </c>
      <c r="DA216" s="439">
        <v>29.7143097258</v>
      </c>
      <c r="DB216" s="555">
        <f t="shared" si="104"/>
        <v>1.6565512908000002</v>
      </c>
      <c r="DC216" s="80">
        <f t="shared" si="105"/>
        <v>5.6873509140000005</v>
      </c>
      <c r="DD216" s="27">
        <f t="shared" si="106"/>
        <v>29.7143097258</v>
      </c>
      <c r="DE216" s="359">
        <f t="shared" si="205"/>
        <v>422.46309705728135</v>
      </c>
      <c r="DF216" s="272"/>
      <c r="DH216" s="270"/>
    </row>
    <row r="217" spans="1:132" ht="20.100000000000001" customHeight="1" thickBot="1" x14ac:dyDescent="0.3">
      <c r="A217" s="542"/>
      <c r="B217" s="59" t="s">
        <v>38</v>
      </c>
      <c r="C217" s="417"/>
      <c r="D217" s="52">
        <v>411.21828112989999</v>
      </c>
      <c r="E217" s="26">
        <v>358.31056537019998</v>
      </c>
      <c r="F217" s="26">
        <v>365.07021495219999</v>
      </c>
      <c r="G217" s="26">
        <v>358.48200471769997</v>
      </c>
      <c r="H217" s="26">
        <v>337.33655728129997</v>
      </c>
      <c r="I217" s="26">
        <v>373.97224291340001</v>
      </c>
      <c r="J217" s="26">
        <v>544.69706246650003</v>
      </c>
      <c r="K217" s="26">
        <v>425.83511866240002</v>
      </c>
      <c r="L217" s="26">
        <v>379.23790261789998</v>
      </c>
      <c r="M217" s="26">
        <v>469.57658979189995</v>
      </c>
      <c r="N217" s="26">
        <v>390.32</v>
      </c>
      <c r="O217" s="76">
        <v>452.32996317419997</v>
      </c>
      <c r="P217" s="80">
        <v>4866.3865030775996</v>
      </c>
      <c r="Q217" s="46">
        <v>398.43206851360003</v>
      </c>
      <c r="R217" s="32">
        <v>331.89351379509998</v>
      </c>
      <c r="S217" s="32">
        <v>439.48510999629997</v>
      </c>
      <c r="T217" s="32">
        <v>451.96617866119999</v>
      </c>
      <c r="U217" s="32">
        <v>430.0433405691</v>
      </c>
      <c r="V217" s="32">
        <v>479.62721618090001</v>
      </c>
      <c r="W217" s="32">
        <v>389.71737902749999</v>
      </c>
      <c r="X217" s="32">
        <v>350.27590985860002</v>
      </c>
      <c r="Y217" s="32">
        <v>379.86613004610001</v>
      </c>
      <c r="Z217" s="32">
        <v>298.82437312039997</v>
      </c>
      <c r="AA217" s="32">
        <v>324.65492449660002</v>
      </c>
      <c r="AB217" s="47">
        <v>332.52159391960004</v>
      </c>
      <c r="AC217" s="80">
        <v>4607.3077381849998</v>
      </c>
      <c r="AD217" s="52">
        <v>317.32522894660002</v>
      </c>
      <c r="AE217" s="26">
        <v>221.01366986778442</v>
      </c>
      <c r="AF217" s="26">
        <v>261.46247000131626</v>
      </c>
      <c r="AG217" s="26">
        <v>280.90685589559979</v>
      </c>
      <c r="AH217" s="26">
        <v>396.8377440703</v>
      </c>
      <c r="AI217" s="26">
        <v>260.37318040788324</v>
      </c>
      <c r="AJ217" s="26">
        <v>283.09993495745806</v>
      </c>
      <c r="AK217" s="26">
        <v>278.45983071150016</v>
      </c>
      <c r="AL217" s="26">
        <v>239.12804196750008</v>
      </c>
      <c r="AM217" s="26">
        <v>316.19195891670012</v>
      </c>
      <c r="AN217" s="26">
        <v>212.65851426006685</v>
      </c>
      <c r="AO217" s="76">
        <v>306.30740418600004</v>
      </c>
      <c r="AP217" s="32">
        <v>199.09677569600001</v>
      </c>
      <c r="AQ217" s="32">
        <v>200.9487629674</v>
      </c>
      <c r="AR217" s="32">
        <v>216.69120182500001</v>
      </c>
      <c r="AS217" s="32">
        <v>359.6103327866</v>
      </c>
      <c r="AT217" s="32">
        <v>244.2981789584</v>
      </c>
      <c r="AU217" s="32">
        <v>216.28802151460002</v>
      </c>
      <c r="AV217" s="32">
        <v>194.02039860840003</v>
      </c>
      <c r="AW217" s="32">
        <v>234.55817184379998</v>
      </c>
      <c r="AX217" s="32">
        <v>183.38788354179999</v>
      </c>
      <c r="AY217" s="32">
        <v>264.36931966200001</v>
      </c>
      <c r="AZ217" s="32">
        <v>208.20918061860002</v>
      </c>
      <c r="BA217" s="32">
        <v>190.81886631219999</v>
      </c>
      <c r="BB217" s="52">
        <v>123.36900760100002</v>
      </c>
      <c r="BC217" s="26">
        <v>93.760602486600007</v>
      </c>
      <c r="BD217" s="26">
        <v>166.80267228100001</v>
      </c>
      <c r="BE217" s="26">
        <v>176.01196619720002</v>
      </c>
      <c r="BF217" s="26">
        <v>112.95541495980001</v>
      </c>
      <c r="BG217" s="26">
        <v>179.30958891440002</v>
      </c>
      <c r="BH217" s="26">
        <v>160.73508364060001</v>
      </c>
      <c r="BI217" s="26">
        <v>137.4958349618</v>
      </c>
      <c r="BJ217" s="26">
        <v>163.10897600760001</v>
      </c>
      <c r="BK217" s="26">
        <v>189.86208551100003</v>
      </c>
      <c r="BL217" s="26">
        <v>190.25360340980001</v>
      </c>
      <c r="BM217" s="76">
        <v>199.88211501300003</v>
      </c>
      <c r="BN217" s="449">
        <f t="shared" si="200"/>
        <v>1893.5469509838001</v>
      </c>
      <c r="BO217" s="46">
        <v>143.94371277860003</v>
      </c>
      <c r="BP217" s="32">
        <v>80.477038362000002</v>
      </c>
      <c r="BQ217" s="32">
        <v>116.0641463422</v>
      </c>
      <c r="BR217" s="32">
        <v>86.750732341000003</v>
      </c>
      <c r="BS217" s="32">
        <v>86.525966636199996</v>
      </c>
      <c r="BT217" s="32">
        <v>96.420752500800006</v>
      </c>
      <c r="BU217" s="32">
        <v>112.318387265</v>
      </c>
      <c r="BV217" s="32">
        <v>100.9955121882</v>
      </c>
      <c r="BW217" s="246">
        <v>127.57207924860002</v>
      </c>
      <c r="BX217" s="246">
        <v>150.01593130160001</v>
      </c>
      <c r="BY217" s="246">
        <v>119.20265273140001</v>
      </c>
      <c r="BZ217" s="247">
        <v>119.07752173519999</v>
      </c>
      <c r="CA217" s="403">
        <f t="shared" si="207"/>
        <v>1339.3644334307999</v>
      </c>
      <c r="CB217" s="245">
        <v>88.24798023160001</v>
      </c>
      <c r="CC217" s="246">
        <v>63.576119748399996</v>
      </c>
      <c r="CD217" s="246">
        <v>78.745546784799998</v>
      </c>
      <c r="CE217" s="246">
        <v>92.320752421800009</v>
      </c>
      <c r="CF217" s="98">
        <v>59.571625206800007</v>
      </c>
      <c r="CG217" s="98">
        <v>190.9302899308</v>
      </c>
      <c r="CH217" s="98">
        <v>62.832870921800001</v>
      </c>
      <c r="CI217" s="98">
        <v>89.894655111800006</v>
      </c>
      <c r="CJ217" s="98">
        <v>75.177357161199993</v>
      </c>
      <c r="CK217" s="98">
        <v>84.15111915140001</v>
      </c>
      <c r="CL217" s="98">
        <v>74.701615063600002</v>
      </c>
      <c r="CM217" s="243">
        <v>83.023626358400008</v>
      </c>
      <c r="CN217" s="439">
        <f t="shared" si="206"/>
        <v>1043.1735580924001</v>
      </c>
      <c r="CO217" s="98">
        <v>55.682903866800004</v>
      </c>
      <c r="CP217" s="98">
        <v>49.564612349000001</v>
      </c>
      <c r="CQ217" s="98">
        <v>61.083134900200008</v>
      </c>
      <c r="CR217" s="98">
        <v>61.220225208800002</v>
      </c>
      <c r="CS217" s="98">
        <v>4.5328627176000005</v>
      </c>
      <c r="CT217" s="98">
        <v>92.102043479599999</v>
      </c>
      <c r="CU217" s="98">
        <v>63.445838195600004</v>
      </c>
      <c r="CV217" s="98">
        <v>84.478273854799994</v>
      </c>
      <c r="CW217" s="98">
        <v>53.309156520200006</v>
      </c>
      <c r="CX217" s="98">
        <v>64.753069917200008</v>
      </c>
      <c r="CY217" s="98">
        <v>52.008555537400007</v>
      </c>
      <c r="CZ217" s="98">
        <v>75.509641772600006</v>
      </c>
      <c r="DA217" s="439">
        <v>36.542076643800002</v>
      </c>
      <c r="DB217" s="101">
        <f t="shared" si="104"/>
        <v>88.24798023160001</v>
      </c>
      <c r="DC217" s="24">
        <f t="shared" si="105"/>
        <v>55.682903866800004</v>
      </c>
      <c r="DD217" s="102">
        <f t="shared" si="106"/>
        <v>36.542076643800002</v>
      </c>
      <c r="DE217" s="361">
        <f t="shared" si="205"/>
        <v>-34.374692937687115</v>
      </c>
      <c r="DH217" s="270"/>
    </row>
    <row r="218" spans="1:132" ht="20.100000000000001" customHeight="1" thickBot="1" x14ac:dyDescent="0.3">
      <c r="A218" s="542"/>
      <c r="B218" s="328"/>
      <c r="C218" s="321" t="s">
        <v>115</v>
      </c>
      <c r="D218" s="322">
        <f t="shared" ref="D218:BP218" si="208">+D219+D223</f>
        <v>132696</v>
      </c>
      <c r="E218" s="323">
        <f t="shared" si="208"/>
        <v>122503</v>
      </c>
      <c r="F218" s="323">
        <f t="shared" si="208"/>
        <v>155205</v>
      </c>
      <c r="G218" s="323">
        <f t="shared" si="208"/>
        <v>145615</v>
      </c>
      <c r="H218" s="323">
        <f t="shared" si="208"/>
        <v>141467</v>
      </c>
      <c r="I218" s="323">
        <f t="shared" si="208"/>
        <v>153551</v>
      </c>
      <c r="J218" s="323">
        <f t="shared" si="208"/>
        <v>158375</v>
      </c>
      <c r="K218" s="323">
        <f t="shared" si="208"/>
        <v>148322</v>
      </c>
      <c r="L218" s="323">
        <f t="shared" si="208"/>
        <v>156509</v>
      </c>
      <c r="M218" s="323">
        <f t="shared" si="208"/>
        <v>163449</v>
      </c>
      <c r="N218" s="323">
        <f t="shared" si="208"/>
        <v>154371</v>
      </c>
      <c r="O218" s="324">
        <f t="shared" si="208"/>
        <v>174154</v>
      </c>
      <c r="P218" s="323">
        <f t="shared" si="208"/>
        <v>1806217</v>
      </c>
      <c r="Q218" s="322">
        <f t="shared" si="208"/>
        <v>128639</v>
      </c>
      <c r="R218" s="323">
        <f t="shared" si="208"/>
        <v>125318</v>
      </c>
      <c r="S218" s="323">
        <f t="shared" si="208"/>
        <v>169518</v>
      </c>
      <c r="T218" s="323">
        <f t="shared" si="208"/>
        <v>152599</v>
      </c>
      <c r="U218" s="323">
        <f t="shared" si="208"/>
        <v>152686</v>
      </c>
      <c r="V218" s="323">
        <f t="shared" si="208"/>
        <v>150019</v>
      </c>
      <c r="W218" s="323">
        <f t="shared" si="208"/>
        <v>153071</v>
      </c>
      <c r="X218" s="323">
        <f t="shared" si="208"/>
        <v>156962</v>
      </c>
      <c r="Y218" s="323">
        <f t="shared" si="208"/>
        <v>158652</v>
      </c>
      <c r="Z218" s="323">
        <f t="shared" si="208"/>
        <v>159006</v>
      </c>
      <c r="AA218" s="323">
        <f t="shared" si="208"/>
        <v>163952</v>
      </c>
      <c r="AB218" s="324">
        <f t="shared" si="208"/>
        <v>185404</v>
      </c>
      <c r="AC218" s="323">
        <f t="shared" si="208"/>
        <v>1855826</v>
      </c>
      <c r="AD218" s="322">
        <f t="shared" si="208"/>
        <v>142108</v>
      </c>
      <c r="AE218" s="323">
        <f t="shared" si="208"/>
        <v>140285</v>
      </c>
      <c r="AF218" s="323">
        <f t="shared" si="208"/>
        <v>160568</v>
      </c>
      <c r="AG218" s="323">
        <f t="shared" si="208"/>
        <v>144759</v>
      </c>
      <c r="AH218" s="323">
        <f t="shared" si="208"/>
        <v>169549</v>
      </c>
      <c r="AI218" s="323">
        <f t="shared" si="208"/>
        <v>161327</v>
      </c>
      <c r="AJ218" s="323">
        <f t="shared" si="208"/>
        <v>154975</v>
      </c>
      <c r="AK218" s="323">
        <f t="shared" si="208"/>
        <v>173374</v>
      </c>
      <c r="AL218" s="323">
        <f t="shared" si="208"/>
        <v>162818</v>
      </c>
      <c r="AM218" s="323">
        <f t="shared" si="208"/>
        <v>163295</v>
      </c>
      <c r="AN218" s="323">
        <f t="shared" si="208"/>
        <v>166484</v>
      </c>
      <c r="AO218" s="324">
        <f t="shared" si="208"/>
        <v>184433</v>
      </c>
      <c r="AP218" s="323">
        <f t="shared" si="208"/>
        <v>145730</v>
      </c>
      <c r="AQ218" s="323">
        <f t="shared" si="208"/>
        <v>142341</v>
      </c>
      <c r="AR218" s="323">
        <f t="shared" si="208"/>
        <v>166294</v>
      </c>
      <c r="AS218" s="323">
        <f t="shared" si="208"/>
        <v>142793</v>
      </c>
      <c r="AT218" s="323">
        <f t="shared" si="208"/>
        <v>177985</v>
      </c>
      <c r="AU218" s="323">
        <f t="shared" si="208"/>
        <v>151648</v>
      </c>
      <c r="AV218" s="323">
        <f t="shared" si="208"/>
        <v>173125</v>
      </c>
      <c r="AW218" s="323">
        <f t="shared" si="208"/>
        <v>175827</v>
      </c>
      <c r="AX218" s="323">
        <f t="shared" si="208"/>
        <v>153542</v>
      </c>
      <c r="AY218" s="323">
        <f t="shared" si="208"/>
        <v>188654</v>
      </c>
      <c r="AZ218" s="323">
        <f t="shared" si="208"/>
        <v>167720</v>
      </c>
      <c r="BA218" s="323">
        <f t="shared" si="208"/>
        <v>183354</v>
      </c>
      <c r="BB218" s="322">
        <f t="shared" si="208"/>
        <v>160349</v>
      </c>
      <c r="BC218" s="323">
        <f t="shared" si="208"/>
        <v>141025</v>
      </c>
      <c r="BD218" s="323">
        <f t="shared" si="208"/>
        <v>157417</v>
      </c>
      <c r="BE218" s="323">
        <f t="shared" si="208"/>
        <v>176952</v>
      </c>
      <c r="BF218" s="323">
        <f t="shared" si="208"/>
        <v>166176</v>
      </c>
      <c r="BG218" s="323">
        <f t="shared" si="208"/>
        <v>158273</v>
      </c>
      <c r="BH218" s="323">
        <f t="shared" si="208"/>
        <v>185320</v>
      </c>
      <c r="BI218" s="323">
        <f t="shared" si="208"/>
        <v>170461</v>
      </c>
      <c r="BJ218" s="323">
        <f t="shared" si="208"/>
        <v>171688</v>
      </c>
      <c r="BK218" s="323">
        <f t="shared" si="208"/>
        <v>193672</v>
      </c>
      <c r="BL218" s="323">
        <f t="shared" si="208"/>
        <v>175029</v>
      </c>
      <c r="BM218" s="324">
        <f t="shared" si="208"/>
        <v>192787</v>
      </c>
      <c r="BN218" s="438">
        <f t="shared" si="200"/>
        <v>2049149</v>
      </c>
      <c r="BO218" s="322">
        <f t="shared" si="208"/>
        <v>164558</v>
      </c>
      <c r="BP218" s="323">
        <f t="shared" si="208"/>
        <v>154770</v>
      </c>
      <c r="BQ218" s="323">
        <f t="shared" ref="BQ218:BY218" si="209">+BQ219+BQ223</f>
        <v>161460</v>
      </c>
      <c r="BR218" s="323">
        <f t="shared" si="209"/>
        <v>168780</v>
      </c>
      <c r="BS218" s="323">
        <f t="shared" si="209"/>
        <v>171089</v>
      </c>
      <c r="BT218" s="323">
        <f t="shared" si="209"/>
        <v>165206</v>
      </c>
      <c r="BU218" s="323">
        <f t="shared" si="209"/>
        <v>203381</v>
      </c>
      <c r="BV218" s="323">
        <f t="shared" si="209"/>
        <v>176800</v>
      </c>
      <c r="BW218" s="323">
        <f t="shared" si="209"/>
        <v>181615</v>
      </c>
      <c r="BX218" s="323">
        <f t="shared" si="209"/>
        <v>194323</v>
      </c>
      <c r="BY218" s="323">
        <f t="shared" si="209"/>
        <v>166412</v>
      </c>
      <c r="BZ218" s="324">
        <f t="shared" ref="BZ218:CK218" si="210">+BZ219+BZ223</f>
        <v>208098</v>
      </c>
      <c r="CA218" s="438">
        <f>SUM(BO218:BZ218)</f>
        <v>2116492</v>
      </c>
      <c r="CB218" s="322">
        <f t="shared" si="210"/>
        <v>151271</v>
      </c>
      <c r="CC218" s="323">
        <f t="shared" si="210"/>
        <v>144557</v>
      </c>
      <c r="CD218" s="323">
        <f t="shared" si="210"/>
        <v>179014</v>
      </c>
      <c r="CE218" s="323">
        <f t="shared" si="210"/>
        <v>166654</v>
      </c>
      <c r="CF218" s="323">
        <f t="shared" si="210"/>
        <v>160733</v>
      </c>
      <c r="CG218" s="323">
        <f t="shared" ref="CG218:CH218" si="211">+CG219+CG223</f>
        <v>174771</v>
      </c>
      <c r="CH218" s="323">
        <f t="shared" si="211"/>
        <v>170182</v>
      </c>
      <c r="CI218" s="323">
        <f t="shared" si="210"/>
        <v>164895</v>
      </c>
      <c r="CJ218" s="323">
        <f t="shared" si="210"/>
        <v>172088</v>
      </c>
      <c r="CK218" s="323">
        <f t="shared" si="210"/>
        <v>181836</v>
      </c>
      <c r="CL218" s="323">
        <f t="shared" ref="CL218:CO218" si="212">+CL219+CL223</f>
        <v>169466</v>
      </c>
      <c r="CM218" s="324">
        <f t="shared" si="212"/>
        <v>199173</v>
      </c>
      <c r="CN218" s="450">
        <f>SUM(CB218:CM218)</f>
        <v>2034640</v>
      </c>
      <c r="CO218" s="323">
        <f t="shared" si="212"/>
        <v>141639</v>
      </c>
      <c r="CP218" s="323">
        <f t="shared" ref="CP218:DA218" si="213">+CP219+CP223</f>
        <v>144167</v>
      </c>
      <c r="CQ218" s="323">
        <f t="shared" si="213"/>
        <v>167426</v>
      </c>
      <c r="CR218" s="323">
        <f t="shared" si="213"/>
        <v>159970</v>
      </c>
      <c r="CS218" s="323">
        <f t="shared" si="213"/>
        <v>158825</v>
      </c>
      <c r="CT218" s="323">
        <f t="shared" si="213"/>
        <v>168744</v>
      </c>
      <c r="CU218" s="323">
        <f t="shared" si="213"/>
        <v>159753</v>
      </c>
      <c r="CV218" s="323">
        <f t="shared" si="213"/>
        <v>171891</v>
      </c>
      <c r="CW218" s="323">
        <f t="shared" si="213"/>
        <v>162882</v>
      </c>
      <c r="CX218" s="323">
        <f t="shared" si="213"/>
        <v>161065</v>
      </c>
      <c r="CY218" s="323">
        <f t="shared" si="213"/>
        <v>163261</v>
      </c>
      <c r="CZ218" s="323">
        <f t="shared" si="213"/>
        <v>181790</v>
      </c>
      <c r="DA218" s="438">
        <f t="shared" si="213"/>
        <v>140733</v>
      </c>
      <c r="DB218" s="322">
        <f t="shared" si="104"/>
        <v>151271</v>
      </c>
      <c r="DC218" s="323">
        <f t="shared" si="105"/>
        <v>141639</v>
      </c>
      <c r="DD218" s="324">
        <f t="shared" si="106"/>
        <v>140733</v>
      </c>
      <c r="DE218" s="549">
        <f t="shared" ref="DE218:DE226" si="214">((DD218/DC218)-1)*100</f>
        <v>-0.63965433249316694</v>
      </c>
      <c r="DH218" s="270"/>
    </row>
    <row r="219" spans="1:132" s="38" customFormat="1" ht="20.100000000000001" customHeight="1" thickBot="1" x14ac:dyDescent="0.3">
      <c r="A219" s="542"/>
      <c r="B219" s="339" t="s">
        <v>41</v>
      </c>
      <c r="C219" s="418"/>
      <c r="D219" s="101">
        <f t="shared" ref="D219:BP219" si="215">SUM(D220:D222)</f>
        <v>106884</v>
      </c>
      <c r="E219" s="24">
        <f t="shared" si="215"/>
        <v>97442</v>
      </c>
      <c r="F219" s="24">
        <f t="shared" si="215"/>
        <v>123920</v>
      </c>
      <c r="G219" s="24">
        <f t="shared" si="215"/>
        <v>115946</v>
      </c>
      <c r="H219" s="24">
        <f t="shared" si="215"/>
        <v>112405</v>
      </c>
      <c r="I219" s="24">
        <f t="shared" si="215"/>
        <v>121893</v>
      </c>
      <c r="J219" s="24">
        <f t="shared" si="215"/>
        <v>126039</v>
      </c>
      <c r="K219" s="24">
        <f t="shared" si="215"/>
        <v>118331</v>
      </c>
      <c r="L219" s="24">
        <f t="shared" si="215"/>
        <v>125542</v>
      </c>
      <c r="M219" s="24">
        <f t="shared" si="215"/>
        <v>130587</v>
      </c>
      <c r="N219" s="24">
        <f t="shared" si="215"/>
        <v>123174</v>
      </c>
      <c r="O219" s="102">
        <f t="shared" si="215"/>
        <v>141286</v>
      </c>
      <c r="P219" s="24">
        <f t="shared" si="215"/>
        <v>1443449</v>
      </c>
      <c r="Q219" s="101">
        <f t="shared" si="215"/>
        <v>103511</v>
      </c>
      <c r="R219" s="24">
        <f t="shared" si="215"/>
        <v>100396</v>
      </c>
      <c r="S219" s="24">
        <f t="shared" si="215"/>
        <v>136452</v>
      </c>
      <c r="T219" s="24">
        <f t="shared" si="215"/>
        <v>122604</v>
      </c>
      <c r="U219" s="24">
        <f t="shared" si="215"/>
        <v>121924</v>
      </c>
      <c r="V219" s="24">
        <f t="shared" si="215"/>
        <v>119941</v>
      </c>
      <c r="W219" s="24">
        <f t="shared" si="215"/>
        <v>123088</v>
      </c>
      <c r="X219" s="24">
        <f t="shared" si="215"/>
        <v>126454</v>
      </c>
      <c r="Y219" s="24">
        <f t="shared" si="215"/>
        <v>128858</v>
      </c>
      <c r="Z219" s="24">
        <f t="shared" si="215"/>
        <v>128859</v>
      </c>
      <c r="AA219" s="24">
        <f t="shared" si="215"/>
        <v>133573</v>
      </c>
      <c r="AB219" s="102">
        <f t="shared" si="215"/>
        <v>151527</v>
      </c>
      <c r="AC219" s="24">
        <f t="shared" si="215"/>
        <v>1497187</v>
      </c>
      <c r="AD219" s="101">
        <f t="shared" si="215"/>
        <v>116583</v>
      </c>
      <c r="AE219" s="24">
        <f t="shared" si="215"/>
        <v>114583</v>
      </c>
      <c r="AF219" s="24">
        <f t="shared" si="215"/>
        <v>132073</v>
      </c>
      <c r="AG219" s="24">
        <f t="shared" si="215"/>
        <v>118688</v>
      </c>
      <c r="AH219" s="24">
        <f t="shared" si="215"/>
        <v>139607</v>
      </c>
      <c r="AI219" s="24">
        <f t="shared" si="215"/>
        <v>133088</v>
      </c>
      <c r="AJ219" s="24">
        <f t="shared" si="215"/>
        <v>126275</v>
      </c>
      <c r="AK219" s="24">
        <f t="shared" si="215"/>
        <v>142434</v>
      </c>
      <c r="AL219" s="24">
        <f t="shared" si="215"/>
        <v>134056</v>
      </c>
      <c r="AM219" s="24">
        <f t="shared" si="215"/>
        <v>134194</v>
      </c>
      <c r="AN219" s="24">
        <f t="shared" si="215"/>
        <v>137267</v>
      </c>
      <c r="AO219" s="102">
        <f t="shared" si="215"/>
        <v>153678</v>
      </c>
      <c r="AP219" s="24">
        <f t="shared" si="215"/>
        <v>120689</v>
      </c>
      <c r="AQ219" s="24">
        <f t="shared" si="215"/>
        <v>117258</v>
      </c>
      <c r="AR219" s="24">
        <f t="shared" si="215"/>
        <v>137477</v>
      </c>
      <c r="AS219" s="24">
        <f t="shared" si="215"/>
        <v>117515</v>
      </c>
      <c r="AT219" s="24">
        <f t="shared" si="215"/>
        <v>147394</v>
      </c>
      <c r="AU219" s="24">
        <f t="shared" si="215"/>
        <v>125905</v>
      </c>
      <c r="AV219" s="24">
        <f t="shared" si="215"/>
        <v>144976</v>
      </c>
      <c r="AW219" s="24">
        <f t="shared" si="215"/>
        <v>148470</v>
      </c>
      <c r="AX219" s="24">
        <f t="shared" si="215"/>
        <v>130351</v>
      </c>
      <c r="AY219" s="24">
        <f t="shared" si="215"/>
        <v>159682</v>
      </c>
      <c r="AZ219" s="24">
        <f t="shared" si="215"/>
        <v>142305</v>
      </c>
      <c r="BA219" s="24">
        <f t="shared" si="215"/>
        <v>157312</v>
      </c>
      <c r="BB219" s="101">
        <f t="shared" si="215"/>
        <v>136584</v>
      </c>
      <c r="BC219" s="24">
        <f t="shared" si="215"/>
        <v>118964</v>
      </c>
      <c r="BD219" s="24">
        <f t="shared" si="215"/>
        <v>133517</v>
      </c>
      <c r="BE219" s="24">
        <f t="shared" si="215"/>
        <v>149776</v>
      </c>
      <c r="BF219" s="24">
        <f t="shared" si="215"/>
        <v>140021</v>
      </c>
      <c r="BG219" s="24">
        <f t="shared" si="215"/>
        <v>134197</v>
      </c>
      <c r="BH219" s="24">
        <f t="shared" si="215"/>
        <v>158305</v>
      </c>
      <c r="BI219" s="24">
        <f t="shared" si="215"/>
        <v>145669</v>
      </c>
      <c r="BJ219" s="24">
        <f t="shared" si="215"/>
        <v>147494</v>
      </c>
      <c r="BK219" s="24">
        <f t="shared" si="215"/>
        <v>166514</v>
      </c>
      <c r="BL219" s="24">
        <f t="shared" si="215"/>
        <v>150938</v>
      </c>
      <c r="BM219" s="102">
        <f t="shared" si="215"/>
        <v>167298</v>
      </c>
      <c r="BN219" s="23">
        <f t="shared" si="200"/>
        <v>1749277</v>
      </c>
      <c r="BO219" s="101">
        <f t="shared" si="215"/>
        <v>142201</v>
      </c>
      <c r="BP219" s="24">
        <f t="shared" si="215"/>
        <v>133560</v>
      </c>
      <c r="BQ219" s="24">
        <f t="shared" ref="BQ219:BY219" si="216">SUM(BQ220:BQ222)</f>
        <v>139924</v>
      </c>
      <c r="BR219" s="24">
        <f t="shared" si="216"/>
        <v>145700</v>
      </c>
      <c r="BS219" s="24">
        <f t="shared" si="216"/>
        <v>147355</v>
      </c>
      <c r="BT219" s="24">
        <f t="shared" si="216"/>
        <v>142160</v>
      </c>
      <c r="BU219" s="24">
        <f t="shared" si="216"/>
        <v>178323</v>
      </c>
      <c r="BV219" s="24">
        <f t="shared" si="216"/>
        <v>154711</v>
      </c>
      <c r="BW219" s="24">
        <f t="shared" si="216"/>
        <v>157848</v>
      </c>
      <c r="BX219" s="24">
        <f t="shared" si="216"/>
        <v>169043</v>
      </c>
      <c r="BY219" s="24">
        <f t="shared" si="216"/>
        <v>144803</v>
      </c>
      <c r="BZ219" s="102">
        <f t="shared" ref="BZ219:CK219" si="217">SUM(BZ220:BZ222)</f>
        <v>182956</v>
      </c>
      <c r="CA219" s="275">
        <f>SUM(BO219:BZ219)</f>
        <v>1838584</v>
      </c>
      <c r="CB219" s="101">
        <f t="shared" si="217"/>
        <v>132608</v>
      </c>
      <c r="CC219" s="24">
        <f t="shared" si="217"/>
        <v>126610</v>
      </c>
      <c r="CD219" s="24">
        <f t="shared" si="217"/>
        <v>157286</v>
      </c>
      <c r="CE219" s="24">
        <f t="shared" si="217"/>
        <v>146642</v>
      </c>
      <c r="CF219" s="24">
        <f t="shared" si="217"/>
        <v>141581</v>
      </c>
      <c r="CG219" s="24">
        <f t="shared" ref="CG219:CH219" si="218">SUM(CG220:CG222)</f>
        <v>154489</v>
      </c>
      <c r="CH219" s="24">
        <f t="shared" si="218"/>
        <v>150729</v>
      </c>
      <c r="CI219" s="24">
        <f t="shared" si="217"/>
        <v>146170</v>
      </c>
      <c r="CJ219" s="24">
        <f t="shared" si="217"/>
        <v>153002</v>
      </c>
      <c r="CK219" s="24">
        <f t="shared" si="217"/>
        <v>161733</v>
      </c>
      <c r="CL219" s="24">
        <f t="shared" ref="CL219:CO219" si="219">SUM(CL220:CL222)</f>
        <v>150610</v>
      </c>
      <c r="CM219" s="102">
        <f t="shared" si="219"/>
        <v>178264</v>
      </c>
      <c r="CN219" s="23">
        <f>SUM(CB219:CM219)</f>
        <v>1799724</v>
      </c>
      <c r="CO219" s="24">
        <f t="shared" si="219"/>
        <v>126562</v>
      </c>
      <c r="CP219" s="24">
        <f t="shared" ref="CP219:DA219" si="220">SUM(CP220:CP222)</f>
        <v>128491</v>
      </c>
      <c r="CQ219" s="24">
        <f t="shared" si="220"/>
        <v>149183</v>
      </c>
      <c r="CR219" s="24">
        <f t="shared" si="220"/>
        <v>142964</v>
      </c>
      <c r="CS219" s="24">
        <f t="shared" si="220"/>
        <v>141928</v>
      </c>
      <c r="CT219" s="24">
        <f t="shared" si="220"/>
        <v>151083</v>
      </c>
      <c r="CU219" s="24">
        <f t="shared" si="220"/>
        <v>143667</v>
      </c>
      <c r="CV219" s="24">
        <f t="shared" si="220"/>
        <v>154872</v>
      </c>
      <c r="CW219" s="24">
        <f t="shared" si="220"/>
        <v>147019</v>
      </c>
      <c r="CX219" s="24">
        <f t="shared" si="220"/>
        <v>145613</v>
      </c>
      <c r="CY219" s="24">
        <f t="shared" si="220"/>
        <v>147924</v>
      </c>
      <c r="CZ219" s="24">
        <f t="shared" si="220"/>
        <v>165916</v>
      </c>
      <c r="DA219" s="23">
        <f t="shared" si="220"/>
        <v>128132</v>
      </c>
      <c r="DB219" s="139">
        <f t="shared" si="104"/>
        <v>132608</v>
      </c>
      <c r="DC219" s="372">
        <f t="shared" si="105"/>
        <v>126562</v>
      </c>
      <c r="DD219" s="373">
        <f t="shared" si="106"/>
        <v>128132</v>
      </c>
      <c r="DE219" s="368">
        <f t="shared" si="214"/>
        <v>1.2404987278961999</v>
      </c>
      <c r="DF219" s="233"/>
      <c r="DG219" s="268"/>
      <c r="DH219" s="270"/>
      <c r="DI219" s="236"/>
      <c r="DJ219" s="236"/>
      <c r="DK219" s="211"/>
      <c r="DL219" s="221"/>
      <c r="DM219" s="221"/>
      <c r="DN219" s="211"/>
      <c r="DO219" s="211"/>
      <c r="DP219" s="211"/>
      <c r="DQ219" s="211"/>
      <c r="DR219" s="211"/>
      <c r="DS219" s="211"/>
      <c r="DT219" s="211"/>
      <c r="DU219" s="211"/>
      <c r="DV219" s="211"/>
      <c r="DW219" s="211"/>
      <c r="DX219" s="211"/>
      <c r="DY219" s="211"/>
      <c r="DZ219" s="211"/>
      <c r="EA219" s="211"/>
      <c r="EB219" s="211"/>
    </row>
    <row r="220" spans="1:132" ht="20.100000000000001" customHeight="1" x14ac:dyDescent="0.25">
      <c r="A220" s="542"/>
      <c r="B220" s="664" t="s">
        <v>36</v>
      </c>
      <c r="C220" s="665"/>
      <c r="D220" s="52">
        <v>88171</v>
      </c>
      <c r="E220" s="26">
        <v>80826</v>
      </c>
      <c r="F220" s="26">
        <v>102719</v>
      </c>
      <c r="G220" s="26">
        <v>94713</v>
      </c>
      <c r="H220" s="26">
        <v>91557</v>
      </c>
      <c r="I220" s="26">
        <v>99336</v>
      </c>
      <c r="J220" s="26">
        <v>103069</v>
      </c>
      <c r="K220" s="26">
        <v>97140</v>
      </c>
      <c r="L220" s="26">
        <v>103346</v>
      </c>
      <c r="M220" s="26">
        <v>107101</v>
      </c>
      <c r="N220" s="26">
        <v>101442</v>
      </c>
      <c r="O220" s="76">
        <v>111440</v>
      </c>
      <c r="P220" s="111">
        <v>1180860</v>
      </c>
      <c r="Q220" s="45">
        <v>85764</v>
      </c>
      <c r="R220" s="31">
        <v>86295</v>
      </c>
      <c r="S220" s="31">
        <v>114113</v>
      </c>
      <c r="T220" s="31">
        <v>102328</v>
      </c>
      <c r="U220" s="31">
        <v>101617</v>
      </c>
      <c r="V220" s="31">
        <v>103860</v>
      </c>
      <c r="W220" s="31">
        <v>105952</v>
      </c>
      <c r="X220" s="31">
        <v>107669</v>
      </c>
      <c r="Y220" s="31">
        <v>109558</v>
      </c>
      <c r="Z220" s="31">
        <v>109052</v>
      </c>
      <c r="AA220" s="31">
        <v>112015</v>
      </c>
      <c r="AB220" s="160">
        <v>121327</v>
      </c>
      <c r="AC220" s="424">
        <v>1259550</v>
      </c>
      <c r="AD220" s="45">
        <v>99047</v>
      </c>
      <c r="AE220" s="31">
        <v>99587</v>
      </c>
      <c r="AF220" s="31">
        <v>113039</v>
      </c>
      <c r="AG220" s="31">
        <v>102942</v>
      </c>
      <c r="AH220" s="31">
        <v>118340</v>
      </c>
      <c r="AI220" s="31">
        <v>111859</v>
      </c>
      <c r="AJ220" s="31">
        <v>108746</v>
      </c>
      <c r="AK220" s="31">
        <v>120455</v>
      </c>
      <c r="AL220" s="31">
        <v>112707</v>
      </c>
      <c r="AM220" s="31">
        <v>112833</v>
      </c>
      <c r="AN220" s="31">
        <v>116177</v>
      </c>
      <c r="AO220" s="134">
        <v>124106</v>
      </c>
      <c r="AP220" s="31">
        <v>102357</v>
      </c>
      <c r="AQ220" s="31">
        <v>103115</v>
      </c>
      <c r="AR220" s="31">
        <v>118766</v>
      </c>
      <c r="AS220" s="31">
        <v>101983</v>
      </c>
      <c r="AT220" s="31">
        <v>125863</v>
      </c>
      <c r="AU220" s="31">
        <v>107371</v>
      </c>
      <c r="AV220" s="31">
        <v>124163</v>
      </c>
      <c r="AW220" s="31">
        <v>126649</v>
      </c>
      <c r="AX220" s="31">
        <v>110414</v>
      </c>
      <c r="AY220" s="31">
        <v>136470</v>
      </c>
      <c r="AZ220" s="31">
        <v>120948</v>
      </c>
      <c r="BA220" s="31">
        <v>128882</v>
      </c>
      <c r="BB220" s="52">
        <v>115761</v>
      </c>
      <c r="BC220" s="26">
        <v>106303</v>
      </c>
      <c r="BD220" s="26">
        <v>116876</v>
      </c>
      <c r="BE220" s="26">
        <v>129897</v>
      </c>
      <c r="BF220" s="26">
        <v>122104</v>
      </c>
      <c r="BG220" s="26">
        <v>115511</v>
      </c>
      <c r="BH220" s="26">
        <v>135844</v>
      </c>
      <c r="BI220" s="26">
        <v>125259</v>
      </c>
      <c r="BJ220" s="26">
        <v>126269</v>
      </c>
      <c r="BK220" s="26">
        <v>142410</v>
      </c>
      <c r="BL220" s="26">
        <v>128591</v>
      </c>
      <c r="BM220" s="76">
        <v>138334</v>
      </c>
      <c r="BN220" s="449">
        <f t="shared" si="200"/>
        <v>1503159</v>
      </c>
      <c r="BO220" s="52">
        <v>120808</v>
      </c>
      <c r="BP220" s="26">
        <v>117788</v>
      </c>
      <c r="BQ220" s="26">
        <v>122930</v>
      </c>
      <c r="BR220" s="26">
        <v>126593</v>
      </c>
      <c r="BS220" s="26">
        <v>128101</v>
      </c>
      <c r="BT220" s="26">
        <v>123457</v>
      </c>
      <c r="BU220" s="26">
        <v>158196</v>
      </c>
      <c r="BV220" s="26">
        <v>125659</v>
      </c>
      <c r="BW220" s="98">
        <v>136954</v>
      </c>
      <c r="BX220" s="98">
        <v>146078</v>
      </c>
      <c r="BY220" s="98">
        <v>125378</v>
      </c>
      <c r="BZ220" s="243">
        <v>151485</v>
      </c>
      <c r="CA220" s="571">
        <f>SUM(BO220:BZ220)</f>
        <v>1583427</v>
      </c>
      <c r="CB220" s="138">
        <v>115208</v>
      </c>
      <c r="CC220" s="98">
        <v>113660</v>
      </c>
      <c r="CD220" s="98">
        <v>138690</v>
      </c>
      <c r="CE220" s="98">
        <v>128353</v>
      </c>
      <c r="CF220" s="98">
        <v>122461</v>
      </c>
      <c r="CG220" s="98">
        <v>136349</v>
      </c>
      <c r="CH220" s="98">
        <v>133073</v>
      </c>
      <c r="CI220" s="98">
        <v>127736</v>
      </c>
      <c r="CJ220" s="98">
        <v>133100</v>
      </c>
      <c r="CK220" s="98">
        <v>140932</v>
      </c>
      <c r="CL220" s="98">
        <v>131371</v>
      </c>
      <c r="CM220" s="243">
        <v>148407</v>
      </c>
      <c r="CN220" s="439">
        <f t="shared" ref="CN220:CN226" si="221">SUM(CB220:CM220)</f>
        <v>1569340</v>
      </c>
      <c r="CO220" s="98">
        <v>110558</v>
      </c>
      <c r="CP220" s="98">
        <v>116608</v>
      </c>
      <c r="CQ220" s="98">
        <v>132751</v>
      </c>
      <c r="CR220" s="98">
        <v>125890</v>
      </c>
      <c r="CS220" s="98">
        <v>124906</v>
      </c>
      <c r="CT220" s="98">
        <v>132522</v>
      </c>
      <c r="CU220" s="98">
        <v>125687</v>
      </c>
      <c r="CV220" s="98">
        <v>136860</v>
      </c>
      <c r="CW220" s="98">
        <v>128975</v>
      </c>
      <c r="CX220" s="98">
        <v>127769</v>
      </c>
      <c r="CY220" s="98">
        <v>128912</v>
      </c>
      <c r="CZ220" s="98">
        <v>140120</v>
      </c>
      <c r="DA220" s="439">
        <v>113372</v>
      </c>
      <c r="DB220" s="555">
        <f t="shared" si="104"/>
        <v>115208</v>
      </c>
      <c r="DC220" s="80">
        <f t="shared" si="105"/>
        <v>110558</v>
      </c>
      <c r="DD220" s="27">
        <f t="shared" si="106"/>
        <v>113372</v>
      </c>
      <c r="DE220" s="359">
        <f t="shared" si="214"/>
        <v>2.5452703558313194</v>
      </c>
      <c r="DG220" s="236"/>
      <c r="DH220" s="270"/>
    </row>
    <row r="221" spans="1:132" ht="20.100000000000001" customHeight="1" x14ac:dyDescent="0.25">
      <c r="A221" s="542"/>
      <c r="B221" s="59" t="s">
        <v>37</v>
      </c>
      <c r="C221" s="417"/>
      <c r="D221" s="52">
        <v>13410</v>
      </c>
      <c r="E221" s="26">
        <v>11749</v>
      </c>
      <c r="F221" s="26">
        <v>14875</v>
      </c>
      <c r="G221" s="26">
        <v>15383</v>
      </c>
      <c r="H221" s="26">
        <v>15031</v>
      </c>
      <c r="I221" s="26">
        <v>16540</v>
      </c>
      <c r="J221" s="26">
        <v>16530</v>
      </c>
      <c r="K221" s="26">
        <v>15444</v>
      </c>
      <c r="L221" s="26">
        <v>16440</v>
      </c>
      <c r="M221" s="26">
        <v>17504</v>
      </c>
      <c r="N221" s="26">
        <v>16065</v>
      </c>
      <c r="O221" s="76">
        <v>22818</v>
      </c>
      <c r="P221" s="80">
        <v>191789</v>
      </c>
      <c r="Q221" s="52">
        <v>12680</v>
      </c>
      <c r="R221" s="26">
        <v>9414</v>
      </c>
      <c r="S221" s="26">
        <v>16675</v>
      </c>
      <c r="T221" s="26">
        <v>15222</v>
      </c>
      <c r="U221" s="26">
        <v>15551</v>
      </c>
      <c r="V221" s="26">
        <v>11233</v>
      </c>
      <c r="W221" s="26">
        <v>12716</v>
      </c>
      <c r="X221" s="26">
        <v>14356</v>
      </c>
      <c r="Y221" s="26">
        <v>15106</v>
      </c>
      <c r="Z221" s="26">
        <v>15549</v>
      </c>
      <c r="AA221" s="26">
        <v>17449</v>
      </c>
      <c r="AB221" s="161">
        <v>25219</v>
      </c>
      <c r="AC221" s="425">
        <v>181170</v>
      </c>
      <c r="AD221" s="52">
        <v>13855</v>
      </c>
      <c r="AE221" s="26">
        <v>11154</v>
      </c>
      <c r="AF221" s="26">
        <v>14655</v>
      </c>
      <c r="AG221" s="26">
        <v>12214</v>
      </c>
      <c r="AH221" s="26">
        <v>16968</v>
      </c>
      <c r="AI221" s="26">
        <v>17438</v>
      </c>
      <c r="AJ221" s="26">
        <v>13595</v>
      </c>
      <c r="AK221" s="26">
        <v>17760</v>
      </c>
      <c r="AL221" s="26">
        <v>17433</v>
      </c>
      <c r="AM221" s="26">
        <v>17457</v>
      </c>
      <c r="AN221" s="26">
        <v>17388</v>
      </c>
      <c r="AO221" s="76">
        <v>25045</v>
      </c>
      <c r="AP221" s="26">
        <v>14905</v>
      </c>
      <c r="AQ221" s="26">
        <v>10518</v>
      </c>
      <c r="AR221" s="26">
        <v>14239</v>
      </c>
      <c r="AS221" s="26">
        <v>11435</v>
      </c>
      <c r="AT221" s="26">
        <v>17006</v>
      </c>
      <c r="AU221" s="26">
        <v>14865</v>
      </c>
      <c r="AV221" s="26">
        <v>16410</v>
      </c>
      <c r="AW221" s="26">
        <v>17363</v>
      </c>
      <c r="AX221" s="26">
        <v>15691</v>
      </c>
      <c r="AY221" s="26">
        <v>18613</v>
      </c>
      <c r="AZ221" s="26">
        <v>17095</v>
      </c>
      <c r="BA221" s="26">
        <v>23828</v>
      </c>
      <c r="BB221" s="52">
        <v>16858</v>
      </c>
      <c r="BC221" s="26">
        <v>9346</v>
      </c>
      <c r="BD221" s="26">
        <v>12907</v>
      </c>
      <c r="BE221" s="26">
        <v>15559</v>
      </c>
      <c r="BF221" s="26">
        <v>13864</v>
      </c>
      <c r="BG221" s="26">
        <v>14510</v>
      </c>
      <c r="BH221" s="26">
        <v>17163</v>
      </c>
      <c r="BI221" s="26">
        <v>15653</v>
      </c>
      <c r="BJ221" s="26">
        <v>16449</v>
      </c>
      <c r="BK221" s="26">
        <v>18861</v>
      </c>
      <c r="BL221" s="26">
        <v>17578</v>
      </c>
      <c r="BM221" s="76">
        <v>23807</v>
      </c>
      <c r="BN221" s="449">
        <f t="shared" ref="BN221:BN222" si="222">SUM(BB221:BM221)</f>
        <v>192555</v>
      </c>
      <c r="BO221" s="52">
        <v>17260</v>
      </c>
      <c r="BP221" s="26">
        <v>11634</v>
      </c>
      <c r="BQ221" s="26">
        <v>13016</v>
      </c>
      <c r="BR221" s="26">
        <v>14698</v>
      </c>
      <c r="BS221" s="26">
        <v>14875</v>
      </c>
      <c r="BT221" s="26">
        <v>14369</v>
      </c>
      <c r="BU221" s="26">
        <v>15586</v>
      </c>
      <c r="BV221" s="26">
        <v>14526</v>
      </c>
      <c r="BW221" s="98">
        <v>16191</v>
      </c>
      <c r="BX221" s="98">
        <v>17858</v>
      </c>
      <c r="BY221" s="98">
        <v>15126</v>
      </c>
      <c r="BZ221" s="243">
        <v>25601</v>
      </c>
      <c r="CA221" s="439">
        <f t="shared" ref="CA221:CA222" si="223">SUM(BO221:BZ221)</f>
        <v>190740</v>
      </c>
      <c r="CB221" s="138">
        <v>13521</v>
      </c>
      <c r="CC221" s="98">
        <v>8915</v>
      </c>
      <c r="CD221" s="98">
        <v>13778</v>
      </c>
      <c r="CE221" s="98">
        <v>13528</v>
      </c>
      <c r="CF221" s="98">
        <v>14331</v>
      </c>
      <c r="CG221" s="98">
        <v>12486</v>
      </c>
      <c r="CH221" s="98">
        <v>12296</v>
      </c>
      <c r="CI221" s="98">
        <v>12899</v>
      </c>
      <c r="CJ221" s="98">
        <v>14437</v>
      </c>
      <c r="CK221" s="98">
        <v>15140</v>
      </c>
      <c r="CL221" s="98">
        <v>14004</v>
      </c>
      <c r="CM221" s="243">
        <v>23749</v>
      </c>
      <c r="CN221" s="439">
        <f t="shared" si="221"/>
        <v>169084</v>
      </c>
      <c r="CO221" s="98">
        <v>11693</v>
      </c>
      <c r="CP221" s="98">
        <v>7143</v>
      </c>
      <c r="CQ221" s="98">
        <v>11479</v>
      </c>
      <c r="CR221" s="98">
        <v>12251</v>
      </c>
      <c r="CS221" s="98">
        <v>12065</v>
      </c>
      <c r="CT221" s="98">
        <v>12741</v>
      </c>
      <c r="CU221" s="98">
        <v>12554</v>
      </c>
      <c r="CV221" s="98">
        <v>12688</v>
      </c>
      <c r="CW221" s="98">
        <v>12767</v>
      </c>
      <c r="CX221" s="98">
        <v>12800</v>
      </c>
      <c r="CY221" s="98">
        <v>13867</v>
      </c>
      <c r="CZ221" s="98">
        <v>19654</v>
      </c>
      <c r="DA221" s="439">
        <v>9967</v>
      </c>
      <c r="DB221" s="555">
        <f t="shared" si="104"/>
        <v>13521</v>
      </c>
      <c r="DC221" s="80">
        <f t="shared" si="105"/>
        <v>11693</v>
      </c>
      <c r="DD221" s="27">
        <f t="shared" si="106"/>
        <v>9967</v>
      </c>
      <c r="DE221" s="359">
        <f t="shared" si="214"/>
        <v>-14.760968100572992</v>
      </c>
      <c r="DF221" s="269"/>
      <c r="DG221" s="268"/>
      <c r="DH221" s="270"/>
    </row>
    <row r="222" spans="1:132" ht="20.100000000000001" customHeight="1" thickBot="1" x14ac:dyDescent="0.3">
      <c r="A222" s="542"/>
      <c r="B222" s="68" t="s">
        <v>38</v>
      </c>
      <c r="C222" s="419"/>
      <c r="D222" s="52">
        <v>5303</v>
      </c>
      <c r="E222" s="26">
        <v>4867</v>
      </c>
      <c r="F222" s="26">
        <v>6326</v>
      </c>
      <c r="G222" s="26">
        <v>5850</v>
      </c>
      <c r="H222" s="26">
        <v>5817</v>
      </c>
      <c r="I222" s="26">
        <v>6017</v>
      </c>
      <c r="J222" s="26">
        <v>6440</v>
      </c>
      <c r="K222" s="26">
        <v>5747</v>
      </c>
      <c r="L222" s="26">
        <v>5756</v>
      </c>
      <c r="M222" s="26">
        <v>5982</v>
      </c>
      <c r="N222" s="26">
        <v>5667</v>
      </c>
      <c r="O222" s="76">
        <v>7028</v>
      </c>
      <c r="P222" s="24">
        <v>70800</v>
      </c>
      <c r="Q222" s="46">
        <v>5067</v>
      </c>
      <c r="R222" s="32">
        <v>4687</v>
      </c>
      <c r="S222" s="32">
        <v>5664</v>
      </c>
      <c r="T222" s="32">
        <v>5054</v>
      </c>
      <c r="U222" s="32">
        <v>4756</v>
      </c>
      <c r="V222" s="32">
        <v>4848</v>
      </c>
      <c r="W222" s="32">
        <v>4420</v>
      </c>
      <c r="X222" s="32">
        <v>4429</v>
      </c>
      <c r="Y222" s="32">
        <v>4194</v>
      </c>
      <c r="Z222" s="32">
        <v>4258</v>
      </c>
      <c r="AA222" s="32">
        <v>4109</v>
      </c>
      <c r="AB222" s="64">
        <v>4981</v>
      </c>
      <c r="AC222" s="318">
        <v>56467</v>
      </c>
      <c r="AD222" s="52">
        <v>3681</v>
      </c>
      <c r="AE222" s="26">
        <v>3842</v>
      </c>
      <c r="AF222" s="26">
        <v>4379</v>
      </c>
      <c r="AG222" s="26">
        <v>3532</v>
      </c>
      <c r="AH222" s="26">
        <v>4299</v>
      </c>
      <c r="AI222" s="26">
        <v>3791</v>
      </c>
      <c r="AJ222" s="26">
        <v>3934</v>
      </c>
      <c r="AK222" s="26">
        <v>4219</v>
      </c>
      <c r="AL222" s="26">
        <v>3916</v>
      </c>
      <c r="AM222" s="26">
        <v>3904</v>
      </c>
      <c r="AN222" s="26">
        <v>3702</v>
      </c>
      <c r="AO222" s="76">
        <v>4527</v>
      </c>
      <c r="AP222" s="32">
        <v>3427</v>
      </c>
      <c r="AQ222" s="32">
        <v>3625</v>
      </c>
      <c r="AR222" s="32">
        <v>4472</v>
      </c>
      <c r="AS222" s="32">
        <v>4097</v>
      </c>
      <c r="AT222" s="32">
        <v>4525</v>
      </c>
      <c r="AU222" s="32">
        <v>3669</v>
      </c>
      <c r="AV222" s="32">
        <v>4403</v>
      </c>
      <c r="AW222" s="32">
        <v>4458</v>
      </c>
      <c r="AX222" s="32">
        <v>4246</v>
      </c>
      <c r="AY222" s="32">
        <v>4599</v>
      </c>
      <c r="AZ222" s="32">
        <v>4262</v>
      </c>
      <c r="BA222" s="32">
        <v>4602</v>
      </c>
      <c r="BB222" s="52">
        <v>3965</v>
      </c>
      <c r="BC222" s="26">
        <v>3315</v>
      </c>
      <c r="BD222" s="26">
        <v>3734</v>
      </c>
      <c r="BE222" s="26">
        <v>4320</v>
      </c>
      <c r="BF222" s="26">
        <v>4053</v>
      </c>
      <c r="BG222" s="26">
        <v>4176</v>
      </c>
      <c r="BH222" s="26">
        <v>5298</v>
      </c>
      <c r="BI222" s="26">
        <v>4757</v>
      </c>
      <c r="BJ222" s="26">
        <v>4776</v>
      </c>
      <c r="BK222" s="26">
        <v>5243</v>
      </c>
      <c r="BL222" s="26">
        <v>4769</v>
      </c>
      <c r="BM222" s="76">
        <v>5157</v>
      </c>
      <c r="BN222" s="449">
        <f t="shared" si="222"/>
        <v>53563</v>
      </c>
      <c r="BO222" s="52">
        <v>4133</v>
      </c>
      <c r="BP222" s="26">
        <v>4138</v>
      </c>
      <c r="BQ222" s="26">
        <v>3978</v>
      </c>
      <c r="BR222" s="26">
        <v>4409</v>
      </c>
      <c r="BS222" s="26">
        <v>4379</v>
      </c>
      <c r="BT222" s="26">
        <v>4334</v>
      </c>
      <c r="BU222" s="26">
        <v>4541</v>
      </c>
      <c r="BV222" s="26">
        <v>14526</v>
      </c>
      <c r="BW222" s="98">
        <v>4703</v>
      </c>
      <c r="BX222" s="98">
        <v>5107</v>
      </c>
      <c r="BY222" s="98">
        <v>4299</v>
      </c>
      <c r="BZ222" s="243">
        <v>5870</v>
      </c>
      <c r="CA222" s="403">
        <f t="shared" si="223"/>
        <v>64417</v>
      </c>
      <c r="CB222" s="138">
        <v>3879</v>
      </c>
      <c r="CC222" s="98">
        <v>4035</v>
      </c>
      <c r="CD222" s="98">
        <v>4818</v>
      </c>
      <c r="CE222" s="98">
        <v>4761</v>
      </c>
      <c r="CF222" s="98">
        <v>4789</v>
      </c>
      <c r="CG222" s="98">
        <v>5654</v>
      </c>
      <c r="CH222" s="98">
        <v>5360</v>
      </c>
      <c r="CI222" s="98">
        <v>5535</v>
      </c>
      <c r="CJ222" s="98">
        <v>5465</v>
      </c>
      <c r="CK222" s="98">
        <v>5661</v>
      </c>
      <c r="CL222" s="98">
        <v>5235</v>
      </c>
      <c r="CM222" s="243">
        <v>6108</v>
      </c>
      <c r="CN222" s="439">
        <f t="shared" si="221"/>
        <v>61300</v>
      </c>
      <c r="CO222" s="98">
        <v>4311</v>
      </c>
      <c r="CP222" s="98">
        <v>4740</v>
      </c>
      <c r="CQ222" s="98">
        <v>4953</v>
      </c>
      <c r="CR222" s="98">
        <v>4823</v>
      </c>
      <c r="CS222" s="98">
        <v>4957</v>
      </c>
      <c r="CT222" s="98">
        <v>5820</v>
      </c>
      <c r="CU222" s="98">
        <v>5426</v>
      </c>
      <c r="CV222" s="98">
        <v>5324</v>
      </c>
      <c r="CW222" s="98">
        <v>5277</v>
      </c>
      <c r="CX222" s="98">
        <v>5044</v>
      </c>
      <c r="CY222" s="98">
        <v>5145</v>
      </c>
      <c r="CZ222" s="98">
        <v>6142</v>
      </c>
      <c r="DA222" s="439">
        <v>4793</v>
      </c>
      <c r="DB222" s="101">
        <f t="shared" si="104"/>
        <v>3879</v>
      </c>
      <c r="DC222" s="24">
        <f t="shared" si="105"/>
        <v>4311</v>
      </c>
      <c r="DD222" s="102">
        <f t="shared" si="106"/>
        <v>4793</v>
      </c>
      <c r="DE222" s="361">
        <f t="shared" si="214"/>
        <v>11.180700533518895</v>
      </c>
      <c r="DG222" s="268"/>
      <c r="DH222" s="270"/>
    </row>
    <row r="223" spans="1:132" s="38" customFormat="1" ht="20.100000000000001" customHeight="1" thickBot="1" x14ac:dyDescent="0.3">
      <c r="A223" s="542"/>
      <c r="B223" s="339" t="s">
        <v>39</v>
      </c>
      <c r="C223" s="420"/>
      <c r="D223" s="139">
        <f t="shared" ref="D223:BP223" si="224">SUM(D224:D226)</f>
        <v>25812</v>
      </c>
      <c r="E223" s="372">
        <f t="shared" si="224"/>
        <v>25061</v>
      </c>
      <c r="F223" s="372">
        <f t="shared" si="224"/>
        <v>31285</v>
      </c>
      <c r="G223" s="372">
        <f t="shared" si="224"/>
        <v>29669</v>
      </c>
      <c r="H223" s="372">
        <f t="shared" si="224"/>
        <v>29062</v>
      </c>
      <c r="I223" s="372">
        <f t="shared" si="224"/>
        <v>31658</v>
      </c>
      <c r="J223" s="372">
        <f t="shared" si="224"/>
        <v>32336</v>
      </c>
      <c r="K223" s="372">
        <f t="shared" si="224"/>
        <v>29991</v>
      </c>
      <c r="L223" s="372">
        <f t="shared" si="224"/>
        <v>30967</v>
      </c>
      <c r="M223" s="372">
        <f t="shared" si="224"/>
        <v>32862</v>
      </c>
      <c r="N223" s="372">
        <f t="shared" si="224"/>
        <v>31197</v>
      </c>
      <c r="O223" s="373">
        <f t="shared" si="224"/>
        <v>32868</v>
      </c>
      <c r="P223" s="372">
        <f t="shared" si="224"/>
        <v>362768</v>
      </c>
      <c r="Q223" s="139">
        <f t="shared" si="224"/>
        <v>25128</v>
      </c>
      <c r="R223" s="372">
        <f t="shared" si="224"/>
        <v>24922</v>
      </c>
      <c r="S223" s="372">
        <f t="shared" si="224"/>
        <v>33066</v>
      </c>
      <c r="T223" s="372">
        <f t="shared" si="224"/>
        <v>29995</v>
      </c>
      <c r="U223" s="372">
        <f t="shared" si="224"/>
        <v>30762</v>
      </c>
      <c r="V223" s="372">
        <f t="shared" si="224"/>
        <v>30078</v>
      </c>
      <c r="W223" s="372">
        <f t="shared" si="224"/>
        <v>29983</v>
      </c>
      <c r="X223" s="372">
        <f t="shared" si="224"/>
        <v>30508</v>
      </c>
      <c r="Y223" s="372">
        <f t="shared" si="224"/>
        <v>29794</v>
      </c>
      <c r="Z223" s="372">
        <f t="shared" si="224"/>
        <v>30147</v>
      </c>
      <c r="AA223" s="372">
        <f t="shared" si="224"/>
        <v>30379</v>
      </c>
      <c r="AB223" s="373">
        <f t="shared" si="224"/>
        <v>33877</v>
      </c>
      <c r="AC223" s="372">
        <f t="shared" si="224"/>
        <v>358639</v>
      </c>
      <c r="AD223" s="139">
        <f t="shared" si="224"/>
        <v>25525</v>
      </c>
      <c r="AE223" s="372">
        <f t="shared" si="224"/>
        <v>25702</v>
      </c>
      <c r="AF223" s="372">
        <f t="shared" si="224"/>
        <v>28495</v>
      </c>
      <c r="AG223" s="372">
        <f t="shared" si="224"/>
        <v>26071</v>
      </c>
      <c r="AH223" s="372">
        <f t="shared" si="224"/>
        <v>29942</v>
      </c>
      <c r="AI223" s="372">
        <f t="shared" si="224"/>
        <v>28239</v>
      </c>
      <c r="AJ223" s="372">
        <f t="shared" si="224"/>
        <v>28700</v>
      </c>
      <c r="AK223" s="372">
        <f t="shared" si="224"/>
        <v>30940</v>
      </c>
      <c r="AL223" s="372">
        <f t="shared" si="224"/>
        <v>28762</v>
      </c>
      <c r="AM223" s="372">
        <f t="shared" si="224"/>
        <v>29101</v>
      </c>
      <c r="AN223" s="372">
        <f t="shared" si="224"/>
        <v>29217</v>
      </c>
      <c r="AO223" s="373">
        <f t="shared" si="224"/>
        <v>30755</v>
      </c>
      <c r="AP223" s="372">
        <f t="shared" si="224"/>
        <v>25041</v>
      </c>
      <c r="AQ223" s="372">
        <f t="shared" si="224"/>
        <v>25083</v>
      </c>
      <c r="AR223" s="372">
        <f t="shared" si="224"/>
        <v>28817</v>
      </c>
      <c r="AS223" s="372">
        <f t="shared" si="224"/>
        <v>25278</v>
      </c>
      <c r="AT223" s="372">
        <f t="shared" si="224"/>
        <v>30591</v>
      </c>
      <c r="AU223" s="372">
        <f t="shared" si="224"/>
        <v>25743</v>
      </c>
      <c r="AV223" s="372">
        <f t="shared" si="224"/>
        <v>28149</v>
      </c>
      <c r="AW223" s="372">
        <f t="shared" si="224"/>
        <v>27357</v>
      </c>
      <c r="AX223" s="372">
        <f t="shared" si="224"/>
        <v>23191</v>
      </c>
      <c r="AY223" s="372">
        <f t="shared" si="224"/>
        <v>28972</v>
      </c>
      <c r="AZ223" s="372">
        <f t="shared" si="224"/>
        <v>25415</v>
      </c>
      <c r="BA223" s="372">
        <f t="shared" si="224"/>
        <v>26042</v>
      </c>
      <c r="BB223" s="139">
        <f t="shared" si="224"/>
        <v>23765</v>
      </c>
      <c r="BC223" s="372">
        <f t="shared" si="224"/>
        <v>22061</v>
      </c>
      <c r="BD223" s="372">
        <f t="shared" si="224"/>
        <v>23900</v>
      </c>
      <c r="BE223" s="372">
        <f t="shared" si="224"/>
        <v>27176</v>
      </c>
      <c r="BF223" s="372">
        <f t="shared" si="224"/>
        <v>26155</v>
      </c>
      <c r="BG223" s="372">
        <f t="shared" si="224"/>
        <v>24076</v>
      </c>
      <c r="BH223" s="372">
        <f t="shared" si="224"/>
        <v>27015</v>
      </c>
      <c r="BI223" s="372">
        <f t="shared" si="224"/>
        <v>24792</v>
      </c>
      <c r="BJ223" s="372">
        <f t="shared" si="224"/>
        <v>24194</v>
      </c>
      <c r="BK223" s="372">
        <f t="shared" si="224"/>
        <v>27158</v>
      </c>
      <c r="BL223" s="372">
        <f t="shared" si="224"/>
        <v>24091</v>
      </c>
      <c r="BM223" s="373">
        <f t="shared" si="224"/>
        <v>25489</v>
      </c>
      <c r="BN223" s="275">
        <f>SUM(BB223:BM223)</f>
        <v>299872</v>
      </c>
      <c r="BO223" s="139">
        <f t="shared" si="224"/>
        <v>22357</v>
      </c>
      <c r="BP223" s="372">
        <f t="shared" si="224"/>
        <v>21210</v>
      </c>
      <c r="BQ223" s="372">
        <f t="shared" ref="BQ223:BY223" si="225">SUM(BQ224:BQ226)</f>
        <v>21536</v>
      </c>
      <c r="BR223" s="372">
        <f t="shared" si="225"/>
        <v>23080</v>
      </c>
      <c r="BS223" s="372">
        <f t="shared" si="225"/>
        <v>23734</v>
      </c>
      <c r="BT223" s="372">
        <f t="shared" si="225"/>
        <v>23046</v>
      </c>
      <c r="BU223" s="372">
        <f t="shared" si="225"/>
        <v>25058</v>
      </c>
      <c r="BV223" s="372">
        <f t="shared" si="225"/>
        <v>22089</v>
      </c>
      <c r="BW223" s="372">
        <f t="shared" si="225"/>
        <v>23767</v>
      </c>
      <c r="BX223" s="372">
        <f t="shared" si="225"/>
        <v>25280</v>
      </c>
      <c r="BY223" s="372">
        <f t="shared" si="225"/>
        <v>21609</v>
      </c>
      <c r="BZ223" s="373">
        <f t="shared" ref="BZ223:CL223" si="226">SUM(BZ224:BZ226)</f>
        <v>25142</v>
      </c>
      <c r="CA223" s="25">
        <f>SUM(BO223:BZ223)</f>
        <v>277908</v>
      </c>
      <c r="CB223" s="139">
        <f t="shared" si="226"/>
        <v>18663</v>
      </c>
      <c r="CC223" s="372">
        <f t="shared" si="226"/>
        <v>17947</v>
      </c>
      <c r="CD223" s="372">
        <f t="shared" si="226"/>
        <v>21728</v>
      </c>
      <c r="CE223" s="372">
        <f t="shared" si="226"/>
        <v>20012</v>
      </c>
      <c r="CF223" s="372">
        <f t="shared" si="226"/>
        <v>19152</v>
      </c>
      <c r="CG223" s="372">
        <f t="shared" ref="CG223:CH223" si="227">SUM(CG224:CG226)</f>
        <v>20282</v>
      </c>
      <c r="CH223" s="372">
        <f t="shared" si="227"/>
        <v>19453</v>
      </c>
      <c r="CI223" s="372">
        <f t="shared" si="226"/>
        <v>18725</v>
      </c>
      <c r="CJ223" s="372">
        <f t="shared" si="226"/>
        <v>19086</v>
      </c>
      <c r="CK223" s="372">
        <f t="shared" si="226"/>
        <v>20103</v>
      </c>
      <c r="CL223" s="372">
        <f t="shared" si="226"/>
        <v>18856</v>
      </c>
      <c r="CM223" s="373">
        <f t="shared" ref="CM223:DA223" si="228">SUM(CM224:CM226)</f>
        <v>20909</v>
      </c>
      <c r="CN223" s="275">
        <f>SUM(CB223:CM223)</f>
        <v>234916</v>
      </c>
      <c r="CO223" s="372">
        <f t="shared" si="228"/>
        <v>15077</v>
      </c>
      <c r="CP223" s="372">
        <f t="shared" si="228"/>
        <v>15676</v>
      </c>
      <c r="CQ223" s="372">
        <f t="shared" si="228"/>
        <v>18243</v>
      </c>
      <c r="CR223" s="372">
        <f t="shared" si="228"/>
        <v>17006</v>
      </c>
      <c r="CS223" s="372">
        <f t="shared" si="228"/>
        <v>16897</v>
      </c>
      <c r="CT223" s="372">
        <f t="shared" si="228"/>
        <v>17661</v>
      </c>
      <c r="CU223" s="372">
        <f t="shared" si="228"/>
        <v>16086</v>
      </c>
      <c r="CV223" s="372">
        <f t="shared" si="228"/>
        <v>17019</v>
      </c>
      <c r="CW223" s="372">
        <f t="shared" si="228"/>
        <v>15863</v>
      </c>
      <c r="CX223" s="372">
        <f t="shared" si="228"/>
        <v>15452</v>
      </c>
      <c r="CY223" s="372">
        <f t="shared" si="228"/>
        <v>15337</v>
      </c>
      <c r="CZ223" s="372">
        <f t="shared" si="228"/>
        <v>15874</v>
      </c>
      <c r="DA223" s="275">
        <f t="shared" si="228"/>
        <v>12601</v>
      </c>
      <c r="DB223" s="139">
        <f t="shared" si="104"/>
        <v>18663</v>
      </c>
      <c r="DC223" s="372">
        <f t="shared" si="105"/>
        <v>15077</v>
      </c>
      <c r="DD223" s="373">
        <f t="shared" si="106"/>
        <v>12601</v>
      </c>
      <c r="DE223" s="368">
        <f t="shared" si="214"/>
        <v>-16.422365192014322</v>
      </c>
      <c r="DF223" s="233"/>
      <c r="DG223" s="270"/>
      <c r="DH223" s="270"/>
      <c r="DI223" s="236"/>
      <c r="DJ223" s="236"/>
      <c r="DK223" s="211"/>
      <c r="DL223" s="221"/>
      <c r="DM223" s="221"/>
      <c r="DN223" s="211"/>
      <c r="DO223" s="211"/>
      <c r="DP223" s="211"/>
      <c r="DQ223" s="211"/>
      <c r="DR223" s="211"/>
      <c r="DS223" s="211"/>
      <c r="DT223" s="211"/>
      <c r="DU223" s="211"/>
      <c r="DV223" s="211"/>
      <c r="DW223" s="211"/>
      <c r="DX223" s="211"/>
      <c r="DY223" s="211"/>
      <c r="DZ223" s="211"/>
      <c r="EA223" s="211"/>
      <c r="EB223" s="211"/>
    </row>
    <row r="224" spans="1:132" ht="20.100000000000001" customHeight="1" x14ac:dyDescent="0.25">
      <c r="A224" s="542"/>
      <c r="B224" s="664" t="s">
        <v>36</v>
      </c>
      <c r="C224" s="665"/>
      <c r="D224" s="45">
        <v>23602</v>
      </c>
      <c r="E224" s="31">
        <v>22892</v>
      </c>
      <c r="F224" s="31">
        <v>28816</v>
      </c>
      <c r="G224" s="31">
        <v>27152</v>
      </c>
      <c r="H224" s="31">
        <v>26738</v>
      </c>
      <c r="I224" s="31">
        <v>29334</v>
      </c>
      <c r="J224" s="31">
        <v>29844</v>
      </c>
      <c r="K224" s="31">
        <v>27742</v>
      </c>
      <c r="L224" s="31">
        <v>28353</v>
      </c>
      <c r="M224" s="31">
        <v>30352</v>
      </c>
      <c r="N224" s="31">
        <v>28854</v>
      </c>
      <c r="O224" s="134">
        <v>30245</v>
      </c>
      <c r="P224" s="111">
        <v>333924</v>
      </c>
      <c r="Q224" s="45">
        <v>23107</v>
      </c>
      <c r="R224" s="31">
        <v>22936</v>
      </c>
      <c r="S224" s="31">
        <v>30645</v>
      </c>
      <c r="T224" s="31">
        <v>27668</v>
      </c>
      <c r="U224" s="31">
        <v>28497</v>
      </c>
      <c r="V224" s="31">
        <v>27704</v>
      </c>
      <c r="W224" s="31">
        <v>27936</v>
      </c>
      <c r="X224" s="31">
        <v>28595</v>
      </c>
      <c r="Y224" s="31">
        <v>27992</v>
      </c>
      <c r="Z224" s="31">
        <v>28277</v>
      </c>
      <c r="AA224" s="31">
        <v>28549</v>
      </c>
      <c r="AB224" s="134">
        <v>31824</v>
      </c>
      <c r="AC224" s="424">
        <v>333730</v>
      </c>
      <c r="AD224" s="52">
        <v>23969</v>
      </c>
      <c r="AE224" s="26">
        <v>24301</v>
      </c>
      <c r="AF224" s="26">
        <v>26754</v>
      </c>
      <c r="AG224" s="26">
        <v>24692</v>
      </c>
      <c r="AH224" s="26">
        <v>28466</v>
      </c>
      <c r="AI224" s="26">
        <v>26825</v>
      </c>
      <c r="AJ224" s="26">
        <v>27356</v>
      </c>
      <c r="AK224" s="26">
        <v>29431</v>
      </c>
      <c r="AL224" s="26">
        <v>27469</v>
      </c>
      <c r="AM224" s="26">
        <v>27642</v>
      </c>
      <c r="AN224" s="26">
        <v>27949</v>
      </c>
      <c r="AO224" s="76">
        <v>29370</v>
      </c>
      <c r="AP224" s="31">
        <v>23846</v>
      </c>
      <c r="AQ224" s="31">
        <v>24008</v>
      </c>
      <c r="AR224" s="31">
        <v>27585</v>
      </c>
      <c r="AS224" s="31">
        <v>23947</v>
      </c>
      <c r="AT224" s="31">
        <v>29187</v>
      </c>
      <c r="AU224" s="31">
        <v>24693</v>
      </c>
      <c r="AV224" s="31">
        <v>27098</v>
      </c>
      <c r="AW224" s="31">
        <v>26127</v>
      </c>
      <c r="AX224" s="31">
        <v>22157</v>
      </c>
      <c r="AY224" s="31">
        <v>27689</v>
      </c>
      <c r="AZ224" s="31">
        <v>24218</v>
      </c>
      <c r="BA224" s="31">
        <v>24954</v>
      </c>
      <c r="BB224" s="52">
        <v>22888</v>
      </c>
      <c r="BC224" s="26">
        <v>21298</v>
      </c>
      <c r="BD224" s="26">
        <v>22891</v>
      </c>
      <c r="BE224" s="26">
        <v>26254</v>
      </c>
      <c r="BF224" s="26">
        <v>25268</v>
      </c>
      <c r="BG224" s="26">
        <v>23303</v>
      </c>
      <c r="BH224" s="26">
        <v>26114</v>
      </c>
      <c r="BI224" s="26">
        <v>23999</v>
      </c>
      <c r="BJ224" s="26">
        <v>23258</v>
      </c>
      <c r="BK224" s="26">
        <v>25857</v>
      </c>
      <c r="BL224" s="26">
        <v>22988</v>
      </c>
      <c r="BM224" s="76">
        <v>24268</v>
      </c>
      <c r="BN224" s="449">
        <f>SUM(BB224:BM224)</f>
        <v>288386</v>
      </c>
      <c r="BO224" s="52">
        <v>21386</v>
      </c>
      <c r="BP224" s="26">
        <v>20430</v>
      </c>
      <c r="BQ224" s="26">
        <v>20739</v>
      </c>
      <c r="BR224" s="26">
        <v>22302</v>
      </c>
      <c r="BS224" s="26">
        <v>22921</v>
      </c>
      <c r="BT224" s="26">
        <v>22326</v>
      </c>
      <c r="BU224" s="26">
        <v>24340</v>
      </c>
      <c r="BV224" s="26">
        <v>21372</v>
      </c>
      <c r="BW224" s="98">
        <v>22768</v>
      </c>
      <c r="BX224" s="98">
        <v>24279</v>
      </c>
      <c r="BY224" s="98">
        <v>20929</v>
      </c>
      <c r="BZ224" s="243">
        <v>24343</v>
      </c>
      <c r="CA224" s="571">
        <f>SUM(BO224:BZ224)</f>
        <v>268135</v>
      </c>
      <c r="CB224" s="138">
        <v>18113</v>
      </c>
      <c r="CC224" s="98">
        <v>17371</v>
      </c>
      <c r="CD224" s="98">
        <v>21109</v>
      </c>
      <c r="CE224" s="98">
        <v>19259</v>
      </c>
      <c r="CF224" s="98">
        <v>18476</v>
      </c>
      <c r="CG224" s="98">
        <v>19718</v>
      </c>
      <c r="CH224" s="98">
        <v>18816</v>
      </c>
      <c r="CI224" s="98">
        <v>17972</v>
      </c>
      <c r="CJ224" s="98">
        <v>18417</v>
      </c>
      <c r="CK224" s="98">
        <v>19376</v>
      </c>
      <c r="CL224" s="98">
        <v>18157</v>
      </c>
      <c r="CM224" s="243">
        <v>20071</v>
      </c>
      <c r="CN224" s="439">
        <f t="shared" si="221"/>
        <v>226855</v>
      </c>
      <c r="CO224" s="98">
        <v>14604</v>
      </c>
      <c r="CP224" s="98">
        <v>15021</v>
      </c>
      <c r="CQ224" s="98">
        <v>17514</v>
      </c>
      <c r="CR224" s="98">
        <v>16506</v>
      </c>
      <c r="CS224" s="98">
        <v>16845</v>
      </c>
      <c r="CT224" s="98">
        <v>16886</v>
      </c>
      <c r="CU224" s="98">
        <v>15433</v>
      </c>
      <c r="CV224" s="98">
        <v>16295</v>
      </c>
      <c r="CW224" s="98">
        <v>15180</v>
      </c>
      <c r="CX224" s="98">
        <v>14810</v>
      </c>
      <c r="CY224" s="98">
        <v>14667</v>
      </c>
      <c r="CZ224" s="98">
        <v>15161</v>
      </c>
      <c r="DA224" s="439">
        <v>12104</v>
      </c>
      <c r="DB224" s="554">
        <f t="shared" si="104"/>
        <v>18113</v>
      </c>
      <c r="DC224" s="111">
        <f t="shared" si="105"/>
        <v>14604</v>
      </c>
      <c r="DD224" s="248">
        <f t="shared" si="106"/>
        <v>12104</v>
      </c>
      <c r="DE224" s="359">
        <f t="shared" si="214"/>
        <v>-17.11859764448096</v>
      </c>
      <c r="DH224" s="270"/>
    </row>
    <row r="225" spans="1:132" ht="20.100000000000001" customHeight="1" x14ac:dyDescent="0.25">
      <c r="A225" s="542"/>
      <c r="B225" s="662" t="s">
        <v>37</v>
      </c>
      <c r="C225" s="678"/>
      <c r="D225" s="52">
        <v>21</v>
      </c>
      <c r="E225" s="26">
        <v>16</v>
      </c>
      <c r="F225" s="26">
        <v>11</v>
      </c>
      <c r="G225" s="26">
        <v>18</v>
      </c>
      <c r="H225" s="26">
        <v>25</v>
      </c>
      <c r="I225" s="26">
        <v>25</v>
      </c>
      <c r="J225" s="26">
        <v>27</v>
      </c>
      <c r="K225" s="26">
        <v>24</v>
      </c>
      <c r="L225" s="26">
        <v>284</v>
      </c>
      <c r="M225" s="26">
        <v>19</v>
      </c>
      <c r="N225" s="26">
        <v>23</v>
      </c>
      <c r="O225" s="76">
        <v>26</v>
      </c>
      <c r="P225" s="80">
        <v>519</v>
      </c>
      <c r="Q225" s="52">
        <v>14</v>
      </c>
      <c r="R225" s="26">
        <v>13</v>
      </c>
      <c r="S225" s="26">
        <v>24</v>
      </c>
      <c r="T225" s="26">
        <v>15</v>
      </c>
      <c r="U225" s="26">
        <v>12</v>
      </c>
      <c r="V225" s="26">
        <v>13</v>
      </c>
      <c r="W225" s="26">
        <v>12</v>
      </c>
      <c r="X225" s="26">
        <v>21</v>
      </c>
      <c r="Y225" s="26">
        <v>20</v>
      </c>
      <c r="Z225" s="26">
        <v>12</v>
      </c>
      <c r="AA225" s="26">
        <v>14</v>
      </c>
      <c r="AB225" s="76">
        <v>35</v>
      </c>
      <c r="AC225" s="425">
        <v>205</v>
      </c>
      <c r="AD225" s="52">
        <v>8</v>
      </c>
      <c r="AE225" s="26">
        <v>24</v>
      </c>
      <c r="AF225" s="26">
        <v>19</v>
      </c>
      <c r="AG225" s="26">
        <v>21</v>
      </c>
      <c r="AH225" s="26">
        <v>36</v>
      </c>
      <c r="AI225" s="26">
        <v>19</v>
      </c>
      <c r="AJ225" s="26">
        <v>17</v>
      </c>
      <c r="AK225" s="26">
        <v>36</v>
      </c>
      <c r="AL225" s="26">
        <v>22</v>
      </c>
      <c r="AM225" s="26">
        <v>24</v>
      </c>
      <c r="AN225" s="26">
        <v>22</v>
      </c>
      <c r="AO225" s="76">
        <v>45</v>
      </c>
      <c r="AP225" s="26">
        <v>17</v>
      </c>
      <c r="AQ225" s="26">
        <v>8</v>
      </c>
      <c r="AR225" s="26">
        <v>37</v>
      </c>
      <c r="AS225" s="26">
        <v>18</v>
      </c>
      <c r="AT225" s="26">
        <v>11</v>
      </c>
      <c r="AU225" s="26">
        <v>26</v>
      </c>
      <c r="AV225" s="26">
        <v>18</v>
      </c>
      <c r="AW225" s="26">
        <v>15</v>
      </c>
      <c r="AX225" s="26">
        <v>17</v>
      </c>
      <c r="AY225" s="26">
        <v>23</v>
      </c>
      <c r="AZ225" s="26">
        <v>23</v>
      </c>
      <c r="BA225" s="26">
        <v>28</v>
      </c>
      <c r="BB225" s="52">
        <v>30</v>
      </c>
      <c r="BC225" s="26">
        <v>25</v>
      </c>
      <c r="BD225" s="26">
        <v>39</v>
      </c>
      <c r="BE225" s="26">
        <v>34</v>
      </c>
      <c r="BF225" s="26">
        <v>63</v>
      </c>
      <c r="BG225" s="26">
        <v>35</v>
      </c>
      <c r="BH225" s="26">
        <v>33</v>
      </c>
      <c r="BI225" s="26">
        <v>25</v>
      </c>
      <c r="BJ225" s="26">
        <v>41</v>
      </c>
      <c r="BK225" s="26">
        <v>40</v>
      </c>
      <c r="BL225" s="26">
        <v>53</v>
      </c>
      <c r="BM225" s="76">
        <v>49</v>
      </c>
      <c r="BN225" s="449">
        <f t="shared" ref="BN225:BN226" si="229">SUM(BB225:BM225)</f>
        <v>467</v>
      </c>
      <c r="BO225" s="52">
        <v>53</v>
      </c>
      <c r="BP225" s="26">
        <v>50</v>
      </c>
      <c r="BQ225" s="26">
        <v>65</v>
      </c>
      <c r="BR225" s="26">
        <v>68</v>
      </c>
      <c r="BS225" s="26">
        <v>99</v>
      </c>
      <c r="BT225" s="26">
        <v>61</v>
      </c>
      <c r="BU225" s="26">
        <v>29</v>
      </c>
      <c r="BV225" s="26">
        <v>26</v>
      </c>
      <c r="BW225" s="98">
        <v>32</v>
      </c>
      <c r="BX225" s="98">
        <v>43</v>
      </c>
      <c r="BY225" s="98">
        <v>33</v>
      </c>
      <c r="BZ225" s="243">
        <v>51</v>
      </c>
      <c r="CA225" s="439">
        <f t="shared" ref="CA225:CA226" si="230">SUM(BO225:BZ225)</f>
        <v>610</v>
      </c>
      <c r="CB225" s="138">
        <v>20</v>
      </c>
      <c r="CC225" s="98">
        <v>34</v>
      </c>
      <c r="CD225" s="98">
        <v>34</v>
      </c>
      <c r="CE225" s="98">
        <v>36</v>
      </c>
      <c r="CF225" s="98">
        <v>37</v>
      </c>
      <c r="CG225" s="98">
        <v>34</v>
      </c>
      <c r="CH225" s="98">
        <v>41</v>
      </c>
      <c r="CI225" s="98">
        <v>30</v>
      </c>
      <c r="CJ225" s="98">
        <v>23</v>
      </c>
      <c r="CK225" s="98">
        <v>30</v>
      </c>
      <c r="CL225" s="98">
        <v>35</v>
      </c>
      <c r="CM225" s="243">
        <v>39</v>
      </c>
      <c r="CN225" s="439">
        <f t="shared" si="221"/>
        <v>393</v>
      </c>
      <c r="CO225" s="98">
        <v>24</v>
      </c>
      <c r="CP225" s="98">
        <v>21</v>
      </c>
      <c r="CQ225" s="98">
        <v>25</v>
      </c>
      <c r="CR225" s="98">
        <v>34</v>
      </c>
      <c r="CS225" s="98">
        <v>26</v>
      </c>
      <c r="CT225" s="98">
        <v>13</v>
      </c>
      <c r="CU225" s="98">
        <v>35</v>
      </c>
      <c r="CV225" s="98">
        <v>29</v>
      </c>
      <c r="CW225" s="98">
        <v>29</v>
      </c>
      <c r="CX225" s="98">
        <v>35</v>
      </c>
      <c r="CY225" s="98">
        <v>45</v>
      </c>
      <c r="CZ225" s="98">
        <v>36</v>
      </c>
      <c r="DA225" s="439">
        <v>15</v>
      </c>
      <c r="DB225" s="555">
        <f t="shared" si="104"/>
        <v>20</v>
      </c>
      <c r="DC225" s="80">
        <f t="shared" si="105"/>
        <v>24</v>
      </c>
      <c r="DD225" s="27">
        <f t="shared" si="106"/>
        <v>15</v>
      </c>
      <c r="DE225" s="359">
        <f t="shared" si="214"/>
        <v>-37.5</v>
      </c>
      <c r="DH225" s="270"/>
    </row>
    <row r="226" spans="1:132" ht="20.100000000000001" customHeight="1" thickBot="1" x14ac:dyDescent="0.3">
      <c r="A226" s="542"/>
      <c r="B226" s="629" t="s">
        <v>38</v>
      </c>
      <c r="C226" s="679"/>
      <c r="D226" s="46">
        <v>2189</v>
      </c>
      <c r="E226" s="32">
        <v>2153</v>
      </c>
      <c r="F226" s="32">
        <v>2458</v>
      </c>
      <c r="G226" s="32">
        <v>2499</v>
      </c>
      <c r="H226" s="32">
        <v>2299</v>
      </c>
      <c r="I226" s="32">
        <v>2299</v>
      </c>
      <c r="J226" s="32">
        <v>2465</v>
      </c>
      <c r="K226" s="32">
        <v>2225</v>
      </c>
      <c r="L226" s="32">
        <v>2330</v>
      </c>
      <c r="M226" s="32">
        <v>2491</v>
      </c>
      <c r="N226" s="32">
        <v>2320</v>
      </c>
      <c r="O226" s="47">
        <v>2597</v>
      </c>
      <c r="P226" s="24">
        <v>28325</v>
      </c>
      <c r="Q226" s="46">
        <v>2007</v>
      </c>
      <c r="R226" s="32">
        <v>1973</v>
      </c>
      <c r="S226" s="32">
        <v>2397</v>
      </c>
      <c r="T226" s="32">
        <v>2312</v>
      </c>
      <c r="U226" s="32">
        <v>2253</v>
      </c>
      <c r="V226" s="32">
        <v>2361</v>
      </c>
      <c r="W226" s="32">
        <v>2035</v>
      </c>
      <c r="X226" s="32">
        <v>1892</v>
      </c>
      <c r="Y226" s="32">
        <v>1782</v>
      </c>
      <c r="Z226" s="32">
        <v>1858</v>
      </c>
      <c r="AA226" s="32">
        <v>1816</v>
      </c>
      <c r="AB226" s="47">
        <v>2018</v>
      </c>
      <c r="AC226" s="318">
        <v>24704</v>
      </c>
      <c r="AD226" s="46">
        <v>1548</v>
      </c>
      <c r="AE226" s="32">
        <v>1377</v>
      </c>
      <c r="AF226" s="32">
        <v>1722</v>
      </c>
      <c r="AG226" s="32">
        <v>1358</v>
      </c>
      <c r="AH226" s="32">
        <v>1440</v>
      </c>
      <c r="AI226" s="32">
        <v>1395</v>
      </c>
      <c r="AJ226" s="32">
        <v>1327</v>
      </c>
      <c r="AK226" s="32">
        <v>1473</v>
      </c>
      <c r="AL226" s="32">
        <v>1271</v>
      </c>
      <c r="AM226" s="32">
        <v>1435</v>
      </c>
      <c r="AN226" s="32">
        <v>1246</v>
      </c>
      <c r="AO226" s="47">
        <v>1340</v>
      </c>
      <c r="AP226" s="32">
        <v>1178</v>
      </c>
      <c r="AQ226" s="32">
        <v>1067</v>
      </c>
      <c r="AR226" s="32">
        <v>1195</v>
      </c>
      <c r="AS226" s="32">
        <v>1313</v>
      </c>
      <c r="AT226" s="32">
        <v>1393</v>
      </c>
      <c r="AU226" s="32">
        <v>1024</v>
      </c>
      <c r="AV226" s="32">
        <v>1033</v>
      </c>
      <c r="AW226" s="32">
        <v>1215</v>
      </c>
      <c r="AX226" s="32">
        <v>1017</v>
      </c>
      <c r="AY226" s="32">
        <v>1260</v>
      </c>
      <c r="AZ226" s="32">
        <v>1174</v>
      </c>
      <c r="BA226" s="32">
        <v>1060</v>
      </c>
      <c r="BB226" s="46">
        <v>847</v>
      </c>
      <c r="BC226" s="32">
        <v>738</v>
      </c>
      <c r="BD226" s="32">
        <v>970</v>
      </c>
      <c r="BE226" s="32">
        <v>888</v>
      </c>
      <c r="BF226" s="32">
        <v>824</v>
      </c>
      <c r="BG226" s="32">
        <v>738</v>
      </c>
      <c r="BH226" s="32">
        <v>868</v>
      </c>
      <c r="BI226" s="32">
        <v>768</v>
      </c>
      <c r="BJ226" s="32">
        <v>895</v>
      </c>
      <c r="BK226" s="32">
        <v>1261</v>
      </c>
      <c r="BL226" s="32">
        <v>1050</v>
      </c>
      <c r="BM226" s="47">
        <v>1172</v>
      </c>
      <c r="BN226" s="443">
        <f t="shared" si="229"/>
        <v>11019</v>
      </c>
      <c r="BO226" s="46">
        <v>918</v>
      </c>
      <c r="BP226" s="32">
        <v>730</v>
      </c>
      <c r="BQ226" s="32">
        <v>732</v>
      </c>
      <c r="BR226" s="32">
        <v>710</v>
      </c>
      <c r="BS226" s="32">
        <v>714</v>
      </c>
      <c r="BT226" s="32">
        <v>659</v>
      </c>
      <c r="BU226" s="32">
        <v>689</v>
      </c>
      <c r="BV226" s="32">
        <v>691</v>
      </c>
      <c r="BW226" s="246">
        <v>967</v>
      </c>
      <c r="BX226" s="246">
        <v>958</v>
      </c>
      <c r="BY226" s="246">
        <v>647</v>
      </c>
      <c r="BZ226" s="247">
        <v>748</v>
      </c>
      <c r="CA226" s="403">
        <f t="shared" si="230"/>
        <v>9163</v>
      </c>
      <c r="CB226" s="245">
        <v>530</v>
      </c>
      <c r="CC226" s="246">
        <v>542</v>
      </c>
      <c r="CD226" s="246">
        <v>585</v>
      </c>
      <c r="CE226" s="246">
        <v>717</v>
      </c>
      <c r="CF226" s="246">
        <v>639</v>
      </c>
      <c r="CG226" s="246">
        <v>530</v>
      </c>
      <c r="CH226" s="246">
        <v>596</v>
      </c>
      <c r="CI226" s="246">
        <v>723</v>
      </c>
      <c r="CJ226" s="246">
        <v>646</v>
      </c>
      <c r="CK226" s="246">
        <v>697</v>
      </c>
      <c r="CL226" s="246">
        <v>664</v>
      </c>
      <c r="CM226" s="247">
        <v>799</v>
      </c>
      <c r="CN226" s="403">
        <f t="shared" si="221"/>
        <v>7668</v>
      </c>
      <c r="CO226" s="246">
        <v>449</v>
      </c>
      <c r="CP226" s="246">
        <v>634</v>
      </c>
      <c r="CQ226" s="246">
        <v>704</v>
      </c>
      <c r="CR226" s="246">
        <v>466</v>
      </c>
      <c r="CS226" s="246">
        <v>26</v>
      </c>
      <c r="CT226" s="246">
        <v>762</v>
      </c>
      <c r="CU226" s="246">
        <v>618</v>
      </c>
      <c r="CV226" s="246">
        <v>695</v>
      </c>
      <c r="CW226" s="246">
        <v>654</v>
      </c>
      <c r="CX226" s="246">
        <v>607</v>
      </c>
      <c r="CY226" s="246">
        <v>625</v>
      </c>
      <c r="CZ226" s="246">
        <v>677</v>
      </c>
      <c r="DA226" s="403">
        <v>482</v>
      </c>
      <c r="DB226" s="101">
        <f t="shared" si="104"/>
        <v>530</v>
      </c>
      <c r="DC226" s="24">
        <f t="shared" si="105"/>
        <v>449</v>
      </c>
      <c r="DD226" s="102">
        <f t="shared" si="106"/>
        <v>482</v>
      </c>
      <c r="DE226" s="361">
        <f t="shared" si="214"/>
        <v>7.3496659242761719</v>
      </c>
      <c r="DG226" s="268"/>
      <c r="DH226" s="270"/>
    </row>
    <row r="227" spans="1:132" s="18" customFormat="1" ht="20.100000000000001" customHeight="1" thickBot="1" x14ac:dyDescent="0.3">
      <c r="A227" s="542"/>
      <c r="B227" s="303" t="s">
        <v>110</v>
      </c>
      <c r="C227" s="303"/>
      <c r="D227" s="303"/>
      <c r="E227" s="303"/>
      <c r="F227" s="30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73"/>
      <c r="AC227" s="104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104"/>
      <c r="BC227" s="104"/>
      <c r="BD227" s="104"/>
      <c r="BE227" s="104"/>
      <c r="BF227" s="73"/>
      <c r="BG227" s="73"/>
      <c r="BH227" s="73"/>
      <c r="BI227" s="73"/>
      <c r="BJ227" s="73"/>
      <c r="BK227" s="73"/>
      <c r="BL227" s="73"/>
      <c r="BM227" s="73"/>
      <c r="BN227" s="73"/>
      <c r="BO227" s="117"/>
      <c r="BP227" s="73"/>
      <c r="BQ227" s="117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117"/>
      <c r="CC227" s="117"/>
      <c r="CD227" s="73"/>
      <c r="CE227" s="73"/>
      <c r="CF227" s="73"/>
      <c r="CG227" s="73"/>
      <c r="CH227" s="73"/>
      <c r="CI227" s="73"/>
      <c r="CJ227" s="73"/>
      <c r="CK227" s="73"/>
      <c r="CL227" s="117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104"/>
      <c r="DF227" s="233"/>
      <c r="DG227" s="236"/>
      <c r="DH227" s="270"/>
      <c r="DI227" s="235"/>
      <c r="DJ227" s="235"/>
      <c r="DK227" s="210"/>
      <c r="DL227" s="220"/>
      <c r="DM227" s="220"/>
      <c r="DN227" s="210"/>
      <c r="DO227" s="210"/>
      <c r="DP227" s="210"/>
      <c r="DQ227" s="210"/>
      <c r="DR227" s="210"/>
      <c r="DS227" s="210"/>
      <c r="DT227" s="210"/>
      <c r="DU227" s="210"/>
      <c r="DV227" s="210"/>
      <c r="DW227" s="210"/>
      <c r="DX227" s="210"/>
      <c r="DY227" s="210"/>
      <c r="DZ227" s="210"/>
      <c r="EA227" s="210"/>
      <c r="EB227" s="210"/>
    </row>
    <row r="228" spans="1:132" s="18" customFormat="1" ht="20.100000000000001" customHeight="1" thickBot="1" x14ac:dyDescent="0.3">
      <c r="A228" s="542"/>
      <c r="B228" s="329"/>
      <c r="C228" s="321" t="s">
        <v>111</v>
      </c>
      <c r="D228" s="322">
        <f t="shared" ref="D228:BP228" si="231">+D230+D232</f>
        <v>1148.9487471256</v>
      </c>
      <c r="E228" s="323">
        <f t="shared" si="231"/>
        <v>1110.2434435773</v>
      </c>
      <c r="F228" s="323">
        <f t="shared" si="231"/>
        <v>1357.5473744653</v>
      </c>
      <c r="G228" s="323">
        <f t="shared" si="231"/>
        <v>1613.3045900202001</v>
      </c>
      <c r="H228" s="323">
        <f t="shared" si="231"/>
        <v>1415.7563066791001</v>
      </c>
      <c r="I228" s="323">
        <f t="shared" si="231"/>
        <v>1549.3612228033001</v>
      </c>
      <c r="J228" s="323">
        <f t="shared" si="231"/>
        <v>1739.6655567715002</v>
      </c>
      <c r="K228" s="323">
        <f t="shared" si="231"/>
        <v>1907.3531320444999</v>
      </c>
      <c r="L228" s="323">
        <f t="shared" si="231"/>
        <v>2010.0567397428999</v>
      </c>
      <c r="M228" s="323">
        <f t="shared" si="231"/>
        <v>2101.3309282722003</v>
      </c>
      <c r="N228" s="323">
        <f t="shared" si="231"/>
        <v>1922.2046622517</v>
      </c>
      <c r="O228" s="324">
        <f t="shared" si="231"/>
        <v>2457.3482563031002</v>
      </c>
      <c r="P228" s="323">
        <f t="shared" si="231"/>
        <v>20333.120960056702</v>
      </c>
      <c r="Q228" s="322">
        <f t="shared" si="231"/>
        <v>1718.0422804029999</v>
      </c>
      <c r="R228" s="323">
        <f t="shared" si="231"/>
        <v>1714.1851782351002</v>
      </c>
      <c r="S228" s="323">
        <f t="shared" si="231"/>
        <v>2112.7381939326997</v>
      </c>
      <c r="T228" s="323">
        <f t="shared" si="231"/>
        <v>2169.5337336384996</v>
      </c>
      <c r="U228" s="323">
        <f t="shared" si="231"/>
        <v>2051.802546505</v>
      </c>
      <c r="V228" s="323">
        <f t="shared" si="231"/>
        <v>2174.2001325081997</v>
      </c>
      <c r="W228" s="323">
        <f t="shared" si="231"/>
        <v>2898.4793736651995</v>
      </c>
      <c r="X228" s="323">
        <f t="shared" si="231"/>
        <v>2809.0900639600995</v>
      </c>
      <c r="Y228" s="323">
        <f t="shared" si="231"/>
        <v>2455.0620706999998</v>
      </c>
      <c r="Z228" s="323">
        <f t="shared" si="231"/>
        <v>3208.8363175916002</v>
      </c>
      <c r="AA228" s="323">
        <f t="shared" si="231"/>
        <v>2910.5380055162004</v>
      </c>
      <c r="AB228" s="324">
        <f t="shared" si="231"/>
        <v>3636.7612812646003</v>
      </c>
      <c r="AC228" s="323">
        <f t="shared" si="231"/>
        <v>29859.2691779202</v>
      </c>
      <c r="AD228" s="322">
        <f t="shared" si="231"/>
        <v>2957.9232177792001</v>
      </c>
      <c r="AE228" s="323">
        <f t="shared" si="231"/>
        <v>2680.0641721439692</v>
      </c>
      <c r="AF228" s="323">
        <f t="shared" si="231"/>
        <v>3065.3967195074065</v>
      </c>
      <c r="AG228" s="323">
        <f t="shared" si="231"/>
        <v>3545.5667569109328</v>
      </c>
      <c r="AH228" s="323">
        <f t="shared" si="231"/>
        <v>3594.1101126697999</v>
      </c>
      <c r="AI228" s="323">
        <f t="shared" si="231"/>
        <v>3476.2072606298498</v>
      </c>
      <c r="AJ228" s="323">
        <f t="shared" si="231"/>
        <v>4513.3054873109168</v>
      </c>
      <c r="AK228" s="323">
        <f t="shared" si="231"/>
        <v>4526.7128670970014</v>
      </c>
      <c r="AL228" s="323">
        <f t="shared" si="231"/>
        <v>5056.4878108197008</v>
      </c>
      <c r="AM228" s="323">
        <f t="shared" si="231"/>
        <v>4663.5441656817002</v>
      </c>
      <c r="AN228" s="323">
        <f t="shared" si="231"/>
        <v>5094.757601082154</v>
      </c>
      <c r="AO228" s="324">
        <f t="shared" si="231"/>
        <v>5794.5400712851997</v>
      </c>
      <c r="AP228" s="323">
        <f t="shared" si="231"/>
        <v>4774.1607963691995</v>
      </c>
      <c r="AQ228" s="323">
        <f t="shared" si="231"/>
        <v>4499.4166113110005</v>
      </c>
      <c r="AR228" s="323">
        <f t="shared" si="231"/>
        <v>5628.8926879787996</v>
      </c>
      <c r="AS228" s="323">
        <f t="shared" si="231"/>
        <v>5610.0075505049999</v>
      </c>
      <c r="AT228" s="323">
        <f t="shared" si="231"/>
        <v>6823.8819191331995</v>
      </c>
      <c r="AU228" s="323">
        <f t="shared" si="231"/>
        <v>6032.0197394533998</v>
      </c>
      <c r="AV228" s="323">
        <f t="shared" si="231"/>
        <v>7045.291253415</v>
      </c>
      <c r="AW228" s="323">
        <f t="shared" si="231"/>
        <v>6463.9902978170003</v>
      </c>
      <c r="AX228" s="323">
        <f t="shared" si="231"/>
        <v>6292.7535506046006</v>
      </c>
      <c r="AY228" s="323">
        <f t="shared" si="231"/>
        <v>8093.0927806352001</v>
      </c>
      <c r="AZ228" s="323">
        <f t="shared" si="231"/>
        <v>7056.8861033548019</v>
      </c>
      <c r="BA228" s="323">
        <f t="shared" si="231"/>
        <v>7958.2039528801997</v>
      </c>
      <c r="BB228" s="322">
        <f t="shared" si="231"/>
        <v>7345.6441082212004</v>
      </c>
      <c r="BC228" s="323">
        <f t="shared" si="231"/>
        <v>6620.7492103532004</v>
      </c>
      <c r="BD228" s="323">
        <f t="shared" si="231"/>
        <v>7805.4990905513996</v>
      </c>
      <c r="BE228" s="323">
        <f t="shared" si="231"/>
        <v>8876.8489934535992</v>
      </c>
      <c r="BF228" s="323">
        <f t="shared" si="231"/>
        <v>8225.1718034816004</v>
      </c>
      <c r="BG228" s="323">
        <f t="shared" si="231"/>
        <v>8344.6720058044011</v>
      </c>
      <c r="BH228" s="323">
        <f t="shared" si="231"/>
        <v>9396.6478618448</v>
      </c>
      <c r="BI228" s="323">
        <f t="shared" si="231"/>
        <v>8420.5095363778</v>
      </c>
      <c r="BJ228" s="323">
        <f t="shared" si="231"/>
        <v>8336.0015789934005</v>
      </c>
      <c r="BK228" s="323">
        <f t="shared" si="231"/>
        <v>8918.1768335209981</v>
      </c>
      <c r="BL228" s="323">
        <f t="shared" si="231"/>
        <v>8772.3988558456003</v>
      </c>
      <c r="BM228" s="323">
        <f t="shared" si="231"/>
        <v>10210.334648956399</v>
      </c>
      <c r="BN228" s="438">
        <f>SUM(BB228:BM228)</f>
        <v>101272.6545274044</v>
      </c>
      <c r="BO228" s="322">
        <f t="shared" si="231"/>
        <v>9494.6403903310002</v>
      </c>
      <c r="BP228" s="323">
        <f t="shared" si="231"/>
        <v>8380.1248284232006</v>
      </c>
      <c r="BQ228" s="323">
        <f t="shared" ref="BQ228:BY228" si="232">+BQ230+BQ232</f>
        <v>8275.1571174902001</v>
      </c>
      <c r="BR228" s="323">
        <f t="shared" si="232"/>
        <v>9800.0490107175992</v>
      </c>
      <c r="BS228" s="323">
        <f t="shared" si="232"/>
        <v>10205.7170220098</v>
      </c>
      <c r="BT228" s="323">
        <f t="shared" si="232"/>
        <v>9239.2444846609997</v>
      </c>
      <c r="BU228" s="323">
        <f t="shared" si="232"/>
        <v>11122.413784881201</v>
      </c>
      <c r="BV228" s="323">
        <f t="shared" si="232"/>
        <v>9545.7439213580001</v>
      </c>
      <c r="BW228" s="323">
        <f t="shared" si="232"/>
        <v>11385.6012058508</v>
      </c>
      <c r="BX228" s="323">
        <f t="shared" si="232"/>
        <v>11815.485656547</v>
      </c>
      <c r="BY228" s="323">
        <f t="shared" si="232"/>
        <v>10726.8938755286</v>
      </c>
      <c r="BZ228" s="324">
        <f t="shared" ref="BZ228:CL228" si="233">+BZ230+BZ232</f>
        <v>14957.3296811624</v>
      </c>
      <c r="CA228" s="438">
        <f>SUM(BO228:BZ228)</f>
        <v>124948.40097896082</v>
      </c>
      <c r="CB228" s="322">
        <f t="shared" si="233"/>
        <v>11170.279958187999</v>
      </c>
      <c r="CC228" s="323">
        <f t="shared" si="233"/>
        <v>10221.0603266866</v>
      </c>
      <c r="CD228" s="323">
        <f t="shared" si="233"/>
        <v>11374.769059807</v>
      </c>
      <c r="CE228" s="323">
        <f t="shared" si="233"/>
        <v>11617.0440558264</v>
      </c>
      <c r="CF228" s="323">
        <f t="shared" si="233"/>
        <v>11398.696467574002</v>
      </c>
      <c r="CG228" s="323">
        <f t="shared" ref="CG228:CH228" si="234">+CG230+CG232</f>
        <v>12664.330652037001</v>
      </c>
      <c r="CH228" s="323">
        <f t="shared" si="234"/>
        <v>12985.378455226599</v>
      </c>
      <c r="CI228" s="323">
        <f t="shared" si="233"/>
        <v>11335.435346825401</v>
      </c>
      <c r="CJ228" s="323">
        <f t="shared" si="233"/>
        <v>12901.3503360792</v>
      </c>
      <c r="CK228" s="323">
        <f t="shared" si="233"/>
        <v>14645.3855617382</v>
      </c>
      <c r="CL228" s="323">
        <f t="shared" si="233"/>
        <v>13282.459124585002</v>
      </c>
      <c r="CM228" s="324">
        <f t="shared" ref="CM228:DA228" si="235">+CM230+CM232</f>
        <v>17535.248897725</v>
      </c>
      <c r="CN228" s="450">
        <f>SUM(CB228:CM228)</f>
        <v>151131.43824229838</v>
      </c>
      <c r="CO228" s="323">
        <f t="shared" si="235"/>
        <v>12490.969616561599</v>
      </c>
      <c r="CP228" s="323">
        <f t="shared" si="235"/>
        <v>11965.586594665599</v>
      </c>
      <c r="CQ228" s="323">
        <f t="shared" si="235"/>
        <v>14567.517097040802</v>
      </c>
      <c r="CR228" s="323">
        <f t="shared" si="235"/>
        <v>14383.751715024602</v>
      </c>
      <c r="CS228" s="323">
        <f t="shared" si="235"/>
        <v>14347.5849145544</v>
      </c>
      <c r="CT228" s="323">
        <f t="shared" si="235"/>
        <v>15067.8999328832</v>
      </c>
      <c r="CU228" s="323">
        <f t="shared" si="235"/>
        <v>13088.7078636036</v>
      </c>
      <c r="CV228" s="323">
        <f t="shared" si="235"/>
        <v>14142.541514921399</v>
      </c>
      <c r="CW228" s="323">
        <f t="shared" si="235"/>
        <v>14805.832660040598</v>
      </c>
      <c r="CX228" s="323">
        <f t="shared" si="235"/>
        <v>14118.707724653199</v>
      </c>
      <c r="CY228" s="323">
        <f t="shared" si="235"/>
        <v>15051.354516584401</v>
      </c>
      <c r="CZ228" s="323">
        <f t="shared" si="235"/>
        <v>18614.103737994199</v>
      </c>
      <c r="DA228" s="438">
        <f t="shared" si="235"/>
        <v>13138.779274355798</v>
      </c>
      <c r="DB228" s="322">
        <f t="shared" si="104"/>
        <v>11170.279958187999</v>
      </c>
      <c r="DC228" s="323">
        <f t="shared" si="105"/>
        <v>12490.969616561599</v>
      </c>
      <c r="DD228" s="324">
        <f t="shared" si="106"/>
        <v>13138.779274355798</v>
      </c>
      <c r="DE228" s="549">
        <f t="shared" ref="DE228:DE230" si="236">((DD228/DC228)-1)*100</f>
        <v>5.1862239496226037</v>
      </c>
      <c r="DF228" s="233"/>
      <c r="DG228" s="236"/>
      <c r="DH228" s="270"/>
      <c r="DI228" s="235"/>
      <c r="DJ228" s="235"/>
      <c r="DK228" s="210"/>
      <c r="DL228" s="220"/>
      <c r="DM228" s="220"/>
      <c r="DN228" s="210"/>
      <c r="DO228" s="210"/>
      <c r="DP228" s="210"/>
      <c r="DQ228" s="210"/>
      <c r="DR228" s="210"/>
      <c r="DS228" s="210"/>
      <c r="DT228" s="210"/>
      <c r="DU228" s="210"/>
      <c r="DV228" s="210"/>
      <c r="DW228" s="210"/>
      <c r="DX228" s="210"/>
      <c r="DY228" s="210"/>
      <c r="DZ228" s="210"/>
      <c r="EA228" s="210"/>
      <c r="EB228" s="210"/>
    </row>
    <row r="229" spans="1:132" s="18" customFormat="1" ht="20.100000000000001" customHeight="1" x14ac:dyDescent="0.25">
      <c r="A229" s="542"/>
      <c r="B229" s="48" t="s">
        <v>58</v>
      </c>
      <c r="C229" s="414"/>
      <c r="D229" s="71"/>
      <c r="E229" s="72"/>
      <c r="F229" s="72"/>
      <c r="G229" s="73"/>
      <c r="H229" s="73"/>
      <c r="I229" s="73"/>
      <c r="J229" s="73"/>
      <c r="K229" s="73"/>
      <c r="L229" s="73"/>
      <c r="M229" s="73"/>
      <c r="N229" s="73"/>
      <c r="O229" s="319"/>
      <c r="P229" s="73"/>
      <c r="Q229" s="140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319"/>
      <c r="AC229" s="73"/>
      <c r="AD229" s="140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319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140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4"/>
      <c r="BO229" s="140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319"/>
      <c r="CA229" s="74"/>
      <c r="CB229" s="140"/>
      <c r="CC229" s="73"/>
      <c r="CD229" s="73"/>
      <c r="CE229" s="73"/>
      <c r="CF229" s="104"/>
      <c r="CG229" s="73"/>
      <c r="CH229" s="73"/>
      <c r="CI229" s="73"/>
      <c r="CJ229" s="73"/>
      <c r="CK229" s="104"/>
      <c r="CL229" s="73"/>
      <c r="CM229" s="319"/>
      <c r="CN229" s="74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4"/>
      <c r="DB229" s="140"/>
      <c r="DC229" s="73"/>
      <c r="DD229" s="319"/>
      <c r="DE229" s="74"/>
      <c r="DF229" s="269"/>
      <c r="DG229" s="268"/>
      <c r="DH229" s="270"/>
      <c r="DI229" s="235"/>
      <c r="DJ229" s="235"/>
      <c r="DK229" s="210"/>
      <c r="DL229" s="220"/>
      <c r="DM229" s="220"/>
      <c r="DN229" s="210"/>
      <c r="DO229" s="210"/>
      <c r="DP229" s="210"/>
      <c r="DQ229" s="210"/>
      <c r="DR229" s="210"/>
      <c r="DS229" s="210"/>
      <c r="DT229" s="210"/>
      <c r="DU229" s="210"/>
      <c r="DV229" s="210"/>
      <c r="DW229" s="210"/>
      <c r="DX229" s="210"/>
      <c r="DY229" s="210"/>
      <c r="DZ229" s="210"/>
      <c r="EA229" s="210"/>
      <c r="EB229" s="210"/>
    </row>
    <row r="230" spans="1:132" s="38" customFormat="1" ht="20.100000000000001" customHeight="1" thickBot="1" x14ac:dyDescent="0.3">
      <c r="A230" s="542"/>
      <c r="B230" s="637" t="s">
        <v>49</v>
      </c>
      <c r="C230" s="654"/>
      <c r="D230" s="52">
        <v>818.39923996000005</v>
      </c>
      <c r="E230" s="26">
        <v>779.01158310000005</v>
      </c>
      <c r="F230" s="26">
        <v>898.54334613000003</v>
      </c>
      <c r="G230" s="26">
        <v>1199.4822054400001</v>
      </c>
      <c r="H230" s="26">
        <v>1006.3237718900001</v>
      </c>
      <c r="I230" s="26">
        <v>1001.9448884400001</v>
      </c>
      <c r="J230" s="26">
        <v>1277.2966601500002</v>
      </c>
      <c r="K230" s="26">
        <v>1093.7016309000001</v>
      </c>
      <c r="L230" s="26">
        <v>1502.0288812900001</v>
      </c>
      <c r="M230" s="26">
        <v>1469.35745782</v>
      </c>
      <c r="N230" s="26">
        <v>1355.1551292899999</v>
      </c>
      <c r="O230" s="76">
        <v>1876.4265719700002</v>
      </c>
      <c r="P230" s="80">
        <v>14277.671366380002</v>
      </c>
      <c r="Q230" s="46">
        <v>1254.25055621</v>
      </c>
      <c r="R230" s="32">
        <v>1294.4937248800002</v>
      </c>
      <c r="S230" s="32">
        <v>1516.1419785399999</v>
      </c>
      <c r="T230" s="32">
        <v>1581.6129229299997</v>
      </c>
      <c r="U230" s="32">
        <v>1506.5524490400001</v>
      </c>
      <c r="V230" s="32">
        <v>1647.1739813299998</v>
      </c>
      <c r="W230" s="32">
        <v>2323.6459987599997</v>
      </c>
      <c r="X230" s="32">
        <v>2206.2336913499998</v>
      </c>
      <c r="Y230" s="32">
        <v>1920.1192336300001</v>
      </c>
      <c r="Z230" s="75">
        <v>2514.53911436</v>
      </c>
      <c r="AA230" s="75">
        <v>2181.0007877100002</v>
      </c>
      <c r="AB230" s="422">
        <v>2676.4104654400003</v>
      </c>
      <c r="AC230" s="80">
        <v>22622.174904179999</v>
      </c>
      <c r="AD230" s="142">
        <v>2255.7766975300001</v>
      </c>
      <c r="AE230" s="141">
        <v>2027.8911969400001</v>
      </c>
      <c r="AF230" s="141">
        <v>2287.6141270799999</v>
      </c>
      <c r="AG230" s="141">
        <v>2836.3517890399999</v>
      </c>
      <c r="AH230" s="141">
        <v>2776.4833014400001</v>
      </c>
      <c r="AI230" s="141">
        <v>2581.9836005100001</v>
      </c>
      <c r="AJ230" s="141">
        <v>3477.1060745500004</v>
      </c>
      <c r="AK230" s="141">
        <v>3445.5637708000004</v>
      </c>
      <c r="AL230" s="141">
        <v>3878.0236310699997</v>
      </c>
      <c r="AM230" s="141">
        <v>3607.0551967500001</v>
      </c>
      <c r="AN230" s="141">
        <v>4082.8942403299998</v>
      </c>
      <c r="AO230" s="143">
        <v>4446.7060003199995</v>
      </c>
      <c r="AP230" s="32">
        <v>3797.5529644099997</v>
      </c>
      <c r="AQ230" s="32">
        <v>3596.4868420100001</v>
      </c>
      <c r="AR230" s="32">
        <v>4526.7083998199996</v>
      </c>
      <c r="AS230" s="32">
        <v>4507.00833091</v>
      </c>
      <c r="AT230" s="32">
        <v>5423.2859259899997</v>
      </c>
      <c r="AU230" s="32">
        <v>4903.1830711499997</v>
      </c>
      <c r="AV230" s="32">
        <v>5799.5616870399999</v>
      </c>
      <c r="AW230" s="32">
        <v>5202.5975218800004</v>
      </c>
      <c r="AX230" s="32">
        <v>5101.50025018</v>
      </c>
      <c r="AY230" s="32">
        <v>6753.9500758499998</v>
      </c>
      <c r="AZ230" s="32">
        <v>5810.4135583000016</v>
      </c>
      <c r="BA230" s="32">
        <v>6547.2016350599997</v>
      </c>
      <c r="BB230" s="46">
        <v>6117.8396760900005</v>
      </c>
      <c r="BC230" s="32">
        <v>5400.3664530699998</v>
      </c>
      <c r="BD230" s="32">
        <v>6298.5226292799998</v>
      </c>
      <c r="BE230" s="32">
        <v>7376.0376740699994</v>
      </c>
      <c r="BF230" s="32">
        <v>6619.4079974800006</v>
      </c>
      <c r="BG230" s="32">
        <v>6578.709778970001</v>
      </c>
      <c r="BH230" s="32">
        <v>7713.04140895</v>
      </c>
      <c r="BI230" s="32">
        <v>6733.2823820000003</v>
      </c>
      <c r="BJ230" s="32">
        <v>6526.9503842999993</v>
      </c>
      <c r="BK230" s="32">
        <v>7440.8836137899989</v>
      </c>
      <c r="BL230" s="32">
        <v>7264.4445155000003</v>
      </c>
      <c r="BM230" s="32">
        <v>8603.2205570499991</v>
      </c>
      <c r="BN230" s="443">
        <f>SUM(BB230:BM230)</f>
        <v>82672.707070549979</v>
      </c>
      <c r="BO230" s="46">
        <v>8027.0276458800008</v>
      </c>
      <c r="BP230" s="32">
        <v>6866.8796536700002</v>
      </c>
      <c r="BQ230" s="32">
        <v>6794.5974695200002</v>
      </c>
      <c r="BR230" s="32">
        <v>8205.2407132099997</v>
      </c>
      <c r="BS230" s="32">
        <v>8250.9854765199998</v>
      </c>
      <c r="BT230" s="32">
        <v>7706.2756798600003</v>
      </c>
      <c r="BU230" s="32">
        <v>9506.5634645900009</v>
      </c>
      <c r="BV230" s="32">
        <v>7973.1634086100003</v>
      </c>
      <c r="BW230" s="246">
        <v>9790.75991092</v>
      </c>
      <c r="BX230" s="246">
        <v>10060.724428040001</v>
      </c>
      <c r="BY230" s="246">
        <v>9088.2199435999992</v>
      </c>
      <c r="BZ230" s="247">
        <v>12925.777945780001</v>
      </c>
      <c r="CA230" s="403">
        <f>SUM(BO230:BZ230)</f>
        <v>105196.2157402</v>
      </c>
      <c r="CB230" s="245">
        <v>9676.1721070499989</v>
      </c>
      <c r="CC230" s="246">
        <v>8825.0421714500008</v>
      </c>
      <c r="CD230" s="246">
        <v>9804.1320560599997</v>
      </c>
      <c r="CE230" s="246">
        <v>9654.2468529199996</v>
      </c>
      <c r="CF230" s="246">
        <v>9725.3174534000009</v>
      </c>
      <c r="CG230" s="246">
        <v>11018.002514310001</v>
      </c>
      <c r="CH230" s="246">
        <v>11605.665878579999</v>
      </c>
      <c r="CI230" s="246">
        <v>9964.4861006400006</v>
      </c>
      <c r="CJ230" s="246">
        <v>11701.639800520001</v>
      </c>
      <c r="CK230" s="246">
        <v>12741.28293297</v>
      </c>
      <c r="CL230" s="246">
        <v>11804.746632630002</v>
      </c>
      <c r="CM230" s="247">
        <v>14514.53998465</v>
      </c>
      <c r="CN230" s="403">
        <f t="shared" ref="CN230:CN235" si="237">SUM(CB230:CM230)</f>
        <v>131035.27448518001</v>
      </c>
      <c r="CO230" s="246">
        <v>10942.671450889999</v>
      </c>
      <c r="CP230" s="246">
        <v>10470.219709479999</v>
      </c>
      <c r="CQ230" s="246">
        <v>12327.573835860001</v>
      </c>
      <c r="CR230" s="246">
        <v>11856.839480690001</v>
      </c>
      <c r="CS230" s="246">
        <v>12150.848840229999</v>
      </c>
      <c r="CT230" s="246">
        <v>13044.69683273</v>
      </c>
      <c r="CU230" s="246">
        <v>11578.83182254</v>
      </c>
      <c r="CV230" s="246">
        <v>12412.293422549999</v>
      </c>
      <c r="CW230" s="246">
        <v>13190.368967359998</v>
      </c>
      <c r="CX230" s="246">
        <v>12583.321951349999</v>
      </c>
      <c r="CY230" s="246">
        <v>13344.40406089</v>
      </c>
      <c r="CZ230" s="246">
        <v>16795.14888972</v>
      </c>
      <c r="DA230" s="403">
        <v>11786.130061619999</v>
      </c>
      <c r="DB230" s="580">
        <f t="shared" si="104"/>
        <v>9676.1721070499989</v>
      </c>
      <c r="DC230" s="374">
        <f t="shared" si="105"/>
        <v>10942.671450889999</v>
      </c>
      <c r="DD230" s="399">
        <f t="shared" si="106"/>
        <v>11786.130061619999</v>
      </c>
      <c r="DE230" s="361">
        <f t="shared" si="236"/>
        <v>7.7079771106661532</v>
      </c>
      <c r="DF230" s="233"/>
      <c r="DG230" s="268"/>
      <c r="DH230" s="270"/>
      <c r="DI230" s="236"/>
      <c r="DJ230" s="236"/>
      <c r="DK230" s="211"/>
      <c r="DL230" s="221"/>
      <c r="DM230" s="221"/>
      <c r="DN230" s="211"/>
      <c r="DO230" s="211"/>
      <c r="DP230" s="211"/>
      <c r="DQ230" s="211"/>
      <c r="DR230" s="211"/>
      <c r="DS230" s="211"/>
      <c r="DT230" s="211"/>
      <c r="DU230" s="211"/>
      <c r="DV230" s="211"/>
      <c r="DW230" s="211"/>
      <c r="DX230" s="211"/>
      <c r="DY230" s="211"/>
      <c r="DZ230" s="211"/>
      <c r="EA230" s="211"/>
      <c r="EB230" s="211"/>
    </row>
    <row r="231" spans="1:132" s="38" customFormat="1" ht="20.100000000000001" customHeight="1" x14ac:dyDescent="0.25">
      <c r="A231" s="542"/>
      <c r="B231" s="28" t="s">
        <v>59</v>
      </c>
      <c r="C231" s="19"/>
      <c r="D231" s="85">
        <v>47.424606480000001</v>
      </c>
      <c r="E231" s="86">
        <v>47.522505090000003</v>
      </c>
      <c r="F231" s="86">
        <v>65.854236489999991</v>
      </c>
      <c r="G231" s="86">
        <v>59.371934659999994</v>
      </c>
      <c r="H231" s="86">
        <v>58.742114030000003</v>
      </c>
      <c r="I231" s="86">
        <v>78.538928889999994</v>
      </c>
      <c r="J231" s="86">
        <v>66.337000950000004</v>
      </c>
      <c r="K231" s="86">
        <v>116.73622684999999</v>
      </c>
      <c r="L231" s="86">
        <v>72.887784569999994</v>
      </c>
      <c r="M231" s="86">
        <v>90.67051226000001</v>
      </c>
      <c r="N231" s="86">
        <v>81.355743610000005</v>
      </c>
      <c r="O231" s="97">
        <v>83.346009229999993</v>
      </c>
      <c r="P231" s="375"/>
      <c r="Q231" s="85">
        <v>66.541136899999998</v>
      </c>
      <c r="R231" s="86">
        <v>60.213981830000002</v>
      </c>
      <c r="S231" s="86">
        <v>85.594865909999996</v>
      </c>
      <c r="T231" s="86">
        <v>84.35018805</v>
      </c>
      <c r="U231" s="86">
        <v>78.228134499999996</v>
      </c>
      <c r="V231" s="86">
        <v>75.613508060000001</v>
      </c>
      <c r="W231" s="86">
        <v>82.472507159999992</v>
      </c>
      <c r="X231" s="86">
        <v>86.49302333</v>
      </c>
      <c r="Y231" s="86">
        <v>76.749330999999998</v>
      </c>
      <c r="Z231" s="86">
        <v>99.612224279999992</v>
      </c>
      <c r="AA231" s="86">
        <v>104.66818046</v>
      </c>
      <c r="AB231" s="103">
        <v>138.37908009</v>
      </c>
      <c r="AC231" s="375"/>
      <c r="AD231" s="85"/>
      <c r="AE231" s="86"/>
      <c r="AF231" s="86"/>
      <c r="AG231" s="86"/>
      <c r="AH231" s="86"/>
      <c r="AI231" s="86"/>
      <c r="AJ231" s="86"/>
      <c r="AK231" s="86">
        <v>157.37250310000002</v>
      </c>
      <c r="AL231" s="86">
        <v>171.53772631000001</v>
      </c>
      <c r="AM231" s="86">
        <v>153.78296491</v>
      </c>
      <c r="AN231" s="86">
        <v>147.48761453</v>
      </c>
      <c r="AO231" s="103">
        <v>196.47726982</v>
      </c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5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446"/>
      <c r="BO231" s="85"/>
      <c r="BP231" s="86"/>
      <c r="BQ231" s="86"/>
      <c r="BR231" s="86"/>
      <c r="BS231" s="86"/>
      <c r="BT231" s="86"/>
      <c r="BU231" s="86"/>
      <c r="BV231" s="86"/>
      <c r="BW231" s="383"/>
      <c r="BX231" s="383"/>
      <c r="BY231" s="383"/>
      <c r="BZ231" s="436"/>
      <c r="CA231" s="568"/>
      <c r="CB231" s="431"/>
      <c r="CC231" s="383"/>
      <c r="CD231" s="383"/>
      <c r="CE231" s="383"/>
      <c r="CF231" s="383"/>
      <c r="CG231" s="383"/>
      <c r="CH231" s="383"/>
      <c r="CI231" s="383"/>
      <c r="CJ231" s="383"/>
      <c r="CK231" s="462"/>
      <c r="CL231" s="462"/>
      <c r="CM231" s="458"/>
      <c r="CN231" s="597"/>
      <c r="CO231" s="462"/>
      <c r="CP231" s="462"/>
      <c r="CQ231" s="462"/>
      <c r="CR231" s="462"/>
      <c r="CS231" s="462"/>
      <c r="CT231" s="462"/>
      <c r="CU231" s="462"/>
      <c r="CV231" s="462"/>
      <c r="CW231" s="462"/>
      <c r="CX231" s="462"/>
      <c r="CY231" s="462"/>
      <c r="CZ231" s="462"/>
      <c r="DA231" s="597"/>
      <c r="DB231" s="581">
        <f t="shared" si="104"/>
        <v>0</v>
      </c>
      <c r="DC231" s="375">
        <f t="shared" si="105"/>
        <v>0</v>
      </c>
      <c r="DD231" s="119">
        <f t="shared" si="106"/>
        <v>0</v>
      </c>
      <c r="DE231" s="350"/>
      <c r="DF231" s="233"/>
      <c r="DG231" s="270"/>
      <c r="DH231" s="270"/>
      <c r="DI231" s="236"/>
      <c r="DJ231" s="236"/>
      <c r="DK231" s="211"/>
      <c r="DL231" s="221"/>
      <c r="DM231" s="221"/>
      <c r="DN231" s="211"/>
      <c r="DO231" s="211"/>
      <c r="DP231" s="211"/>
      <c r="DQ231" s="211"/>
      <c r="DR231" s="211"/>
      <c r="DS231" s="211"/>
      <c r="DT231" s="211"/>
      <c r="DU231" s="211"/>
      <c r="DV231" s="211"/>
      <c r="DW231" s="211"/>
      <c r="DX231" s="211"/>
      <c r="DY231" s="211"/>
      <c r="DZ231" s="211"/>
      <c r="EA231" s="211"/>
      <c r="EB231" s="211"/>
    </row>
    <row r="232" spans="1:132" ht="20.100000000000001" customHeight="1" thickBot="1" x14ac:dyDescent="0.3">
      <c r="A232" s="542"/>
      <c r="B232" s="637" t="s">
        <v>49</v>
      </c>
      <c r="C232" s="672"/>
      <c r="D232" s="52">
        <v>330.54950716560001</v>
      </c>
      <c r="E232" s="26">
        <v>331.23186047730002</v>
      </c>
      <c r="F232" s="26">
        <v>459.00402833529989</v>
      </c>
      <c r="G232" s="26">
        <v>413.82238458019992</v>
      </c>
      <c r="H232" s="26">
        <v>409.43253478910003</v>
      </c>
      <c r="I232" s="26">
        <v>547.41633436329994</v>
      </c>
      <c r="J232" s="26">
        <v>462.36889662150003</v>
      </c>
      <c r="K232" s="26">
        <v>813.65150114449989</v>
      </c>
      <c r="L232" s="26">
        <v>508.02785845289992</v>
      </c>
      <c r="M232" s="26">
        <v>631.97347045219999</v>
      </c>
      <c r="N232" s="26">
        <v>567.04953296170004</v>
      </c>
      <c r="O232" s="76">
        <v>580.92168433309996</v>
      </c>
      <c r="P232" s="80">
        <v>6055.4495936766989</v>
      </c>
      <c r="Q232" s="52">
        <v>463.79172419299999</v>
      </c>
      <c r="R232" s="26">
        <v>419.69145335510001</v>
      </c>
      <c r="S232" s="26">
        <v>596.59621539269995</v>
      </c>
      <c r="T232" s="26">
        <v>587.92081070849997</v>
      </c>
      <c r="U232" s="26">
        <v>545.25009746499995</v>
      </c>
      <c r="V232" s="26">
        <v>527.02615117819994</v>
      </c>
      <c r="W232" s="26">
        <v>574.83337490519989</v>
      </c>
      <c r="X232" s="26">
        <v>602.85637261009992</v>
      </c>
      <c r="Y232" s="26">
        <v>534.94283707</v>
      </c>
      <c r="Z232" s="77">
        <v>694.29720323159995</v>
      </c>
      <c r="AA232" s="77">
        <v>729.53721780620003</v>
      </c>
      <c r="AB232" s="423">
        <v>960.35081582460009</v>
      </c>
      <c r="AC232" s="80">
        <v>7237.0942737402002</v>
      </c>
      <c r="AD232" s="105">
        <v>702.14652024920008</v>
      </c>
      <c r="AE232" s="137">
        <v>652.17297520396903</v>
      </c>
      <c r="AF232" s="137">
        <v>777.78259242740683</v>
      </c>
      <c r="AG232" s="137">
        <v>709.2149678709327</v>
      </c>
      <c r="AH232" s="137">
        <v>817.62681122979996</v>
      </c>
      <c r="AI232" s="137">
        <v>894.22366011984968</v>
      </c>
      <c r="AJ232" s="137">
        <v>1036.1994127609164</v>
      </c>
      <c r="AK232" s="137">
        <v>1081.1490962970006</v>
      </c>
      <c r="AL232" s="137">
        <v>1178.4641797497006</v>
      </c>
      <c r="AM232" s="137">
        <v>1056.4889689317004</v>
      </c>
      <c r="AN232" s="137">
        <v>1011.8633607521542</v>
      </c>
      <c r="AO232" s="106">
        <v>1347.8340709652</v>
      </c>
      <c r="AP232" s="32">
        <v>976.60783195919998</v>
      </c>
      <c r="AQ232" s="32">
        <v>902.92976930099996</v>
      </c>
      <c r="AR232" s="32">
        <v>1102.1842881588</v>
      </c>
      <c r="AS232" s="32">
        <v>1102.9992195950001</v>
      </c>
      <c r="AT232" s="32">
        <v>1400.5959931432001</v>
      </c>
      <c r="AU232" s="32">
        <v>1128.8366683034001</v>
      </c>
      <c r="AV232" s="32">
        <v>1245.7295663750001</v>
      </c>
      <c r="AW232" s="32">
        <v>1261.3927759369999</v>
      </c>
      <c r="AX232" s="32">
        <v>1191.2533004246002</v>
      </c>
      <c r="AY232" s="32">
        <v>1339.1427047852001</v>
      </c>
      <c r="AZ232" s="32">
        <v>1246.4725450548001</v>
      </c>
      <c r="BA232" s="32">
        <v>1411.0023178202</v>
      </c>
      <c r="BB232" s="46">
        <v>1227.8044321312002</v>
      </c>
      <c r="BC232" s="32">
        <v>1220.3827572832001</v>
      </c>
      <c r="BD232" s="32">
        <v>1506.9764612714</v>
      </c>
      <c r="BE232" s="32">
        <v>1500.8113193836</v>
      </c>
      <c r="BF232" s="32">
        <v>1605.7638060016</v>
      </c>
      <c r="BG232" s="32">
        <v>1765.9622268343999</v>
      </c>
      <c r="BH232" s="32">
        <v>1683.6064528948002</v>
      </c>
      <c r="BI232" s="32">
        <v>1687.2271543777999</v>
      </c>
      <c r="BJ232" s="32">
        <v>1809.0511946934002</v>
      </c>
      <c r="BK232" s="32">
        <v>1477.2932197309999</v>
      </c>
      <c r="BL232" s="32">
        <v>1507.9543403456</v>
      </c>
      <c r="BM232" s="32">
        <v>1607.1140919064003</v>
      </c>
      <c r="BN232" s="443">
        <f>SUM(BB232:BM232)</f>
        <v>18599.947456854403</v>
      </c>
      <c r="BO232" s="52">
        <v>1467.612744451</v>
      </c>
      <c r="BP232" s="26">
        <v>1513.2451747532002</v>
      </c>
      <c r="BQ232" s="26">
        <v>1480.5596479702001</v>
      </c>
      <c r="BR232" s="26">
        <v>1594.8082975075999</v>
      </c>
      <c r="BS232" s="26">
        <v>1954.7315454898001</v>
      </c>
      <c r="BT232" s="26">
        <v>1532.968804801</v>
      </c>
      <c r="BU232" s="26">
        <v>1615.8503202912002</v>
      </c>
      <c r="BV232" s="26">
        <v>1572.580512748</v>
      </c>
      <c r="BW232" s="98">
        <v>1594.8412949308001</v>
      </c>
      <c r="BX232" s="98">
        <v>1754.7612285069999</v>
      </c>
      <c r="BY232" s="98">
        <v>1638.6739319285998</v>
      </c>
      <c r="BZ232" s="243">
        <v>2031.5517353824002</v>
      </c>
      <c r="CA232" s="403">
        <f>SUM(BO232:BZ232)</f>
        <v>19752.185238760798</v>
      </c>
      <c r="CB232" s="138">
        <v>1494.1078511380001</v>
      </c>
      <c r="CC232" s="98">
        <v>1396.0181552366</v>
      </c>
      <c r="CD232" s="98">
        <v>1570.6370037470001</v>
      </c>
      <c r="CE232" s="98">
        <v>1962.7972029064001</v>
      </c>
      <c r="CF232" s="246">
        <v>1673.3790141740001</v>
      </c>
      <c r="CG232" s="246">
        <v>1646.328137727</v>
      </c>
      <c r="CH232" s="246">
        <v>1379.7125766466002</v>
      </c>
      <c r="CI232" s="246">
        <v>1370.9492461853999</v>
      </c>
      <c r="CJ232" s="246">
        <v>1199.7105355592</v>
      </c>
      <c r="CK232" s="98">
        <v>1904.1026287682002</v>
      </c>
      <c r="CL232" s="98">
        <v>1477.7124919550001</v>
      </c>
      <c r="CM232" s="243">
        <v>3020.7089130750001</v>
      </c>
      <c r="CN232" s="439">
        <f t="shared" si="237"/>
        <v>20096.1637571184</v>
      </c>
      <c r="CO232" s="98">
        <v>1548.2981656716001</v>
      </c>
      <c r="CP232" s="98">
        <v>1495.3668851856003</v>
      </c>
      <c r="CQ232" s="98">
        <v>2239.9432611808002</v>
      </c>
      <c r="CR232" s="98">
        <v>2526.9122343346003</v>
      </c>
      <c r="CS232" s="98">
        <v>2196.7360743244003</v>
      </c>
      <c r="CT232" s="98">
        <v>2023.2031001532</v>
      </c>
      <c r="CU232" s="98">
        <v>1509.8760410636</v>
      </c>
      <c r="CV232" s="98">
        <v>1730.2480923714002</v>
      </c>
      <c r="CW232" s="98">
        <v>1615.4636926805999</v>
      </c>
      <c r="CX232" s="98">
        <v>1535.3857733032</v>
      </c>
      <c r="CY232" s="98">
        <v>1706.9504556944003</v>
      </c>
      <c r="CZ232" s="98">
        <v>1818.9548482742</v>
      </c>
      <c r="DA232" s="439">
        <v>1352.6492127358001</v>
      </c>
      <c r="DB232" s="580">
        <f t="shared" si="104"/>
        <v>1494.1078511380001</v>
      </c>
      <c r="DC232" s="374">
        <f t="shared" si="105"/>
        <v>1548.2981656716001</v>
      </c>
      <c r="DD232" s="399">
        <f t="shared" si="106"/>
        <v>1352.6492127358001</v>
      </c>
      <c r="DE232" s="361">
        <f t="shared" ref="DE232:DE235" si="238">((DD232/DC232)-1)*100</f>
        <v>-12.636387310510955</v>
      </c>
      <c r="DH232" s="270"/>
    </row>
    <row r="233" spans="1:132" ht="20.100000000000001" customHeight="1" thickBot="1" x14ac:dyDescent="0.3">
      <c r="A233" s="542"/>
      <c r="B233" s="328"/>
      <c r="C233" s="321" t="s">
        <v>115</v>
      </c>
      <c r="D233" s="322">
        <f t="shared" ref="D233:BP233" si="239">+D234+D235</f>
        <v>5427</v>
      </c>
      <c r="E233" s="323">
        <f t="shared" si="239"/>
        <v>5176</v>
      </c>
      <c r="F233" s="323">
        <f t="shared" si="239"/>
        <v>6628</v>
      </c>
      <c r="G233" s="323">
        <f t="shared" si="239"/>
        <v>6979</v>
      </c>
      <c r="H233" s="323">
        <f t="shared" si="239"/>
        <v>6450</v>
      </c>
      <c r="I233" s="323">
        <f t="shared" si="239"/>
        <v>9525</v>
      </c>
      <c r="J233" s="323">
        <f t="shared" si="239"/>
        <v>8971</v>
      </c>
      <c r="K233" s="323">
        <f t="shared" si="239"/>
        <v>9588</v>
      </c>
      <c r="L233" s="323">
        <f t="shared" si="239"/>
        <v>10775</v>
      </c>
      <c r="M233" s="323">
        <f t="shared" si="239"/>
        <v>11377</v>
      </c>
      <c r="N233" s="323">
        <f t="shared" si="239"/>
        <v>11288</v>
      </c>
      <c r="O233" s="324">
        <f t="shared" si="239"/>
        <v>13349</v>
      </c>
      <c r="P233" s="323">
        <f t="shared" si="239"/>
        <v>105533</v>
      </c>
      <c r="Q233" s="322">
        <f t="shared" si="239"/>
        <v>10998</v>
      </c>
      <c r="R233" s="323">
        <f t="shared" si="239"/>
        <v>10975</v>
      </c>
      <c r="S233" s="323">
        <f t="shared" si="239"/>
        <v>14718</v>
      </c>
      <c r="T233" s="323">
        <f t="shared" si="239"/>
        <v>13435</v>
      </c>
      <c r="U233" s="323">
        <f t="shared" si="239"/>
        <v>14383</v>
      </c>
      <c r="V233" s="323">
        <f t="shared" si="239"/>
        <v>15710</v>
      </c>
      <c r="W233" s="323">
        <f t="shared" si="239"/>
        <v>17549</v>
      </c>
      <c r="X233" s="323">
        <f t="shared" si="239"/>
        <v>17871</v>
      </c>
      <c r="Y233" s="323">
        <f t="shared" si="239"/>
        <v>18986</v>
      </c>
      <c r="Z233" s="323">
        <f t="shared" si="239"/>
        <v>19963</v>
      </c>
      <c r="AA233" s="323">
        <f t="shared" si="239"/>
        <v>20760</v>
      </c>
      <c r="AB233" s="324">
        <f t="shared" si="239"/>
        <v>25468</v>
      </c>
      <c r="AC233" s="323">
        <f t="shared" si="239"/>
        <v>200816</v>
      </c>
      <c r="AD233" s="322">
        <f t="shared" si="239"/>
        <v>19585</v>
      </c>
      <c r="AE233" s="323">
        <f t="shared" si="239"/>
        <v>20670</v>
      </c>
      <c r="AF233" s="323">
        <f t="shared" si="239"/>
        <v>23260</v>
      </c>
      <c r="AG233" s="323">
        <f t="shared" si="239"/>
        <v>23338</v>
      </c>
      <c r="AH233" s="323">
        <f t="shared" si="239"/>
        <v>25881</v>
      </c>
      <c r="AI233" s="323">
        <f t="shared" si="239"/>
        <v>26475</v>
      </c>
      <c r="AJ233" s="323">
        <f t="shared" si="239"/>
        <v>27761</v>
      </c>
      <c r="AK233" s="323">
        <f t="shared" si="239"/>
        <v>33350</v>
      </c>
      <c r="AL233" s="323">
        <f t="shared" si="239"/>
        <v>34229</v>
      </c>
      <c r="AM233" s="323">
        <f t="shared" si="239"/>
        <v>36168</v>
      </c>
      <c r="AN233" s="323">
        <f t="shared" si="239"/>
        <v>37826</v>
      </c>
      <c r="AO233" s="324">
        <f t="shared" si="239"/>
        <v>44519</v>
      </c>
      <c r="AP233" s="323">
        <f t="shared" si="239"/>
        <v>36082</v>
      </c>
      <c r="AQ233" s="323">
        <f t="shared" si="239"/>
        <v>37106</v>
      </c>
      <c r="AR233" s="323">
        <f t="shared" si="239"/>
        <v>42780</v>
      </c>
      <c r="AS233" s="323">
        <f t="shared" si="239"/>
        <v>38964</v>
      </c>
      <c r="AT233" s="323">
        <f t="shared" si="239"/>
        <v>48205</v>
      </c>
      <c r="AU233" s="323">
        <f t="shared" si="239"/>
        <v>46107</v>
      </c>
      <c r="AV233" s="323">
        <f t="shared" si="239"/>
        <v>52047</v>
      </c>
      <c r="AW233" s="323">
        <f t="shared" si="239"/>
        <v>56265</v>
      </c>
      <c r="AX233" s="323">
        <f t="shared" si="239"/>
        <v>51346</v>
      </c>
      <c r="AY233" s="323">
        <f t="shared" si="239"/>
        <v>60828</v>
      </c>
      <c r="AZ233" s="323">
        <f t="shared" si="239"/>
        <v>64678</v>
      </c>
      <c r="BA233" s="323">
        <f t="shared" si="239"/>
        <v>82308</v>
      </c>
      <c r="BB233" s="322">
        <f t="shared" si="239"/>
        <v>70681</v>
      </c>
      <c r="BC233" s="323">
        <f t="shared" si="239"/>
        <v>59530</v>
      </c>
      <c r="BD233" s="323">
        <f t="shared" si="239"/>
        <v>67595</v>
      </c>
      <c r="BE233" s="323">
        <f t="shared" si="239"/>
        <v>74162</v>
      </c>
      <c r="BF233" s="323">
        <f t="shared" si="239"/>
        <v>73027</v>
      </c>
      <c r="BG233" s="323">
        <f t="shared" si="239"/>
        <v>74349</v>
      </c>
      <c r="BH233" s="323">
        <f t="shared" si="239"/>
        <v>81448</v>
      </c>
      <c r="BI233" s="323">
        <f t="shared" si="239"/>
        <v>80285</v>
      </c>
      <c r="BJ233" s="323">
        <f t="shared" si="239"/>
        <v>80867</v>
      </c>
      <c r="BK233" s="323">
        <f t="shared" si="239"/>
        <v>88704</v>
      </c>
      <c r="BL233" s="323">
        <f t="shared" si="239"/>
        <v>86640</v>
      </c>
      <c r="BM233" s="323">
        <f t="shared" si="239"/>
        <v>106995</v>
      </c>
      <c r="BN233" s="438">
        <f>SUM(BB233:BM233)</f>
        <v>944283</v>
      </c>
      <c r="BO233" s="322">
        <f t="shared" si="239"/>
        <v>87229</v>
      </c>
      <c r="BP233" s="323">
        <f t="shared" si="239"/>
        <v>92303</v>
      </c>
      <c r="BQ233" s="323">
        <f t="shared" ref="BQ233:BY233" si="240">+BQ234+BQ235</f>
        <v>89858</v>
      </c>
      <c r="BR233" s="323">
        <f t="shared" si="240"/>
        <v>97830</v>
      </c>
      <c r="BS233" s="323">
        <f t="shared" si="240"/>
        <v>102942</v>
      </c>
      <c r="BT233" s="323">
        <f t="shared" si="240"/>
        <v>102857</v>
      </c>
      <c r="BU233" s="323">
        <f t="shared" si="240"/>
        <v>112863</v>
      </c>
      <c r="BV233" s="323">
        <f t="shared" si="240"/>
        <v>107750</v>
      </c>
      <c r="BW233" s="323">
        <f t="shared" si="240"/>
        <v>115501</v>
      </c>
      <c r="BX233" s="323">
        <f t="shared" si="240"/>
        <v>124322</v>
      </c>
      <c r="BY233" s="323">
        <f t="shared" si="240"/>
        <v>113891</v>
      </c>
      <c r="BZ233" s="324">
        <f t="shared" ref="BZ233:CL233" si="241">+BZ234+BZ235</f>
        <v>159115</v>
      </c>
      <c r="CA233" s="438">
        <f>SUM(BO233:BZ233)</f>
        <v>1306461</v>
      </c>
      <c r="CB233" s="322">
        <f t="shared" si="241"/>
        <v>120007</v>
      </c>
      <c r="CC233" s="323">
        <f t="shared" si="241"/>
        <v>115297</v>
      </c>
      <c r="CD233" s="323">
        <f t="shared" si="241"/>
        <v>138261</v>
      </c>
      <c r="CE233" s="323">
        <f t="shared" si="241"/>
        <v>138781</v>
      </c>
      <c r="CF233" s="323">
        <f t="shared" si="241"/>
        <v>144001</v>
      </c>
      <c r="CG233" s="323">
        <f t="shared" ref="CG233:CH233" si="242">+CG234+CG235</f>
        <v>156617</v>
      </c>
      <c r="CH233" s="323">
        <f t="shared" si="242"/>
        <v>159037</v>
      </c>
      <c r="CI233" s="323">
        <f t="shared" si="241"/>
        <v>164054</v>
      </c>
      <c r="CJ233" s="323">
        <f t="shared" si="241"/>
        <v>168527</v>
      </c>
      <c r="CK233" s="323">
        <f t="shared" si="241"/>
        <v>192918</v>
      </c>
      <c r="CL233" s="323">
        <f t="shared" si="241"/>
        <v>181618</v>
      </c>
      <c r="CM233" s="324">
        <f t="shared" ref="CM233:DA233" si="243">+CM234+CM235</f>
        <v>248434</v>
      </c>
      <c r="CN233" s="450">
        <f>SUM(CB233:CM233)</f>
        <v>1927552</v>
      </c>
      <c r="CO233" s="323">
        <f t="shared" si="243"/>
        <v>186147</v>
      </c>
      <c r="CP233" s="323">
        <f t="shared" si="243"/>
        <v>187067</v>
      </c>
      <c r="CQ233" s="323">
        <f t="shared" si="243"/>
        <v>216701</v>
      </c>
      <c r="CR233" s="323">
        <f t="shared" si="243"/>
        <v>220859</v>
      </c>
      <c r="CS233" s="323">
        <f t="shared" si="243"/>
        <v>228311</v>
      </c>
      <c r="CT233" s="323">
        <f t="shared" si="243"/>
        <v>249907</v>
      </c>
      <c r="CU233" s="323">
        <f t="shared" si="243"/>
        <v>252476</v>
      </c>
      <c r="CV233" s="323">
        <f t="shared" si="243"/>
        <v>269188</v>
      </c>
      <c r="CW233" s="323">
        <f t="shared" si="243"/>
        <v>271018</v>
      </c>
      <c r="CX233" s="323">
        <f t="shared" si="243"/>
        <v>284423</v>
      </c>
      <c r="CY233" s="323">
        <f t="shared" si="243"/>
        <v>293962</v>
      </c>
      <c r="CZ233" s="323">
        <f t="shared" si="243"/>
        <v>370611</v>
      </c>
      <c r="DA233" s="438">
        <f t="shared" si="243"/>
        <v>300692</v>
      </c>
      <c r="DB233" s="322">
        <f t="shared" si="104"/>
        <v>120007</v>
      </c>
      <c r="DC233" s="323">
        <f t="shared" si="105"/>
        <v>186147</v>
      </c>
      <c r="DD233" s="324">
        <f t="shared" si="106"/>
        <v>300692</v>
      </c>
      <c r="DE233" s="549">
        <f t="shared" si="238"/>
        <v>61.534701069584784</v>
      </c>
      <c r="DG233" s="268"/>
      <c r="DH233" s="270"/>
    </row>
    <row r="234" spans="1:132" ht="20.100000000000001" customHeight="1" thickBot="1" x14ac:dyDescent="0.3">
      <c r="A234" s="542"/>
      <c r="B234" s="662" t="s">
        <v>41</v>
      </c>
      <c r="C234" s="678"/>
      <c r="D234" s="46">
        <v>3871</v>
      </c>
      <c r="E234" s="32">
        <v>3575</v>
      </c>
      <c r="F234" s="32">
        <v>4628</v>
      </c>
      <c r="G234" s="32">
        <v>5036</v>
      </c>
      <c r="H234" s="32">
        <v>4990</v>
      </c>
      <c r="I234" s="32">
        <v>7212</v>
      </c>
      <c r="J234" s="32">
        <v>6303</v>
      </c>
      <c r="K234" s="32">
        <v>6617</v>
      </c>
      <c r="L234" s="32">
        <v>7390</v>
      </c>
      <c r="M234" s="32">
        <v>7978</v>
      </c>
      <c r="N234" s="32">
        <v>7988</v>
      </c>
      <c r="O234" s="47">
        <v>9470</v>
      </c>
      <c r="P234" s="80">
        <v>75058</v>
      </c>
      <c r="Q234" s="46">
        <v>7742</v>
      </c>
      <c r="R234" s="32">
        <v>7844</v>
      </c>
      <c r="S234" s="32">
        <v>10564</v>
      </c>
      <c r="T234" s="32">
        <v>9647</v>
      </c>
      <c r="U234" s="32">
        <v>10508</v>
      </c>
      <c r="V234" s="32">
        <v>11439</v>
      </c>
      <c r="W234" s="32">
        <v>13000</v>
      </c>
      <c r="X234" s="32">
        <v>13180</v>
      </c>
      <c r="Y234" s="32">
        <v>14008</v>
      </c>
      <c r="Z234" s="32">
        <v>14951</v>
      </c>
      <c r="AA234" s="32">
        <v>15524</v>
      </c>
      <c r="AB234" s="47">
        <v>19253</v>
      </c>
      <c r="AC234" s="24">
        <v>147660</v>
      </c>
      <c r="AD234" s="45">
        <v>14784</v>
      </c>
      <c r="AE234" s="31">
        <v>15784</v>
      </c>
      <c r="AF234" s="31">
        <v>17705</v>
      </c>
      <c r="AG234" s="31">
        <v>18057</v>
      </c>
      <c r="AH234" s="31">
        <v>19964</v>
      </c>
      <c r="AI234" s="31">
        <v>20480</v>
      </c>
      <c r="AJ234" s="31">
        <v>21574</v>
      </c>
      <c r="AK234" s="31">
        <v>25457</v>
      </c>
      <c r="AL234" s="31">
        <v>26586</v>
      </c>
      <c r="AM234" s="31">
        <v>28192</v>
      </c>
      <c r="AN234" s="31">
        <v>29608</v>
      </c>
      <c r="AO234" s="134">
        <v>35582</v>
      </c>
      <c r="AP234" s="33">
        <v>28570</v>
      </c>
      <c r="AQ234" s="33">
        <v>29728</v>
      </c>
      <c r="AR234" s="33">
        <v>34245</v>
      </c>
      <c r="AS234" s="33">
        <v>31219</v>
      </c>
      <c r="AT234" s="33">
        <v>38938</v>
      </c>
      <c r="AU234" s="33">
        <v>37255</v>
      </c>
      <c r="AV234" s="33">
        <v>42184</v>
      </c>
      <c r="AW234" s="33">
        <v>45454</v>
      </c>
      <c r="AX234" s="33">
        <v>42132</v>
      </c>
      <c r="AY234" s="33">
        <v>49946</v>
      </c>
      <c r="AZ234" s="33">
        <v>54255</v>
      </c>
      <c r="BA234" s="33">
        <v>70686</v>
      </c>
      <c r="BB234" s="157">
        <v>59880</v>
      </c>
      <c r="BC234" s="33">
        <v>50056</v>
      </c>
      <c r="BD234" s="33">
        <v>57056</v>
      </c>
      <c r="BE234" s="33">
        <v>62643</v>
      </c>
      <c r="BF234" s="33">
        <v>61708</v>
      </c>
      <c r="BG234" s="33">
        <v>63267</v>
      </c>
      <c r="BH234" s="33">
        <v>69312</v>
      </c>
      <c r="BI234" s="33">
        <v>68222</v>
      </c>
      <c r="BJ234" s="33">
        <v>69235</v>
      </c>
      <c r="BK234" s="33">
        <v>75553</v>
      </c>
      <c r="BL234" s="33">
        <v>74489</v>
      </c>
      <c r="BM234" s="33">
        <v>93487</v>
      </c>
      <c r="BN234" s="453">
        <f>SUM(BB234:BM234)</f>
        <v>804908</v>
      </c>
      <c r="BO234" s="157">
        <v>75201</v>
      </c>
      <c r="BP234" s="33">
        <v>79921</v>
      </c>
      <c r="BQ234" s="33">
        <v>77445</v>
      </c>
      <c r="BR234" s="33">
        <v>83957</v>
      </c>
      <c r="BS234" s="33">
        <v>88549</v>
      </c>
      <c r="BT234" s="33">
        <v>89379</v>
      </c>
      <c r="BU234" s="33">
        <v>97805</v>
      </c>
      <c r="BV234" s="33">
        <v>93515</v>
      </c>
      <c r="BW234" s="114">
        <v>101307</v>
      </c>
      <c r="BX234" s="114">
        <v>108275</v>
      </c>
      <c r="BY234" s="114">
        <v>99606</v>
      </c>
      <c r="BZ234" s="115">
        <v>141352</v>
      </c>
      <c r="CA234" s="363">
        <f>SUM(BO234:BZ234)</f>
        <v>1136312</v>
      </c>
      <c r="CB234" s="113">
        <v>105544</v>
      </c>
      <c r="CC234" s="114">
        <v>101891</v>
      </c>
      <c r="CD234" s="114">
        <v>122184</v>
      </c>
      <c r="CE234" s="114">
        <v>122624</v>
      </c>
      <c r="CF234" s="114">
        <v>127887</v>
      </c>
      <c r="CG234" s="114">
        <v>140011</v>
      </c>
      <c r="CH234" s="114">
        <v>141504</v>
      </c>
      <c r="CI234" s="114">
        <v>147207</v>
      </c>
      <c r="CJ234" s="114">
        <v>153813</v>
      </c>
      <c r="CK234" s="114">
        <v>173992</v>
      </c>
      <c r="CL234" s="114">
        <v>163390</v>
      </c>
      <c r="CM234" s="115">
        <v>227516</v>
      </c>
      <c r="CN234" s="403">
        <f t="shared" si="237"/>
        <v>1727563</v>
      </c>
      <c r="CO234" s="114">
        <v>169117</v>
      </c>
      <c r="CP234" s="114">
        <v>170123</v>
      </c>
      <c r="CQ234" s="114">
        <v>196957</v>
      </c>
      <c r="CR234" s="114">
        <v>201065</v>
      </c>
      <c r="CS234" s="114">
        <v>208183</v>
      </c>
      <c r="CT234" s="114">
        <v>229432</v>
      </c>
      <c r="CU234" s="114">
        <v>231763</v>
      </c>
      <c r="CV234" s="114">
        <v>247150</v>
      </c>
      <c r="CW234" s="114">
        <v>249237</v>
      </c>
      <c r="CX234" s="114">
        <v>262037</v>
      </c>
      <c r="CY234" s="114">
        <v>271980</v>
      </c>
      <c r="CZ234" s="114">
        <v>347293</v>
      </c>
      <c r="DA234" s="363">
        <v>279766</v>
      </c>
      <c r="DB234" s="139">
        <f t="shared" si="104"/>
        <v>105544</v>
      </c>
      <c r="DC234" s="372">
        <f t="shared" si="105"/>
        <v>169117</v>
      </c>
      <c r="DD234" s="373">
        <f t="shared" si="106"/>
        <v>279766</v>
      </c>
      <c r="DE234" s="368">
        <f t="shared" si="238"/>
        <v>65.427485113856093</v>
      </c>
      <c r="DG234" s="236"/>
      <c r="DH234" s="270"/>
    </row>
    <row r="235" spans="1:132" ht="20.100000000000001" customHeight="1" thickBot="1" x14ac:dyDescent="0.3">
      <c r="A235" s="542"/>
      <c r="B235" s="339" t="s">
        <v>39</v>
      </c>
      <c r="C235" s="415"/>
      <c r="D235" s="46">
        <v>1556</v>
      </c>
      <c r="E235" s="32">
        <v>1601</v>
      </c>
      <c r="F235" s="32">
        <v>2000</v>
      </c>
      <c r="G235" s="32">
        <v>1943</v>
      </c>
      <c r="H235" s="32">
        <v>1460</v>
      </c>
      <c r="I235" s="32">
        <v>2313</v>
      </c>
      <c r="J235" s="32">
        <v>2668</v>
      </c>
      <c r="K235" s="32">
        <v>2971</v>
      </c>
      <c r="L235" s="32">
        <v>3385</v>
      </c>
      <c r="M235" s="32">
        <v>3399</v>
      </c>
      <c r="N235" s="32">
        <v>3300</v>
      </c>
      <c r="O235" s="158">
        <v>3879</v>
      </c>
      <c r="P235" s="372">
        <v>30475</v>
      </c>
      <c r="Q235" s="157">
        <v>3256</v>
      </c>
      <c r="R235" s="33">
        <v>3131</v>
      </c>
      <c r="S235" s="33">
        <v>4154</v>
      </c>
      <c r="T235" s="33">
        <v>3788</v>
      </c>
      <c r="U235" s="33">
        <v>3875</v>
      </c>
      <c r="V235" s="33">
        <v>4271</v>
      </c>
      <c r="W235" s="33">
        <v>4549</v>
      </c>
      <c r="X235" s="33">
        <v>4691</v>
      </c>
      <c r="Y235" s="33">
        <v>4978</v>
      </c>
      <c r="Z235" s="33">
        <v>5012</v>
      </c>
      <c r="AA235" s="33">
        <v>5236</v>
      </c>
      <c r="AB235" s="158">
        <v>6215</v>
      </c>
      <c r="AC235" s="372">
        <v>53156</v>
      </c>
      <c r="AD235" s="157">
        <v>4801</v>
      </c>
      <c r="AE235" s="33">
        <v>4886</v>
      </c>
      <c r="AF235" s="33">
        <v>5555</v>
      </c>
      <c r="AG235" s="33">
        <v>5281</v>
      </c>
      <c r="AH235" s="33">
        <v>5917</v>
      </c>
      <c r="AI235" s="33">
        <v>5995</v>
      </c>
      <c r="AJ235" s="33">
        <v>6187</v>
      </c>
      <c r="AK235" s="33">
        <v>7893</v>
      </c>
      <c r="AL235" s="33">
        <v>7643</v>
      </c>
      <c r="AM235" s="33">
        <v>7976</v>
      </c>
      <c r="AN235" s="33">
        <v>8218</v>
      </c>
      <c r="AO235" s="158">
        <v>8937</v>
      </c>
      <c r="AP235" s="33">
        <v>7512</v>
      </c>
      <c r="AQ235" s="33">
        <v>7378</v>
      </c>
      <c r="AR235" s="33">
        <v>8535</v>
      </c>
      <c r="AS235" s="33">
        <v>7745</v>
      </c>
      <c r="AT235" s="33">
        <v>9267</v>
      </c>
      <c r="AU235" s="33">
        <v>8852</v>
      </c>
      <c r="AV235" s="33">
        <v>9863</v>
      </c>
      <c r="AW235" s="33">
        <v>10811</v>
      </c>
      <c r="AX235" s="33">
        <v>9214</v>
      </c>
      <c r="AY235" s="33">
        <v>10882</v>
      </c>
      <c r="AZ235" s="33">
        <v>10423</v>
      </c>
      <c r="BA235" s="33">
        <v>11622</v>
      </c>
      <c r="BB235" s="157">
        <v>10801</v>
      </c>
      <c r="BC235" s="33">
        <v>9474</v>
      </c>
      <c r="BD235" s="32">
        <v>10539</v>
      </c>
      <c r="BE235" s="32">
        <v>11519</v>
      </c>
      <c r="BF235" s="32">
        <v>11319</v>
      </c>
      <c r="BG235" s="32">
        <v>11082</v>
      </c>
      <c r="BH235" s="32">
        <v>12136</v>
      </c>
      <c r="BI235" s="32">
        <v>12063</v>
      </c>
      <c r="BJ235" s="32">
        <v>11632</v>
      </c>
      <c r="BK235" s="32">
        <v>13151</v>
      </c>
      <c r="BL235" s="32">
        <v>12151</v>
      </c>
      <c r="BM235" s="32">
        <v>13508</v>
      </c>
      <c r="BN235" s="453">
        <f>SUM(BB235:BM235)</f>
        <v>139375</v>
      </c>
      <c r="BO235" s="46">
        <v>12028</v>
      </c>
      <c r="BP235" s="32">
        <v>12382</v>
      </c>
      <c r="BQ235" s="32">
        <v>12413</v>
      </c>
      <c r="BR235" s="32">
        <v>13873</v>
      </c>
      <c r="BS235" s="32">
        <v>14393</v>
      </c>
      <c r="BT235" s="32">
        <v>13478</v>
      </c>
      <c r="BU235" s="32">
        <v>15058</v>
      </c>
      <c r="BV235" s="32">
        <v>14235</v>
      </c>
      <c r="BW235" s="246">
        <v>14194</v>
      </c>
      <c r="BX235" s="246">
        <v>16047</v>
      </c>
      <c r="BY235" s="246">
        <v>14285</v>
      </c>
      <c r="BZ235" s="247">
        <v>17763</v>
      </c>
      <c r="CA235" s="363">
        <f>SUM(BO235:BZ235)</f>
        <v>170149</v>
      </c>
      <c r="CB235" s="245">
        <v>14463</v>
      </c>
      <c r="CC235" s="246">
        <v>13406</v>
      </c>
      <c r="CD235" s="246">
        <v>16077</v>
      </c>
      <c r="CE235" s="246">
        <v>16157</v>
      </c>
      <c r="CF235" s="114">
        <v>16114</v>
      </c>
      <c r="CG235" s="114">
        <v>16606</v>
      </c>
      <c r="CH235" s="114">
        <v>17533</v>
      </c>
      <c r="CI235" s="114">
        <v>16847</v>
      </c>
      <c r="CJ235" s="114">
        <v>14714</v>
      </c>
      <c r="CK235" s="246">
        <v>18926</v>
      </c>
      <c r="CL235" s="246">
        <v>18228</v>
      </c>
      <c r="CM235" s="247">
        <v>20918</v>
      </c>
      <c r="CN235" s="403">
        <f t="shared" si="237"/>
        <v>199989</v>
      </c>
      <c r="CO235" s="246">
        <v>17030</v>
      </c>
      <c r="CP235" s="246">
        <v>16944</v>
      </c>
      <c r="CQ235" s="246">
        <v>19744</v>
      </c>
      <c r="CR235" s="246">
        <v>19794</v>
      </c>
      <c r="CS235" s="246">
        <v>20128</v>
      </c>
      <c r="CT235" s="246">
        <v>20475</v>
      </c>
      <c r="CU235" s="246">
        <v>20713</v>
      </c>
      <c r="CV235" s="246">
        <v>22038</v>
      </c>
      <c r="CW235" s="246">
        <v>21781</v>
      </c>
      <c r="CX235" s="246">
        <v>22386</v>
      </c>
      <c r="CY235" s="246">
        <v>21982</v>
      </c>
      <c r="CZ235" s="246">
        <v>23318</v>
      </c>
      <c r="DA235" s="403">
        <v>20926</v>
      </c>
      <c r="DB235" s="139">
        <f t="shared" si="104"/>
        <v>14463</v>
      </c>
      <c r="DC235" s="372">
        <f t="shared" si="105"/>
        <v>17030</v>
      </c>
      <c r="DD235" s="373">
        <f t="shared" si="106"/>
        <v>20926</v>
      </c>
      <c r="DE235" s="361">
        <f t="shared" si="238"/>
        <v>22.877275396359376</v>
      </c>
      <c r="DF235" s="269"/>
      <c r="DG235" s="268"/>
      <c r="DH235" s="270"/>
    </row>
    <row r="236" spans="1:132" ht="20.100000000000001" customHeight="1" thickBot="1" x14ac:dyDescent="0.3">
      <c r="A236" s="542"/>
      <c r="B236" s="303" t="s">
        <v>194</v>
      </c>
      <c r="C236" s="303"/>
      <c r="D236" s="303"/>
      <c r="E236" s="303"/>
      <c r="F236" s="30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73"/>
      <c r="AC236" s="104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04"/>
      <c r="BC236" s="104"/>
      <c r="BD236" s="104"/>
      <c r="BE236" s="104"/>
      <c r="BF236" s="73"/>
      <c r="BG236" s="73"/>
      <c r="BH236" s="73"/>
      <c r="BI236" s="73"/>
      <c r="BJ236" s="73"/>
      <c r="BK236" s="73"/>
      <c r="BL236" s="73"/>
      <c r="BM236" s="73"/>
      <c r="BN236" s="117"/>
      <c r="BO236" s="117"/>
      <c r="BP236" s="73"/>
      <c r="BQ236" s="117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117"/>
      <c r="CC236" s="73"/>
      <c r="CD236" s="73"/>
      <c r="CE236" s="73"/>
      <c r="CF236" s="73"/>
      <c r="CG236" s="73"/>
      <c r="CH236" s="73"/>
      <c r="CI236" s="73"/>
      <c r="CJ236" s="73"/>
      <c r="CK236" s="73"/>
      <c r="CL236" s="117"/>
      <c r="CM236" s="117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104"/>
      <c r="DF236" s="269"/>
      <c r="DG236" s="268"/>
      <c r="DH236" s="270"/>
    </row>
    <row r="237" spans="1:132" ht="20.100000000000001" customHeight="1" thickBot="1" x14ac:dyDescent="0.35">
      <c r="A237" s="542"/>
      <c r="B237" s="327"/>
      <c r="C237" s="321" t="s">
        <v>111</v>
      </c>
      <c r="D237" s="322">
        <f t="shared" ref="D237:BP237" si="244">+D239+D241</f>
        <v>141.36492074261389</v>
      </c>
      <c r="E237" s="323">
        <f t="shared" si="244"/>
        <v>126.09985906494788</v>
      </c>
      <c r="F237" s="323">
        <f t="shared" si="244"/>
        <v>131.95945713279275</v>
      </c>
      <c r="G237" s="323">
        <f t="shared" si="244"/>
        <v>137.11178465479665</v>
      </c>
      <c r="H237" s="323">
        <f t="shared" si="244"/>
        <v>134.97235789082612</v>
      </c>
      <c r="I237" s="323">
        <f t="shared" si="244"/>
        <v>139.92390273410112</v>
      </c>
      <c r="J237" s="323">
        <f t="shared" si="244"/>
        <v>160.55726875564216</v>
      </c>
      <c r="K237" s="323">
        <f t="shared" si="244"/>
        <v>155.30036946060395</v>
      </c>
      <c r="L237" s="323">
        <f t="shared" si="244"/>
        <v>163.56330600260719</v>
      </c>
      <c r="M237" s="323">
        <f t="shared" si="244"/>
        <v>159.90498716023171</v>
      </c>
      <c r="N237" s="323">
        <f t="shared" si="244"/>
        <v>165.09581010412171</v>
      </c>
      <c r="O237" s="324">
        <f t="shared" si="244"/>
        <v>216.92799773737579</v>
      </c>
      <c r="P237" s="323">
        <f t="shared" si="244"/>
        <v>1832.7820214406611</v>
      </c>
      <c r="Q237" s="322">
        <f t="shared" si="244"/>
        <v>179.74603798088251</v>
      </c>
      <c r="R237" s="323">
        <f t="shared" si="244"/>
        <v>159.28204401446143</v>
      </c>
      <c r="S237" s="323">
        <f t="shared" si="244"/>
        <v>171.4055666013993</v>
      </c>
      <c r="T237" s="323">
        <f t="shared" si="244"/>
        <v>166.30699222182858</v>
      </c>
      <c r="U237" s="323">
        <f t="shared" si="244"/>
        <v>176.77897554744868</v>
      </c>
      <c r="V237" s="323">
        <f t="shared" si="244"/>
        <v>181.695844208914</v>
      </c>
      <c r="W237" s="323">
        <f t="shared" si="244"/>
        <v>190.03661617958505</v>
      </c>
      <c r="X237" s="323">
        <f t="shared" si="244"/>
        <v>186.53586052511162</v>
      </c>
      <c r="Y237" s="323">
        <f t="shared" si="244"/>
        <v>187.66944348980653</v>
      </c>
      <c r="Z237" s="323">
        <f t="shared" si="244"/>
        <v>187.90422700347153</v>
      </c>
      <c r="AA237" s="323">
        <f t="shared" si="244"/>
        <v>194.28435648094836</v>
      </c>
      <c r="AB237" s="324">
        <f t="shared" si="244"/>
        <v>236.20888334728465</v>
      </c>
      <c r="AC237" s="323">
        <f t="shared" si="244"/>
        <v>2217.8548476011424</v>
      </c>
      <c r="AD237" s="322">
        <f t="shared" si="244"/>
        <v>206.1481636073799</v>
      </c>
      <c r="AE237" s="323">
        <f t="shared" si="244"/>
        <v>209.16239536221735</v>
      </c>
      <c r="AF237" s="323">
        <f t="shared" si="244"/>
        <v>199.52630249515784</v>
      </c>
      <c r="AG237" s="323">
        <f t="shared" si="244"/>
        <v>200.73355430625094</v>
      </c>
      <c r="AH237" s="323">
        <f t="shared" si="244"/>
        <v>205.16873459271568</v>
      </c>
      <c r="AI237" s="323">
        <f t="shared" si="244"/>
        <v>205.80731855024823</v>
      </c>
      <c r="AJ237" s="323">
        <f t="shared" si="244"/>
        <v>220.96221289182441</v>
      </c>
      <c r="AK237" s="323">
        <f t="shared" si="244"/>
        <v>204.11203682446404</v>
      </c>
      <c r="AL237" s="323">
        <f t="shared" si="244"/>
        <v>208.90975529793741</v>
      </c>
      <c r="AM237" s="323">
        <f t="shared" si="244"/>
        <v>220.38676878531055</v>
      </c>
      <c r="AN237" s="323">
        <f t="shared" si="244"/>
        <v>232.78655988277927</v>
      </c>
      <c r="AO237" s="324">
        <f t="shared" si="244"/>
        <v>270.99827364052038</v>
      </c>
      <c r="AP237" s="323">
        <f t="shared" si="244"/>
        <v>252.41053158967236</v>
      </c>
      <c r="AQ237" s="323">
        <f t="shared" si="244"/>
        <v>212.8990026894636</v>
      </c>
      <c r="AR237" s="323">
        <f t="shared" si="244"/>
        <v>213.5143166540698</v>
      </c>
      <c r="AS237" s="323">
        <f t="shared" si="244"/>
        <v>217.54513428352428</v>
      </c>
      <c r="AT237" s="323">
        <f t="shared" si="244"/>
        <v>225.71548414977315</v>
      </c>
      <c r="AU237" s="323">
        <f t="shared" si="244"/>
        <v>221.34493834277089</v>
      </c>
      <c r="AV237" s="323">
        <f t="shared" si="244"/>
        <v>240.48841417118706</v>
      </c>
      <c r="AW237" s="323">
        <f t="shared" si="244"/>
        <v>235.67065829492211</v>
      </c>
      <c r="AX237" s="323">
        <f t="shared" si="244"/>
        <v>231.42620545340708</v>
      </c>
      <c r="AY237" s="323">
        <f t="shared" si="244"/>
        <v>234.83114024337883</v>
      </c>
      <c r="AZ237" s="323">
        <f t="shared" si="244"/>
        <v>229.05649693952958</v>
      </c>
      <c r="BA237" s="323">
        <f t="shared" si="244"/>
        <v>315.65745896351547</v>
      </c>
      <c r="BB237" s="322">
        <f t="shared" si="244"/>
        <v>253.16316356732136</v>
      </c>
      <c r="BC237" s="323">
        <f t="shared" si="244"/>
        <v>226.44392941313086</v>
      </c>
      <c r="BD237" s="323">
        <f t="shared" si="244"/>
        <v>244.63741205959232</v>
      </c>
      <c r="BE237" s="323">
        <f t="shared" si="244"/>
        <v>247.29301285436117</v>
      </c>
      <c r="BF237" s="323">
        <f t="shared" si="244"/>
        <v>245.9278554767082</v>
      </c>
      <c r="BG237" s="323">
        <f t="shared" si="244"/>
        <v>255.93825936714973</v>
      </c>
      <c r="BH237" s="323">
        <f t="shared" si="244"/>
        <v>265.04666103062152</v>
      </c>
      <c r="BI237" s="323">
        <f t="shared" si="244"/>
        <v>259.72970268278624</v>
      </c>
      <c r="BJ237" s="323">
        <f t="shared" si="244"/>
        <v>260.77883397439984</v>
      </c>
      <c r="BK237" s="323">
        <f t="shared" si="244"/>
        <v>259.71615369555116</v>
      </c>
      <c r="BL237" s="323">
        <f t="shared" si="244"/>
        <v>271.52786403788809</v>
      </c>
      <c r="BM237" s="323">
        <f t="shared" si="244"/>
        <v>354.89181057747936</v>
      </c>
      <c r="BN237" s="438">
        <f>SUM(BB237:BM237)</f>
        <v>3145.0946587369899</v>
      </c>
      <c r="BO237" s="322">
        <f t="shared" si="244"/>
        <v>283.07569189448674</v>
      </c>
      <c r="BP237" s="323">
        <f t="shared" si="244"/>
        <v>252.97002134653252</v>
      </c>
      <c r="BQ237" s="323">
        <f t="shared" ref="BQ237:BY237" si="245">+BQ239+BQ241</f>
        <v>273.27867765718713</v>
      </c>
      <c r="BR237" s="323">
        <f t="shared" si="245"/>
        <v>275.89470366218137</v>
      </c>
      <c r="BS237" s="323">
        <f t="shared" si="245"/>
        <v>278.22406748816468</v>
      </c>
      <c r="BT237" s="323">
        <f t="shared" si="245"/>
        <v>292.19057028154043</v>
      </c>
      <c r="BU237" s="323">
        <f t="shared" si="245"/>
        <v>291.61612780292921</v>
      </c>
      <c r="BV237" s="323">
        <f t="shared" si="245"/>
        <v>302.0130854396852</v>
      </c>
      <c r="BW237" s="323">
        <f t="shared" si="245"/>
        <v>289.48925533408135</v>
      </c>
      <c r="BX237" s="323">
        <f t="shared" si="245"/>
        <v>339.91373808304394</v>
      </c>
      <c r="BY237" s="323">
        <f t="shared" si="245"/>
        <v>306.20379273905945</v>
      </c>
      <c r="BZ237" s="324">
        <f t="shared" ref="BZ237:CL237" si="246">+BZ239+BZ241</f>
        <v>413.6113416616592</v>
      </c>
      <c r="CA237" s="438">
        <f>SUM(BO237:BZ237)</f>
        <v>3598.481073390551</v>
      </c>
      <c r="CB237" s="322">
        <f t="shared" si="246"/>
        <v>333.8318454696149</v>
      </c>
      <c r="CC237" s="323">
        <f t="shared" si="246"/>
        <v>290.1334570607246</v>
      </c>
      <c r="CD237" s="323">
        <f t="shared" si="246"/>
        <v>318.82323005545214</v>
      </c>
      <c r="CE237" s="323">
        <f t="shared" si="246"/>
        <v>298.27408065784783</v>
      </c>
      <c r="CF237" s="323">
        <f t="shared" si="246"/>
        <v>317.76055973164398</v>
      </c>
      <c r="CG237" s="323">
        <f t="shared" ref="CG237:CH237" si="247">+CG239+CG241</f>
        <v>309.05609374614551</v>
      </c>
      <c r="CH237" s="323">
        <f t="shared" si="247"/>
        <v>323.38634179541191</v>
      </c>
      <c r="CI237" s="323">
        <f t="shared" si="246"/>
        <v>320.8997720130937</v>
      </c>
      <c r="CJ237" s="323">
        <f t="shared" si="246"/>
        <v>323.13854685953015</v>
      </c>
      <c r="CK237" s="323">
        <f t="shared" si="246"/>
        <v>322.5562970982038</v>
      </c>
      <c r="CL237" s="323">
        <f t="shared" si="246"/>
        <v>342.69725042472987</v>
      </c>
      <c r="CM237" s="324">
        <f t="shared" ref="CM237:DA237" si="248">+CM239+CM241</f>
        <v>435.88460279541243</v>
      </c>
      <c r="CN237" s="450">
        <f>SUM(CB237:CM237)</f>
        <v>3936.4420777078103</v>
      </c>
      <c r="CO237" s="323">
        <f t="shared" si="248"/>
        <v>382.29500657439644</v>
      </c>
      <c r="CP237" s="323">
        <f t="shared" si="248"/>
        <v>314.68924713192473</v>
      </c>
      <c r="CQ237" s="323">
        <f t="shared" si="248"/>
        <v>305.343235317047</v>
      </c>
      <c r="CR237" s="323">
        <f t="shared" si="248"/>
        <v>297.31724614558163</v>
      </c>
      <c r="CS237" s="323">
        <f t="shared" si="248"/>
        <v>333.1278470703885</v>
      </c>
      <c r="CT237" s="323">
        <f t="shared" si="248"/>
        <v>346.33165483471049</v>
      </c>
      <c r="CU237" s="323">
        <f t="shared" si="248"/>
        <v>350.39001227030246</v>
      </c>
      <c r="CV237" s="323">
        <f t="shared" si="248"/>
        <v>348.86972835369829</v>
      </c>
      <c r="CW237" s="323">
        <f t="shared" si="248"/>
        <v>348.38402333589443</v>
      </c>
      <c r="CX237" s="323">
        <f t="shared" si="248"/>
        <v>357.68146131276285</v>
      </c>
      <c r="CY237" s="323">
        <f t="shared" si="248"/>
        <v>378.70801889028979</v>
      </c>
      <c r="CZ237" s="323">
        <f t="shared" si="248"/>
        <v>457.95406057017385</v>
      </c>
      <c r="DA237" s="438">
        <f t="shared" si="248"/>
        <v>402.53864713968863</v>
      </c>
      <c r="DB237" s="322">
        <f t="shared" si="104"/>
        <v>333.8318454696149</v>
      </c>
      <c r="DC237" s="323">
        <f t="shared" si="105"/>
        <v>382.29500657439644</v>
      </c>
      <c r="DD237" s="324">
        <f t="shared" si="106"/>
        <v>402.53864713968863</v>
      </c>
      <c r="DE237" s="549">
        <f t="shared" ref="DE237:DE239" si="249">((DD237/DC237)-1)*100</f>
        <v>5.2952929588821807</v>
      </c>
      <c r="DF237" s="269"/>
      <c r="DG237" s="268"/>
      <c r="DH237" s="270"/>
    </row>
    <row r="238" spans="1:132" ht="20.100000000000001" customHeight="1" x14ac:dyDescent="0.25">
      <c r="A238" s="542"/>
      <c r="B238" s="48" t="s">
        <v>160</v>
      </c>
      <c r="C238" s="414"/>
      <c r="D238" s="71"/>
      <c r="E238" s="72"/>
      <c r="F238" s="72"/>
      <c r="G238" s="73"/>
      <c r="H238" s="73"/>
      <c r="I238" s="73"/>
      <c r="J238" s="73"/>
      <c r="K238" s="73"/>
      <c r="L238" s="73"/>
      <c r="M238" s="73"/>
      <c r="N238" s="73"/>
      <c r="O238" s="319"/>
      <c r="P238" s="104"/>
      <c r="Q238" s="140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319"/>
      <c r="AC238" s="73"/>
      <c r="AD238" s="140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319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140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4"/>
      <c r="BO238" s="140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319"/>
      <c r="CA238" s="74"/>
      <c r="CB238" s="140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319"/>
      <c r="CN238" s="74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4"/>
      <c r="DB238" s="140"/>
      <c r="DC238" s="73"/>
      <c r="DD238" s="319"/>
      <c r="DE238" s="74"/>
      <c r="DF238" s="269"/>
      <c r="DG238" s="268"/>
      <c r="DH238" s="270"/>
    </row>
    <row r="239" spans="1:132" ht="20.100000000000001" customHeight="1" thickBot="1" x14ac:dyDescent="0.3">
      <c r="A239" s="542"/>
      <c r="B239" s="637" t="s">
        <v>49</v>
      </c>
      <c r="C239" s="654"/>
      <c r="D239" s="52">
        <v>50.769775323317461</v>
      </c>
      <c r="E239" s="26">
        <v>45.896661268481928</v>
      </c>
      <c r="F239" s="26">
        <v>54.238766592664945</v>
      </c>
      <c r="G239" s="26">
        <v>55.375966757399759</v>
      </c>
      <c r="H239" s="26">
        <v>55.106556961559868</v>
      </c>
      <c r="I239" s="26">
        <v>60.589827149944639</v>
      </c>
      <c r="J239" s="26">
        <v>69.01025791839038</v>
      </c>
      <c r="K239" s="26">
        <v>65.394049696052832</v>
      </c>
      <c r="L239" s="26">
        <v>74.114431505093222</v>
      </c>
      <c r="M239" s="26">
        <v>71.218141232769071</v>
      </c>
      <c r="N239" s="26">
        <v>70.340413274933724</v>
      </c>
      <c r="O239" s="76">
        <v>109.51760645568586</v>
      </c>
      <c r="P239" s="80">
        <f>SUM(D239:O239)</f>
        <v>781.5724541362938</v>
      </c>
      <c r="Q239" s="52">
        <v>77.995753022806127</v>
      </c>
      <c r="R239" s="26">
        <v>74.147659884645506</v>
      </c>
      <c r="S239" s="26">
        <v>87.869075785843179</v>
      </c>
      <c r="T239" s="26">
        <v>77.354845310622366</v>
      </c>
      <c r="U239" s="26">
        <v>81.255653894446056</v>
      </c>
      <c r="V239" s="26">
        <v>86.857749780330835</v>
      </c>
      <c r="W239" s="26">
        <v>85.750645657474678</v>
      </c>
      <c r="X239" s="26">
        <v>89.541183764560458</v>
      </c>
      <c r="Y239" s="26">
        <v>90.705536557925328</v>
      </c>
      <c r="Z239" s="26">
        <v>87.046701742837016</v>
      </c>
      <c r="AA239" s="26">
        <v>93.108760502956216</v>
      </c>
      <c r="AB239" s="76">
        <v>122.72264070908463</v>
      </c>
      <c r="AC239" s="80">
        <f>SUM(Q239:AB239)</f>
        <v>1054.3562066135325</v>
      </c>
      <c r="AD239" s="52">
        <v>99.060068831693528</v>
      </c>
      <c r="AE239" s="26">
        <v>114.31950603403732</v>
      </c>
      <c r="AF239" s="26">
        <v>106.67023908215783</v>
      </c>
      <c r="AG239" s="26">
        <v>102.4865084102849</v>
      </c>
      <c r="AH239" s="26">
        <v>104.18263135046097</v>
      </c>
      <c r="AI239" s="26">
        <v>102.64176622467691</v>
      </c>
      <c r="AJ239" s="26">
        <v>104.38275371107838</v>
      </c>
      <c r="AK239" s="26">
        <v>98.949119337520045</v>
      </c>
      <c r="AL239" s="26">
        <v>106.66217459147559</v>
      </c>
      <c r="AM239" s="26">
        <v>111.42186834083262</v>
      </c>
      <c r="AN239" s="26">
        <v>122.84730946885971</v>
      </c>
      <c r="AO239" s="76">
        <v>153.88546065330772</v>
      </c>
      <c r="AP239" s="26">
        <v>94.15848060822637</v>
      </c>
      <c r="AQ239" s="26">
        <v>69.523642155061296</v>
      </c>
      <c r="AR239" s="26">
        <v>70.482756406536481</v>
      </c>
      <c r="AS239" s="26">
        <v>69.682202232220817</v>
      </c>
      <c r="AT239" s="26">
        <v>74.445074644689257</v>
      </c>
      <c r="AU239" s="26">
        <v>77.215625611742169</v>
      </c>
      <c r="AV239" s="26">
        <v>78.017030193499707</v>
      </c>
      <c r="AW239" s="26">
        <v>79.202430708818667</v>
      </c>
      <c r="AX239" s="26">
        <v>77.656974143879509</v>
      </c>
      <c r="AY239" s="26">
        <v>77.923321019890324</v>
      </c>
      <c r="AZ239" s="26">
        <v>79.248870119293912</v>
      </c>
      <c r="BA239" s="26">
        <v>122.09978070203958</v>
      </c>
      <c r="BB239" s="52">
        <v>90.31256314016963</v>
      </c>
      <c r="BC239" s="26">
        <v>80.556505006622785</v>
      </c>
      <c r="BD239" s="26">
        <v>84.511304853781951</v>
      </c>
      <c r="BE239" s="26">
        <v>84.933347446105998</v>
      </c>
      <c r="BF239" s="26">
        <v>87.503140112247252</v>
      </c>
      <c r="BG239" s="26">
        <v>94.562943747497997</v>
      </c>
      <c r="BH239" s="26">
        <v>91.595805196355997</v>
      </c>
      <c r="BI239" s="26">
        <v>94.372782939140279</v>
      </c>
      <c r="BJ239" s="26">
        <v>94.283015937111315</v>
      </c>
      <c r="BK239" s="26">
        <v>91.425592794391434</v>
      </c>
      <c r="BL239" s="26">
        <v>95.201074340000744</v>
      </c>
      <c r="BM239" s="26">
        <v>143.99026382569659</v>
      </c>
      <c r="BN239" s="449">
        <f>SUM(BB239:BM239)</f>
        <v>1133.2483393391219</v>
      </c>
      <c r="BO239" s="52">
        <v>113.65040620721432</v>
      </c>
      <c r="BP239" s="26">
        <v>104.05431478242218</v>
      </c>
      <c r="BQ239" s="26">
        <v>105.40439960073655</v>
      </c>
      <c r="BR239" s="26">
        <v>108.05673736011128</v>
      </c>
      <c r="BS239" s="26">
        <v>107.69051362744398</v>
      </c>
      <c r="BT239" s="26">
        <v>117.78590197246801</v>
      </c>
      <c r="BU239" s="26">
        <v>113.36376487416142</v>
      </c>
      <c r="BV239" s="26">
        <v>121.7877597179921</v>
      </c>
      <c r="BW239" s="26">
        <v>113.9811308608078</v>
      </c>
      <c r="BX239" s="26">
        <v>158.21150876463591</v>
      </c>
      <c r="BY239" s="26">
        <v>120.31838704005257</v>
      </c>
      <c r="BZ239" s="76">
        <v>186.49657274507871</v>
      </c>
      <c r="CA239" s="449">
        <f>SUM(BO239:BZ239)</f>
        <v>1470.8013975531248</v>
      </c>
      <c r="CB239" s="52">
        <v>149.75549721277579</v>
      </c>
      <c r="CC239" s="26">
        <v>128.99694495861539</v>
      </c>
      <c r="CD239" s="26">
        <v>137.00902798833488</v>
      </c>
      <c r="CE239" s="26">
        <v>124.19537820672257</v>
      </c>
      <c r="CF239" s="26">
        <v>136.33800859952095</v>
      </c>
      <c r="CG239" s="26">
        <v>132.00437361286848</v>
      </c>
      <c r="CH239" s="26">
        <v>137.11855865366476</v>
      </c>
      <c r="CI239" s="26">
        <v>136.13157092597874</v>
      </c>
      <c r="CJ239" s="26">
        <v>132.0484971530235</v>
      </c>
      <c r="CK239" s="26">
        <v>134.18297234197627</v>
      </c>
      <c r="CL239" s="26">
        <v>139.58497807496096</v>
      </c>
      <c r="CM239" s="76">
        <v>215.73835102524581</v>
      </c>
      <c r="CN239" s="439">
        <f t="shared" ref="CN239:CN244" si="250">SUM(CB239:CM239)</f>
        <v>1703.1041587536877</v>
      </c>
      <c r="CO239" s="26">
        <v>183.88140916143664</v>
      </c>
      <c r="CP239" s="26">
        <v>146.36467601187414</v>
      </c>
      <c r="CQ239" s="26">
        <v>113.83770304764698</v>
      </c>
      <c r="CR239" s="26">
        <v>112.58933798138162</v>
      </c>
      <c r="CS239" s="26">
        <v>149.76890384318847</v>
      </c>
      <c r="CT239" s="26">
        <v>157.37428749191054</v>
      </c>
      <c r="CU239" s="26">
        <v>152.32656790530243</v>
      </c>
      <c r="CV239" s="26">
        <v>156.83051074489831</v>
      </c>
      <c r="CW239" s="26">
        <v>160.2742074760944</v>
      </c>
      <c r="CX239" s="26">
        <v>163.65197590196271</v>
      </c>
      <c r="CY239" s="26">
        <v>180.41255754888948</v>
      </c>
      <c r="CZ239" s="26">
        <v>242.1798319273735</v>
      </c>
      <c r="DA239" s="449">
        <v>224.24432377188833</v>
      </c>
      <c r="DB239" s="580">
        <f t="shared" si="104"/>
        <v>149.75549721277579</v>
      </c>
      <c r="DC239" s="374">
        <f t="shared" si="105"/>
        <v>183.88140916143664</v>
      </c>
      <c r="DD239" s="399">
        <f t="shared" si="106"/>
        <v>224.24432377188833</v>
      </c>
      <c r="DE239" s="361">
        <f t="shared" si="249"/>
        <v>21.950514081070338</v>
      </c>
      <c r="DF239" s="269"/>
      <c r="DG239" s="268"/>
      <c r="DH239" s="270"/>
    </row>
    <row r="240" spans="1:132" ht="20.100000000000001" customHeight="1" x14ac:dyDescent="0.25">
      <c r="A240" s="542"/>
      <c r="B240" s="28" t="s">
        <v>161</v>
      </c>
      <c r="C240" s="19"/>
      <c r="D240" s="85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97"/>
      <c r="P240" s="375"/>
      <c r="Q240" s="85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103"/>
      <c r="AC240" s="375"/>
      <c r="AD240" s="85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103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5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446"/>
      <c r="BO240" s="85"/>
      <c r="BP240" s="86"/>
      <c r="BQ240" s="86"/>
      <c r="BR240" s="86"/>
      <c r="BS240" s="86"/>
      <c r="BT240" s="86"/>
      <c r="BU240" s="86"/>
      <c r="BV240" s="86"/>
      <c r="BW240" s="383"/>
      <c r="BX240" s="383"/>
      <c r="BY240" s="383"/>
      <c r="BZ240" s="436"/>
      <c r="CA240" s="568"/>
      <c r="CB240" s="431"/>
      <c r="CC240" s="383"/>
      <c r="CD240" s="383"/>
      <c r="CE240" s="383"/>
      <c r="CF240" s="383"/>
      <c r="CG240" s="383"/>
      <c r="CH240" s="383"/>
      <c r="CI240" s="383"/>
      <c r="CJ240" s="383"/>
      <c r="CK240" s="383"/>
      <c r="CL240" s="383"/>
      <c r="CM240" s="436"/>
      <c r="CN240" s="568"/>
      <c r="CO240" s="383"/>
      <c r="CP240" s="383"/>
      <c r="CQ240" s="383"/>
      <c r="CR240" s="383"/>
      <c r="CS240" s="383"/>
      <c r="CT240" s="383"/>
      <c r="CU240" s="383"/>
      <c r="CV240" s="383"/>
      <c r="CW240" s="383"/>
      <c r="CX240" s="383"/>
      <c r="CY240" s="383"/>
      <c r="CZ240" s="383"/>
      <c r="DA240" s="568"/>
      <c r="DB240" s="581">
        <f t="shared" si="104"/>
        <v>0</v>
      </c>
      <c r="DC240" s="375">
        <f t="shared" si="105"/>
        <v>0</v>
      </c>
      <c r="DD240" s="119">
        <f t="shared" si="106"/>
        <v>0</v>
      </c>
      <c r="DE240" s="350"/>
      <c r="DF240" s="269"/>
      <c r="DG240" s="268"/>
      <c r="DH240" s="270"/>
    </row>
    <row r="241" spans="1:112" ht="20.100000000000001" customHeight="1" thickBot="1" x14ac:dyDescent="0.3">
      <c r="A241" s="542"/>
      <c r="B241" s="637" t="s">
        <v>49</v>
      </c>
      <c r="C241" s="672"/>
      <c r="D241" s="52">
        <v>90.595145419296429</v>
      </c>
      <c r="E241" s="26">
        <v>80.203197796465943</v>
      </c>
      <c r="F241" s="26">
        <v>77.720690540127819</v>
      </c>
      <c r="G241" s="26">
        <v>81.735817897396899</v>
      </c>
      <c r="H241" s="26">
        <v>79.865800929266243</v>
      </c>
      <c r="I241" s="26">
        <v>79.33407558415648</v>
      </c>
      <c r="J241" s="26">
        <v>91.547010837251761</v>
      </c>
      <c r="K241" s="26">
        <v>89.906319764551114</v>
      </c>
      <c r="L241" s="26">
        <v>89.44887449751397</v>
      </c>
      <c r="M241" s="26">
        <v>88.686845927462628</v>
      </c>
      <c r="N241" s="26">
        <v>94.755396829187987</v>
      </c>
      <c r="O241" s="76">
        <v>107.41039128168994</v>
      </c>
      <c r="P241" s="80">
        <f>SUM(D241:O241)</f>
        <v>1051.2095673043673</v>
      </c>
      <c r="Q241" s="52">
        <v>101.75028495807638</v>
      </c>
      <c r="R241" s="26">
        <v>85.134384129815928</v>
      </c>
      <c r="S241" s="26">
        <v>83.536490815556107</v>
      </c>
      <c r="T241" s="26">
        <v>88.952146911206214</v>
      </c>
      <c r="U241" s="26">
        <v>95.52332165300264</v>
      </c>
      <c r="V241" s="26">
        <v>94.838094428583162</v>
      </c>
      <c r="W241" s="26">
        <v>104.28597052211036</v>
      </c>
      <c r="X241" s="26">
        <v>96.994676760551144</v>
      </c>
      <c r="Y241" s="26">
        <v>96.963906931881198</v>
      </c>
      <c r="Z241" s="26">
        <v>100.85752526063452</v>
      </c>
      <c r="AA241" s="26">
        <v>101.17559597799213</v>
      </c>
      <c r="AB241" s="76">
        <v>113.48624263820001</v>
      </c>
      <c r="AC241" s="80">
        <f>SUM(Q241:AB241)</f>
        <v>1163.4986409876099</v>
      </c>
      <c r="AD241" s="52">
        <v>107.08809477568637</v>
      </c>
      <c r="AE241" s="26">
        <v>94.842889328180021</v>
      </c>
      <c r="AF241" s="26">
        <v>92.856063413000015</v>
      </c>
      <c r="AG241" s="26">
        <v>98.247045895966039</v>
      </c>
      <c r="AH241" s="26">
        <v>100.98610324225471</v>
      </c>
      <c r="AI241" s="26">
        <v>103.1655523255713</v>
      </c>
      <c r="AJ241" s="26">
        <v>116.57945918074603</v>
      </c>
      <c r="AK241" s="26">
        <v>105.16291748694401</v>
      </c>
      <c r="AL241" s="26">
        <v>102.24758070646182</v>
      </c>
      <c r="AM241" s="26">
        <v>108.96490044447795</v>
      </c>
      <c r="AN241" s="26">
        <v>109.93925041391955</v>
      </c>
      <c r="AO241" s="76">
        <v>117.11281298721265</v>
      </c>
      <c r="AP241" s="26">
        <v>158.25205098144599</v>
      </c>
      <c r="AQ241" s="26">
        <v>143.37536053440232</v>
      </c>
      <c r="AR241" s="26">
        <v>143.03156024753332</v>
      </c>
      <c r="AS241" s="26">
        <v>147.86293205130346</v>
      </c>
      <c r="AT241" s="26">
        <v>151.2704095050839</v>
      </c>
      <c r="AU241" s="26">
        <v>144.12931273102873</v>
      </c>
      <c r="AV241" s="26">
        <v>162.47138397768737</v>
      </c>
      <c r="AW241" s="26">
        <v>156.46822758610344</v>
      </c>
      <c r="AX241" s="26">
        <v>153.76923130952758</v>
      </c>
      <c r="AY241" s="26">
        <v>156.9078192234885</v>
      </c>
      <c r="AZ241" s="26">
        <v>149.80762682023567</v>
      </c>
      <c r="BA241" s="26">
        <v>193.55767826147587</v>
      </c>
      <c r="BB241" s="52">
        <v>162.85060042715173</v>
      </c>
      <c r="BC241" s="26">
        <v>145.88742440650807</v>
      </c>
      <c r="BD241" s="26">
        <v>160.12610720581037</v>
      </c>
      <c r="BE241" s="26">
        <v>162.35966540825518</v>
      </c>
      <c r="BF241" s="26">
        <v>158.42471536446095</v>
      </c>
      <c r="BG241" s="26">
        <v>161.37531561965173</v>
      </c>
      <c r="BH241" s="26">
        <v>173.45085583426552</v>
      </c>
      <c r="BI241" s="26">
        <v>165.35691974364596</v>
      </c>
      <c r="BJ241" s="26">
        <v>166.49581803728856</v>
      </c>
      <c r="BK241" s="26">
        <v>168.29056090115975</v>
      </c>
      <c r="BL241" s="26">
        <v>176.32678969788736</v>
      </c>
      <c r="BM241" s="26">
        <v>210.90154675178277</v>
      </c>
      <c r="BN241" s="449">
        <f>SUM(BB241:BM241)</f>
        <v>2011.8463193978675</v>
      </c>
      <c r="BO241" s="52">
        <v>169.42528568727244</v>
      </c>
      <c r="BP241" s="26">
        <v>148.91570656411034</v>
      </c>
      <c r="BQ241" s="26">
        <v>167.87427805645061</v>
      </c>
      <c r="BR241" s="26">
        <v>167.8379663020701</v>
      </c>
      <c r="BS241" s="26">
        <v>170.5335538607207</v>
      </c>
      <c r="BT241" s="26">
        <v>174.40466830907243</v>
      </c>
      <c r="BU241" s="26">
        <v>178.25236292876781</v>
      </c>
      <c r="BV241" s="26">
        <v>180.22532572169311</v>
      </c>
      <c r="BW241" s="26">
        <v>175.50812447327357</v>
      </c>
      <c r="BX241" s="26">
        <v>181.70222931840803</v>
      </c>
      <c r="BY241" s="26">
        <v>185.8854056990069</v>
      </c>
      <c r="BZ241" s="76">
        <v>227.11476891658049</v>
      </c>
      <c r="CA241" s="449">
        <f>SUM(BO241:BZ241)</f>
        <v>2127.6796758374267</v>
      </c>
      <c r="CB241" s="52">
        <v>184.07634825683908</v>
      </c>
      <c r="CC241" s="455">
        <v>161.13651210210921</v>
      </c>
      <c r="CD241" s="455">
        <v>181.81420206711726</v>
      </c>
      <c r="CE241" s="455">
        <v>174.07870245112525</v>
      </c>
      <c r="CF241" s="455">
        <v>181.422551132123</v>
      </c>
      <c r="CG241" s="26">
        <v>177.051720133277</v>
      </c>
      <c r="CH241" s="26">
        <v>186.26778314174712</v>
      </c>
      <c r="CI241" s="26">
        <v>184.76820108711496</v>
      </c>
      <c r="CJ241" s="26">
        <v>191.09004970650668</v>
      </c>
      <c r="CK241" s="26">
        <v>188.37332475622756</v>
      </c>
      <c r="CL241" s="26">
        <v>203.11227234976894</v>
      </c>
      <c r="CM241" s="76">
        <v>220.14625177016663</v>
      </c>
      <c r="CN241" s="439">
        <f t="shared" si="250"/>
        <v>2233.3379189541229</v>
      </c>
      <c r="CO241" s="26">
        <v>198.4135974129598</v>
      </c>
      <c r="CP241" s="26">
        <v>168.32457112005062</v>
      </c>
      <c r="CQ241" s="26">
        <v>191.50553226940002</v>
      </c>
      <c r="CR241" s="26">
        <v>184.72790816420002</v>
      </c>
      <c r="CS241" s="26">
        <v>183.35894322720003</v>
      </c>
      <c r="CT241" s="26">
        <v>188.95736734279996</v>
      </c>
      <c r="CU241" s="26">
        <v>198.06344436500001</v>
      </c>
      <c r="CV241" s="26">
        <v>192.03921760879999</v>
      </c>
      <c r="CW241" s="26">
        <v>188.10981585980002</v>
      </c>
      <c r="CX241" s="26">
        <v>194.02948541080011</v>
      </c>
      <c r="CY241" s="26">
        <v>198.29546134140031</v>
      </c>
      <c r="CZ241" s="26">
        <v>215.77422864280038</v>
      </c>
      <c r="DA241" s="449">
        <v>178.2943233678003</v>
      </c>
      <c r="DB241" s="580">
        <f t="shared" si="104"/>
        <v>184.07634825683908</v>
      </c>
      <c r="DC241" s="374">
        <f t="shared" si="105"/>
        <v>198.4135974129598</v>
      </c>
      <c r="DD241" s="399">
        <f t="shared" si="106"/>
        <v>178.2943233678003</v>
      </c>
      <c r="DE241" s="361">
        <f t="shared" ref="DE241" si="251">((DD241/DC241)-1)*100</f>
        <v>-10.140068174503735</v>
      </c>
      <c r="DF241" s="269"/>
      <c r="DG241" s="268"/>
      <c r="DH241" s="270"/>
    </row>
    <row r="242" spans="1:112" ht="20.100000000000001" customHeight="1" thickBot="1" x14ac:dyDescent="0.3">
      <c r="A242" s="542"/>
      <c r="B242" s="328"/>
      <c r="C242" s="321" t="s">
        <v>115</v>
      </c>
      <c r="D242" s="322">
        <f t="shared" ref="D242:BP242" si="252">+D243+D244</f>
        <v>576135.83614999999</v>
      </c>
      <c r="E242" s="323">
        <f t="shared" si="252"/>
        <v>554399</v>
      </c>
      <c r="F242" s="323">
        <f t="shared" si="252"/>
        <v>608417</v>
      </c>
      <c r="G242" s="323">
        <f t="shared" si="252"/>
        <v>613591</v>
      </c>
      <c r="H242" s="323">
        <f t="shared" si="252"/>
        <v>632756</v>
      </c>
      <c r="I242" s="323">
        <f t="shared" si="252"/>
        <v>653318</v>
      </c>
      <c r="J242" s="323">
        <f t="shared" si="252"/>
        <v>693029</v>
      </c>
      <c r="K242" s="323">
        <f t="shared" si="252"/>
        <v>686392</v>
      </c>
      <c r="L242" s="323">
        <f t="shared" si="252"/>
        <v>720095</v>
      </c>
      <c r="M242" s="323">
        <f t="shared" si="252"/>
        <v>714039</v>
      </c>
      <c r="N242" s="323">
        <f t="shared" si="252"/>
        <v>706750</v>
      </c>
      <c r="O242" s="324">
        <f t="shared" si="252"/>
        <v>820315</v>
      </c>
      <c r="P242" s="323">
        <f t="shared" si="252"/>
        <v>7979236.8361499999</v>
      </c>
      <c r="Q242" s="322">
        <f t="shared" si="252"/>
        <v>697272</v>
      </c>
      <c r="R242" s="323">
        <f t="shared" si="252"/>
        <v>666703</v>
      </c>
      <c r="S242" s="323">
        <f t="shared" si="252"/>
        <v>778095</v>
      </c>
      <c r="T242" s="323">
        <f t="shared" si="252"/>
        <v>736994</v>
      </c>
      <c r="U242" s="323">
        <f t="shared" si="252"/>
        <v>775897</v>
      </c>
      <c r="V242" s="323">
        <f t="shared" si="252"/>
        <v>786336</v>
      </c>
      <c r="W242" s="323">
        <f t="shared" si="252"/>
        <v>791152</v>
      </c>
      <c r="X242" s="323">
        <f t="shared" si="252"/>
        <v>807231</v>
      </c>
      <c r="Y242" s="323">
        <f t="shared" si="252"/>
        <v>836085</v>
      </c>
      <c r="Z242" s="323">
        <f t="shared" si="252"/>
        <v>834460</v>
      </c>
      <c r="AA242" s="323">
        <f t="shared" si="252"/>
        <v>859721</v>
      </c>
      <c r="AB242" s="324">
        <f t="shared" si="252"/>
        <v>987294</v>
      </c>
      <c r="AC242" s="323">
        <f t="shared" si="252"/>
        <v>9557240</v>
      </c>
      <c r="AD242" s="322">
        <f t="shared" si="252"/>
        <v>852631</v>
      </c>
      <c r="AE242" s="323">
        <f t="shared" si="252"/>
        <v>834735</v>
      </c>
      <c r="AF242" s="323">
        <f t="shared" si="252"/>
        <v>871246</v>
      </c>
      <c r="AG242" s="323">
        <f t="shared" si="252"/>
        <v>886896</v>
      </c>
      <c r="AH242" s="323">
        <f t="shared" si="252"/>
        <v>891082</v>
      </c>
      <c r="AI242" s="323">
        <f t="shared" si="252"/>
        <v>882596</v>
      </c>
      <c r="AJ242" s="323">
        <f t="shared" si="252"/>
        <v>891044.99</v>
      </c>
      <c r="AK242" s="323">
        <f t="shared" si="252"/>
        <v>930875.98</v>
      </c>
      <c r="AL242" s="323">
        <f t="shared" si="252"/>
        <v>910282.97981526842</v>
      </c>
      <c r="AM242" s="323">
        <f t="shared" si="252"/>
        <v>918455</v>
      </c>
      <c r="AN242" s="323">
        <f t="shared" si="252"/>
        <v>920527</v>
      </c>
      <c r="AO242" s="324">
        <f t="shared" si="252"/>
        <v>1018524</v>
      </c>
      <c r="AP242" s="323">
        <f t="shared" si="252"/>
        <v>1073769</v>
      </c>
      <c r="AQ242" s="323">
        <f t="shared" si="252"/>
        <v>1035909</v>
      </c>
      <c r="AR242" s="323">
        <f t="shared" si="252"/>
        <v>1092911</v>
      </c>
      <c r="AS242" s="323">
        <f t="shared" si="252"/>
        <v>1061918</v>
      </c>
      <c r="AT242" s="323">
        <f t="shared" si="252"/>
        <v>1139573</v>
      </c>
      <c r="AU242" s="323">
        <f t="shared" si="252"/>
        <v>1093514</v>
      </c>
      <c r="AV242" s="323">
        <f t="shared" si="252"/>
        <v>1143098</v>
      </c>
      <c r="AW242" s="323">
        <f t="shared" si="252"/>
        <v>1145747</v>
      </c>
      <c r="AX242" s="323">
        <f t="shared" si="252"/>
        <v>1124483</v>
      </c>
      <c r="AY242" s="323">
        <f t="shared" si="252"/>
        <v>1156670</v>
      </c>
      <c r="AZ242" s="323">
        <f t="shared" si="252"/>
        <v>1119630</v>
      </c>
      <c r="BA242" s="323">
        <f t="shared" si="252"/>
        <v>1284495</v>
      </c>
      <c r="BB242" s="322">
        <f t="shared" si="252"/>
        <v>1133729</v>
      </c>
      <c r="BC242" s="323">
        <f t="shared" si="252"/>
        <v>1042478</v>
      </c>
      <c r="BD242" s="323">
        <f t="shared" si="252"/>
        <v>1139395</v>
      </c>
      <c r="BE242" s="323">
        <f t="shared" si="252"/>
        <v>1150654</v>
      </c>
      <c r="BF242" s="323">
        <f t="shared" si="252"/>
        <v>1165556</v>
      </c>
      <c r="BG242" s="323">
        <f t="shared" si="252"/>
        <v>1167058</v>
      </c>
      <c r="BH242" s="323">
        <f t="shared" si="252"/>
        <v>1224976</v>
      </c>
      <c r="BI242" s="323">
        <f t="shared" si="252"/>
        <v>1179857</v>
      </c>
      <c r="BJ242" s="323">
        <f t="shared" si="252"/>
        <v>1176993</v>
      </c>
      <c r="BK242" s="323">
        <f t="shared" si="252"/>
        <v>1182665</v>
      </c>
      <c r="BL242" s="323">
        <f t="shared" si="252"/>
        <v>1182125</v>
      </c>
      <c r="BM242" s="323">
        <f t="shared" si="252"/>
        <v>1324459</v>
      </c>
      <c r="BN242" s="438">
        <f>SUM(BB242:BM242)</f>
        <v>14069945</v>
      </c>
      <c r="BO242" s="322">
        <f t="shared" si="252"/>
        <v>1173218</v>
      </c>
      <c r="BP242" s="323">
        <f t="shared" si="252"/>
        <v>1111927</v>
      </c>
      <c r="BQ242" s="323">
        <f t="shared" ref="BQ242:BY242" si="253">+BQ243+BQ244</f>
        <v>1185854</v>
      </c>
      <c r="BR242" s="323">
        <f t="shared" si="253"/>
        <v>1197626</v>
      </c>
      <c r="BS242" s="323">
        <f t="shared" si="253"/>
        <v>1215046</v>
      </c>
      <c r="BT242" s="323">
        <f t="shared" si="253"/>
        <v>1233437</v>
      </c>
      <c r="BU242" s="323">
        <f t="shared" si="253"/>
        <v>1250172</v>
      </c>
      <c r="BV242" s="323">
        <f t="shared" si="253"/>
        <v>1292411</v>
      </c>
      <c r="BW242" s="323">
        <f t="shared" si="253"/>
        <v>1249598</v>
      </c>
      <c r="BX242" s="323">
        <f t="shared" si="253"/>
        <v>1110910</v>
      </c>
      <c r="BY242" s="323">
        <f t="shared" si="253"/>
        <v>1278772</v>
      </c>
      <c r="BZ242" s="324">
        <f t="shared" ref="BZ242:CL242" si="254">+BZ243+BZ244</f>
        <v>1479265</v>
      </c>
      <c r="CA242" s="438">
        <f>SUM(BO242:BZ242)</f>
        <v>14778236</v>
      </c>
      <c r="CB242" s="322">
        <f t="shared" si="254"/>
        <v>1317858</v>
      </c>
      <c r="CC242" s="323">
        <f t="shared" si="254"/>
        <v>1218016</v>
      </c>
      <c r="CD242" s="323">
        <f t="shared" si="254"/>
        <v>1376009</v>
      </c>
      <c r="CE242" s="323">
        <f t="shared" si="254"/>
        <v>1275000</v>
      </c>
      <c r="CF242" s="323">
        <f t="shared" si="254"/>
        <v>1357591</v>
      </c>
      <c r="CG242" s="323">
        <f t="shared" ref="CG242:CH242" si="255">+CG243+CG244</f>
        <v>1321020</v>
      </c>
      <c r="CH242" s="323">
        <f t="shared" si="255"/>
        <v>1346930</v>
      </c>
      <c r="CI242" s="323">
        <f t="shared" si="254"/>
        <v>1370668</v>
      </c>
      <c r="CJ242" s="323">
        <f t="shared" si="254"/>
        <v>1347118.6182007631</v>
      </c>
      <c r="CK242" s="323">
        <f t="shared" si="254"/>
        <v>1372770</v>
      </c>
      <c r="CL242" s="323">
        <f t="shared" si="254"/>
        <v>1363636</v>
      </c>
      <c r="CM242" s="324">
        <f t="shared" ref="CM242:DA242" si="256">+CM243+CM244</f>
        <v>1573114</v>
      </c>
      <c r="CN242" s="450">
        <f>SUM(CB242:CM242)</f>
        <v>16239730.618200764</v>
      </c>
      <c r="CO242" s="323">
        <f t="shared" si="256"/>
        <v>1474520</v>
      </c>
      <c r="CP242" s="323">
        <f t="shared" si="256"/>
        <v>1320877</v>
      </c>
      <c r="CQ242" s="323">
        <f t="shared" si="256"/>
        <v>1310732</v>
      </c>
      <c r="CR242" s="323">
        <f t="shared" si="256"/>
        <v>1278927</v>
      </c>
      <c r="CS242" s="323">
        <f t="shared" si="256"/>
        <v>1421505</v>
      </c>
      <c r="CT242" s="323">
        <f t="shared" si="256"/>
        <v>1461827</v>
      </c>
      <c r="CU242" s="323">
        <f t="shared" si="256"/>
        <v>1490964</v>
      </c>
      <c r="CV242" s="323">
        <f t="shared" si="256"/>
        <v>1504350</v>
      </c>
      <c r="CW242" s="323">
        <f t="shared" si="256"/>
        <v>1521303</v>
      </c>
      <c r="CX242" s="323">
        <f t="shared" si="256"/>
        <v>1544001</v>
      </c>
      <c r="CY242" s="323">
        <f t="shared" si="256"/>
        <v>1586924</v>
      </c>
      <c r="CZ242" s="323">
        <f t="shared" si="256"/>
        <v>1720363</v>
      </c>
      <c r="DA242" s="438">
        <f t="shared" si="256"/>
        <v>1652626</v>
      </c>
      <c r="DB242" s="322">
        <f t="shared" si="104"/>
        <v>1317858</v>
      </c>
      <c r="DC242" s="323">
        <f t="shared" si="105"/>
        <v>1474520</v>
      </c>
      <c r="DD242" s="324">
        <f t="shared" si="106"/>
        <v>1652626</v>
      </c>
      <c r="DE242" s="549">
        <f t="shared" ref="DE242:DE244" si="257">((DD242/DC242)-1)*100</f>
        <v>12.078913816021487</v>
      </c>
      <c r="DF242" s="269"/>
      <c r="DG242" s="268"/>
      <c r="DH242" s="270"/>
    </row>
    <row r="243" spans="1:112" ht="20.100000000000001" customHeight="1" thickBot="1" x14ac:dyDescent="0.3">
      <c r="A243" s="542"/>
      <c r="B243" s="662" t="s">
        <v>158</v>
      </c>
      <c r="C243" s="678"/>
      <c r="D243" s="157">
        <v>429675</v>
      </c>
      <c r="E243" s="33">
        <v>409613</v>
      </c>
      <c r="F243" s="33">
        <v>468611</v>
      </c>
      <c r="G243" s="33">
        <v>469046</v>
      </c>
      <c r="H243" s="33">
        <v>483358</v>
      </c>
      <c r="I243" s="33">
        <v>506071</v>
      </c>
      <c r="J243" s="33">
        <v>535063</v>
      </c>
      <c r="K243" s="33">
        <v>530737</v>
      </c>
      <c r="L243" s="33">
        <v>563903</v>
      </c>
      <c r="M243" s="33">
        <v>560008</v>
      </c>
      <c r="N243" s="33">
        <v>539297</v>
      </c>
      <c r="O243" s="158">
        <v>647017</v>
      </c>
      <c r="P243" s="372">
        <f>SUM(D243:O243)</f>
        <v>6142399</v>
      </c>
      <c r="Q243" s="157">
        <v>528640</v>
      </c>
      <c r="R243" s="33">
        <v>515940</v>
      </c>
      <c r="S243" s="33">
        <v>628129</v>
      </c>
      <c r="T243" s="33">
        <v>582801</v>
      </c>
      <c r="U243" s="33">
        <v>609302</v>
      </c>
      <c r="V243" s="33">
        <v>622402</v>
      </c>
      <c r="W243" s="33">
        <v>621415</v>
      </c>
      <c r="X243" s="33">
        <v>635541</v>
      </c>
      <c r="Y243" s="33">
        <v>671883</v>
      </c>
      <c r="Z243" s="33">
        <v>666835</v>
      </c>
      <c r="AA243" s="33">
        <v>684567</v>
      </c>
      <c r="AB243" s="158">
        <v>792180</v>
      </c>
      <c r="AC243" s="372">
        <f>SUM(Q243:AB243)</f>
        <v>7559635</v>
      </c>
      <c r="AD243" s="157">
        <v>675786</v>
      </c>
      <c r="AE243" s="33">
        <v>672222</v>
      </c>
      <c r="AF243" s="33">
        <v>707918</v>
      </c>
      <c r="AG243" s="33">
        <v>717095</v>
      </c>
      <c r="AH243" s="33">
        <v>721621</v>
      </c>
      <c r="AI243" s="33">
        <v>711690</v>
      </c>
      <c r="AJ243" s="33">
        <v>704013</v>
      </c>
      <c r="AK243" s="33">
        <v>750978</v>
      </c>
      <c r="AL243" s="33">
        <v>734803</v>
      </c>
      <c r="AM243" s="33">
        <v>739888</v>
      </c>
      <c r="AN243" s="33">
        <v>737547</v>
      </c>
      <c r="AO243" s="158">
        <v>828045</v>
      </c>
      <c r="AP243" s="33">
        <v>749551</v>
      </c>
      <c r="AQ243" s="33">
        <v>737766</v>
      </c>
      <c r="AR243" s="33">
        <v>791443</v>
      </c>
      <c r="AS243" s="33">
        <v>750845</v>
      </c>
      <c r="AT243" s="33">
        <v>828978</v>
      </c>
      <c r="AU243" s="33">
        <v>787394</v>
      </c>
      <c r="AV243" s="33">
        <v>812841</v>
      </c>
      <c r="AW243" s="33">
        <v>825384</v>
      </c>
      <c r="AX243" s="33">
        <v>801433</v>
      </c>
      <c r="AY243" s="33">
        <v>839849</v>
      </c>
      <c r="AZ243" s="33">
        <v>807434</v>
      </c>
      <c r="BA243" s="33">
        <v>912797</v>
      </c>
      <c r="BB243" s="157">
        <v>816054</v>
      </c>
      <c r="BC243" s="33">
        <v>763738</v>
      </c>
      <c r="BD243" s="33">
        <v>826316</v>
      </c>
      <c r="BE243" s="33">
        <v>851124</v>
      </c>
      <c r="BF243" s="33">
        <v>859329</v>
      </c>
      <c r="BG243" s="33">
        <v>855860</v>
      </c>
      <c r="BH243" s="33">
        <v>898999</v>
      </c>
      <c r="BI243" s="33">
        <v>866316</v>
      </c>
      <c r="BJ243" s="33">
        <v>850995</v>
      </c>
      <c r="BK243" s="33">
        <v>868319</v>
      </c>
      <c r="BL243" s="33">
        <v>862866</v>
      </c>
      <c r="BM243" s="33">
        <v>956266</v>
      </c>
      <c r="BN243" s="453">
        <f>SUM(BB243:BM243)</f>
        <v>10276182</v>
      </c>
      <c r="BO243" s="157">
        <v>857753</v>
      </c>
      <c r="BP243" s="33">
        <v>828939</v>
      </c>
      <c r="BQ243" s="33">
        <v>862178</v>
      </c>
      <c r="BR243" s="33">
        <v>887111</v>
      </c>
      <c r="BS243" s="33">
        <v>899461</v>
      </c>
      <c r="BT243" s="33">
        <v>904074</v>
      </c>
      <c r="BU243" s="33">
        <v>914348</v>
      </c>
      <c r="BV243" s="33">
        <v>951868</v>
      </c>
      <c r="BW243" s="33">
        <v>926242</v>
      </c>
      <c r="BX243" s="33">
        <v>776784</v>
      </c>
      <c r="BY243" s="33">
        <v>939968</v>
      </c>
      <c r="BZ243" s="158">
        <v>1087720</v>
      </c>
      <c r="CA243" s="453">
        <f>SUM(BO243:BZ243)</f>
        <v>10836446</v>
      </c>
      <c r="CB243" s="157">
        <v>976016</v>
      </c>
      <c r="CC243" s="33">
        <v>909069</v>
      </c>
      <c r="CD243" s="33">
        <v>1027998</v>
      </c>
      <c r="CE243" s="33">
        <v>935939</v>
      </c>
      <c r="CF243" s="33">
        <v>999142</v>
      </c>
      <c r="CG243" s="33">
        <v>978034</v>
      </c>
      <c r="CH243" s="33">
        <v>987820</v>
      </c>
      <c r="CI243" s="33">
        <v>1004458</v>
      </c>
      <c r="CJ243" s="33">
        <v>982743</v>
      </c>
      <c r="CK243" s="33">
        <v>1010775</v>
      </c>
      <c r="CL243" s="33">
        <v>976951</v>
      </c>
      <c r="CM243" s="158">
        <v>1169321</v>
      </c>
      <c r="CN243" s="363">
        <f t="shared" si="250"/>
        <v>11958266</v>
      </c>
      <c r="CO243" s="33">
        <v>1089729</v>
      </c>
      <c r="CP243" s="33">
        <v>985461</v>
      </c>
      <c r="CQ243" s="33">
        <v>927257</v>
      </c>
      <c r="CR243" s="33">
        <v>911632</v>
      </c>
      <c r="CS243" s="33">
        <v>1041315</v>
      </c>
      <c r="CT243" s="33">
        <v>1071273</v>
      </c>
      <c r="CU243" s="33">
        <v>1082341</v>
      </c>
      <c r="CV243" s="33">
        <v>1097170</v>
      </c>
      <c r="CW243" s="33">
        <v>1112956</v>
      </c>
      <c r="CX243" s="33">
        <v>1127588</v>
      </c>
      <c r="CY243" s="33">
        <v>1167114</v>
      </c>
      <c r="CZ243" s="33">
        <v>1267719</v>
      </c>
      <c r="DA243" s="453">
        <v>1257531</v>
      </c>
      <c r="DB243" s="139">
        <f t="shared" si="104"/>
        <v>976016</v>
      </c>
      <c r="DC243" s="372">
        <f t="shared" si="105"/>
        <v>1089729</v>
      </c>
      <c r="DD243" s="373">
        <f t="shared" si="106"/>
        <v>1257531</v>
      </c>
      <c r="DE243" s="368">
        <f t="shared" si="257"/>
        <v>15.398507335309963</v>
      </c>
      <c r="DF243" s="269"/>
      <c r="DG243" s="268"/>
      <c r="DH243" s="270"/>
    </row>
    <row r="244" spans="1:112" ht="20.100000000000001" customHeight="1" thickBot="1" x14ac:dyDescent="0.3">
      <c r="A244" s="542"/>
      <c r="B244" s="339" t="s">
        <v>159</v>
      </c>
      <c r="C244" s="415"/>
      <c r="D244" s="157">
        <v>146460.83614999999</v>
      </c>
      <c r="E244" s="33">
        <v>144786</v>
      </c>
      <c r="F244" s="33">
        <v>139806</v>
      </c>
      <c r="G244" s="33">
        <v>144545</v>
      </c>
      <c r="H244" s="33">
        <v>149398</v>
      </c>
      <c r="I244" s="33">
        <v>147247</v>
      </c>
      <c r="J244" s="33">
        <v>157966</v>
      </c>
      <c r="K244" s="33">
        <v>155655</v>
      </c>
      <c r="L244" s="33">
        <v>156192</v>
      </c>
      <c r="M244" s="33">
        <v>154031</v>
      </c>
      <c r="N244" s="33">
        <v>167453</v>
      </c>
      <c r="O244" s="158">
        <v>173298</v>
      </c>
      <c r="P244" s="372">
        <f>SUM(D244:O244)</f>
        <v>1836837.8361499999</v>
      </c>
      <c r="Q244" s="157">
        <v>168632</v>
      </c>
      <c r="R244" s="33">
        <v>150763</v>
      </c>
      <c r="S244" s="33">
        <v>149966</v>
      </c>
      <c r="T244" s="33">
        <v>154193</v>
      </c>
      <c r="U244" s="33">
        <v>166595</v>
      </c>
      <c r="V244" s="33">
        <v>163934</v>
      </c>
      <c r="W244" s="33">
        <v>169737</v>
      </c>
      <c r="X244" s="33">
        <v>171690</v>
      </c>
      <c r="Y244" s="33">
        <v>164202</v>
      </c>
      <c r="Z244" s="33">
        <v>167625</v>
      </c>
      <c r="AA244" s="33">
        <v>175154</v>
      </c>
      <c r="AB244" s="158">
        <v>195114</v>
      </c>
      <c r="AC244" s="372">
        <f>SUM(Q244:AB244)</f>
        <v>1997605</v>
      </c>
      <c r="AD244" s="157">
        <v>176845</v>
      </c>
      <c r="AE244" s="33">
        <v>162513</v>
      </c>
      <c r="AF244" s="33">
        <v>163328</v>
      </c>
      <c r="AG244" s="33">
        <v>169801</v>
      </c>
      <c r="AH244" s="33">
        <v>169461</v>
      </c>
      <c r="AI244" s="33">
        <v>170906</v>
      </c>
      <c r="AJ244" s="33">
        <v>187031.99</v>
      </c>
      <c r="AK244" s="33">
        <v>179897.97999999998</v>
      </c>
      <c r="AL244" s="33">
        <v>175479.97981526842</v>
      </c>
      <c r="AM244" s="33">
        <v>178567</v>
      </c>
      <c r="AN244" s="33">
        <v>182980</v>
      </c>
      <c r="AO244" s="158">
        <v>190479</v>
      </c>
      <c r="AP244" s="33">
        <v>324218</v>
      </c>
      <c r="AQ244" s="33">
        <v>298143</v>
      </c>
      <c r="AR244" s="33">
        <v>301468</v>
      </c>
      <c r="AS244" s="33">
        <v>311073</v>
      </c>
      <c r="AT244" s="33">
        <v>310595</v>
      </c>
      <c r="AU244" s="33">
        <v>306120</v>
      </c>
      <c r="AV244" s="33">
        <v>330257</v>
      </c>
      <c r="AW244" s="33">
        <v>320363</v>
      </c>
      <c r="AX244" s="33">
        <v>323050</v>
      </c>
      <c r="AY244" s="33">
        <v>316821</v>
      </c>
      <c r="AZ244" s="33">
        <v>312196</v>
      </c>
      <c r="BA244" s="33">
        <v>371698</v>
      </c>
      <c r="BB244" s="157">
        <v>317675</v>
      </c>
      <c r="BC244" s="33">
        <v>278740</v>
      </c>
      <c r="BD244" s="33">
        <v>313079</v>
      </c>
      <c r="BE244" s="33">
        <v>299530</v>
      </c>
      <c r="BF244" s="33">
        <v>306227</v>
      </c>
      <c r="BG244" s="33">
        <v>311198</v>
      </c>
      <c r="BH244" s="33">
        <v>325977</v>
      </c>
      <c r="BI244" s="33">
        <v>313541</v>
      </c>
      <c r="BJ244" s="33">
        <v>325998</v>
      </c>
      <c r="BK244" s="33">
        <v>314346</v>
      </c>
      <c r="BL244" s="33">
        <v>319259</v>
      </c>
      <c r="BM244" s="33">
        <v>368193</v>
      </c>
      <c r="BN244" s="453">
        <f>SUM(BB244:BM244)</f>
        <v>3793763</v>
      </c>
      <c r="BO244" s="157">
        <v>315465</v>
      </c>
      <c r="BP244" s="33">
        <v>282988</v>
      </c>
      <c r="BQ244" s="33">
        <v>323676</v>
      </c>
      <c r="BR244" s="33">
        <v>310515</v>
      </c>
      <c r="BS244" s="33">
        <v>315585</v>
      </c>
      <c r="BT244" s="33">
        <v>329363</v>
      </c>
      <c r="BU244" s="33">
        <v>335824</v>
      </c>
      <c r="BV244" s="33">
        <v>340543</v>
      </c>
      <c r="BW244" s="33">
        <v>323356</v>
      </c>
      <c r="BX244" s="33">
        <v>334126</v>
      </c>
      <c r="BY244" s="33">
        <v>338804</v>
      </c>
      <c r="BZ244" s="158">
        <v>391545</v>
      </c>
      <c r="CA244" s="453">
        <f>SUM(BO244:BZ244)</f>
        <v>3941790</v>
      </c>
      <c r="CB244" s="157">
        <v>341842</v>
      </c>
      <c r="CC244" s="33">
        <v>308947</v>
      </c>
      <c r="CD244" s="33">
        <v>348011</v>
      </c>
      <c r="CE244" s="33">
        <v>339061</v>
      </c>
      <c r="CF244" s="33">
        <v>358449</v>
      </c>
      <c r="CG244" s="33">
        <v>342986</v>
      </c>
      <c r="CH244" s="33">
        <v>359110</v>
      </c>
      <c r="CI244" s="33">
        <v>366210</v>
      </c>
      <c r="CJ244" s="33">
        <v>364375.61820076301</v>
      </c>
      <c r="CK244" s="33">
        <v>361995</v>
      </c>
      <c r="CL244" s="33">
        <v>386685</v>
      </c>
      <c r="CM244" s="158">
        <v>403793</v>
      </c>
      <c r="CN244" s="403">
        <f t="shared" si="250"/>
        <v>4281464.6182007631</v>
      </c>
      <c r="CO244" s="33">
        <v>384791</v>
      </c>
      <c r="CP244" s="33">
        <v>335416</v>
      </c>
      <c r="CQ244" s="33">
        <v>383475</v>
      </c>
      <c r="CR244" s="33">
        <v>367295</v>
      </c>
      <c r="CS244" s="33">
        <v>380190</v>
      </c>
      <c r="CT244" s="33">
        <v>390554</v>
      </c>
      <c r="CU244" s="33">
        <v>408623</v>
      </c>
      <c r="CV244" s="33">
        <v>407180</v>
      </c>
      <c r="CW244" s="33">
        <v>408347</v>
      </c>
      <c r="CX244" s="33">
        <v>416413</v>
      </c>
      <c r="CY244" s="33">
        <v>419810</v>
      </c>
      <c r="CZ244" s="33">
        <v>452644</v>
      </c>
      <c r="DA244" s="453">
        <v>395095</v>
      </c>
      <c r="DB244" s="139">
        <f t="shared" si="104"/>
        <v>341842</v>
      </c>
      <c r="DC244" s="372">
        <f t="shared" si="105"/>
        <v>384791</v>
      </c>
      <c r="DD244" s="373">
        <f t="shared" si="106"/>
        <v>395095</v>
      </c>
      <c r="DE244" s="361">
        <f t="shared" si="257"/>
        <v>2.6778173086168922</v>
      </c>
      <c r="DF244" s="269"/>
      <c r="DG244" s="268"/>
      <c r="DH244" s="270"/>
    </row>
    <row r="245" spans="1:112" ht="20.100000000000001" customHeight="1" x14ac:dyDescent="0.25">
      <c r="A245" s="542"/>
      <c r="B245" s="537" t="s">
        <v>193</v>
      </c>
      <c r="C245" s="55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80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80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111"/>
      <c r="DC245" s="111"/>
      <c r="DD245" s="111"/>
      <c r="DE245" s="538"/>
      <c r="DF245" s="269"/>
      <c r="DG245" s="268"/>
      <c r="DH245" s="270"/>
    </row>
    <row r="246" spans="1:112" ht="20.100000000000001" customHeight="1" x14ac:dyDescent="0.25">
      <c r="A246" s="542"/>
      <c r="B246" s="352" t="s">
        <v>197</v>
      </c>
      <c r="C246" s="41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80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80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80"/>
      <c r="DC246" s="80"/>
      <c r="DD246" s="80"/>
      <c r="DE246" s="536"/>
      <c r="DF246" s="269"/>
      <c r="DG246" s="268"/>
      <c r="DH246" s="270"/>
    </row>
    <row r="247" spans="1:112" ht="20.100000000000001" customHeight="1" thickBot="1" x14ac:dyDescent="0.3">
      <c r="A247" s="542"/>
      <c r="B247" s="304" t="s">
        <v>195</v>
      </c>
      <c r="C247" s="304"/>
      <c r="D247" s="304"/>
      <c r="E247" s="304"/>
      <c r="F247" s="304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400"/>
      <c r="BP247" s="73"/>
      <c r="BQ247" s="400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400"/>
      <c r="CC247" s="73"/>
      <c r="CD247" s="73"/>
      <c r="CE247" s="73"/>
      <c r="CF247" s="73"/>
      <c r="CG247" s="73"/>
      <c r="CH247" s="73"/>
      <c r="CI247" s="73"/>
      <c r="CJ247" s="400"/>
      <c r="CK247" s="73"/>
      <c r="CL247" s="400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269"/>
      <c r="DG247" s="268"/>
      <c r="DH247" s="270"/>
    </row>
    <row r="248" spans="1:112" ht="20.100000000000001" customHeight="1" thickBot="1" x14ac:dyDescent="0.35">
      <c r="A248" s="542"/>
      <c r="B248" s="327"/>
      <c r="C248" s="321" t="s">
        <v>111</v>
      </c>
      <c r="D248" s="322">
        <f t="shared" ref="D248:BP248" si="258">+D250</f>
        <v>0</v>
      </c>
      <c r="E248" s="323">
        <f t="shared" si="258"/>
        <v>0</v>
      </c>
      <c r="F248" s="323">
        <f t="shared" si="258"/>
        <v>0</v>
      </c>
      <c r="G248" s="323">
        <f t="shared" si="258"/>
        <v>0</v>
      </c>
      <c r="H248" s="323">
        <f t="shared" si="258"/>
        <v>0</v>
      </c>
      <c r="I248" s="323">
        <f t="shared" si="258"/>
        <v>0</v>
      </c>
      <c r="J248" s="323">
        <f t="shared" si="258"/>
        <v>0</v>
      </c>
      <c r="K248" s="323">
        <f t="shared" si="258"/>
        <v>0</v>
      </c>
      <c r="L248" s="323">
        <f t="shared" si="258"/>
        <v>0</v>
      </c>
      <c r="M248" s="323">
        <f t="shared" si="258"/>
        <v>0</v>
      </c>
      <c r="N248" s="323">
        <f t="shared" si="258"/>
        <v>0</v>
      </c>
      <c r="O248" s="324">
        <f t="shared" si="258"/>
        <v>0</v>
      </c>
      <c r="P248" s="323">
        <f t="shared" si="258"/>
        <v>0</v>
      </c>
      <c r="Q248" s="322">
        <f t="shared" si="258"/>
        <v>0</v>
      </c>
      <c r="R248" s="323">
        <f t="shared" si="258"/>
        <v>0</v>
      </c>
      <c r="S248" s="323">
        <f t="shared" si="258"/>
        <v>0</v>
      </c>
      <c r="T248" s="323">
        <f t="shared" si="258"/>
        <v>0</v>
      </c>
      <c r="U248" s="323">
        <f t="shared" si="258"/>
        <v>0</v>
      </c>
      <c r="V248" s="323">
        <f t="shared" si="258"/>
        <v>0</v>
      </c>
      <c r="W248" s="323">
        <f t="shared" si="258"/>
        <v>0</v>
      </c>
      <c r="X248" s="323">
        <f t="shared" si="258"/>
        <v>0</v>
      </c>
      <c r="Y248" s="323">
        <f t="shared" si="258"/>
        <v>0</v>
      </c>
      <c r="Z248" s="323">
        <f t="shared" si="258"/>
        <v>0</v>
      </c>
      <c r="AA248" s="323">
        <f t="shared" si="258"/>
        <v>0</v>
      </c>
      <c r="AB248" s="324">
        <f t="shared" si="258"/>
        <v>0</v>
      </c>
      <c r="AC248" s="323">
        <f t="shared" si="258"/>
        <v>0</v>
      </c>
      <c r="AD248" s="322">
        <f t="shared" si="258"/>
        <v>0</v>
      </c>
      <c r="AE248" s="323">
        <f t="shared" si="258"/>
        <v>0</v>
      </c>
      <c r="AF248" s="323">
        <f t="shared" si="258"/>
        <v>0</v>
      </c>
      <c r="AG248" s="323">
        <f t="shared" si="258"/>
        <v>0</v>
      </c>
      <c r="AH248" s="323">
        <f t="shared" si="258"/>
        <v>0</v>
      </c>
      <c r="AI248" s="323">
        <f t="shared" si="258"/>
        <v>0</v>
      </c>
      <c r="AJ248" s="323">
        <f t="shared" si="258"/>
        <v>0</v>
      </c>
      <c r="AK248" s="323">
        <f t="shared" si="258"/>
        <v>0</v>
      </c>
      <c r="AL248" s="323">
        <f t="shared" si="258"/>
        <v>0</v>
      </c>
      <c r="AM248" s="323">
        <f t="shared" si="258"/>
        <v>0</v>
      </c>
      <c r="AN248" s="323">
        <f t="shared" si="258"/>
        <v>0</v>
      </c>
      <c r="AO248" s="324">
        <f t="shared" si="258"/>
        <v>0</v>
      </c>
      <c r="AP248" s="323">
        <f t="shared" si="258"/>
        <v>0</v>
      </c>
      <c r="AQ248" s="323">
        <f t="shared" si="258"/>
        <v>0</v>
      </c>
      <c r="AR248" s="323">
        <f t="shared" si="258"/>
        <v>0</v>
      </c>
      <c r="AS248" s="323">
        <f t="shared" si="258"/>
        <v>0</v>
      </c>
      <c r="AT248" s="323">
        <f t="shared" si="258"/>
        <v>0</v>
      </c>
      <c r="AU248" s="323">
        <f t="shared" si="258"/>
        <v>0</v>
      </c>
      <c r="AV248" s="323">
        <f t="shared" si="258"/>
        <v>0</v>
      </c>
      <c r="AW248" s="323">
        <f t="shared" si="258"/>
        <v>0</v>
      </c>
      <c r="AX248" s="323">
        <f t="shared" si="258"/>
        <v>0</v>
      </c>
      <c r="AY248" s="323">
        <f t="shared" si="258"/>
        <v>0</v>
      </c>
      <c r="AZ248" s="323">
        <f t="shared" si="258"/>
        <v>0</v>
      </c>
      <c r="BA248" s="323">
        <f t="shared" si="258"/>
        <v>0</v>
      </c>
      <c r="BB248" s="322">
        <f t="shared" si="258"/>
        <v>9.0809300000000009E-3</v>
      </c>
      <c r="BC248" s="323">
        <f t="shared" si="258"/>
        <v>4.2972400000000001E-2</v>
      </c>
      <c r="BD248" s="323">
        <f t="shared" si="258"/>
        <v>0.15494296000000002</v>
      </c>
      <c r="BE248" s="323">
        <f t="shared" si="258"/>
        <v>0.32764564000000002</v>
      </c>
      <c r="BF248" s="323">
        <f t="shared" si="258"/>
        <v>0.12153029</v>
      </c>
      <c r="BG248" s="323">
        <f t="shared" si="258"/>
        <v>0.14159511</v>
      </c>
      <c r="BH248" s="323">
        <f t="shared" si="258"/>
        <v>1.41839234</v>
      </c>
      <c r="BI248" s="323">
        <f t="shared" si="258"/>
        <v>0.26021487999999998</v>
      </c>
      <c r="BJ248" s="323">
        <f t="shared" si="258"/>
        <v>0.34684039000000005</v>
      </c>
      <c r="BK248" s="323">
        <f t="shared" si="258"/>
        <v>0.38668505999999991</v>
      </c>
      <c r="BL248" s="323">
        <f t="shared" si="258"/>
        <v>0.94872510999999971</v>
      </c>
      <c r="BM248" s="324">
        <f t="shared" si="258"/>
        <v>1.2638381600000008</v>
      </c>
      <c r="BN248" s="438">
        <f>SUM(BB248:BM248)</f>
        <v>5.4224632700000006</v>
      </c>
      <c r="BO248" s="323">
        <f t="shared" si="258"/>
        <v>1.2473586699999999</v>
      </c>
      <c r="BP248" s="323">
        <f t="shared" si="258"/>
        <v>1.2985811999999999</v>
      </c>
      <c r="BQ248" s="323">
        <f t="shared" ref="BQ248:BY248" si="259">+BQ250</f>
        <v>1.05380564</v>
      </c>
      <c r="BR248" s="323">
        <f t="shared" si="259"/>
        <v>1.5767509199999998</v>
      </c>
      <c r="BS248" s="323">
        <f t="shared" si="259"/>
        <v>1.9089896599999996</v>
      </c>
      <c r="BT248" s="323">
        <f t="shared" si="259"/>
        <v>2.0333475700000001</v>
      </c>
      <c r="BU248" s="323">
        <f t="shared" si="259"/>
        <v>1.7831629599999999</v>
      </c>
      <c r="BV248" s="323">
        <f t="shared" si="259"/>
        <v>1.2943640000000003</v>
      </c>
      <c r="BW248" s="323">
        <f t="shared" si="259"/>
        <v>1.33851348</v>
      </c>
      <c r="BX248" s="323">
        <f t="shared" si="259"/>
        <v>1.6924605999999998</v>
      </c>
      <c r="BY248" s="323">
        <f t="shared" si="259"/>
        <v>1.8478929900000003</v>
      </c>
      <c r="BZ248" s="323">
        <f t="shared" ref="BZ248:CL248" si="260">+BZ250</f>
        <v>2.3247797600000002</v>
      </c>
      <c r="CA248" s="438">
        <f>SUM(BO248:BZ248)</f>
        <v>19.400007450000004</v>
      </c>
      <c r="CB248" s="322">
        <f t="shared" si="260"/>
        <v>2.7787158999999995</v>
      </c>
      <c r="CC248" s="323">
        <f t="shared" si="260"/>
        <v>2.9742603099999996</v>
      </c>
      <c r="CD248" s="323">
        <f t="shared" si="260"/>
        <v>7.3208724600000012</v>
      </c>
      <c r="CE248" s="323">
        <f t="shared" si="260"/>
        <v>13.993633489999999</v>
      </c>
      <c r="CF248" s="323">
        <f t="shared" si="260"/>
        <v>12.482135600099999</v>
      </c>
      <c r="CG248" s="323">
        <f t="shared" ref="CG248:CH248" si="261">+CG250</f>
        <v>12.393906569999999</v>
      </c>
      <c r="CH248" s="323">
        <f t="shared" si="261"/>
        <v>14.739325990000001</v>
      </c>
      <c r="CI248" s="323">
        <f t="shared" si="260"/>
        <v>17.900751849999999</v>
      </c>
      <c r="CJ248" s="323">
        <f t="shared" si="260"/>
        <v>17.352019719999998</v>
      </c>
      <c r="CK248" s="323">
        <f t="shared" si="260"/>
        <v>20.359399680000024</v>
      </c>
      <c r="CL248" s="323">
        <f t="shared" si="260"/>
        <v>29.979998190000014</v>
      </c>
      <c r="CM248" s="324">
        <f t="shared" ref="CM248:DA248" si="262">+CM250</f>
        <v>34.531945319999963</v>
      </c>
      <c r="CN248" s="450">
        <f>SUM(CB248:CM248)</f>
        <v>186.80696508009999</v>
      </c>
      <c r="CO248" s="323">
        <f t="shared" si="262"/>
        <v>33.936990490000014</v>
      </c>
      <c r="CP248" s="323">
        <f t="shared" si="262"/>
        <v>29.099719010000044</v>
      </c>
      <c r="CQ248" s="323">
        <f t="shared" si="262"/>
        <v>34.286928460000091</v>
      </c>
      <c r="CR248" s="323">
        <f t="shared" si="262"/>
        <v>35.481800250000099</v>
      </c>
      <c r="CS248" s="323">
        <f t="shared" si="262"/>
        <v>38.089095460000138</v>
      </c>
      <c r="CT248" s="323">
        <f t="shared" si="262"/>
        <v>37.429961280000029</v>
      </c>
      <c r="CU248" s="323">
        <f t="shared" si="262"/>
        <v>43.147512674899993</v>
      </c>
      <c r="CV248" s="323">
        <f t="shared" si="262"/>
        <v>43.714083914699991</v>
      </c>
      <c r="CW248" s="323">
        <f t="shared" si="262"/>
        <v>43.636067520000005</v>
      </c>
      <c r="CX248" s="323">
        <f t="shared" si="262"/>
        <v>48.299314309999772</v>
      </c>
      <c r="CY248" s="323">
        <f t="shared" si="262"/>
        <v>49.396967449999735</v>
      </c>
      <c r="CZ248" s="323">
        <f t="shared" si="262"/>
        <v>54.820329679999674</v>
      </c>
      <c r="DA248" s="438">
        <f t="shared" si="262"/>
        <v>50.63072798999967</v>
      </c>
      <c r="DB248" s="322">
        <f t="shared" ref="DB248:DB252" si="263">SUM($CB248)</f>
        <v>2.7787158999999995</v>
      </c>
      <c r="DC248" s="323">
        <f t="shared" ref="DC248:DC252" si="264">SUM($CO248)</f>
        <v>33.936990490000014</v>
      </c>
      <c r="DD248" s="324">
        <f t="shared" ref="DD248:DD252" si="265">SUM($DA248)</f>
        <v>50.63072798999967</v>
      </c>
      <c r="DE248" s="549">
        <f t="shared" ref="DE248:DE250" si="266">((DD248/DC248)-1)*100</f>
        <v>49.190388596533595</v>
      </c>
      <c r="DF248" s="269"/>
      <c r="DG248" s="268"/>
      <c r="DH248" s="270"/>
    </row>
    <row r="249" spans="1:112" ht="20.100000000000001" customHeight="1" x14ac:dyDescent="0.25">
      <c r="A249" s="542"/>
      <c r="B249" s="48" t="s">
        <v>162</v>
      </c>
      <c r="C249" s="70"/>
      <c r="D249" s="71"/>
      <c r="E249" s="72"/>
      <c r="F249" s="72"/>
      <c r="G249" s="73"/>
      <c r="H249" s="73"/>
      <c r="I249" s="73"/>
      <c r="J249" s="73"/>
      <c r="K249" s="73"/>
      <c r="L249" s="73"/>
      <c r="M249" s="73"/>
      <c r="N249" s="73"/>
      <c r="O249" s="319"/>
      <c r="P249" s="104"/>
      <c r="Q249" s="140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319"/>
      <c r="AC249" s="73"/>
      <c r="AD249" s="140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319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140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319"/>
      <c r="BN249" s="74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4"/>
      <c r="CB249" s="140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319"/>
      <c r="CN249" s="74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4"/>
      <c r="DB249" s="140"/>
      <c r="DC249" s="73"/>
      <c r="DD249" s="319"/>
      <c r="DE249" s="74"/>
      <c r="DF249" s="269"/>
      <c r="DG249" s="268"/>
      <c r="DH249" s="270"/>
    </row>
    <row r="250" spans="1:112" ht="20.100000000000001" customHeight="1" thickBot="1" x14ac:dyDescent="0.3">
      <c r="A250" s="542"/>
      <c r="B250" s="637" t="s">
        <v>49</v>
      </c>
      <c r="C250" s="638"/>
      <c r="D250" s="52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76">
        <v>0</v>
      </c>
      <c r="P250" s="80">
        <v>0</v>
      </c>
      <c r="Q250" s="52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76">
        <v>0</v>
      </c>
      <c r="AC250" s="80">
        <v>0</v>
      </c>
      <c r="AD250" s="52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7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  <c r="AU250" s="26">
        <v>0</v>
      </c>
      <c r="AV250" s="26">
        <v>0</v>
      </c>
      <c r="AW250" s="26">
        <v>0</v>
      </c>
      <c r="AX250" s="26">
        <v>0</v>
      </c>
      <c r="AY250" s="26">
        <v>0</v>
      </c>
      <c r="AZ250" s="26">
        <v>0</v>
      </c>
      <c r="BA250" s="26">
        <v>0</v>
      </c>
      <c r="BB250" s="52">
        <v>9.0809300000000009E-3</v>
      </c>
      <c r="BC250" s="26">
        <v>4.2972400000000001E-2</v>
      </c>
      <c r="BD250" s="26">
        <v>0.15494296000000002</v>
      </c>
      <c r="BE250" s="26">
        <v>0.32764564000000002</v>
      </c>
      <c r="BF250" s="26">
        <v>0.12153029</v>
      </c>
      <c r="BG250" s="26">
        <v>0.14159511</v>
      </c>
      <c r="BH250" s="26">
        <v>1.41839234</v>
      </c>
      <c r="BI250" s="26">
        <v>0.26021487999999998</v>
      </c>
      <c r="BJ250" s="26">
        <v>0.34684039000000005</v>
      </c>
      <c r="BK250" s="26">
        <v>0.38668505999999991</v>
      </c>
      <c r="BL250" s="26">
        <v>0.94872510999999971</v>
      </c>
      <c r="BM250" s="76">
        <v>1.2638381600000008</v>
      </c>
      <c r="BN250" s="449">
        <f>SUM(BB250:BM250)</f>
        <v>5.4224632700000006</v>
      </c>
      <c r="BO250" s="26">
        <v>1.2473586699999999</v>
      </c>
      <c r="BP250" s="26">
        <v>1.2985811999999999</v>
      </c>
      <c r="BQ250" s="26">
        <v>1.05380564</v>
      </c>
      <c r="BR250" s="26">
        <v>1.5767509199999998</v>
      </c>
      <c r="BS250" s="26">
        <v>1.9089896599999996</v>
      </c>
      <c r="BT250" s="26">
        <v>2.0333475700000001</v>
      </c>
      <c r="BU250" s="26">
        <v>1.7831629599999999</v>
      </c>
      <c r="BV250" s="26">
        <v>1.2943640000000003</v>
      </c>
      <c r="BW250" s="26">
        <v>1.33851348</v>
      </c>
      <c r="BX250" s="26">
        <v>1.6924605999999998</v>
      </c>
      <c r="BY250" s="26">
        <v>1.8478929900000003</v>
      </c>
      <c r="BZ250" s="26">
        <v>2.3247797600000002</v>
      </c>
      <c r="CA250" s="449">
        <f>SUM(BO250:BZ250)</f>
        <v>19.400007450000004</v>
      </c>
      <c r="CB250" s="52">
        <v>2.7787158999999995</v>
      </c>
      <c r="CC250" s="26">
        <v>2.9742603099999996</v>
      </c>
      <c r="CD250" s="26">
        <v>7.3208724600000012</v>
      </c>
      <c r="CE250" s="26">
        <v>13.993633489999999</v>
      </c>
      <c r="CF250" s="26">
        <v>12.482135600099999</v>
      </c>
      <c r="CG250" s="26">
        <v>12.393906569999999</v>
      </c>
      <c r="CH250" s="26">
        <v>14.739325990000001</v>
      </c>
      <c r="CI250" s="26">
        <v>17.900751849999999</v>
      </c>
      <c r="CJ250" s="26">
        <v>17.352019719999998</v>
      </c>
      <c r="CK250" s="26">
        <v>20.359399680000024</v>
      </c>
      <c r="CL250" s="26">
        <v>29.979998190000014</v>
      </c>
      <c r="CM250" s="76">
        <v>34.531945319999963</v>
      </c>
      <c r="CN250" s="439">
        <f t="shared" ref="CN250:CN252" si="267">SUM(CB250:CM250)</f>
        <v>186.80696508009999</v>
      </c>
      <c r="CO250" s="26">
        <v>33.936990490000014</v>
      </c>
      <c r="CP250" s="26">
        <v>29.099719010000044</v>
      </c>
      <c r="CQ250" s="26">
        <v>34.286928460000091</v>
      </c>
      <c r="CR250" s="26">
        <v>35.481800250000099</v>
      </c>
      <c r="CS250" s="26">
        <v>38.089095460000138</v>
      </c>
      <c r="CT250" s="26">
        <v>37.429961280000029</v>
      </c>
      <c r="CU250" s="26">
        <v>43.147512674899993</v>
      </c>
      <c r="CV250" s="26">
        <v>43.714083914699991</v>
      </c>
      <c r="CW250" s="26">
        <v>43.636067520000005</v>
      </c>
      <c r="CX250" s="26">
        <v>48.299314309999772</v>
      </c>
      <c r="CY250" s="26">
        <v>49.396967449999735</v>
      </c>
      <c r="CZ250" s="26">
        <v>54.820329679999674</v>
      </c>
      <c r="DA250" s="449">
        <v>50.63072798999967</v>
      </c>
      <c r="DB250" s="580">
        <f t="shared" si="263"/>
        <v>2.7787158999999995</v>
      </c>
      <c r="DC250" s="374">
        <f t="shared" si="264"/>
        <v>33.936990490000014</v>
      </c>
      <c r="DD250" s="399">
        <f t="shared" si="265"/>
        <v>50.63072798999967</v>
      </c>
      <c r="DE250" s="361">
        <f t="shared" si="266"/>
        <v>49.190388596533595</v>
      </c>
      <c r="DF250" s="269"/>
      <c r="DG250" s="268"/>
      <c r="DH250" s="270"/>
    </row>
    <row r="251" spans="1:112" ht="20.100000000000001" customHeight="1" thickBot="1" x14ac:dyDescent="0.3">
      <c r="A251" s="542"/>
      <c r="B251" s="328"/>
      <c r="C251" s="325" t="s">
        <v>115</v>
      </c>
      <c r="D251" s="322">
        <f t="shared" ref="D251:BP251" si="268">+D252</f>
        <v>0</v>
      </c>
      <c r="E251" s="323">
        <f t="shared" si="268"/>
        <v>0</v>
      </c>
      <c r="F251" s="323">
        <f t="shared" si="268"/>
        <v>0</v>
      </c>
      <c r="G251" s="323">
        <f t="shared" si="268"/>
        <v>0</v>
      </c>
      <c r="H251" s="323">
        <f t="shared" si="268"/>
        <v>0</v>
      </c>
      <c r="I251" s="323">
        <f t="shared" si="268"/>
        <v>0</v>
      </c>
      <c r="J251" s="323">
        <f t="shared" si="268"/>
        <v>0</v>
      </c>
      <c r="K251" s="323">
        <f t="shared" si="268"/>
        <v>0</v>
      </c>
      <c r="L251" s="323">
        <f t="shared" si="268"/>
        <v>0</v>
      </c>
      <c r="M251" s="323">
        <f t="shared" si="268"/>
        <v>0</v>
      </c>
      <c r="N251" s="323">
        <f t="shared" si="268"/>
        <v>0</v>
      </c>
      <c r="O251" s="324">
        <f t="shared" si="268"/>
        <v>0</v>
      </c>
      <c r="P251" s="323">
        <f t="shared" si="268"/>
        <v>0</v>
      </c>
      <c r="Q251" s="322">
        <f t="shared" si="268"/>
        <v>0</v>
      </c>
      <c r="R251" s="323">
        <f t="shared" si="268"/>
        <v>0</v>
      </c>
      <c r="S251" s="323">
        <f t="shared" si="268"/>
        <v>0</v>
      </c>
      <c r="T251" s="323">
        <f t="shared" si="268"/>
        <v>0</v>
      </c>
      <c r="U251" s="323">
        <f t="shared" si="268"/>
        <v>0</v>
      </c>
      <c r="V251" s="323">
        <f t="shared" si="268"/>
        <v>0</v>
      </c>
      <c r="W251" s="323">
        <f t="shared" si="268"/>
        <v>0</v>
      </c>
      <c r="X251" s="323">
        <f t="shared" si="268"/>
        <v>0</v>
      </c>
      <c r="Y251" s="323">
        <f t="shared" si="268"/>
        <v>0</v>
      </c>
      <c r="Z251" s="323">
        <f t="shared" si="268"/>
        <v>0</v>
      </c>
      <c r="AA251" s="323">
        <f t="shared" si="268"/>
        <v>0</v>
      </c>
      <c r="AB251" s="324">
        <f t="shared" si="268"/>
        <v>0</v>
      </c>
      <c r="AC251" s="323">
        <f t="shared" si="268"/>
        <v>0</v>
      </c>
      <c r="AD251" s="322">
        <f t="shared" si="268"/>
        <v>0</v>
      </c>
      <c r="AE251" s="323">
        <f t="shared" si="268"/>
        <v>0</v>
      </c>
      <c r="AF251" s="323">
        <f t="shared" si="268"/>
        <v>0</v>
      </c>
      <c r="AG251" s="323">
        <f t="shared" si="268"/>
        <v>0</v>
      </c>
      <c r="AH251" s="323">
        <f t="shared" si="268"/>
        <v>0</v>
      </c>
      <c r="AI251" s="323">
        <f t="shared" si="268"/>
        <v>0</v>
      </c>
      <c r="AJ251" s="323">
        <f t="shared" si="268"/>
        <v>0</v>
      </c>
      <c r="AK251" s="323">
        <f t="shared" si="268"/>
        <v>0</v>
      </c>
      <c r="AL251" s="323">
        <f t="shared" si="268"/>
        <v>0</v>
      </c>
      <c r="AM251" s="323">
        <f t="shared" si="268"/>
        <v>0</v>
      </c>
      <c r="AN251" s="323">
        <f t="shared" si="268"/>
        <v>0</v>
      </c>
      <c r="AO251" s="324">
        <f t="shared" si="268"/>
        <v>0</v>
      </c>
      <c r="AP251" s="323">
        <f t="shared" si="268"/>
        <v>0</v>
      </c>
      <c r="AQ251" s="323">
        <f t="shared" si="268"/>
        <v>0</v>
      </c>
      <c r="AR251" s="323">
        <f t="shared" si="268"/>
        <v>0</v>
      </c>
      <c r="AS251" s="323">
        <f t="shared" si="268"/>
        <v>0</v>
      </c>
      <c r="AT251" s="323">
        <f t="shared" si="268"/>
        <v>0</v>
      </c>
      <c r="AU251" s="323">
        <f t="shared" si="268"/>
        <v>0</v>
      </c>
      <c r="AV251" s="323">
        <f t="shared" si="268"/>
        <v>0</v>
      </c>
      <c r="AW251" s="323">
        <f t="shared" si="268"/>
        <v>0</v>
      </c>
      <c r="AX251" s="323">
        <f t="shared" si="268"/>
        <v>0</v>
      </c>
      <c r="AY251" s="323">
        <f t="shared" si="268"/>
        <v>0</v>
      </c>
      <c r="AZ251" s="323">
        <f t="shared" si="268"/>
        <v>0</v>
      </c>
      <c r="BA251" s="323">
        <f t="shared" si="268"/>
        <v>0</v>
      </c>
      <c r="BB251" s="322">
        <f t="shared" si="268"/>
        <v>651</v>
      </c>
      <c r="BC251" s="323">
        <f t="shared" si="268"/>
        <v>1844</v>
      </c>
      <c r="BD251" s="323">
        <f t="shared" si="268"/>
        <v>20204</v>
      </c>
      <c r="BE251" s="323">
        <f t="shared" si="268"/>
        <v>44893</v>
      </c>
      <c r="BF251" s="323">
        <f t="shared" si="268"/>
        <v>9761</v>
      </c>
      <c r="BG251" s="323">
        <f t="shared" si="268"/>
        <v>7964</v>
      </c>
      <c r="BH251" s="323">
        <f t="shared" si="268"/>
        <v>42904</v>
      </c>
      <c r="BI251" s="323">
        <f t="shared" si="268"/>
        <v>14694</v>
      </c>
      <c r="BJ251" s="323">
        <f t="shared" si="268"/>
        <v>34754</v>
      </c>
      <c r="BK251" s="323">
        <f t="shared" si="268"/>
        <v>34830</v>
      </c>
      <c r="BL251" s="323">
        <f t="shared" si="268"/>
        <v>34892</v>
      </c>
      <c r="BM251" s="324">
        <f t="shared" si="268"/>
        <v>38279</v>
      </c>
      <c r="BN251" s="438">
        <f>SUM(BB251:BM251)</f>
        <v>285670</v>
      </c>
      <c r="BO251" s="323">
        <f t="shared" si="268"/>
        <v>60139</v>
      </c>
      <c r="BP251" s="323">
        <f t="shared" si="268"/>
        <v>52834</v>
      </c>
      <c r="BQ251" s="323">
        <f t="shared" ref="BQ251:BY251" si="269">+BQ252</f>
        <v>61278</v>
      </c>
      <c r="BR251" s="323">
        <f t="shared" si="269"/>
        <v>80560</v>
      </c>
      <c r="BS251" s="323">
        <f t="shared" si="269"/>
        <v>94106</v>
      </c>
      <c r="BT251" s="323">
        <f t="shared" si="269"/>
        <v>105888</v>
      </c>
      <c r="BU251" s="323">
        <f t="shared" si="269"/>
        <v>96752</v>
      </c>
      <c r="BV251" s="323">
        <f t="shared" si="269"/>
        <v>69058</v>
      </c>
      <c r="BW251" s="323">
        <f t="shared" si="269"/>
        <v>98295</v>
      </c>
      <c r="BX251" s="323">
        <f t="shared" si="269"/>
        <v>128767</v>
      </c>
      <c r="BY251" s="323">
        <f t="shared" si="269"/>
        <v>162524</v>
      </c>
      <c r="BZ251" s="323">
        <f t="shared" ref="BZ251:DA251" si="270">+BZ252</f>
        <v>187252</v>
      </c>
      <c r="CA251" s="438">
        <f>SUM(BO251:BZ251)</f>
        <v>1197453</v>
      </c>
      <c r="CB251" s="322">
        <f t="shared" si="270"/>
        <v>245937</v>
      </c>
      <c r="CC251" s="323">
        <f t="shared" si="270"/>
        <v>196843</v>
      </c>
      <c r="CD251" s="323">
        <f t="shared" si="270"/>
        <v>665546</v>
      </c>
      <c r="CE251" s="323">
        <f t="shared" si="270"/>
        <v>1748591</v>
      </c>
      <c r="CF251" s="323">
        <f t="shared" si="270"/>
        <v>1644218</v>
      </c>
      <c r="CG251" s="323">
        <f t="shared" si="270"/>
        <v>1585728</v>
      </c>
      <c r="CH251" s="323">
        <f t="shared" si="270"/>
        <v>1845545</v>
      </c>
      <c r="CI251" s="323">
        <f t="shared" si="270"/>
        <v>2155127</v>
      </c>
      <c r="CJ251" s="323">
        <f t="shared" si="270"/>
        <v>2114689</v>
      </c>
      <c r="CK251" s="323">
        <f t="shared" si="270"/>
        <v>2650808</v>
      </c>
      <c r="CL251" s="323">
        <f t="shared" si="270"/>
        <v>3653941</v>
      </c>
      <c r="CM251" s="324">
        <f t="shared" si="270"/>
        <v>4077040</v>
      </c>
      <c r="CN251" s="450">
        <f>SUM(CB251:CM251)</f>
        <v>22584013</v>
      </c>
      <c r="CO251" s="323">
        <f t="shared" si="270"/>
        <v>3700870</v>
      </c>
      <c r="CP251" s="323">
        <f t="shared" si="270"/>
        <v>3742896</v>
      </c>
      <c r="CQ251" s="323">
        <f t="shared" si="270"/>
        <v>4566981</v>
      </c>
      <c r="CR251" s="323">
        <f t="shared" si="270"/>
        <v>4616424</v>
      </c>
      <c r="CS251" s="323">
        <f t="shared" si="270"/>
        <v>4686770</v>
      </c>
      <c r="CT251" s="323">
        <f t="shared" si="270"/>
        <v>4546856</v>
      </c>
      <c r="CU251" s="323">
        <f t="shared" si="270"/>
        <v>4767405</v>
      </c>
      <c r="CV251" s="323">
        <f t="shared" si="270"/>
        <v>5252313</v>
      </c>
      <c r="CW251" s="323">
        <f t="shared" si="270"/>
        <v>5141963</v>
      </c>
      <c r="CX251" s="323">
        <f t="shared" si="270"/>
        <v>5476758</v>
      </c>
      <c r="CY251" s="323">
        <f t="shared" si="270"/>
        <v>5344271</v>
      </c>
      <c r="CZ251" s="323">
        <f t="shared" si="270"/>
        <v>5347900</v>
      </c>
      <c r="DA251" s="438">
        <f t="shared" si="270"/>
        <v>5093305</v>
      </c>
      <c r="DB251" s="322">
        <f t="shared" si="263"/>
        <v>245937</v>
      </c>
      <c r="DC251" s="323">
        <f t="shared" si="264"/>
        <v>3700870</v>
      </c>
      <c r="DD251" s="324">
        <f t="shared" si="265"/>
        <v>5093305</v>
      </c>
      <c r="DE251" s="549">
        <f t="shared" ref="DE251:DE252" si="271">((DD251/DC251)-1)*100</f>
        <v>37.624531529072904</v>
      </c>
      <c r="DF251" s="269"/>
      <c r="DG251" s="268"/>
      <c r="DH251" s="270"/>
    </row>
    <row r="252" spans="1:112" ht="20.100000000000001" customHeight="1" thickBot="1" x14ac:dyDescent="0.3">
      <c r="A252" s="542"/>
      <c r="B252" s="670" t="s">
        <v>41</v>
      </c>
      <c r="C252" s="671"/>
      <c r="D252" s="157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158">
        <v>0</v>
      </c>
      <c r="P252" s="372">
        <v>0</v>
      </c>
      <c r="Q252" s="157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158">
        <v>0</v>
      </c>
      <c r="AC252" s="372">
        <v>0</v>
      </c>
      <c r="AD252" s="157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158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157">
        <v>651</v>
      </c>
      <c r="BC252" s="33">
        <v>1844</v>
      </c>
      <c r="BD252" s="33">
        <v>20204</v>
      </c>
      <c r="BE252" s="33">
        <v>44893</v>
      </c>
      <c r="BF252" s="33">
        <v>9761</v>
      </c>
      <c r="BG252" s="33">
        <v>7964</v>
      </c>
      <c r="BH252" s="33">
        <v>42904</v>
      </c>
      <c r="BI252" s="33">
        <v>14694</v>
      </c>
      <c r="BJ252" s="33">
        <v>34754</v>
      </c>
      <c r="BK252" s="33">
        <v>34830</v>
      </c>
      <c r="BL252" s="33">
        <v>34892</v>
      </c>
      <c r="BM252" s="158">
        <v>38279</v>
      </c>
      <c r="BN252" s="443">
        <f>SUM(BB252:BM252)</f>
        <v>285670</v>
      </c>
      <c r="BO252" s="33">
        <v>60139</v>
      </c>
      <c r="BP252" s="33">
        <v>52834</v>
      </c>
      <c r="BQ252" s="33">
        <v>61278</v>
      </c>
      <c r="BR252" s="33">
        <v>80560</v>
      </c>
      <c r="BS252" s="33">
        <v>94106</v>
      </c>
      <c r="BT252" s="33">
        <v>105888</v>
      </c>
      <c r="BU252" s="33">
        <v>96752</v>
      </c>
      <c r="BV252" s="33">
        <v>69058</v>
      </c>
      <c r="BW252" s="33">
        <v>98295</v>
      </c>
      <c r="BX252" s="33">
        <v>128767</v>
      </c>
      <c r="BY252" s="33">
        <v>162524</v>
      </c>
      <c r="BZ252" s="33">
        <v>187252</v>
      </c>
      <c r="CA252" s="453">
        <f>SUM(BO252:BZ252)</f>
        <v>1197453</v>
      </c>
      <c r="CB252" s="157">
        <v>245937</v>
      </c>
      <c r="CC252" s="33">
        <v>196843</v>
      </c>
      <c r="CD252" s="33">
        <v>665546</v>
      </c>
      <c r="CE252" s="33">
        <v>1748591</v>
      </c>
      <c r="CF252" s="33">
        <v>1644218</v>
      </c>
      <c r="CG252" s="33">
        <v>1585728</v>
      </c>
      <c r="CH252" s="33">
        <v>1845545</v>
      </c>
      <c r="CI252" s="33">
        <v>2155127</v>
      </c>
      <c r="CJ252" s="33">
        <v>2114689</v>
      </c>
      <c r="CK252" s="33">
        <v>2650808</v>
      </c>
      <c r="CL252" s="33">
        <v>3653941</v>
      </c>
      <c r="CM252" s="158">
        <v>4077040</v>
      </c>
      <c r="CN252" s="403">
        <f t="shared" si="267"/>
        <v>22584013</v>
      </c>
      <c r="CO252" s="33">
        <v>3700870</v>
      </c>
      <c r="CP252" s="33">
        <v>3742896</v>
      </c>
      <c r="CQ252" s="33">
        <v>4566981</v>
      </c>
      <c r="CR252" s="33">
        <v>4616424</v>
      </c>
      <c r="CS252" s="33">
        <v>4686770</v>
      </c>
      <c r="CT252" s="33">
        <v>4546856</v>
      </c>
      <c r="CU252" s="33">
        <v>4767405</v>
      </c>
      <c r="CV252" s="33">
        <v>5252313</v>
      </c>
      <c r="CW252" s="33">
        <v>5141963</v>
      </c>
      <c r="CX252" s="33">
        <v>5476758</v>
      </c>
      <c r="CY252" s="33">
        <v>5344271</v>
      </c>
      <c r="CZ252" s="33">
        <v>5347900</v>
      </c>
      <c r="DA252" s="453">
        <v>5093305</v>
      </c>
      <c r="DB252" s="139">
        <f t="shared" si="263"/>
        <v>245937</v>
      </c>
      <c r="DC252" s="372">
        <f t="shared" si="264"/>
        <v>3700870</v>
      </c>
      <c r="DD252" s="373">
        <f t="shared" si="265"/>
        <v>5093305</v>
      </c>
      <c r="DE252" s="368">
        <f t="shared" si="271"/>
        <v>37.624531529072904</v>
      </c>
      <c r="DF252" s="269"/>
      <c r="DG252" s="268"/>
      <c r="DH252" s="270"/>
    </row>
    <row r="253" spans="1:112" ht="20.100000000000001" customHeight="1" x14ac:dyDescent="0.25">
      <c r="A253" s="542"/>
      <c r="B253" s="537" t="s">
        <v>198</v>
      </c>
      <c r="C253" s="55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11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11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111"/>
      <c r="DC253" s="111"/>
      <c r="DD253" s="111"/>
      <c r="DE253" s="538"/>
      <c r="DF253" s="269"/>
      <c r="DG253" s="268"/>
      <c r="DH253" s="270"/>
    </row>
    <row r="254" spans="1:112" ht="20.100000000000001" customHeight="1" thickBot="1" x14ac:dyDescent="0.3">
      <c r="A254" s="542"/>
      <c r="B254" s="304" t="s">
        <v>196</v>
      </c>
      <c r="C254" s="304"/>
      <c r="D254" s="304"/>
      <c r="E254" s="304"/>
      <c r="F254" s="304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400"/>
      <c r="BP254" s="73"/>
      <c r="BQ254" s="400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400"/>
      <c r="CC254" s="73"/>
      <c r="CD254" s="73"/>
      <c r="CE254" s="73"/>
      <c r="CF254" s="73"/>
      <c r="CG254" s="73"/>
      <c r="CH254" s="73"/>
      <c r="CI254" s="73"/>
      <c r="CJ254" s="400"/>
      <c r="CK254" s="73"/>
      <c r="CL254" s="400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269"/>
      <c r="DG254" s="268"/>
      <c r="DH254" s="270"/>
    </row>
    <row r="255" spans="1:112" ht="20.100000000000001" customHeight="1" thickBot="1" x14ac:dyDescent="0.35">
      <c r="A255" s="542"/>
      <c r="B255" s="327"/>
      <c r="C255" s="321" t="s">
        <v>111</v>
      </c>
      <c r="D255" s="322">
        <f>+D257+D259</f>
        <v>0</v>
      </c>
      <c r="E255" s="323">
        <f t="shared" ref="E255:BP255" si="272">+E257+E259</f>
        <v>0</v>
      </c>
      <c r="F255" s="323">
        <f t="shared" si="272"/>
        <v>0</v>
      </c>
      <c r="G255" s="323">
        <f t="shared" si="272"/>
        <v>0</v>
      </c>
      <c r="H255" s="323">
        <f t="shared" si="272"/>
        <v>0</v>
      </c>
      <c r="I255" s="323">
        <f t="shared" si="272"/>
        <v>0</v>
      </c>
      <c r="J255" s="323">
        <f t="shared" si="272"/>
        <v>0</v>
      </c>
      <c r="K255" s="323">
        <f t="shared" si="272"/>
        <v>0</v>
      </c>
      <c r="L255" s="323">
        <f t="shared" si="272"/>
        <v>0</v>
      </c>
      <c r="M255" s="323">
        <f t="shared" si="272"/>
        <v>0</v>
      </c>
      <c r="N255" s="323">
        <f t="shared" si="272"/>
        <v>0</v>
      </c>
      <c r="O255" s="324">
        <f t="shared" si="272"/>
        <v>0</v>
      </c>
      <c r="P255" s="322">
        <f t="shared" si="272"/>
        <v>0</v>
      </c>
      <c r="Q255" s="322">
        <f t="shared" si="272"/>
        <v>0</v>
      </c>
      <c r="R255" s="323">
        <f t="shared" si="272"/>
        <v>0</v>
      </c>
      <c r="S255" s="323">
        <f t="shared" si="272"/>
        <v>0</v>
      </c>
      <c r="T255" s="323">
        <f t="shared" si="272"/>
        <v>0</v>
      </c>
      <c r="U255" s="323">
        <f t="shared" si="272"/>
        <v>0</v>
      </c>
      <c r="V255" s="323">
        <f t="shared" si="272"/>
        <v>0</v>
      </c>
      <c r="W255" s="323">
        <f t="shared" si="272"/>
        <v>0</v>
      </c>
      <c r="X255" s="323">
        <f t="shared" si="272"/>
        <v>0</v>
      </c>
      <c r="Y255" s="323">
        <f t="shared" si="272"/>
        <v>0</v>
      </c>
      <c r="Z255" s="323">
        <f t="shared" si="272"/>
        <v>0</v>
      </c>
      <c r="AA255" s="323">
        <f t="shared" si="272"/>
        <v>0</v>
      </c>
      <c r="AB255" s="324">
        <f t="shared" si="272"/>
        <v>0</v>
      </c>
      <c r="AC255" s="322">
        <f t="shared" si="272"/>
        <v>0</v>
      </c>
      <c r="AD255" s="322">
        <f t="shared" si="272"/>
        <v>0.87403881119999993</v>
      </c>
      <c r="AE255" s="323">
        <f t="shared" si="272"/>
        <v>1.0776449568000002</v>
      </c>
      <c r="AF255" s="323">
        <f t="shared" si="272"/>
        <v>0.95944468000000016</v>
      </c>
      <c r="AG255" s="323">
        <f t="shared" si="272"/>
        <v>0.6287037404000001</v>
      </c>
      <c r="AH255" s="323">
        <f t="shared" si="272"/>
        <v>1.2088867267999999</v>
      </c>
      <c r="AI255" s="323">
        <f t="shared" si="272"/>
        <v>0.84961326680000004</v>
      </c>
      <c r="AJ255" s="323">
        <f t="shared" si="272"/>
        <v>0.8230551291999999</v>
      </c>
      <c r="AK255" s="323">
        <f t="shared" si="272"/>
        <v>1.3508098933999999</v>
      </c>
      <c r="AL255" s="323">
        <f t="shared" si="272"/>
        <v>1.3823038358000002</v>
      </c>
      <c r="AM255" s="323">
        <f t="shared" si="272"/>
        <v>1.4964423914</v>
      </c>
      <c r="AN255" s="323">
        <f t="shared" si="272"/>
        <v>1.0667226507999998</v>
      </c>
      <c r="AO255" s="324">
        <f t="shared" si="272"/>
        <v>1.2827902137999998</v>
      </c>
      <c r="AP255" s="322">
        <f t="shared" si="272"/>
        <v>0.69741129639999999</v>
      </c>
      <c r="AQ255" s="323">
        <f t="shared" si="272"/>
        <v>1.1283298803999999</v>
      </c>
      <c r="AR255" s="323">
        <f t="shared" si="272"/>
        <v>1.3297095189999999</v>
      </c>
      <c r="AS255" s="323">
        <f t="shared" si="272"/>
        <v>1.0871835882000001</v>
      </c>
      <c r="AT255" s="323">
        <f t="shared" si="272"/>
        <v>1.6594828624</v>
      </c>
      <c r="AU255" s="323">
        <f t="shared" si="272"/>
        <v>1.4676268204</v>
      </c>
      <c r="AV255" s="323">
        <f t="shared" si="272"/>
        <v>1.3540096805999999</v>
      </c>
      <c r="AW255" s="323">
        <f t="shared" si="272"/>
        <v>1.3788728433999999</v>
      </c>
      <c r="AX255" s="323">
        <f t="shared" si="272"/>
        <v>1.2029844861999999</v>
      </c>
      <c r="AY255" s="323">
        <f t="shared" si="272"/>
        <v>1.1557648117999999</v>
      </c>
      <c r="AZ255" s="323">
        <f t="shared" si="272"/>
        <v>1.3942072995999999</v>
      </c>
      <c r="BA255" s="324">
        <f t="shared" si="272"/>
        <v>1.4049737456</v>
      </c>
      <c r="BB255" s="322">
        <f t="shared" si="272"/>
        <v>0.91234810880000006</v>
      </c>
      <c r="BC255" s="323">
        <f t="shared" si="272"/>
        <v>1.1125488476000001</v>
      </c>
      <c r="BD255" s="323">
        <f t="shared" si="272"/>
        <v>1.1985386882</v>
      </c>
      <c r="BE255" s="323">
        <f t="shared" si="272"/>
        <v>1.1754492495999997</v>
      </c>
      <c r="BF255" s="323">
        <f t="shared" si="272"/>
        <v>1.0131006786000001</v>
      </c>
      <c r="BG255" s="323">
        <f t="shared" si="272"/>
        <v>1.0261305654000001</v>
      </c>
      <c r="BH255" s="323">
        <f t="shared" si="272"/>
        <v>1.3152332902000001</v>
      </c>
      <c r="BI255" s="323">
        <f t="shared" si="272"/>
        <v>1.0149636756</v>
      </c>
      <c r="BJ255" s="323">
        <f t="shared" si="272"/>
        <v>1.339915634</v>
      </c>
      <c r="BK255" s="323">
        <f t="shared" si="272"/>
        <v>1.035755658</v>
      </c>
      <c r="BL255" s="323">
        <f t="shared" si="272"/>
        <v>1.0765648891999999</v>
      </c>
      <c r="BM255" s="324">
        <f t="shared" si="272"/>
        <v>1.0352121014</v>
      </c>
      <c r="BN255" s="322">
        <f t="shared" si="272"/>
        <v>13.255761386600001</v>
      </c>
      <c r="BO255" s="322">
        <f t="shared" si="272"/>
        <v>0.93207215759999984</v>
      </c>
      <c r="BP255" s="323">
        <f t="shared" si="272"/>
        <v>1.0276268958000001</v>
      </c>
      <c r="BQ255" s="323">
        <f t="shared" ref="BQ255:CL255" si="273">+BQ257+BQ259</f>
        <v>1.021065833</v>
      </c>
      <c r="BR255" s="323">
        <f t="shared" si="273"/>
        <v>1.0832159299999999</v>
      </c>
      <c r="BS255" s="323">
        <f t="shared" si="273"/>
        <v>1.0044019799999999</v>
      </c>
      <c r="BT255" s="323">
        <f t="shared" si="273"/>
        <v>1.0454988279999999</v>
      </c>
      <c r="BU255" s="323">
        <f t="shared" si="273"/>
        <v>1.04959114</v>
      </c>
      <c r="BV255" s="323">
        <f t="shared" si="273"/>
        <v>0.97754619899999984</v>
      </c>
      <c r="BW255" s="323">
        <f t="shared" si="273"/>
        <v>1.0455416</v>
      </c>
      <c r="BX255" s="323">
        <f t="shared" si="273"/>
        <v>1.0753972979999999</v>
      </c>
      <c r="BY255" s="323">
        <f t="shared" si="273"/>
        <v>0.83387288479999988</v>
      </c>
      <c r="BZ255" s="323">
        <f t="shared" si="273"/>
        <v>0.79664259999999998</v>
      </c>
      <c r="CA255" s="438">
        <f>SUM(BO255:BZ255)</f>
        <v>11.892473346200001</v>
      </c>
      <c r="CB255" s="322">
        <f t="shared" si="273"/>
        <v>0.75260452560000002</v>
      </c>
      <c r="CC255" s="323">
        <f t="shared" si="273"/>
        <v>0.71112752999999995</v>
      </c>
      <c r="CD255" s="323">
        <f t="shared" si="273"/>
        <v>0.90143702000000014</v>
      </c>
      <c r="CE255" s="323">
        <f t="shared" si="273"/>
        <v>0.7447913599999999</v>
      </c>
      <c r="CF255" s="323">
        <f t="shared" si="273"/>
        <v>0.72425132999999997</v>
      </c>
      <c r="CG255" s="323">
        <f t="shared" si="273"/>
        <v>0.90558932680000004</v>
      </c>
      <c r="CH255" s="323">
        <f t="shared" si="273"/>
        <v>0.95631778999999995</v>
      </c>
      <c r="CI255" s="323">
        <f t="shared" si="273"/>
        <v>0.70330887419999988</v>
      </c>
      <c r="CJ255" s="323">
        <f t="shared" si="273"/>
        <v>0.77699208480000004</v>
      </c>
      <c r="CK255" s="323">
        <f t="shared" si="273"/>
        <v>0.95044687999999988</v>
      </c>
      <c r="CL255" s="323">
        <f t="shared" si="273"/>
        <v>0.67757381359999991</v>
      </c>
      <c r="CM255" s="324">
        <f t="shared" ref="CM255:DA255" si="274">+CM257+CM259</f>
        <v>0.62711019999999984</v>
      </c>
      <c r="CN255" s="450">
        <f>SUM(CB255:CM255)</f>
        <v>9.4315507350000001</v>
      </c>
      <c r="CO255" s="323">
        <f t="shared" si="274"/>
        <v>0.36704177000000004</v>
      </c>
      <c r="CP255" s="323">
        <f t="shared" si="274"/>
        <v>0.48289807000000001</v>
      </c>
      <c r="CQ255" s="323">
        <f t="shared" si="274"/>
        <v>0.63317511000000004</v>
      </c>
      <c r="CR255" s="323">
        <f t="shared" si="274"/>
        <v>0.75009468999999995</v>
      </c>
      <c r="CS255" s="323">
        <f t="shared" si="274"/>
        <v>0.68244128000000004</v>
      </c>
      <c r="CT255" s="323">
        <f t="shared" si="274"/>
        <v>0.69781477000000003</v>
      </c>
      <c r="CU255" s="323">
        <f t="shared" si="274"/>
        <v>0.61809274999999997</v>
      </c>
      <c r="CV255" s="323">
        <f t="shared" si="274"/>
        <v>0.61446772999999999</v>
      </c>
      <c r="CW255" s="323">
        <f t="shared" si="274"/>
        <v>0.68033306999999998</v>
      </c>
      <c r="CX255" s="323">
        <f t="shared" si="274"/>
        <v>0.81207299000000011</v>
      </c>
      <c r="CY255" s="323">
        <f t="shared" si="274"/>
        <v>0.45743369100000003</v>
      </c>
      <c r="CZ255" s="323">
        <f t="shared" si="274"/>
        <v>0.54754138000000008</v>
      </c>
      <c r="DA255" s="438">
        <f t="shared" si="274"/>
        <v>0.49108364999999998</v>
      </c>
      <c r="DB255" s="322">
        <f t="shared" ref="DB255:DB262" si="275">SUM($CB255)</f>
        <v>0.75260452560000002</v>
      </c>
      <c r="DC255" s="323">
        <f t="shared" ref="DC255:DC262" si="276">SUM($CO255)</f>
        <v>0.36704177000000004</v>
      </c>
      <c r="DD255" s="324">
        <f t="shared" ref="DD255:DD262" si="277">SUM($DA255)</f>
        <v>0.49108364999999998</v>
      </c>
      <c r="DE255" s="549">
        <f t="shared" ref="DE255" si="278">((DD255/DC255)-1)*100</f>
        <v>33.795031012410369</v>
      </c>
      <c r="DF255" s="269"/>
      <c r="DG255" s="268"/>
      <c r="DH255" s="270"/>
    </row>
    <row r="256" spans="1:112" ht="20.100000000000001" customHeight="1" x14ac:dyDescent="0.25">
      <c r="A256" s="542"/>
      <c r="B256" s="48" t="s">
        <v>162</v>
      </c>
      <c r="C256" s="70"/>
      <c r="D256" s="71"/>
      <c r="E256" s="72"/>
      <c r="F256" s="72"/>
      <c r="G256" s="73"/>
      <c r="H256" s="73"/>
      <c r="I256" s="73"/>
      <c r="J256" s="73"/>
      <c r="K256" s="73"/>
      <c r="L256" s="73"/>
      <c r="M256" s="73"/>
      <c r="N256" s="73"/>
      <c r="O256" s="319"/>
      <c r="P256" s="104"/>
      <c r="Q256" s="140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319"/>
      <c r="AC256" s="73"/>
      <c r="AD256" s="140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319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140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319"/>
      <c r="BN256" s="74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4"/>
      <c r="CB256" s="140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319"/>
      <c r="CN256" s="74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4"/>
      <c r="DB256" s="140"/>
      <c r="DC256" s="73"/>
      <c r="DD256" s="319"/>
      <c r="DE256" s="74"/>
      <c r="DF256" s="269"/>
      <c r="DG256" s="268"/>
      <c r="DH256" s="270"/>
    </row>
    <row r="257" spans="1:132" ht="20.100000000000001" customHeight="1" thickBot="1" x14ac:dyDescent="0.3">
      <c r="A257" s="542"/>
      <c r="B257" s="637" t="s">
        <v>49</v>
      </c>
      <c r="C257" s="638"/>
      <c r="D257" s="46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47">
        <v>0</v>
      </c>
      <c r="P257" s="24">
        <f>SUM(D257:O257)</f>
        <v>0</v>
      </c>
      <c r="Q257" s="46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47">
        <v>0</v>
      </c>
      <c r="AC257" s="24">
        <f>SUM(Q257:AB257)</f>
        <v>0</v>
      </c>
      <c r="AD257" s="46">
        <v>0.64459560999999999</v>
      </c>
      <c r="AE257" s="32">
        <v>0.84254114000000013</v>
      </c>
      <c r="AF257" s="32">
        <v>0.78318211000000015</v>
      </c>
      <c r="AG257" s="32">
        <v>0.49393975000000007</v>
      </c>
      <c r="AH257" s="32">
        <v>0.89569405999999996</v>
      </c>
      <c r="AI257" s="32">
        <v>0.70143451000000001</v>
      </c>
      <c r="AJ257" s="32">
        <v>0.66885687999999988</v>
      </c>
      <c r="AK257" s="32">
        <v>1.14853085</v>
      </c>
      <c r="AL257" s="32">
        <v>1.2233265600000001</v>
      </c>
      <c r="AM257" s="32">
        <v>1.2551831200000001</v>
      </c>
      <c r="AN257" s="32">
        <v>0.93701870999999992</v>
      </c>
      <c r="AO257" s="47">
        <v>1.0979589699999999</v>
      </c>
      <c r="AP257" s="32">
        <v>0.58907310000000002</v>
      </c>
      <c r="AQ257" s="32">
        <v>0.97265836999999999</v>
      </c>
      <c r="AR257" s="32">
        <v>1.1167740899999998</v>
      </c>
      <c r="AS257" s="32">
        <v>0.9920500000000001</v>
      </c>
      <c r="AT257" s="32">
        <v>1.2801602599999999</v>
      </c>
      <c r="AU257" s="32">
        <v>1.14397449</v>
      </c>
      <c r="AV257" s="32">
        <v>1.2589835199999999</v>
      </c>
      <c r="AW257" s="32">
        <v>1.2440107999999999</v>
      </c>
      <c r="AX257" s="32">
        <v>1.0666682599999999</v>
      </c>
      <c r="AY257" s="32">
        <v>1.01486638</v>
      </c>
      <c r="AZ257" s="32">
        <v>1.2204032999999999</v>
      </c>
      <c r="BA257" s="32">
        <v>1.2678117499999999</v>
      </c>
      <c r="BB257" s="46">
        <v>0.77586443000000005</v>
      </c>
      <c r="BC257" s="32">
        <v>0.96921834000000007</v>
      </c>
      <c r="BD257" s="32">
        <v>1.13989001</v>
      </c>
      <c r="BE257" s="32">
        <v>1.1388555399999998</v>
      </c>
      <c r="BF257" s="32">
        <v>0.94039833000000006</v>
      </c>
      <c r="BG257" s="32">
        <v>0.95665324000000007</v>
      </c>
      <c r="BH257" s="32">
        <v>1.2190247400000001</v>
      </c>
      <c r="BI257" s="32">
        <v>0.98276311000000005</v>
      </c>
      <c r="BJ257" s="32">
        <v>1.2093842399999999</v>
      </c>
      <c r="BK257" s="32">
        <v>0.98111369999999998</v>
      </c>
      <c r="BL257" s="32">
        <v>1.0225340199999999</v>
      </c>
      <c r="BM257" s="47">
        <v>0.98850586000000007</v>
      </c>
      <c r="BN257" s="443">
        <f>SUM(BB257:BM257)</f>
        <v>12.324205560000001</v>
      </c>
      <c r="BO257" s="32">
        <v>0.89980161999999986</v>
      </c>
      <c r="BP257" s="32">
        <v>0.9554492</v>
      </c>
      <c r="BQ257" s="32">
        <v>0.96716647</v>
      </c>
      <c r="BR257" s="32">
        <v>0.99954451</v>
      </c>
      <c r="BS257" s="32">
        <v>0.88266441999999989</v>
      </c>
      <c r="BT257" s="32">
        <v>0.96109133000000002</v>
      </c>
      <c r="BU257" s="32">
        <v>0.96559729999999999</v>
      </c>
      <c r="BV257" s="32">
        <v>0.93636801999999986</v>
      </c>
      <c r="BW257" s="32">
        <v>1.00247452</v>
      </c>
      <c r="BX257" s="32">
        <v>1.06020377</v>
      </c>
      <c r="BY257" s="32">
        <v>0.79494114999999987</v>
      </c>
      <c r="BZ257" s="32">
        <v>0.76693880000000003</v>
      </c>
      <c r="CA257" s="443">
        <f>SUM(BO257:BZ257)</f>
        <v>11.192241109999999</v>
      </c>
      <c r="CB257" s="46">
        <v>0.68961971</v>
      </c>
      <c r="CC257" s="32">
        <v>0.70203116999999993</v>
      </c>
      <c r="CD257" s="32">
        <v>0.81766270000000008</v>
      </c>
      <c r="CE257" s="32">
        <v>0.72695535999999994</v>
      </c>
      <c r="CF257" s="32">
        <v>0.71876332999999992</v>
      </c>
      <c r="CG257" s="32">
        <v>0.78074843999999999</v>
      </c>
      <c r="CH257" s="32">
        <v>0.83211062999999996</v>
      </c>
      <c r="CI257" s="32">
        <v>0.67012382999999986</v>
      </c>
      <c r="CJ257" s="32">
        <v>0.76651906000000003</v>
      </c>
      <c r="CK257" s="32">
        <v>0.83332609999999985</v>
      </c>
      <c r="CL257" s="32">
        <v>0.64712048999999994</v>
      </c>
      <c r="CM257" s="47">
        <v>0.56550739999999988</v>
      </c>
      <c r="CN257" s="403">
        <f t="shared" ref="CN257:CN262" si="279">SUM(CB257:CM257)</f>
        <v>8.7504882199999994</v>
      </c>
      <c r="CO257" s="32">
        <v>0.34577577000000004</v>
      </c>
      <c r="CP257" s="32">
        <f>480154.07/1000000</f>
        <v>0.48015406999999999</v>
      </c>
      <c r="CQ257" s="32">
        <f>612595.11/1000000</f>
        <v>0.61259511</v>
      </c>
      <c r="CR257" s="32">
        <f>741862.69/1000000</f>
        <v>0.74186268999999994</v>
      </c>
      <c r="CS257" s="32">
        <f>677639.28/1000000</f>
        <v>0.67763928000000007</v>
      </c>
      <c r="CT257" s="32">
        <f>695413.77/1000000</f>
        <v>0.69541377000000004</v>
      </c>
      <c r="CU257" s="32">
        <f>615074.35/1000000</f>
        <v>0.61507434999999999</v>
      </c>
      <c r="CV257" s="32">
        <f>612958.53/1000000</f>
        <v>0.61295853</v>
      </c>
      <c r="CW257" s="32">
        <f>673816.07/1000000</f>
        <v>0.67381606999999999</v>
      </c>
      <c r="CX257" s="32">
        <f>766776.41/1000000</f>
        <v>0.76677641000000007</v>
      </c>
      <c r="CY257" s="32">
        <f>447010.95/1000000</f>
        <v>0.44701095000000002</v>
      </c>
      <c r="CZ257" s="32">
        <f>535536.38/1000000</f>
        <v>0.53553638000000003</v>
      </c>
      <c r="DA257" s="443">
        <f>486761.85/1000000</f>
        <v>0.48676185</v>
      </c>
      <c r="DB257" s="580">
        <f t="shared" si="275"/>
        <v>0.68961971</v>
      </c>
      <c r="DC257" s="374">
        <f t="shared" si="276"/>
        <v>0.34577577000000004</v>
      </c>
      <c r="DD257" s="399">
        <f t="shared" si="277"/>
        <v>0.48676185</v>
      </c>
      <c r="DE257" s="361">
        <f t="shared" ref="DE257:DE262" si="280">((DD257/DC257)-1)*100</f>
        <v>40.77384601008913</v>
      </c>
      <c r="DF257" s="269"/>
      <c r="DG257" s="268"/>
      <c r="DH257" s="270"/>
    </row>
    <row r="258" spans="1:132" ht="20.100000000000001" customHeight="1" x14ac:dyDescent="0.25">
      <c r="A258" s="542"/>
      <c r="B258" s="28" t="s">
        <v>59</v>
      </c>
      <c r="C258" s="19"/>
      <c r="D258" s="52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76"/>
      <c r="P258" s="80"/>
      <c r="Q258" s="52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76"/>
      <c r="AC258" s="80"/>
      <c r="AD258" s="52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7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52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76"/>
      <c r="BN258" s="449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449"/>
      <c r="CB258" s="52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76"/>
      <c r="CN258" s="449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449"/>
      <c r="DB258" s="557">
        <f t="shared" si="275"/>
        <v>0</v>
      </c>
      <c r="DC258" s="558">
        <f t="shared" si="276"/>
        <v>0</v>
      </c>
      <c r="DD258" s="559">
        <f t="shared" si="277"/>
        <v>0</v>
      </c>
      <c r="DE258" s="362"/>
      <c r="DF258" s="269"/>
      <c r="DG258" s="268"/>
      <c r="DH258" s="270"/>
    </row>
    <row r="259" spans="1:132" ht="20.100000000000001" customHeight="1" thickBot="1" x14ac:dyDescent="0.3">
      <c r="A259" s="542"/>
      <c r="B259" s="637" t="s">
        <v>49</v>
      </c>
      <c r="C259" s="672"/>
      <c r="D259" s="52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76">
        <v>0</v>
      </c>
      <c r="P259" s="24">
        <f>SUM(D259:O259)</f>
        <v>0</v>
      </c>
      <c r="Q259" s="52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76">
        <v>0</v>
      </c>
      <c r="AC259" s="24">
        <f>SUM(Q259:AB259)</f>
        <v>0</v>
      </c>
      <c r="AD259" s="52">
        <v>0.22944320119999997</v>
      </c>
      <c r="AE259" s="26">
        <v>0.2351038168</v>
      </c>
      <c r="AF259" s="26">
        <v>0.17626257000000001</v>
      </c>
      <c r="AG259" s="26">
        <v>0.13476399040000001</v>
      </c>
      <c r="AH259" s="26">
        <v>0.31319266680000002</v>
      </c>
      <c r="AI259" s="26">
        <v>0.14817875680000003</v>
      </c>
      <c r="AJ259" s="26">
        <v>0.1541982492</v>
      </c>
      <c r="AK259" s="26">
        <v>0.2022790434</v>
      </c>
      <c r="AL259" s="26">
        <v>0.15897727580000001</v>
      </c>
      <c r="AM259" s="26">
        <v>0.2412592714</v>
      </c>
      <c r="AN259" s="26">
        <v>0.1297039408</v>
      </c>
      <c r="AO259" s="76">
        <v>0.18483124379999999</v>
      </c>
      <c r="AP259" s="26">
        <v>0.1083381964</v>
      </c>
      <c r="AQ259" s="26">
        <v>0.15567151039999999</v>
      </c>
      <c r="AR259" s="26">
        <v>0.21293542900000001</v>
      </c>
      <c r="AS259" s="26">
        <v>9.5133588200000008E-2</v>
      </c>
      <c r="AT259" s="26">
        <v>0.37932260239999999</v>
      </c>
      <c r="AU259" s="26">
        <v>0.32365233040000002</v>
      </c>
      <c r="AV259" s="26">
        <v>9.5026160600000006E-2</v>
      </c>
      <c r="AW259" s="26">
        <v>0.13486204340000002</v>
      </c>
      <c r="AX259" s="26">
        <v>0.13631622620000003</v>
      </c>
      <c r="AY259" s="26">
        <v>0.1408984318</v>
      </c>
      <c r="AZ259" s="26">
        <v>0.17380399959999998</v>
      </c>
      <c r="BA259" s="26">
        <v>0.13716199560000003</v>
      </c>
      <c r="BB259" s="52">
        <v>0.13648367880000001</v>
      </c>
      <c r="BC259" s="26">
        <v>0.14333050760000002</v>
      </c>
      <c r="BD259" s="26">
        <v>5.8648678199999991E-2</v>
      </c>
      <c r="BE259" s="26">
        <v>3.659370960000001E-2</v>
      </c>
      <c r="BF259" s="26">
        <v>7.2702348600000008E-2</v>
      </c>
      <c r="BG259" s="26">
        <v>6.9477325399999998E-2</v>
      </c>
      <c r="BH259" s="26">
        <v>9.6208550199999993E-2</v>
      </c>
      <c r="BI259" s="26">
        <v>3.2200565600000002E-2</v>
      </c>
      <c r="BJ259" s="26">
        <v>0.13053139400000002</v>
      </c>
      <c r="BK259" s="26">
        <v>5.4641958000000004E-2</v>
      </c>
      <c r="BL259" s="26">
        <v>5.4030869199999998E-2</v>
      </c>
      <c r="BM259" s="76">
        <v>4.6706241400000001E-2</v>
      </c>
      <c r="BN259" s="443">
        <f>SUM(BB259:BM259)</f>
        <v>0.93155582660000003</v>
      </c>
      <c r="BO259" s="26">
        <v>3.2270537600000003E-2</v>
      </c>
      <c r="BP259" s="26">
        <v>7.2177695799999997E-2</v>
      </c>
      <c r="BQ259" s="26">
        <v>5.3899363000000006E-2</v>
      </c>
      <c r="BR259" s="26">
        <v>8.3671419999999996E-2</v>
      </c>
      <c r="BS259" s="26">
        <v>0.12173756000000001</v>
      </c>
      <c r="BT259" s="26">
        <v>8.4407497999999997E-2</v>
      </c>
      <c r="BU259" s="26">
        <v>8.3993840000000014E-2</v>
      </c>
      <c r="BV259" s="26">
        <v>4.1178178999999995E-2</v>
      </c>
      <c r="BW259" s="26">
        <v>4.3067080000000001E-2</v>
      </c>
      <c r="BX259" s="26">
        <v>1.5193528000000001E-2</v>
      </c>
      <c r="BY259" s="26">
        <v>3.8931734800000006E-2</v>
      </c>
      <c r="BZ259" s="26">
        <v>2.9703800000000002E-2</v>
      </c>
      <c r="CA259" s="443">
        <f>SUM(BO259:BZ259)</f>
        <v>0.70023223619999997</v>
      </c>
      <c r="CB259" s="52">
        <v>6.2984815600000008E-2</v>
      </c>
      <c r="CC259" s="26">
        <v>9.0963600000000013E-3</v>
      </c>
      <c r="CD259" s="26">
        <v>8.3774320000000013E-2</v>
      </c>
      <c r="CE259" s="26">
        <v>1.7836000000000001E-2</v>
      </c>
      <c r="CF259" s="26">
        <v>5.4879999999999998E-3</v>
      </c>
      <c r="CG259" s="26">
        <v>0.12484088680000001</v>
      </c>
      <c r="CH259" s="26">
        <v>0.12420716</v>
      </c>
      <c r="CI259" s="26">
        <v>3.3185044200000006E-2</v>
      </c>
      <c r="CJ259" s="26">
        <v>1.0473024800000001E-2</v>
      </c>
      <c r="CK259" s="26">
        <v>0.11712077999999999</v>
      </c>
      <c r="CL259" s="26">
        <v>3.0453323600000002E-2</v>
      </c>
      <c r="CM259" s="76">
        <v>6.1602800000000006E-2</v>
      </c>
      <c r="CN259" s="439">
        <f t="shared" si="279"/>
        <v>0.68106251499999992</v>
      </c>
      <c r="CO259" s="26">
        <v>2.1266E-2</v>
      </c>
      <c r="CP259" s="26">
        <f>2744/1000000</f>
        <v>2.7439999999999999E-3</v>
      </c>
      <c r="CQ259" s="26">
        <f>20580/1000000</f>
        <v>2.0580000000000001E-2</v>
      </c>
      <c r="CR259" s="26">
        <f>8232/1000000</f>
        <v>8.2319999999999997E-3</v>
      </c>
      <c r="CS259" s="26">
        <f>4802/1000000</f>
        <v>4.8019999999999998E-3</v>
      </c>
      <c r="CT259" s="26">
        <f>2401/1000000</f>
        <v>2.4009999999999999E-3</v>
      </c>
      <c r="CU259" s="26">
        <f>3018.4/1000000</f>
        <v>3.0184000000000001E-3</v>
      </c>
      <c r="CV259" s="32">
        <f>1509.2/1000000</f>
        <v>1.5092E-3</v>
      </c>
      <c r="CW259" s="32">
        <f>6517/1000000</f>
        <v>6.5170000000000002E-3</v>
      </c>
      <c r="CX259" s="32">
        <f>45296.58/1000000</f>
        <v>4.5296580000000003E-2</v>
      </c>
      <c r="CY259" s="32">
        <f>10422.741/1000000</f>
        <v>1.0422740999999999E-2</v>
      </c>
      <c r="CZ259" s="32">
        <f>12005/1000000</f>
        <v>1.2005E-2</v>
      </c>
      <c r="DA259" s="443">
        <f>4321.8/1000000</f>
        <v>4.3217999999999998E-3</v>
      </c>
      <c r="DB259" s="580">
        <f t="shared" si="275"/>
        <v>6.2984815600000008E-2</v>
      </c>
      <c r="DC259" s="374">
        <f t="shared" si="276"/>
        <v>2.1266E-2</v>
      </c>
      <c r="DD259" s="399">
        <f t="shared" si="277"/>
        <v>4.3217999999999998E-3</v>
      </c>
      <c r="DE259" s="361">
        <f t="shared" si="280"/>
        <v>-79.677419354838705</v>
      </c>
      <c r="DF259" s="269"/>
      <c r="DG259" s="268"/>
      <c r="DH259" s="270"/>
    </row>
    <row r="260" spans="1:132" ht="20.100000000000001" customHeight="1" thickBot="1" x14ac:dyDescent="0.3">
      <c r="A260" s="542"/>
      <c r="B260" s="328"/>
      <c r="C260" s="325" t="s">
        <v>115</v>
      </c>
      <c r="D260" s="322">
        <f>+D261+D262</f>
        <v>0</v>
      </c>
      <c r="E260" s="323">
        <f t="shared" ref="E260:BP260" si="281">+E261+E262</f>
        <v>0</v>
      </c>
      <c r="F260" s="323">
        <f t="shared" si="281"/>
        <v>0</v>
      </c>
      <c r="G260" s="323">
        <f t="shared" si="281"/>
        <v>0</v>
      </c>
      <c r="H260" s="323">
        <f t="shared" si="281"/>
        <v>0</v>
      </c>
      <c r="I260" s="323">
        <f t="shared" si="281"/>
        <v>0</v>
      </c>
      <c r="J260" s="323">
        <f t="shared" si="281"/>
        <v>0</v>
      </c>
      <c r="K260" s="323">
        <f t="shared" si="281"/>
        <v>0</v>
      </c>
      <c r="L260" s="323">
        <f t="shared" si="281"/>
        <v>0</v>
      </c>
      <c r="M260" s="323">
        <f t="shared" si="281"/>
        <v>0</v>
      </c>
      <c r="N260" s="323">
        <f t="shared" si="281"/>
        <v>0</v>
      </c>
      <c r="O260" s="324">
        <f t="shared" si="281"/>
        <v>0</v>
      </c>
      <c r="P260" s="322">
        <f t="shared" si="281"/>
        <v>0</v>
      </c>
      <c r="Q260" s="322">
        <f t="shared" si="281"/>
        <v>0</v>
      </c>
      <c r="R260" s="323">
        <f t="shared" si="281"/>
        <v>0</v>
      </c>
      <c r="S260" s="323">
        <f t="shared" si="281"/>
        <v>0</v>
      </c>
      <c r="T260" s="323">
        <f t="shared" si="281"/>
        <v>0</v>
      </c>
      <c r="U260" s="323">
        <f t="shared" si="281"/>
        <v>0</v>
      </c>
      <c r="V260" s="323">
        <f t="shared" si="281"/>
        <v>0</v>
      </c>
      <c r="W260" s="323">
        <f t="shared" si="281"/>
        <v>0</v>
      </c>
      <c r="X260" s="323">
        <f t="shared" si="281"/>
        <v>0</v>
      </c>
      <c r="Y260" s="323">
        <f t="shared" si="281"/>
        <v>0</v>
      </c>
      <c r="Z260" s="323">
        <f t="shared" si="281"/>
        <v>0</v>
      </c>
      <c r="AA260" s="323">
        <f t="shared" si="281"/>
        <v>0</v>
      </c>
      <c r="AB260" s="324">
        <f t="shared" si="281"/>
        <v>0</v>
      </c>
      <c r="AC260" s="322">
        <f t="shared" si="281"/>
        <v>0</v>
      </c>
      <c r="AD260" s="322">
        <f t="shared" si="281"/>
        <v>788</v>
      </c>
      <c r="AE260" s="323">
        <f t="shared" si="281"/>
        <v>758</v>
      </c>
      <c r="AF260" s="323">
        <f t="shared" si="281"/>
        <v>806</v>
      </c>
      <c r="AG260" s="323">
        <f t="shared" si="281"/>
        <v>838</v>
      </c>
      <c r="AH260" s="323">
        <f t="shared" si="281"/>
        <v>937</v>
      </c>
      <c r="AI260" s="323">
        <f t="shared" si="281"/>
        <v>837</v>
      </c>
      <c r="AJ260" s="323">
        <f t="shared" si="281"/>
        <v>794</v>
      </c>
      <c r="AK260" s="323">
        <f t="shared" si="281"/>
        <v>872</v>
      </c>
      <c r="AL260" s="323">
        <f t="shared" si="281"/>
        <v>919</v>
      </c>
      <c r="AM260" s="323">
        <f t="shared" si="281"/>
        <v>933</v>
      </c>
      <c r="AN260" s="323">
        <f t="shared" si="281"/>
        <v>834</v>
      </c>
      <c r="AO260" s="324">
        <f t="shared" si="281"/>
        <v>946</v>
      </c>
      <c r="AP260" s="322">
        <f t="shared" si="281"/>
        <v>778</v>
      </c>
      <c r="AQ260" s="323">
        <f t="shared" si="281"/>
        <v>845</v>
      </c>
      <c r="AR260" s="323">
        <f t="shared" si="281"/>
        <v>1081</v>
      </c>
      <c r="AS260" s="323">
        <f t="shared" si="281"/>
        <v>876</v>
      </c>
      <c r="AT260" s="323">
        <f t="shared" si="281"/>
        <v>1163</v>
      </c>
      <c r="AU260" s="323">
        <f t="shared" si="281"/>
        <v>1054</v>
      </c>
      <c r="AV260" s="323">
        <f t="shared" si="281"/>
        <v>1159</v>
      </c>
      <c r="AW260" s="323">
        <f t="shared" si="281"/>
        <v>1115</v>
      </c>
      <c r="AX260" s="323">
        <f t="shared" si="281"/>
        <v>1122</v>
      </c>
      <c r="AY260" s="323">
        <f t="shared" si="281"/>
        <v>1210</v>
      </c>
      <c r="AZ260" s="323">
        <f t="shared" si="281"/>
        <v>1085</v>
      </c>
      <c r="BA260" s="324">
        <f t="shared" si="281"/>
        <v>1067</v>
      </c>
      <c r="BB260" s="322">
        <f t="shared" si="281"/>
        <v>933</v>
      </c>
      <c r="BC260" s="323">
        <f t="shared" si="281"/>
        <v>923</v>
      </c>
      <c r="BD260" s="323">
        <f t="shared" si="281"/>
        <v>1150</v>
      </c>
      <c r="BE260" s="323">
        <f t="shared" si="281"/>
        <v>1224</v>
      </c>
      <c r="BF260" s="323">
        <f t="shared" si="281"/>
        <v>1194</v>
      </c>
      <c r="BG260" s="323">
        <f t="shared" si="281"/>
        <v>1017</v>
      </c>
      <c r="BH260" s="323">
        <f t="shared" si="281"/>
        <v>1029</v>
      </c>
      <c r="BI260" s="323">
        <f t="shared" si="281"/>
        <v>1037</v>
      </c>
      <c r="BJ260" s="323">
        <f t="shared" si="281"/>
        <v>1020</v>
      </c>
      <c r="BK260" s="323">
        <f t="shared" si="281"/>
        <v>1128</v>
      </c>
      <c r="BL260" s="323">
        <f t="shared" si="281"/>
        <v>1016</v>
      </c>
      <c r="BM260" s="324">
        <f t="shared" si="281"/>
        <v>956</v>
      </c>
      <c r="BN260" s="322">
        <f t="shared" si="281"/>
        <v>12627</v>
      </c>
      <c r="BO260" s="322">
        <f t="shared" si="281"/>
        <v>735</v>
      </c>
      <c r="BP260" s="323">
        <f t="shared" si="281"/>
        <v>811</v>
      </c>
      <c r="BQ260" s="323">
        <f t="shared" ref="BQ260:CL260" si="282">+BQ261+BQ262</f>
        <v>728</v>
      </c>
      <c r="BR260" s="323">
        <f t="shared" si="282"/>
        <v>843</v>
      </c>
      <c r="BS260" s="323">
        <f t="shared" si="282"/>
        <v>832</v>
      </c>
      <c r="BT260" s="323">
        <f t="shared" si="282"/>
        <v>754</v>
      </c>
      <c r="BU260" s="323">
        <f t="shared" si="282"/>
        <v>722</v>
      </c>
      <c r="BV260" s="323">
        <f t="shared" si="282"/>
        <v>732</v>
      </c>
      <c r="BW260" s="323">
        <f t="shared" si="282"/>
        <v>771</v>
      </c>
      <c r="BX260" s="323">
        <f t="shared" si="282"/>
        <v>803</v>
      </c>
      <c r="BY260" s="323">
        <f t="shared" si="282"/>
        <v>662</v>
      </c>
      <c r="BZ260" s="323">
        <f t="shared" si="282"/>
        <v>637</v>
      </c>
      <c r="CA260" s="438">
        <f>SUM(BO260:BZ260)</f>
        <v>9030</v>
      </c>
      <c r="CB260" s="322">
        <f t="shared" si="282"/>
        <v>574</v>
      </c>
      <c r="CC260" s="323">
        <f t="shared" si="282"/>
        <v>531</v>
      </c>
      <c r="CD260" s="323">
        <f t="shared" si="282"/>
        <v>716</v>
      </c>
      <c r="CE260" s="323">
        <f t="shared" si="282"/>
        <v>672</v>
      </c>
      <c r="CF260" s="323">
        <f t="shared" si="282"/>
        <v>667</v>
      </c>
      <c r="CG260" s="323">
        <f t="shared" si="282"/>
        <v>606</v>
      </c>
      <c r="CH260" s="323">
        <f t="shared" si="282"/>
        <v>604</v>
      </c>
      <c r="CI260" s="323">
        <f t="shared" si="282"/>
        <v>586</v>
      </c>
      <c r="CJ260" s="323">
        <f t="shared" si="282"/>
        <v>574</v>
      </c>
      <c r="CK260" s="323">
        <f t="shared" si="282"/>
        <v>594</v>
      </c>
      <c r="CL260" s="323">
        <f t="shared" si="282"/>
        <v>473</v>
      </c>
      <c r="CM260" s="324">
        <f t="shared" ref="CM260:DA260" si="283">+CM261+CM262</f>
        <v>496</v>
      </c>
      <c r="CN260" s="450">
        <f>SUM(CB260:CM260)</f>
        <v>7093</v>
      </c>
      <c r="CO260" s="323">
        <f t="shared" si="283"/>
        <v>330</v>
      </c>
      <c r="CP260" s="323">
        <f t="shared" si="283"/>
        <v>384</v>
      </c>
      <c r="CQ260" s="323">
        <f t="shared" si="283"/>
        <v>474</v>
      </c>
      <c r="CR260" s="323">
        <f t="shared" si="283"/>
        <v>507</v>
      </c>
      <c r="CS260" s="323">
        <f t="shared" si="283"/>
        <v>430</v>
      </c>
      <c r="CT260" s="323">
        <f t="shared" si="283"/>
        <v>452</v>
      </c>
      <c r="CU260" s="323">
        <f t="shared" si="283"/>
        <v>460</v>
      </c>
      <c r="CV260" s="323">
        <f t="shared" si="283"/>
        <v>477</v>
      </c>
      <c r="CW260" s="323">
        <f t="shared" si="283"/>
        <v>438</v>
      </c>
      <c r="CX260" s="323">
        <f t="shared" si="283"/>
        <v>465</v>
      </c>
      <c r="CY260" s="323">
        <f t="shared" si="283"/>
        <v>421</v>
      </c>
      <c r="CZ260" s="323">
        <f t="shared" si="283"/>
        <v>423</v>
      </c>
      <c r="DA260" s="438">
        <f t="shared" si="283"/>
        <v>361</v>
      </c>
      <c r="DB260" s="322">
        <f t="shared" si="275"/>
        <v>574</v>
      </c>
      <c r="DC260" s="323">
        <f t="shared" si="276"/>
        <v>330</v>
      </c>
      <c r="DD260" s="324">
        <f t="shared" si="277"/>
        <v>361</v>
      </c>
      <c r="DE260" s="549">
        <f t="shared" si="280"/>
        <v>9.393939393939398</v>
      </c>
      <c r="DF260" s="269"/>
      <c r="DG260" s="268"/>
      <c r="DH260" s="270"/>
    </row>
    <row r="261" spans="1:132" ht="20.100000000000001" customHeight="1" thickBot="1" x14ac:dyDescent="0.3">
      <c r="A261" s="542"/>
      <c r="B261" s="670" t="s">
        <v>41</v>
      </c>
      <c r="C261" s="671"/>
      <c r="D261" s="157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158">
        <v>0</v>
      </c>
      <c r="P261" s="372">
        <f>+SUM(D261:O261)</f>
        <v>0</v>
      </c>
      <c r="Q261" s="157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158">
        <v>0</v>
      </c>
      <c r="AC261" s="372">
        <v>0</v>
      </c>
      <c r="AD261" s="157">
        <v>724</v>
      </c>
      <c r="AE261" s="33">
        <v>705</v>
      </c>
      <c r="AF261" s="33">
        <v>746</v>
      </c>
      <c r="AG261" s="33">
        <v>785</v>
      </c>
      <c r="AH261" s="33">
        <v>870</v>
      </c>
      <c r="AI261" s="33">
        <v>788</v>
      </c>
      <c r="AJ261" s="33">
        <v>738</v>
      </c>
      <c r="AK261" s="33">
        <v>819</v>
      </c>
      <c r="AL261" s="33">
        <v>873</v>
      </c>
      <c r="AM261" s="33">
        <v>889</v>
      </c>
      <c r="AN261" s="33">
        <v>785</v>
      </c>
      <c r="AO261" s="158">
        <v>902</v>
      </c>
      <c r="AP261" s="33">
        <v>742</v>
      </c>
      <c r="AQ261" s="33">
        <v>804</v>
      </c>
      <c r="AR261" s="33">
        <v>1032</v>
      </c>
      <c r="AS261" s="33">
        <v>849</v>
      </c>
      <c r="AT261" s="33">
        <v>1118</v>
      </c>
      <c r="AU261" s="33">
        <v>1008</v>
      </c>
      <c r="AV261" s="33">
        <v>1130</v>
      </c>
      <c r="AW261" s="33">
        <v>1078</v>
      </c>
      <c r="AX261" s="33">
        <v>1086</v>
      </c>
      <c r="AY261" s="33">
        <v>1179</v>
      </c>
      <c r="AZ261" s="33">
        <v>1063</v>
      </c>
      <c r="BA261" s="33">
        <v>1038</v>
      </c>
      <c r="BB261" s="157">
        <v>901</v>
      </c>
      <c r="BC261" s="33">
        <v>894</v>
      </c>
      <c r="BD261" s="33">
        <v>1126</v>
      </c>
      <c r="BE261" s="33">
        <v>1201</v>
      </c>
      <c r="BF261" s="33">
        <v>1169</v>
      </c>
      <c r="BG261" s="33">
        <v>1002</v>
      </c>
      <c r="BH261" s="33">
        <v>1006</v>
      </c>
      <c r="BI261" s="33">
        <v>1019</v>
      </c>
      <c r="BJ261" s="33">
        <v>1000</v>
      </c>
      <c r="BK261" s="33">
        <v>1109</v>
      </c>
      <c r="BL261" s="33">
        <v>993</v>
      </c>
      <c r="BM261" s="158">
        <v>942</v>
      </c>
      <c r="BN261" s="33">
        <f>SUM(BB261:BM261)</f>
        <v>12362</v>
      </c>
      <c r="BO261" s="157">
        <v>724</v>
      </c>
      <c r="BP261" s="33">
        <v>790</v>
      </c>
      <c r="BQ261" s="33">
        <v>713</v>
      </c>
      <c r="BR261" s="33">
        <v>830</v>
      </c>
      <c r="BS261" s="33">
        <v>813</v>
      </c>
      <c r="BT261" s="33">
        <v>742</v>
      </c>
      <c r="BU261" s="33">
        <v>712</v>
      </c>
      <c r="BV261" s="33">
        <v>720</v>
      </c>
      <c r="BW261" s="33">
        <v>759</v>
      </c>
      <c r="BX261" s="33">
        <v>792</v>
      </c>
      <c r="BY261" s="33">
        <v>651</v>
      </c>
      <c r="BZ261" s="33">
        <v>630</v>
      </c>
      <c r="CA261" s="453">
        <f>SUM(BO261:BZ261)</f>
        <v>8876</v>
      </c>
      <c r="CB261" s="157">
        <v>559</v>
      </c>
      <c r="CC261" s="33">
        <v>525</v>
      </c>
      <c r="CD261" s="33">
        <v>708</v>
      </c>
      <c r="CE261" s="33">
        <v>669</v>
      </c>
      <c r="CF261" s="33">
        <v>665</v>
      </c>
      <c r="CG261" s="33">
        <v>597</v>
      </c>
      <c r="CH261" s="33">
        <v>597</v>
      </c>
      <c r="CI261" s="33">
        <v>579</v>
      </c>
      <c r="CJ261" s="33">
        <v>569</v>
      </c>
      <c r="CK261" s="33">
        <v>582</v>
      </c>
      <c r="CL261" s="33">
        <v>464</v>
      </c>
      <c r="CM261" s="158">
        <v>492</v>
      </c>
      <c r="CN261" s="363">
        <f t="shared" si="279"/>
        <v>7006</v>
      </c>
      <c r="CO261" s="33">
        <v>323</v>
      </c>
      <c r="CP261" s="33">
        <v>382</v>
      </c>
      <c r="CQ261" s="33">
        <v>471</v>
      </c>
      <c r="CR261" s="33">
        <v>505</v>
      </c>
      <c r="CS261" s="33">
        <v>427</v>
      </c>
      <c r="CT261" s="33">
        <v>449</v>
      </c>
      <c r="CU261" s="33">
        <v>457</v>
      </c>
      <c r="CV261" s="33">
        <v>474</v>
      </c>
      <c r="CW261" s="33">
        <v>435</v>
      </c>
      <c r="CX261" s="33">
        <v>458</v>
      </c>
      <c r="CY261" s="33">
        <v>416</v>
      </c>
      <c r="CZ261" s="33">
        <v>418</v>
      </c>
      <c r="DA261" s="453">
        <v>358</v>
      </c>
      <c r="DB261" s="139">
        <f t="shared" si="275"/>
        <v>559</v>
      </c>
      <c r="DC261" s="372">
        <f t="shared" si="276"/>
        <v>323</v>
      </c>
      <c r="DD261" s="373">
        <f t="shared" si="277"/>
        <v>358</v>
      </c>
      <c r="DE261" s="368">
        <f t="shared" si="280"/>
        <v>10.83591331269349</v>
      </c>
      <c r="DF261" s="269"/>
      <c r="DG261" s="268"/>
      <c r="DH261" s="270"/>
    </row>
    <row r="262" spans="1:132" ht="20.100000000000001" customHeight="1" thickBot="1" x14ac:dyDescent="0.3">
      <c r="A262" s="542"/>
      <c r="B262" s="552" t="s">
        <v>39</v>
      </c>
      <c r="C262" s="553"/>
      <c r="D262" s="157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158">
        <v>0</v>
      </c>
      <c r="P262" s="372">
        <f>+SUM(D262:O262)</f>
        <v>0</v>
      </c>
      <c r="Q262" s="157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158">
        <v>0</v>
      </c>
      <c r="AC262" s="372">
        <v>0</v>
      </c>
      <c r="AD262" s="157">
        <v>64</v>
      </c>
      <c r="AE262" s="33">
        <v>53</v>
      </c>
      <c r="AF262" s="33">
        <v>60</v>
      </c>
      <c r="AG262" s="33">
        <v>53</v>
      </c>
      <c r="AH262" s="33">
        <v>67</v>
      </c>
      <c r="AI262" s="33">
        <v>49</v>
      </c>
      <c r="AJ262" s="33">
        <v>56</v>
      </c>
      <c r="AK262" s="33">
        <v>53</v>
      </c>
      <c r="AL262" s="33">
        <v>46</v>
      </c>
      <c r="AM262" s="33">
        <v>44</v>
      </c>
      <c r="AN262" s="33">
        <v>49</v>
      </c>
      <c r="AO262" s="158">
        <v>44</v>
      </c>
      <c r="AP262" s="33">
        <v>36</v>
      </c>
      <c r="AQ262" s="33">
        <v>41</v>
      </c>
      <c r="AR262" s="33">
        <v>49</v>
      </c>
      <c r="AS262" s="33">
        <v>27</v>
      </c>
      <c r="AT262" s="33">
        <v>45</v>
      </c>
      <c r="AU262" s="33">
        <v>46</v>
      </c>
      <c r="AV262" s="33">
        <v>29</v>
      </c>
      <c r="AW262" s="33">
        <v>37</v>
      </c>
      <c r="AX262" s="33">
        <v>36</v>
      </c>
      <c r="AY262" s="33">
        <v>31</v>
      </c>
      <c r="AZ262" s="33">
        <v>22</v>
      </c>
      <c r="BA262" s="33">
        <v>29</v>
      </c>
      <c r="BB262" s="157">
        <v>32</v>
      </c>
      <c r="BC262" s="33">
        <v>29</v>
      </c>
      <c r="BD262" s="33">
        <v>24</v>
      </c>
      <c r="BE262" s="33">
        <v>23</v>
      </c>
      <c r="BF262" s="33">
        <v>25</v>
      </c>
      <c r="BG262" s="33">
        <v>15</v>
      </c>
      <c r="BH262" s="33">
        <v>23</v>
      </c>
      <c r="BI262" s="33">
        <v>18</v>
      </c>
      <c r="BJ262" s="33">
        <v>20</v>
      </c>
      <c r="BK262" s="33">
        <v>19</v>
      </c>
      <c r="BL262" s="33">
        <v>23</v>
      </c>
      <c r="BM262" s="158">
        <v>14</v>
      </c>
      <c r="BN262" s="33">
        <f>SUM(BB262:BM262)</f>
        <v>265</v>
      </c>
      <c r="BO262" s="157">
        <v>11</v>
      </c>
      <c r="BP262" s="33">
        <v>21</v>
      </c>
      <c r="BQ262" s="33">
        <v>15</v>
      </c>
      <c r="BR262" s="33">
        <v>13</v>
      </c>
      <c r="BS262" s="33">
        <v>19</v>
      </c>
      <c r="BT262" s="33">
        <v>12</v>
      </c>
      <c r="BU262" s="33">
        <v>10</v>
      </c>
      <c r="BV262" s="33">
        <v>12</v>
      </c>
      <c r="BW262" s="33">
        <v>12</v>
      </c>
      <c r="BX262" s="33">
        <v>11</v>
      </c>
      <c r="BY262" s="33">
        <v>11</v>
      </c>
      <c r="BZ262" s="33">
        <v>7</v>
      </c>
      <c r="CA262" s="453">
        <f>SUM(BO262:BZ262)</f>
        <v>154</v>
      </c>
      <c r="CB262" s="157">
        <v>15</v>
      </c>
      <c r="CC262" s="33">
        <v>6</v>
      </c>
      <c r="CD262" s="33">
        <v>8</v>
      </c>
      <c r="CE262" s="33">
        <v>3</v>
      </c>
      <c r="CF262" s="33">
        <v>2</v>
      </c>
      <c r="CG262" s="33">
        <v>9</v>
      </c>
      <c r="CH262" s="33">
        <v>7</v>
      </c>
      <c r="CI262" s="33">
        <v>7</v>
      </c>
      <c r="CJ262" s="33">
        <v>5</v>
      </c>
      <c r="CK262" s="33">
        <v>12</v>
      </c>
      <c r="CL262" s="33">
        <v>9</v>
      </c>
      <c r="CM262" s="158">
        <v>4</v>
      </c>
      <c r="CN262" s="403">
        <f t="shared" si="279"/>
        <v>87</v>
      </c>
      <c r="CO262" s="33">
        <v>7</v>
      </c>
      <c r="CP262" s="33">
        <v>2</v>
      </c>
      <c r="CQ262" s="33">
        <v>3</v>
      </c>
      <c r="CR262" s="33">
        <v>2</v>
      </c>
      <c r="CS262" s="33">
        <v>3</v>
      </c>
      <c r="CT262" s="33">
        <v>3</v>
      </c>
      <c r="CU262" s="33">
        <v>3</v>
      </c>
      <c r="CV262" s="33">
        <v>3</v>
      </c>
      <c r="CW262" s="33">
        <v>3</v>
      </c>
      <c r="CX262" s="33">
        <v>7</v>
      </c>
      <c r="CY262" s="33">
        <v>5</v>
      </c>
      <c r="CZ262" s="33">
        <v>5</v>
      </c>
      <c r="DA262" s="453">
        <v>3</v>
      </c>
      <c r="DB262" s="139">
        <f t="shared" si="275"/>
        <v>15</v>
      </c>
      <c r="DC262" s="372">
        <f t="shared" si="276"/>
        <v>7</v>
      </c>
      <c r="DD262" s="373">
        <f t="shared" si="277"/>
        <v>3</v>
      </c>
      <c r="DE262" s="368">
        <f t="shared" si="280"/>
        <v>-57.142857142857139</v>
      </c>
      <c r="DF262" s="269"/>
      <c r="DG262" s="268"/>
      <c r="DH262" s="270"/>
    </row>
    <row r="263" spans="1:132" ht="20.100000000000001" customHeight="1" x14ac:dyDescent="0.25">
      <c r="A263" s="542"/>
      <c r="B263" s="537" t="s">
        <v>199</v>
      </c>
      <c r="C263" s="55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11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11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111"/>
      <c r="DC263" s="111"/>
      <c r="DD263" s="111"/>
      <c r="DE263" s="538"/>
      <c r="DF263" s="269"/>
      <c r="DG263" s="268"/>
      <c r="DH263" s="270"/>
    </row>
    <row r="264" spans="1:132" ht="20.100000000000001" customHeight="1" x14ac:dyDescent="0.25">
      <c r="A264" s="542"/>
      <c r="B264" s="352"/>
      <c r="C264" s="46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80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80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80"/>
      <c r="DC264" s="80"/>
      <c r="DD264" s="80"/>
      <c r="DE264" s="536"/>
      <c r="DF264" s="269"/>
      <c r="DG264" s="268"/>
      <c r="DH264" s="270"/>
    </row>
    <row r="265" spans="1:132" ht="20.100000000000001" customHeight="1" thickBot="1" x14ac:dyDescent="0.3">
      <c r="A265" s="542"/>
      <c r="B265" s="165" t="s">
        <v>192</v>
      </c>
      <c r="C265" s="166"/>
      <c r="D265" s="166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400"/>
      <c r="AT265" s="400"/>
      <c r="AU265" s="400"/>
      <c r="AV265" s="400"/>
      <c r="AW265" s="400"/>
      <c r="AX265" s="400"/>
      <c r="AY265" s="400"/>
      <c r="AZ265" s="400"/>
      <c r="BA265" s="400"/>
      <c r="BB265" s="400"/>
      <c r="BC265" s="400"/>
      <c r="BD265" s="400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400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400"/>
      <c r="CD265" s="73"/>
      <c r="CE265" s="73"/>
      <c r="CF265" s="73"/>
      <c r="CG265" s="73"/>
      <c r="CH265" s="73"/>
      <c r="CI265" s="73"/>
      <c r="CJ265" s="73"/>
      <c r="CK265" s="73"/>
      <c r="CL265" s="400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81"/>
      <c r="DD265" s="81"/>
      <c r="DE265" s="81"/>
      <c r="DG265" s="268"/>
      <c r="DH265" s="270"/>
    </row>
    <row r="266" spans="1:132" ht="17.25" customHeight="1" x14ac:dyDescent="0.25">
      <c r="A266" s="542"/>
      <c r="B266" s="131"/>
      <c r="C266" s="167"/>
      <c r="D266" s="660"/>
      <c r="E266" s="661"/>
      <c r="F266" s="661"/>
      <c r="G266" s="661"/>
      <c r="H266" s="661"/>
      <c r="I266" s="661"/>
      <c r="J266" s="661"/>
      <c r="K266" s="661"/>
      <c r="L266" s="661"/>
      <c r="M266" s="661"/>
      <c r="N266" s="661"/>
      <c r="O266" s="661"/>
      <c r="P266" s="655" t="s">
        <v>76</v>
      </c>
      <c r="Q266" s="657"/>
      <c r="R266" s="658"/>
      <c r="S266" s="658"/>
      <c r="T266" s="658"/>
      <c r="U266" s="658"/>
      <c r="V266" s="658"/>
      <c r="W266" s="658"/>
      <c r="X266" s="658"/>
      <c r="Y266" s="658"/>
      <c r="Z266" s="658"/>
      <c r="AA266" s="658"/>
      <c r="AB266" s="659"/>
      <c r="AC266" s="655" t="s">
        <v>75</v>
      </c>
      <c r="AD266" s="264"/>
      <c r="AE266" s="264"/>
      <c r="AF266" s="264"/>
      <c r="AG266" s="264"/>
      <c r="AH266" s="264"/>
      <c r="AI266" s="264"/>
      <c r="AJ266" s="264"/>
      <c r="AK266" s="264"/>
      <c r="AL266" s="264"/>
      <c r="AM266" s="264"/>
      <c r="AN266" s="264"/>
      <c r="AO266" s="264"/>
      <c r="AP266" s="263"/>
      <c r="AQ266" s="264"/>
      <c r="AR266" s="264"/>
      <c r="AS266" s="264"/>
      <c r="AT266" s="264"/>
      <c r="AU266" s="264"/>
      <c r="AV266" s="264"/>
      <c r="AW266" s="264"/>
      <c r="AX266" s="264"/>
      <c r="AY266" s="264"/>
      <c r="AZ266" s="264"/>
      <c r="BA266" s="412"/>
      <c r="BB266" s="264"/>
      <c r="BC266" s="264"/>
      <c r="BD266" s="264"/>
      <c r="BE266" s="264"/>
      <c r="BF266" s="264"/>
      <c r="BG266" s="264"/>
      <c r="BH266" s="264"/>
      <c r="BI266" s="264"/>
      <c r="BJ266" s="264"/>
      <c r="BK266" s="264"/>
      <c r="BL266" s="264"/>
      <c r="BM266" s="264"/>
      <c r="BN266" s="676" t="s">
        <v>168</v>
      </c>
      <c r="BO266" s="263"/>
      <c r="BP266" s="264"/>
      <c r="BQ266" s="264"/>
      <c r="BR266" s="264"/>
      <c r="BS266" s="264"/>
      <c r="BT266" s="264"/>
      <c r="BU266" s="264"/>
      <c r="BV266" s="264"/>
      <c r="BW266" s="387"/>
      <c r="BX266" s="387"/>
      <c r="BY266" s="387"/>
      <c r="BZ266" s="387"/>
      <c r="CA266" s="572"/>
      <c r="CB266" s="590"/>
      <c r="CC266" s="387"/>
      <c r="CD266" s="387"/>
      <c r="CE266" s="387"/>
      <c r="CF266" s="387"/>
      <c r="CG266" s="387"/>
      <c r="CH266" s="387"/>
      <c r="CI266" s="387"/>
      <c r="CJ266" s="387"/>
      <c r="CK266" s="387"/>
      <c r="CL266" s="387"/>
      <c r="CM266" s="376"/>
      <c r="CN266" s="387"/>
      <c r="CO266" s="590"/>
      <c r="CP266" s="387"/>
      <c r="CQ266" s="387"/>
      <c r="CR266" s="387"/>
      <c r="CS266" s="387"/>
      <c r="CT266" s="387"/>
      <c r="CU266" s="387"/>
      <c r="CV266" s="387"/>
      <c r="CW266" s="387"/>
      <c r="CX266" s="387"/>
      <c r="CY266" s="387"/>
      <c r="CZ266" s="376"/>
      <c r="DA266" s="572"/>
      <c r="DB266" s="555"/>
      <c r="DC266" s="81"/>
      <c r="DD266" s="81"/>
      <c r="DE266" s="81"/>
      <c r="DG266" s="270"/>
      <c r="DH266" s="270"/>
    </row>
    <row r="267" spans="1:132" s="40" customFormat="1" ht="20.100000000000001" customHeight="1" thickBot="1" x14ac:dyDescent="0.3">
      <c r="A267" s="542"/>
      <c r="B267" s="680" t="s">
        <v>47</v>
      </c>
      <c r="C267" s="681"/>
      <c r="D267" s="132" t="s">
        <v>2</v>
      </c>
      <c r="E267" s="133" t="s">
        <v>3</v>
      </c>
      <c r="F267" s="133" t="s">
        <v>4</v>
      </c>
      <c r="G267" s="133" t="s">
        <v>5</v>
      </c>
      <c r="H267" s="133" t="s">
        <v>6</v>
      </c>
      <c r="I267" s="133" t="s">
        <v>7</v>
      </c>
      <c r="J267" s="133" t="s">
        <v>43</v>
      </c>
      <c r="K267" s="133" t="s">
        <v>44</v>
      </c>
      <c r="L267" s="133" t="s">
        <v>45</v>
      </c>
      <c r="M267" s="133" t="s">
        <v>65</v>
      </c>
      <c r="N267" s="133" t="s">
        <v>66</v>
      </c>
      <c r="O267" s="133" t="s">
        <v>67</v>
      </c>
      <c r="P267" s="656"/>
      <c r="Q267" s="265" t="s">
        <v>2</v>
      </c>
      <c r="R267" s="266" t="s">
        <v>3</v>
      </c>
      <c r="S267" s="266" t="s">
        <v>4</v>
      </c>
      <c r="T267" s="266" t="s">
        <v>5</v>
      </c>
      <c r="U267" s="266" t="s">
        <v>6</v>
      </c>
      <c r="V267" s="266" t="s">
        <v>7</v>
      </c>
      <c r="W267" s="266" t="s">
        <v>43</v>
      </c>
      <c r="X267" s="266" t="s">
        <v>44</v>
      </c>
      <c r="Y267" s="266" t="s">
        <v>45</v>
      </c>
      <c r="Z267" s="266" t="s">
        <v>65</v>
      </c>
      <c r="AA267" s="266" t="s">
        <v>66</v>
      </c>
      <c r="AB267" s="413" t="s">
        <v>67</v>
      </c>
      <c r="AC267" s="656"/>
      <c r="AD267" s="266" t="s">
        <v>2</v>
      </c>
      <c r="AE267" s="266" t="s">
        <v>3</v>
      </c>
      <c r="AF267" s="266" t="s">
        <v>4</v>
      </c>
      <c r="AG267" s="266" t="s">
        <v>5</v>
      </c>
      <c r="AH267" s="266" t="s">
        <v>6</v>
      </c>
      <c r="AI267" s="266" t="s">
        <v>7</v>
      </c>
      <c r="AJ267" s="266" t="s">
        <v>43</v>
      </c>
      <c r="AK267" s="266" t="s">
        <v>44</v>
      </c>
      <c r="AL267" s="266" t="s">
        <v>45</v>
      </c>
      <c r="AM267" s="266" t="s">
        <v>65</v>
      </c>
      <c r="AN267" s="266" t="s">
        <v>66</v>
      </c>
      <c r="AO267" s="266" t="s">
        <v>67</v>
      </c>
      <c r="AP267" s="265" t="s">
        <v>2</v>
      </c>
      <c r="AQ267" s="266" t="s">
        <v>3</v>
      </c>
      <c r="AR267" s="266" t="s">
        <v>4</v>
      </c>
      <c r="AS267" s="266" t="s">
        <v>5</v>
      </c>
      <c r="AT267" s="266" t="s">
        <v>6</v>
      </c>
      <c r="AU267" s="266" t="s">
        <v>7</v>
      </c>
      <c r="AV267" s="266" t="s">
        <v>43</v>
      </c>
      <c r="AW267" s="266" t="s">
        <v>44</v>
      </c>
      <c r="AX267" s="266" t="s">
        <v>45</v>
      </c>
      <c r="AY267" s="266" t="s">
        <v>65</v>
      </c>
      <c r="AZ267" s="266" t="s">
        <v>66</v>
      </c>
      <c r="BA267" s="413" t="s">
        <v>67</v>
      </c>
      <c r="BB267" s="266" t="s">
        <v>2</v>
      </c>
      <c r="BC267" s="266" t="s">
        <v>3</v>
      </c>
      <c r="BD267" s="266" t="s">
        <v>4</v>
      </c>
      <c r="BE267" s="266" t="s">
        <v>5</v>
      </c>
      <c r="BF267" s="266" t="s">
        <v>6</v>
      </c>
      <c r="BG267" s="266" t="s">
        <v>7</v>
      </c>
      <c r="BH267" s="266" t="s">
        <v>43</v>
      </c>
      <c r="BI267" s="266" t="s">
        <v>44</v>
      </c>
      <c r="BJ267" s="266" t="s">
        <v>45</v>
      </c>
      <c r="BK267" s="266" t="s">
        <v>65</v>
      </c>
      <c r="BL267" s="266" t="s">
        <v>66</v>
      </c>
      <c r="BM267" s="266" t="s">
        <v>67</v>
      </c>
      <c r="BN267" s="677"/>
      <c r="BO267" s="265" t="s">
        <v>2</v>
      </c>
      <c r="BP267" s="266" t="s">
        <v>3</v>
      </c>
      <c r="BQ267" s="266" t="s">
        <v>4</v>
      </c>
      <c r="BR267" s="266" t="s">
        <v>5</v>
      </c>
      <c r="BS267" s="266" t="s">
        <v>6</v>
      </c>
      <c r="BT267" s="266" t="s">
        <v>7</v>
      </c>
      <c r="BU267" s="266" t="s">
        <v>43</v>
      </c>
      <c r="BV267" s="266" t="s">
        <v>44</v>
      </c>
      <c r="BW267" s="388" t="s">
        <v>45</v>
      </c>
      <c r="BX267" s="388" t="s">
        <v>65</v>
      </c>
      <c r="BY267" s="388" t="s">
        <v>66</v>
      </c>
      <c r="BZ267" s="388" t="s">
        <v>67</v>
      </c>
      <c r="CA267" s="573" t="s">
        <v>200</v>
      </c>
      <c r="CB267" s="591" t="s">
        <v>2</v>
      </c>
      <c r="CC267" s="388" t="s">
        <v>3</v>
      </c>
      <c r="CD267" s="388" t="s">
        <v>4</v>
      </c>
      <c r="CE267" s="388" t="s">
        <v>5</v>
      </c>
      <c r="CF267" s="388" t="s">
        <v>6</v>
      </c>
      <c r="CG267" s="388" t="s">
        <v>7</v>
      </c>
      <c r="CH267" s="388" t="str">
        <f>+CH11</f>
        <v>Jul</v>
      </c>
      <c r="CI267" s="388" t="str">
        <f>+CI11</f>
        <v>Ago</v>
      </c>
      <c r="CJ267" s="388" t="str">
        <f>+CJ11</f>
        <v>Sep</v>
      </c>
      <c r="CK267" s="388" t="s">
        <v>65</v>
      </c>
      <c r="CL267" s="388" t="s">
        <v>66</v>
      </c>
      <c r="CM267" s="377" t="s">
        <v>67</v>
      </c>
      <c r="CN267" s="388" t="s">
        <v>220</v>
      </c>
      <c r="CO267" s="591" t="s">
        <v>2</v>
      </c>
      <c r="CP267" s="388" t="s">
        <v>3</v>
      </c>
      <c r="CQ267" s="388" t="s">
        <v>4</v>
      </c>
      <c r="CR267" s="388" t="s">
        <v>5</v>
      </c>
      <c r="CS267" s="388" t="s">
        <v>6</v>
      </c>
      <c r="CT267" s="388" t="s">
        <v>7</v>
      </c>
      <c r="CU267" s="388" t="s">
        <v>43</v>
      </c>
      <c r="CV267" s="388" t="s">
        <v>44</v>
      </c>
      <c r="CW267" s="388" t="s">
        <v>45</v>
      </c>
      <c r="CX267" s="388" t="s">
        <v>65</v>
      </c>
      <c r="CY267" s="388" t="s">
        <v>66</v>
      </c>
      <c r="CZ267" s="377" t="s">
        <v>67</v>
      </c>
      <c r="DA267" s="573" t="s">
        <v>2</v>
      </c>
      <c r="DB267" s="555"/>
      <c r="DC267" s="146"/>
      <c r="DD267" s="146"/>
      <c r="DE267" s="146"/>
      <c r="DF267" s="237"/>
      <c r="DG267" s="237"/>
      <c r="DH267" s="270"/>
      <c r="DI267" s="237"/>
      <c r="DJ267" s="237"/>
      <c r="DK267" s="212"/>
      <c r="DL267" s="222"/>
      <c r="DM267" s="222"/>
      <c r="DN267" s="212"/>
      <c r="DO267" s="212"/>
      <c r="DP267" s="212"/>
      <c r="DQ267" s="212"/>
      <c r="DR267" s="212"/>
      <c r="DS267" s="212"/>
      <c r="DT267" s="212"/>
      <c r="DU267" s="212"/>
      <c r="DV267" s="212"/>
      <c r="DW267" s="212"/>
      <c r="DX267" s="212"/>
      <c r="DY267" s="212"/>
      <c r="DZ267" s="212"/>
      <c r="EA267" s="212"/>
      <c r="EB267" s="212"/>
    </row>
    <row r="268" spans="1:132" s="43" customFormat="1" ht="20.100000000000001" customHeight="1" x14ac:dyDescent="0.25">
      <c r="A268" s="542"/>
      <c r="B268" s="48" t="s">
        <v>52</v>
      </c>
      <c r="C268" s="70"/>
      <c r="D268" s="401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  <c r="P268" s="118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118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6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69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69"/>
      <c r="BO268" s="69"/>
      <c r="BP268" s="30"/>
      <c r="BQ268" s="30"/>
      <c r="BR268" s="30"/>
      <c r="BS268" s="30"/>
      <c r="BT268" s="30"/>
      <c r="BU268" s="30"/>
      <c r="BV268" s="30"/>
      <c r="BW268" s="111"/>
      <c r="BX268" s="111"/>
      <c r="BY268" s="111"/>
      <c r="BZ268" s="111"/>
      <c r="CA268" s="574"/>
      <c r="CB268" s="554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248"/>
      <c r="CN268" s="111"/>
      <c r="CO268" s="554"/>
      <c r="CP268" s="111"/>
      <c r="CQ268" s="111"/>
      <c r="CR268" s="111"/>
      <c r="CS268" s="111"/>
      <c r="CT268" s="80"/>
      <c r="CU268" s="80"/>
      <c r="CV268" s="80"/>
      <c r="CW268" s="80"/>
      <c r="CX268" s="80"/>
      <c r="CY268" s="80"/>
      <c r="CZ268" s="27"/>
      <c r="DA268" s="25"/>
      <c r="DB268" s="555"/>
      <c r="DC268" s="147"/>
      <c r="DD268" s="147"/>
      <c r="DE268" s="147"/>
      <c r="DF268" s="238"/>
      <c r="DG268" s="238"/>
      <c r="DH268" s="270"/>
      <c r="DI268" s="238"/>
      <c r="DJ268" s="238"/>
      <c r="DK268" s="213"/>
      <c r="DL268" s="223"/>
      <c r="DM268" s="223"/>
      <c r="DN268" s="213"/>
      <c r="DO268" s="213"/>
      <c r="DP268" s="213"/>
      <c r="DQ268" s="213"/>
      <c r="DR268" s="213"/>
      <c r="DS268" s="213"/>
      <c r="DT268" s="213"/>
      <c r="DU268" s="213"/>
      <c r="DV268" s="213"/>
      <c r="DW268" s="213"/>
      <c r="DX268" s="213"/>
      <c r="DY268" s="213"/>
      <c r="DZ268" s="213"/>
      <c r="EA268" s="213"/>
      <c r="EB268" s="213"/>
    </row>
    <row r="269" spans="1:132" ht="20.100000000000001" customHeight="1" thickBot="1" x14ac:dyDescent="0.25">
      <c r="A269" s="542"/>
      <c r="B269" s="637" t="s">
        <v>62</v>
      </c>
      <c r="C269" s="638"/>
      <c r="D269" s="245">
        <f>+(D209+D230+D237+D248+D257)/(D219+D234+D242+D251+D261)*1000000</f>
        <v>6994.0144640152284</v>
      </c>
      <c r="E269" s="246">
        <f t="shared" ref="E269:BP269" si="284">+(E209+E230+E237+E248+E255)/(E219+E234+E242+E251+E260)*1000000</f>
        <v>6700.0286369800979</v>
      </c>
      <c r="F269" s="246">
        <f t="shared" si="284"/>
        <v>6704.1927973822267</v>
      </c>
      <c r="G269" s="246">
        <f t="shared" si="284"/>
        <v>7242.7173906674989</v>
      </c>
      <c r="H269" s="246">
        <f t="shared" si="284"/>
        <v>6375.1049396999088</v>
      </c>
      <c r="I269" s="246">
        <f t="shared" si="284"/>
        <v>6391.4806707805128</v>
      </c>
      <c r="J269" s="246">
        <f t="shared" si="284"/>
        <v>6720.2920815071557</v>
      </c>
      <c r="K269" s="246">
        <f t="shared" si="284"/>
        <v>6332.1883734693283</v>
      </c>
      <c r="L269" s="246">
        <f t="shared" si="284"/>
        <v>7140.3545413130032</v>
      </c>
      <c r="M269" s="246">
        <f t="shared" si="284"/>
        <v>7386.8286313695826</v>
      </c>
      <c r="N269" s="246">
        <f t="shared" si="284"/>
        <v>7056.0225465133835</v>
      </c>
      <c r="O269" s="246">
        <f t="shared" si="284"/>
        <v>7619.1476933791409</v>
      </c>
      <c r="P269" s="403">
        <f t="shared" si="284"/>
        <v>6909.4229696788643</v>
      </c>
      <c r="Q269" s="246">
        <f t="shared" si="284"/>
        <v>6649.8887177649212</v>
      </c>
      <c r="R269" s="246">
        <f t="shared" si="284"/>
        <v>6681.9521330400576</v>
      </c>
      <c r="S269" s="246">
        <f t="shared" si="284"/>
        <v>6974.3353133963383</v>
      </c>
      <c r="T269" s="246">
        <f t="shared" si="284"/>
        <v>7001.5314339936704</v>
      </c>
      <c r="U269" s="246">
        <f t="shared" si="284"/>
        <v>6465.3527367148345</v>
      </c>
      <c r="V269" s="246">
        <f t="shared" si="284"/>
        <v>6501.1272407900851</v>
      </c>
      <c r="W269" s="246">
        <f t="shared" si="284"/>
        <v>7157.2900309839788</v>
      </c>
      <c r="X269" s="246">
        <f t="shared" si="284"/>
        <v>7260.365101693601</v>
      </c>
      <c r="Y269" s="246">
        <f t="shared" si="284"/>
        <v>6946.8084092051658</v>
      </c>
      <c r="Z269" s="246">
        <f t="shared" si="284"/>
        <v>7452.9920164509513</v>
      </c>
      <c r="AA269" s="246">
        <f t="shared" si="284"/>
        <v>7040.5849014400501</v>
      </c>
      <c r="AB269" s="246">
        <f t="shared" si="284"/>
        <v>7929.5149940394886</v>
      </c>
      <c r="AC269" s="403">
        <f t="shared" si="284"/>
        <v>7036.192306246252</v>
      </c>
      <c r="AD269" s="246">
        <f t="shared" si="284"/>
        <v>7198.7004975888976</v>
      </c>
      <c r="AE269" s="246">
        <f t="shared" si="284"/>
        <v>7477.1033186580016</v>
      </c>
      <c r="AF269" s="246">
        <f t="shared" si="284"/>
        <v>7839.7161240276355</v>
      </c>
      <c r="AG269" s="246">
        <f t="shared" si="284"/>
        <v>8070.8531870703555</v>
      </c>
      <c r="AH269" s="246">
        <f t="shared" si="284"/>
        <v>8268.1736297506777</v>
      </c>
      <c r="AI269" s="246">
        <f t="shared" si="284"/>
        <v>7854.4805673061537</v>
      </c>
      <c r="AJ269" s="246">
        <f t="shared" si="284"/>
        <v>9763.8630330538163</v>
      </c>
      <c r="AK269" s="246">
        <f t="shared" si="284"/>
        <v>8511.3066469123023</v>
      </c>
      <c r="AL269" s="246">
        <f t="shared" si="284"/>
        <v>9131.3422749368674</v>
      </c>
      <c r="AM269" s="246">
        <f t="shared" si="284"/>
        <v>8530.4826928422317</v>
      </c>
      <c r="AN269" s="246">
        <f t="shared" si="284"/>
        <v>8701.3816037546803</v>
      </c>
      <c r="AO269" s="246">
        <f t="shared" si="284"/>
        <v>9573.043852526469</v>
      </c>
      <c r="AP269" s="245">
        <f t="shared" si="284"/>
        <v>7944.5262111773209</v>
      </c>
      <c r="AQ269" s="246">
        <f t="shared" si="284"/>
        <v>7141.4697639852202</v>
      </c>
      <c r="AR269" s="246">
        <f t="shared" si="284"/>
        <v>8186.2766929520149</v>
      </c>
      <c r="AS269" s="246">
        <f t="shared" si="284"/>
        <v>8604.2160934800722</v>
      </c>
      <c r="AT269" s="246">
        <f t="shared" si="284"/>
        <v>8807.0830682392861</v>
      </c>
      <c r="AU269" s="246">
        <f t="shared" si="284"/>
        <v>8096.8504652461997</v>
      </c>
      <c r="AV269" s="246">
        <f t="shared" si="284"/>
        <v>9444.0943419167597</v>
      </c>
      <c r="AW269" s="246">
        <f t="shared" si="284"/>
        <v>8840.2715879553671</v>
      </c>
      <c r="AX269" s="246">
        <f t="shared" si="284"/>
        <v>8328.6617760657264</v>
      </c>
      <c r="AY269" s="246">
        <f t="shared" si="284"/>
        <v>10021.328278412395</v>
      </c>
      <c r="AZ269" s="246">
        <f t="shared" si="284"/>
        <v>9165.1003270760702</v>
      </c>
      <c r="BA269" s="246">
        <f t="shared" si="284"/>
        <v>9655.8296993968634</v>
      </c>
      <c r="BB269" s="245">
        <f t="shared" si="284"/>
        <v>9785.2486183243309</v>
      </c>
      <c r="BC269" s="246">
        <f t="shared" si="284"/>
        <v>8706.5081503878737</v>
      </c>
      <c r="BD269" s="246">
        <f t="shared" si="284"/>
        <v>9081.7032794831957</v>
      </c>
      <c r="BE269" s="246">
        <f t="shared" si="284"/>
        <v>10275.462401105571</v>
      </c>
      <c r="BF269" s="246">
        <f t="shared" si="284"/>
        <v>9377.6624980665983</v>
      </c>
      <c r="BG269" s="246">
        <f t="shared" si="284"/>
        <v>9027.5163889504074</v>
      </c>
      <c r="BH269" s="246">
        <f t="shared" si="284"/>
        <v>9647.927593908038</v>
      </c>
      <c r="BI269" s="246">
        <f t="shared" si="284"/>
        <v>9207.8293233445729</v>
      </c>
      <c r="BJ269" s="246">
        <f t="shared" si="284"/>
        <v>8932.5281422322259</v>
      </c>
      <c r="BK269" s="246">
        <f t="shared" si="284"/>
        <v>9919.7729012614254</v>
      </c>
      <c r="BL269" s="246">
        <f t="shared" si="284"/>
        <v>9502.0219270274811</v>
      </c>
      <c r="BM269" s="246">
        <f t="shared" si="284"/>
        <v>10691.968140824767</v>
      </c>
      <c r="BN269" s="245">
        <f t="shared" si="284"/>
        <v>9540.0122596110796</v>
      </c>
      <c r="BO269" s="245">
        <f t="shared" si="284"/>
        <v>10388.55593312276</v>
      </c>
      <c r="BP269" s="246">
        <f t="shared" si="284"/>
        <v>9236.3298348158733</v>
      </c>
      <c r="BQ269" s="246">
        <f t="shared" ref="BQ269:CL269" si="285">+(BQ209+BQ230+BQ237+BQ248+BQ255)/(BQ219+BQ234+BQ242+BQ251+BQ260)*1000000</f>
        <v>8791.7857088278943</v>
      </c>
      <c r="BR269" s="246">
        <f t="shared" si="285"/>
        <v>10309.132512320111</v>
      </c>
      <c r="BS269" s="246">
        <f t="shared" si="285"/>
        <v>9703.1453299903787</v>
      </c>
      <c r="BT269" s="246">
        <f t="shared" si="285"/>
        <v>8787.1030441172989</v>
      </c>
      <c r="BU269" s="246">
        <f t="shared" si="285"/>
        <v>11146.825692302582</v>
      </c>
      <c r="BV269" s="246">
        <f t="shared" si="285"/>
        <v>9269.4704533075292</v>
      </c>
      <c r="BW269" s="246">
        <f t="shared" si="285"/>
        <v>10476.620416150126</v>
      </c>
      <c r="BX269" s="246">
        <f t="shared" si="285"/>
        <v>11814.975554666065</v>
      </c>
      <c r="BY269" s="246">
        <f t="shared" si="285"/>
        <v>9316.0160989297437</v>
      </c>
      <c r="BZ269" s="246">
        <f t="shared" si="285"/>
        <v>11145.574977539947</v>
      </c>
      <c r="CA269" s="403">
        <f t="shared" si="285"/>
        <v>10062.054609696808</v>
      </c>
      <c r="CB269" s="245">
        <f t="shared" si="285"/>
        <v>9214.8052346548066</v>
      </c>
      <c r="CC269" s="246">
        <f t="shared" si="285"/>
        <v>8727.636943496087</v>
      </c>
      <c r="CD269" s="246">
        <f t="shared" si="285"/>
        <v>7212.7328796560214</v>
      </c>
      <c r="CE269" s="246">
        <f t="shared" si="285"/>
        <v>5301.2908386985046</v>
      </c>
      <c r="CF269" s="246">
        <f t="shared" si="285"/>
        <v>5030.3967107938724</v>
      </c>
      <c r="CG269" s="246">
        <f t="shared" si="285"/>
        <v>5617.2776799669655</v>
      </c>
      <c r="CH269" s="246">
        <f t="shared" si="285"/>
        <v>5244.773267465127</v>
      </c>
      <c r="CI269" s="246">
        <f t="shared" si="285"/>
        <v>4249.0574840938334</v>
      </c>
      <c r="CJ269" s="246">
        <f t="shared" si="285"/>
        <v>4849.0898684608792</v>
      </c>
      <c r="CK269" s="246">
        <f t="shared" si="285"/>
        <v>4565.405949314445</v>
      </c>
      <c r="CL269" s="246">
        <f t="shared" si="285"/>
        <v>3436.3835795572686</v>
      </c>
      <c r="CM269" s="247">
        <f t="shared" ref="CM269:CO269" si="286">+(CM209+CM230+CM237+CM248+CM255)/(CM219+CM234+CM242+CM251+CM260)*1000000</f>
        <v>4006.7963622885777</v>
      </c>
      <c r="CN269" s="247">
        <f t="shared" si="286"/>
        <v>5073.1676391268993</v>
      </c>
      <c r="CO269" s="245">
        <f t="shared" si="286"/>
        <v>3184.238285865169</v>
      </c>
      <c r="CP269" s="246">
        <f t="shared" ref="CP269:CQ269" si="287">+(CP209+CP230+CP237+CP248+CP255)/(CP219+CP234+CP242+CP251+CP260)*1000000</f>
        <v>3044.0290192294106</v>
      </c>
      <c r="CQ269" s="246">
        <f t="shared" si="287"/>
        <v>3064.8502626592472</v>
      </c>
      <c r="CR269" s="246">
        <f t="shared" ref="CR269:CS269" si="288">+(CR209+CR230+CR237+CR248+CR255)/(CR219+CR234+CR242+CR251+CR260)*1000000</f>
        <v>3043.6176216276967</v>
      </c>
      <c r="CS269" s="246">
        <f t="shared" si="288"/>
        <v>2931.3713019135994</v>
      </c>
      <c r="CT269" s="246">
        <f t="shared" ref="CT269:CU269" si="289">+(CT209+CT230+CT237+CT248+CT255)/(CT219+CT234+CT242+CT251+CT260)*1000000</f>
        <v>3115.2276162707985</v>
      </c>
      <c r="CU269" s="246">
        <f t="shared" si="289"/>
        <v>2698.3092462843556</v>
      </c>
      <c r="CV269" s="246">
        <f t="shared" ref="CV269:CW269" si="290">+(CV209+CV230+CV237+CV248+CV255)/(CV219+CV234+CV242+CV251+CV260)*1000000</f>
        <v>2680.1889752723009</v>
      </c>
      <c r="CW269" s="246">
        <f t="shared" si="290"/>
        <v>2795.0098737649919</v>
      </c>
      <c r="CX269" s="246">
        <f t="shared" ref="CX269:CY269" si="291">+(CX209+CX230+CX237+CX248+CX255)/(CX219+CX234+CX242+CX251+CX260)*1000000</f>
        <v>2554.924466378453</v>
      </c>
      <c r="CY269" s="246">
        <f t="shared" si="291"/>
        <v>2717.555148127366</v>
      </c>
      <c r="CZ269" s="247">
        <f t="shared" ref="CZ269:DA269" si="292">+(CZ209+CZ230+CZ237+CZ248+CZ255)/(CZ219+CZ234+CZ242+CZ251+CZ260)*1000000</f>
        <v>3304.1901774279609</v>
      </c>
      <c r="DA269" s="403">
        <f t="shared" si="292"/>
        <v>2498.6275712456172</v>
      </c>
      <c r="DB269" s="138"/>
      <c r="DC269" s="81"/>
      <c r="DD269" s="81"/>
      <c r="DE269" s="81"/>
      <c r="DH269" s="270"/>
    </row>
    <row r="270" spans="1:132" ht="20.100000000000001" customHeight="1" x14ac:dyDescent="0.25">
      <c r="A270" s="542"/>
      <c r="B270" s="28" t="s">
        <v>53</v>
      </c>
      <c r="C270" s="29"/>
      <c r="D270" s="52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5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404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404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404"/>
      <c r="BO270" s="404"/>
      <c r="BP270" s="37"/>
      <c r="BQ270" s="37"/>
      <c r="BR270" s="37"/>
      <c r="BS270" s="37"/>
      <c r="BT270" s="37"/>
      <c r="BU270" s="37"/>
      <c r="BV270" s="37"/>
      <c r="BW270" s="80"/>
      <c r="BX270" s="80"/>
      <c r="BY270" s="80"/>
      <c r="BZ270" s="80"/>
      <c r="CA270" s="25"/>
      <c r="CB270" s="555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27"/>
      <c r="CN270" s="80"/>
      <c r="CO270" s="555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27"/>
      <c r="DA270" s="25"/>
      <c r="DB270" s="555"/>
      <c r="DC270" s="81"/>
      <c r="DD270" s="81"/>
      <c r="DE270" s="81"/>
      <c r="DH270" s="270"/>
    </row>
    <row r="271" spans="1:132" ht="20.100000000000001" customHeight="1" thickBot="1" x14ac:dyDescent="0.25">
      <c r="A271" s="542"/>
      <c r="B271" s="637" t="s">
        <v>62</v>
      </c>
      <c r="C271" s="638"/>
      <c r="D271" s="245">
        <f>+(D214+D232+D259)/(D223+D235+D262)*1000000</f>
        <v>66969.351410325908</v>
      </c>
      <c r="E271" s="246">
        <f t="shared" ref="E271:BP271" si="293">+(E214+E232+E259)/(E223+E235+E262)*1000000</f>
        <v>64161.14569767459</v>
      </c>
      <c r="F271" s="246">
        <f t="shared" si="293"/>
        <v>64031.750710863744</v>
      </c>
      <c r="G271" s="246">
        <f t="shared" si="293"/>
        <v>67092.603911707571</v>
      </c>
      <c r="H271" s="246">
        <f t="shared" si="293"/>
        <v>75324.480524418454</v>
      </c>
      <c r="I271" s="246">
        <f t="shared" si="293"/>
        <v>74513.844525763154</v>
      </c>
      <c r="J271" s="246">
        <f t="shared" si="293"/>
        <v>73880.601738829864</v>
      </c>
      <c r="K271" s="246">
        <f t="shared" si="293"/>
        <v>79388.275972298405</v>
      </c>
      <c r="L271" s="246">
        <f t="shared" si="293"/>
        <v>68490.873010843628</v>
      </c>
      <c r="M271" s="246">
        <f t="shared" si="293"/>
        <v>72650.732827051106</v>
      </c>
      <c r="N271" s="246">
        <f t="shared" si="293"/>
        <v>72250.441003269836</v>
      </c>
      <c r="O271" s="247">
        <f t="shared" si="293"/>
        <v>71954.139975154423</v>
      </c>
      <c r="P271" s="245">
        <f t="shared" si="293"/>
        <v>71082.499558136056</v>
      </c>
      <c r="Q271" s="245">
        <f t="shared" si="293"/>
        <v>73930.81219379227</v>
      </c>
      <c r="R271" s="246">
        <f t="shared" si="293"/>
        <v>65188.845843350093</v>
      </c>
      <c r="S271" s="246">
        <f t="shared" si="293"/>
        <v>63817.720840542715</v>
      </c>
      <c r="T271" s="246">
        <f t="shared" si="293"/>
        <v>77335.390399070544</v>
      </c>
      <c r="U271" s="246">
        <f t="shared" si="293"/>
        <v>72881.988099084789</v>
      </c>
      <c r="V271" s="246">
        <f t="shared" si="293"/>
        <v>70145.900803895303</v>
      </c>
      <c r="W271" s="246">
        <f t="shared" si="293"/>
        <v>68374.225717435998</v>
      </c>
      <c r="X271" s="246">
        <f t="shared" si="293"/>
        <v>66167.099341822206</v>
      </c>
      <c r="Y271" s="246">
        <f t="shared" si="293"/>
        <v>62338.438429161382</v>
      </c>
      <c r="Z271" s="246">
        <f t="shared" si="293"/>
        <v>65295.469484618436</v>
      </c>
      <c r="AA271" s="246">
        <f t="shared" si="293"/>
        <v>70095.975387350831</v>
      </c>
      <c r="AB271" s="247">
        <f t="shared" si="293"/>
        <v>78350.350150044891</v>
      </c>
      <c r="AC271" s="245">
        <f t="shared" si="293"/>
        <v>69549.478221692363</v>
      </c>
      <c r="AD271" s="245">
        <f t="shared" si="293"/>
        <v>70423.494266765381</v>
      </c>
      <c r="AE271" s="246">
        <f t="shared" si="293"/>
        <v>64344.208189705554</v>
      </c>
      <c r="AF271" s="246">
        <f t="shared" si="293"/>
        <v>67223.992509859032</v>
      </c>
      <c r="AG271" s="246">
        <f t="shared" si="293"/>
        <v>86118.936272266583</v>
      </c>
      <c r="AH271" s="246">
        <f t="shared" si="293"/>
        <v>88044.545103181532</v>
      </c>
      <c r="AI271" s="246">
        <f t="shared" si="293"/>
        <v>78206.869396091817</v>
      </c>
      <c r="AJ271" s="246">
        <f t="shared" si="293"/>
        <v>81958.198002619203</v>
      </c>
      <c r="AK271" s="246">
        <f t="shared" si="293"/>
        <v>79011.922123028897</v>
      </c>
      <c r="AL271" s="246">
        <f t="shared" si="293"/>
        <v>81729.892452607659</v>
      </c>
      <c r="AM271" s="246">
        <f t="shared" si="293"/>
        <v>79782.598484106056</v>
      </c>
      <c r="AN271" s="246">
        <f t="shared" si="293"/>
        <v>72712.930464116493</v>
      </c>
      <c r="AO271" s="247">
        <f t="shared" si="293"/>
        <v>85786.616494730217</v>
      </c>
      <c r="AP271" s="245">
        <f t="shared" si="293"/>
        <v>74512.56099001503</v>
      </c>
      <c r="AQ271" s="246">
        <f t="shared" si="293"/>
        <v>74974.97385006462</v>
      </c>
      <c r="AR271" s="246">
        <f t="shared" si="293"/>
        <v>77630.042741530968</v>
      </c>
      <c r="AS271" s="246">
        <f t="shared" si="293"/>
        <v>98061.699709101362</v>
      </c>
      <c r="AT271" s="246">
        <f t="shared" si="293"/>
        <v>96505.33223121069</v>
      </c>
      <c r="AU271" s="246">
        <f t="shared" si="293"/>
        <v>84339.67699348749</v>
      </c>
      <c r="AV271" s="246">
        <f t="shared" si="293"/>
        <v>76959.926780720809</v>
      </c>
      <c r="AW271" s="246">
        <f t="shared" si="293"/>
        <v>75110.244570783922</v>
      </c>
      <c r="AX271" s="246">
        <f t="shared" si="293"/>
        <v>78953.961505724248</v>
      </c>
      <c r="AY271" s="246">
        <f t="shared" si="293"/>
        <v>79413.123942750404</v>
      </c>
      <c r="AZ271" s="246">
        <f t="shared" si="293"/>
        <v>76806.925523508064</v>
      </c>
      <c r="BA271" s="247">
        <f t="shared" si="293"/>
        <v>84547.998755073888</v>
      </c>
      <c r="BB271" s="245">
        <f t="shared" si="293"/>
        <v>79291.624081247472</v>
      </c>
      <c r="BC271" s="246">
        <f t="shared" si="293"/>
        <v>79455.429773190961</v>
      </c>
      <c r="BD271" s="246">
        <f t="shared" si="293"/>
        <v>83114.453904808048</v>
      </c>
      <c r="BE271" s="246">
        <f t="shared" si="293"/>
        <v>86305.694067896067</v>
      </c>
      <c r="BF271" s="246">
        <f t="shared" si="293"/>
        <v>99495.095257158871</v>
      </c>
      <c r="BG271" s="246">
        <f t="shared" si="293"/>
        <v>103133.5934266227</v>
      </c>
      <c r="BH271" s="246">
        <f t="shared" si="293"/>
        <v>87926.283748756847</v>
      </c>
      <c r="BI271" s="246">
        <f t="shared" si="293"/>
        <v>86152.547019504782</v>
      </c>
      <c r="BJ271" s="246">
        <f t="shared" si="293"/>
        <v>93727.364139201032</v>
      </c>
      <c r="BK271" s="246">
        <f t="shared" si="293"/>
        <v>80867.556327712766</v>
      </c>
      <c r="BL271" s="246">
        <f t="shared" si="293"/>
        <v>84280.629044610512</v>
      </c>
      <c r="BM271" s="247">
        <f t="shared" si="293"/>
        <v>87998.784901776438</v>
      </c>
      <c r="BN271" s="245">
        <f t="shared" si="293"/>
        <v>87704.470331314733</v>
      </c>
      <c r="BO271" s="245">
        <f t="shared" si="293"/>
        <v>85659.128891132714</v>
      </c>
      <c r="BP271" s="246">
        <f t="shared" si="293"/>
        <v>77279.252244310235</v>
      </c>
      <c r="BQ271" s="246">
        <f t="shared" ref="BQ271:CL271" si="294">+(BQ214+BQ232+BQ259)/(BQ223+BQ235+BQ262)*1000000</f>
        <v>79717.042016075851</v>
      </c>
      <c r="BR271" s="246">
        <f t="shared" si="294"/>
        <v>88337.324186089929</v>
      </c>
      <c r="BS271" s="246">
        <f t="shared" si="294"/>
        <v>98160.048521963006</v>
      </c>
      <c r="BT271" s="246">
        <f t="shared" si="294"/>
        <v>86228.089928514339</v>
      </c>
      <c r="BU271" s="246">
        <f t="shared" si="294"/>
        <v>82261.131272267361</v>
      </c>
      <c r="BV271" s="246">
        <f t="shared" si="294"/>
        <v>80538.45741851606</v>
      </c>
      <c r="BW271" s="246">
        <f t="shared" si="294"/>
        <v>76477.449061074978</v>
      </c>
      <c r="BX271" s="246">
        <f t="shared" si="294"/>
        <v>79116.105344438532</v>
      </c>
      <c r="BY271" s="246">
        <f t="shared" si="294"/>
        <v>84716.275572165439</v>
      </c>
      <c r="BZ271" s="246">
        <f t="shared" si="294"/>
        <v>88972.495509330736</v>
      </c>
      <c r="CA271" s="403">
        <f t="shared" si="294"/>
        <v>84052.621707859027</v>
      </c>
      <c r="CB271" s="245">
        <f t="shared" si="294"/>
        <v>78881.014501209997</v>
      </c>
      <c r="CC271" s="246">
        <f t="shared" si="294"/>
        <v>73539.809616626822</v>
      </c>
      <c r="CD271" s="246">
        <f t="shared" si="294"/>
        <v>70169.358618787184</v>
      </c>
      <c r="CE271" s="246">
        <f t="shared" si="294"/>
        <v>91339.469883821745</v>
      </c>
      <c r="CF271" s="246">
        <f t="shared" si="294"/>
        <v>85812.148373069082</v>
      </c>
      <c r="CG271" s="246">
        <f t="shared" si="294"/>
        <v>83252.529106772912</v>
      </c>
      <c r="CH271" s="246">
        <f t="shared" si="294"/>
        <v>67199.079298494325</v>
      </c>
      <c r="CI271" s="246">
        <f t="shared" si="294"/>
        <v>67158.269591388176</v>
      </c>
      <c r="CJ271" s="246">
        <f t="shared" si="294"/>
        <v>65824.454065256607</v>
      </c>
      <c r="CK271" s="246">
        <f t="shared" si="294"/>
        <v>80902.023500186988</v>
      </c>
      <c r="CL271" s="246">
        <f t="shared" si="294"/>
        <v>67823.871752443854</v>
      </c>
      <c r="CM271" s="247">
        <f t="shared" ref="CM271:CO271" si="295">+(CM214+CM232+CM259)/(CM223+CM235+CM262)*1000000</f>
        <v>105763.85668972295</v>
      </c>
      <c r="CN271" s="247">
        <f t="shared" si="295"/>
        <v>78564.151102193602</v>
      </c>
      <c r="CO271" s="245">
        <f t="shared" si="295"/>
        <v>76965.430603668181</v>
      </c>
      <c r="CP271" s="246">
        <f t="shared" ref="CP271:CQ271" si="296">+(CP214+CP232+CP259)/(CP223+CP235+CP262)*1000000</f>
        <v>69594.194264784499</v>
      </c>
      <c r="CQ271" s="246">
        <f t="shared" si="296"/>
        <v>83974.264853666755</v>
      </c>
      <c r="CR271" s="246">
        <f t="shared" ref="CR271:CS271" si="297">+(CR214+CR232+CR259)/(CR223+CR235+CR262)*1000000</f>
        <v>92053.742642041208</v>
      </c>
      <c r="CS271" s="246">
        <f t="shared" si="297"/>
        <v>87998.962947153515</v>
      </c>
      <c r="CT271" s="246">
        <f t="shared" ref="CT271:CU271" si="298">+(CT214+CT232+CT259)/(CT223+CT235+CT262)*1000000</f>
        <v>79346.893974246836</v>
      </c>
      <c r="CU271" s="246">
        <f t="shared" si="298"/>
        <v>62998.360908782139</v>
      </c>
      <c r="CV271" s="246">
        <f t="shared" ref="CV271:CW271" si="299">+(CV214+CV232+CV259)/(CV223+CV235+CV262)*1000000</f>
        <v>66150.601732293915</v>
      </c>
      <c r="CW271" s="246">
        <f t="shared" si="299"/>
        <v>62459.153455967265</v>
      </c>
      <c r="CX271" s="246">
        <f t="shared" ref="CX271:CY271" si="300">+(CX214+CX232+CX259)/(CX223+CX235+CX262)*1000000</f>
        <v>59850.791658586342</v>
      </c>
      <c r="CY271" s="246">
        <f t="shared" si="300"/>
        <v>64541.343027456882</v>
      </c>
      <c r="CZ271" s="247">
        <f t="shared" ref="CZ271:DA271" si="301">+(CZ214+CZ232+CZ259)/(CZ223+CZ235+CZ262)*1000000</f>
        <v>68070.467674316911</v>
      </c>
      <c r="DA271" s="403">
        <f t="shared" si="301"/>
        <v>58301.382145970783</v>
      </c>
      <c r="DB271" s="138"/>
      <c r="DC271" s="81"/>
      <c r="DD271" s="81"/>
      <c r="DE271" s="81"/>
      <c r="DH271" s="270"/>
    </row>
    <row r="272" spans="1:132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  <c r="CY272" s="204"/>
      <c r="CZ272" s="204"/>
      <c r="DA272" s="204"/>
      <c r="DB272" s="204"/>
      <c r="DC272" s="204"/>
      <c r="DD272" s="204"/>
      <c r="DE272" s="204"/>
    </row>
    <row r="273" spans="2:109" ht="20.100000000000001" customHeight="1" x14ac:dyDescent="0.25">
      <c r="B273" s="214"/>
      <c r="C273" s="215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06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  <c r="CS273" s="204"/>
      <c r="CT273" s="204"/>
      <c r="CU273" s="204"/>
      <c r="CV273" s="204"/>
      <c r="CW273" s="204"/>
      <c r="CX273" s="204"/>
      <c r="CY273" s="204"/>
      <c r="CZ273" s="204"/>
      <c r="DA273" s="204"/>
      <c r="DB273" s="204"/>
      <c r="DC273" s="204"/>
      <c r="DD273" s="204"/>
      <c r="DE273" s="204"/>
    </row>
    <row r="274" spans="2:109" ht="20.100000000000001" customHeight="1" x14ac:dyDescent="0.25">
      <c r="B274" s="214"/>
      <c r="C274" s="215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6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04"/>
      <c r="DD274" s="204"/>
      <c r="DE274" s="204"/>
    </row>
    <row r="275" spans="2:109" ht="20.100000000000001" customHeight="1" x14ac:dyDescent="0.2">
      <c r="B275" s="379" t="s">
        <v>169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  <c r="AY275" s="228"/>
      <c r="AZ275" s="228"/>
      <c r="BA275" s="228"/>
      <c r="BB275" s="228"/>
      <c r="BC275" s="228"/>
      <c r="BD275" s="228"/>
      <c r="BE275" s="228"/>
      <c r="BF275" s="228"/>
      <c r="BG275" s="228"/>
      <c r="BH275" s="228"/>
      <c r="BI275" s="228"/>
      <c r="BJ275" s="228"/>
      <c r="BK275" s="228"/>
      <c r="BL275" s="228"/>
      <c r="BM275" s="204" t="s">
        <v>147</v>
      </c>
      <c r="BN275" s="204"/>
      <c r="BO275" s="380">
        <f t="shared" ref="BO275" si="302">+BO55+BO56+BO92+BO30+BO84</f>
        <v>3.1219999999999999</v>
      </c>
      <c r="BP275" s="380">
        <f t="shared" ref="BP275:BW275" si="303">+BP55+BP56+BP92+BP30+BP84</f>
        <v>2.5954999999999999</v>
      </c>
      <c r="BQ275" s="380">
        <f t="shared" si="303"/>
        <v>1.7664500000000001</v>
      </c>
      <c r="BR275" s="380">
        <f t="shared" si="303"/>
        <v>1.19</v>
      </c>
      <c r="BS275" s="380">
        <f t="shared" si="303"/>
        <v>0.59928000000000003</v>
      </c>
      <c r="BT275" s="380">
        <f t="shared" si="303"/>
        <v>0.375</v>
      </c>
      <c r="BU275" s="380">
        <f t="shared" si="303"/>
        <v>0.83199999999999996</v>
      </c>
      <c r="BV275" s="380">
        <f t="shared" si="303"/>
        <v>0.78200000000000003</v>
      </c>
      <c r="BW275" s="380">
        <f t="shared" si="303"/>
        <v>0.78300000000000003</v>
      </c>
      <c r="BX275" s="380">
        <f t="shared" ref="BX275:CW275" si="304">+BX55+BX56+BX92+BX30+BX84</f>
        <v>0.78400000000000003</v>
      </c>
      <c r="BY275" s="380">
        <f t="shared" si="304"/>
        <v>0.217</v>
      </c>
      <c r="BZ275" s="380">
        <f t="shared" si="304"/>
        <v>2.8071681583999997</v>
      </c>
      <c r="CA275" s="380">
        <f t="shared" si="304"/>
        <v>15.853398158400003</v>
      </c>
      <c r="CB275" s="380">
        <f t="shared" si="304"/>
        <v>1.1879082852</v>
      </c>
      <c r="CC275" s="380">
        <f t="shared" si="304"/>
        <v>1.2166076293999999</v>
      </c>
      <c r="CD275" s="380">
        <f t="shared" si="304"/>
        <v>18.181407200999999</v>
      </c>
      <c r="CE275" s="380">
        <f t="shared" si="304"/>
        <v>11.9633462224</v>
      </c>
      <c r="CF275" s="380">
        <f t="shared" si="304"/>
        <v>176.55444711519999</v>
      </c>
      <c r="CG275" s="380">
        <f t="shared" si="304"/>
        <v>41.379251540200002</v>
      </c>
      <c r="CH275" s="380">
        <f t="shared" si="304"/>
        <v>59.612889138600003</v>
      </c>
      <c r="CI275" s="380">
        <f t="shared" si="304"/>
        <v>141.30161945339998</v>
      </c>
      <c r="CJ275" s="380">
        <f t="shared" si="304"/>
        <v>91.462457577000009</v>
      </c>
      <c r="CK275" s="380">
        <f t="shared" si="304"/>
        <v>29.992892925</v>
      </c>
      <c r="CL275" s="380">
        <f t="shared" si="304"/>
        <v>14.005588703800001</v>
      </c>
      <c r="CM275" s="380">
        <f t="shared" si="304"/>
        <v>53.59589019860001</v>
      </c>
      <c r="CN275" s="380">
        <f t="shared" ref="CN275" si="305">+CN55+CN56+CN92+CN30+CN84</f>
        <v>640.4543059898001</v>
      </c>
      <c r="CO275" s="380">
        <f t="shared" si="304"/>
        <v>7.6998321784000003</v>
      </c>
      <c r="CP275" s="380">
        <f t="shared" si="304"/>
        <v>13.637029353800001</v>
      </c>
      <c r="CQ275" s="380">
        <f t="shared" si="304"/>
        <v>27.512593888400001</v>
      </c>
      <c r="CR275" s="380">
        <f t="shared" si="304"/>
        <v>104.27660910359999</v>
      </c>
      <c r="CS275" s="380">
        <f t="shared" si="304"/>
        <v>9.0979531598000012</v>
      </c>
      <c r="CT275" s="380">
        <f t="shared" si="304"/>
        <v>178.90961905820004</v>
      </c>
      <c r="CU275" s="380">
        <f t="shared" si="304"/>
        <v>29.433642147799997</v>
      </c>
      <c r="CV275" s="380">
        <f t="shared" si="304"/>
        <v>260.75708602599997</v>
      </c>
      <c r="CW275" s="380">
        <f t="shared" si="304"/>
        <v>58.839705377999998</v>
      </c>
      <c r="CX275" s="380">
        <f t="shared" ref="CX275:CY275" si="306">+CX55+CX56+CX92+CX30+CX84</f>
        <v>13.009140163800001</v>
      </c>
      <c r="CY275" s="380">
        <f t="shared" si="306"/>
        <v>33.8577283276</v>
      </c>
      <c r="CZ275" s="380">
        <f t="shared" ref="CZ275:DA275" si="307">+CZ55+CZ56+CZ92+CZ30+CZ84</f>
        <v>342.23231038260002</v>
      </c>
      <c r="DA275" s="380">
        <f t="shared" si="307"/>
        <v>3.2091559263999998</v>
      </c>
      <c r="DB275" s="204"/>
      <c r="DC275" s="204"/>
      <c r="DD275" s="204"/>
      <c r="DE275" s="204"/>
    </row>
    <row r="276" spans="2:109" ht="20.100000000000001" customHeight="1" x14ac:dyDescent="0.2">
      <c r="B276" s="379" t="s">
        <v>170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146</v>
      </c>
      <c r="BN276" s="204"/>
      <c r="BO276" s="228">
        <f t="shared" ref="BO276" si="308">+BO32+BO34+BO74+BO76+BO33+BO75+BO35</f>
        <v>0</v>
      </c>
      <c r="BP276" s="228">
        <f t="shared" ref="BP276:BW276" si="309">+BP32+BP34+BP74+BP76+BP33+BP75+BP35</f>
        <v>0</v>
      </c>
      <c r="BQ276" s="228">
        <f t="shared" si="309"/>
        <v>0</v>
      </c>
      <c r="BR276" s="228">
        <f t="shared" si="309"/>
        <v>40.519954799999994</v>
      </c>
      <c r="BS276" s="228">
        <f t="shared" si="309"/>
        <v>52</v>
      </c>
      <c r="BT276" s="228">
        <f t="shared" si="309"/>
        <v>0</v>
      </c>
      <c r="BU276" s="228">
        <f t="shared" si="309"/>
        <v>704.97600000000011</v>
      </c>
      <c r="BV276" s="228">
        <f t="shared" si="309"/>
        <v>888.12000000000012</v>
      </c>
      <c r="BW276" s="228">
        <f t="shared" si="309"/>
        <v>164.64</v>
      </c>
      <c r="BX276" s="228">
        <f t="shared" ref="BX276:CW276" si="310">+BX32+BX34+BX74+BX76+BX33+BX75+BX35</f>
        <v>0</v>
      </c>
      <c r="BY276" s="228">
        <f t="shared" si="310"/>
        <v>17.952162875200003</v>
      </c>
      <c r="BZ276" s="228">
        <f t="shared" si="310"/>
        <v>280.04999999</v>
      </c>
      <c r="CA276" s="228">
        <f t="shared" si="310"/>
        <v>2148.2581176652002</v>
      </c>
      <c r="CB276" s="228">
        <f t="shared" si="310"/>
        <v>30.004000000000001</v>
      </c>
      <c r="CC276" s="228">
        <f t="shared" si="310"/>
        <v>0</v>
      </c>
      <c r="CD276" s="228">
        <f t="shared" si="310"/>
        <v>0</v>
      </c>
      <c r="CE276" s="228">
        <f t="shared" si="310"/>
        <v>0</v>
      </c>
      <c r="CF276" s="228">
        <f t="shared" si="310"/>
        <v>0</v>
      </c>
      <c r="CG276" s="228">
        <f t="shared" si="310"/>
        <v>18.873070104</v>
      </c>
      <c r="CH276" s="228">
        <f t="shared" si="310"/>
        <v>31.742034576000002</v>
      </c>
      <c r="CI276" s="228">
        <f t="shared" si="310"/>
        <v>38.779908456800001</v>
      </c>
      <c r="CJ276" s="228">
        <f t="shared" si="310"/>
        <v>25.582630783600003</v>
      </c>
      <c r="CK276" s="228">
        <f t="shared" si="310"/>
        <v>38.099068113399994</v>
      </c>
      <c r="CL276" s="228">
        <f t="shared" si="310"/>
        <v>34.4217647352</v>
      </c>
      <c r="CM276" s="228">
        <f t="shared" si="310"/>
        <v>30.886140550999997</v>
      </c>
      <c r="CN276" s="228">
        <f t="shared" ref="CN276" si="311">+CN32+CN34+CN74+CN76+CN33+CN75+CN35</f>
        <v>248.38861731999998</v>
      </c>
      <c r="CO276" s="228">
        <f t="shared" si="310"/>
        <v>352.85828068720002</v>
      </c>
      <c r="CP276" s="228">
        <f t="shared" si="310"/>
        <v>130.48013772459998</v>
      </c>
      <c r="CQ276" s="228">
        <f t="shared" si="310"/>
        <v>230.25980129360002</v>
      </c>
      <c r="CR276" s="228">
        <f t="shared" si="310"/>
        <v>242.70716234340003</v>
      </c>
      <c r="CS276" s="228">
        <f t="shared" si="310"/>
        <v>136.83203639420003</v>
      </c>
      <c r="CT276" s="228">
        <f t="shared" si="310"/>
        <v>7.4515017318000005</v>
      </c>
      <c r="CU276" s="228">
        <f t="shared" si="310"/>
        <v>10.2172790326</v>
      </c>
      <c r="CV276" s="228">
        <f t="shared" si="310"/>
        <v>23.8150999926</v>
      </c>
      <c r="CW276" s="228">
        <f t="shared" si="310"/>
        <v>4.2135756319999995</v>
      </c>
      <c r="CX276" s="228">
        <f t="shared" ref="CX276:CY276" si="312">+CX32+CX34+CX74+CX76+CX33+CX75+CX35</f>
        <v>141.5785787826</v>
      </c>
      <c r="CY276" s="228">
        <f t="shared" si="312"/>
        <v>368.64890669179999</v>
      </c>
      <c r="CZ276" s="228">
        <f t="shared" ref="CZ276:DA276" si="313">+CZ32+CZ34+CZ74+CZ76+CZ33+CZ75+CZ35</f>
        <v>448.1879653062</v>
      </c>
      <c r="DA276" s="228">
        <f t="shared" si="313"/>
        <v>217.17196322000001</v>
      </c>
      <c r="DB276" s="204"/>
      <c r="DC276" s="204"/>
      <c r="DD276" s="204"/>
      <c r="DE276" s="204"/>
    </row>
    <row r="277" spans="2:109" ht="20.100000000000001" customHeight="1" x14ac:dyDescent="0.2">
      <c r="B277" s="379" t="s">
        <v>171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28" t="s">
        <v>145</v>
      </c>
      <c r="BN277" s="228"/>
      <c r="BO277" s="228">
        <f t="shared" ref="BO277" si="314">+BO21+BO64+BO95+BO98</f>
        <v>0</v>
      </c>
      <c r="BP277" s="228">
        <f t="shared" ref="BP277:BW277" si="315">+BP21+BP64+BP95+BP98</f>
        <v>0</v>
      </c>
      <c r="BQ277" s="228">
        <f t="shared" si="315"/>
        <v>0</v>
      </c>
      <c r="BR277" s="228">
        <f t="shared" si="315"/>
        <v>0</v>
      </c>
      <c r="BS277" s="228">
        <f t="shared" si="315"/>
        <v>1.08938</v>
      </c>
      <c r="BT277" s="228">
        <f t="shared" si="315"/>
        <v>0</v>
      </c>
      <c r="BU277" s="228">
        <f t="shared" si="315"/>
        <v>5.92</v>
      </c>
      <c r="BV277" s="228">
        <f t="shared" si="315"/>
        <v>0</v>
      </c>
      <c r="BW277" s="228">
        <f t="shared" si="315"/>
        <v>0</v>
      </c>
      <c r="BX277" s="228">
        <f t="shared" ref="BX277:CW277" si="316">+BX21+BX64+BX95+BX98</f>
        <v>0.29988199999999998</v>
      </c>
      <c r="BY277" s="228">
        <f t="shared" si="316"/>
        <v>0</v>
      </c>
      <c r="BZ277" s="228">
        <f t="shared" si="316"/>
        <v>0</v>
      </c>
      <c r="CA277" s="228">
        <f t="shared" si="316"/>
        <v>7.3092620000000004</v>
      </c>
      <c r="CB277" s="228">
        <f t="shared" si="316"/>
        <v>1.5</v>
      </c>
      <c r="CC277" s="228">
        <f t="shared" si="316"/>
        <v>2.0000010000000001</v>
      </c>
      <c r="CD277" s="228">
        <f t="shared" si="316"/>
        <v>2E-8</v>
      </c>
      <c r="CE277" s="228">
        <f t="shared" si="316"/>
        <v>0.25</v>
      </c>
      <c r="CF277" s="228">
        <f t="shared" si="316"/>
        <v>8</v>
      </c>
      <c r="CG277" s="228">
        <f t="shared" si="316"/>
        <v>0</v>
      </c>
      <c r="CH277" s="228">
        <f t="shared" si="316"/>
        <v>7</v>
      </c>
      <c r="CI277" s="228">
        <f t="shared" si="316"/>
        <v>0.84662099999999996</v>
      </c>
      <c r="CJ277" s="228">
        <f t="shared" si="316"/>
        <v>0.62308200000000002</v>
      </c>
      <c r="CK277" s="228">
        <f t="shared" si="316"/>
        <v>0.34300000000000003</v>
      </c>
      <c r="CL277" s="228">
        <f t="shared" si="316"/>
        <v>0</v>
      </c>
      <c r="CM277" s="228">
        <f t="shared" si="316"/>
        <v>18.5</v>
      </c>
      <c r="CN277" s="228">
        <f t="shared" ref="CN277" si="317">+CN21+CN64+CN95+CN98</f>
        <v>39.062704019999998</v>
      </c>
      <c r="CO277" s="228">
        <f t="shared" si="316"/>
        <v>0.2</v>
      </c>
      <c r="CP277" s="228">
        <f t="shared" si="316"/>
        <v>0</v>
      </c>
      <c r="CQ277" s="228">
        <f t="shared" si="316"/>
        <v>14</v>
      </c>
      <c r="CR277" s="228">
        <f t="shared" si="316"/>
        <v>0.1058085</v>
      </c>
      <c r="CS277" s="228">
        <f t="shared" si="316"/>
        <v>0.212255</v>
      </c>
      <c r="CT277" s="228">
        <f t="shared" si="316"/>
        <v>1.696124</v>
      </c>
      <c r="CU277" s="228">
        <f t="shared" si="316"/>
        <v>0.13906945000000001</v>
      </c>
      <c r="CV277" s="228">
        <f t="shared" si="316"/>
        <v>7.4988199999999991E-2</v>
      </c>
      <c r="CW277" s="228">
        <f t="shared" si="316"/>
        <v>0.59102955000000001</v>
      </c>
      <c r="CX277" s="228">
        <f t="shared" ref="CX277:CY277" si="318">+CX21+CX64+CX95+CX98</f>
        <v>0.45237569999999999</v>
      </c>
      <c r="CY277" s="228">
        <f t="shared" si="318"/>
        <v>0.64847099997711199</v>
      </c>
      <c r="CZ277" s="228">
        <f t="shared" ref="CZ277:DA277" si="319">+CZ21+CZ64+CZ95+CZ98</f>
        <v>0.43438599999999999</v>
      </c>
      <c r="DA277" s="228">
        <f t="shared" si="319"/>
        <v>0</v>
      </c>
      <c r="DB277" s="204"/>
      <c r="DC277" s="204"/>
      <c r="DD277" s="204"/>
      <c r="DE277" s="204"/>
    </row>
    <row r="278" spans="2:109" ht="20.100000000000001" customHeight="1" x14ac:dyDescent="0.2">
      <c r="B278" s="379" t="s">
        <v>172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143</v>
      </c>
      <c r="BN278" s="204"/>
      <c r="BO278" s="228">
        <f t="shared" ref="BO278" si="320">+BO20+BO63</f>
        <v>1052.994322</v>
      </c>
      <c r="BP278" s="228">
        <f t="shared" ref="BP278:BW278" si="321">+BP20+BP63</f>
        <v>1052.8099070000001</v>
      </c>
      <c r="BQ278" s="228">
        <f t="shared" si="321"/>
        <v>979.01097300000004</v>
      </c>
      <c r="BR278" s="228">
        <f t="shared" si="321"/>
        <v>1027.0750869999999</v>
      </c>
      <c r="BS278" s="228">
        <f t="shared" si="321"/>
        <v>1074.820293</v>
      </c>
      <c r="BT278" s="228">
        <f t="shared" si="321"/>
        <v>1049.9542980000001</v>
      </c>
      <c r="BU278" s="228">
        <f t="shared" si="321"/>
        <v>1195.027184</v>
      </c>
      <c r="BV278" s="228">
        <f t="shared" si="321"/>
        <v>1033.5204659999999</v>
      </c>
      <c r="BW278" s="228">
        <f t="shared" si="321"/>
        <v>1174.2384609999999</v>
      </c>
      <c r="BX278" s="228">
        <f t="shared" ref="BX278:CW278" si="322">+BX20+BX63</f>
        <v>1262.657913</v>
      </c>
      <c r="BY278" s="228">
        <f t="shared" si="322"/>
        <v>1194.6190590000001</v>
      </c>
      <c r="BZ278" s="228">
        <f t="shared" si="322"/>
        <v>1374.775969</v>
      </c>
      <c r="CA278" s="228">
        <f t="shared" si="322"/>
        <v>13471.503932000001</v>
      </c>
      <c r="CB278" s="228">
        <f t="shared" si="322"/>
        <v>1108.948093</v>
      </c>
      <c r="CC278" s="228">
        <f t="shared" si="322"/>
        <v>1044.9414079999999</v>
      </c>
      <c r="CD278" s="228">
        <f t="shared" si="322"/>
        <v>1193.495273</v>
      </c>
      <c r="CE278" s="228">
        <f t="shared" si="322"/>
        <v>1054.235197</v>
      </c>
      <c r="CF278" s="228">
        <f t="shared" si="322"/>
        <v>1039.483502</v>
      </c>
      <c r="CG278" s="228">
        <f t="shared" si="322"/>
        <v>1062.1962940000001</v>
      </c>
      <c r="CH278" s="228">
        <f t="shared" si="322"/>
        <v>1141.535952</v>
      </c>
      <c r="CI278" s="228">
        <f t="shared" si="322"/>
        <v>1281.5901779999999</v>
      </c>
      <c r="CJ278" s="228">
        <f t="shared" si="322"/>
        <v>1201.8328710000001</v>
      </c>
      <c r="CK278" s="228">
        <f t="shared" si="322"/>
        <v>1256.04114</v>
      </c>
      <c r="CL278" s="228">
        <f t="shared" si="322"/>
        <v>1185.881449</v>
      </c>
      <c r="CM278" s="228">
        <f t="shared" si="322"/>
        <v>1564.7624499999999</v>
      </c>
      <c r="CN278" s="228">
        <f t="shared" ref="CN278" si="323">+CN20+CN63</f>
        <v>14134.943807000001</v>
      </c>
      <c r="CO278" s="228">
        <f t="shared" si="322"/>
        <v>968.43935500999999</v>
      </c>
      <c r="CP278" s="228">
        <f t="shared" si="322"/>
        <v>919.74703</v>
      </c>
      <c r="CQ278" s="228">
        <f t="shared" si="322"/>
        <v>1014.058729</v>
      </c>
      <c r="CR278" s="228">
        <f t="shared" si="322"/>
        <v>996.04722700000002</v>
      </c>
      <c r="CS278" s="228">
        <f t="shared" si="322"/>
        <v>964.39730199999997</v>
      </c>
      <c r="CT278" s="228">
        <f t="shared" si="322"/>
        <v>988.72804499999995</v>
      </c>
      <c r="CU278" s="228">
        <f t="shared" si="322"/>
        <v>962.11794799999996</v>
      </c>
      <c r="CV278" s="228">
        <f t="shared" si="322"/>
        <v>1114.774234</v>
      </c>
      <c r="CW278" s="228">
        <f t="shared" si="322"/>
        <v>1034.985862</v>
      </c>
      <c r="CX278" s="228">
        <f t="shared" ref="CX278:CY278" si="324">+CX20+CX63</f>
        <v>986.33783800000003</v>
      </c>
      <c r="CY278" s="228">
        <f t="shared" si="324"/>
        <v>1109.479212</v>
      </c>
      <c r="CZ278" s="228">
        <f t="shared" ref="CZ278:DA278" si="325">+CZ20+CZ63</f>
        <v>1302.1126690000001</v>
      </c>
      <c r="DA278" s="228">
        <f t="shared" si="325"/>
        <v>1155.2892509999999</v>
      </c>
      <c r="DB278" s="204"/>
      <c r="DC278" s="204"/>
      <c r="DD278" s="204"/>
      <c r="DE278" s="204"/>
    </row>
    <row r="279" spans="2:109" ht="20.100000000000001" customHeight="1" x14ac:dyDescent="0.2">
      <c r="B279" s="379" t="s">
        <v>173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7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144</v>
      </c>
      <c r="BN279" s="204"/>
      <c r="BO279" s="228">
        <f t="shared" ref="BO279" si="326">+BO49+BO50+BO51+BO52</f>
        <v>4333.7999999999993</v>
      </c>
      <c r="BP279" s="228">
        <f t="shared" ref="BP279:BW279" si="327">+BP49+BP50+BP51+BP52</f>
        <v>2806.54</v>
      </c>
      <c r="BQ279" s="228">
        <f t="shared" si="327"/>
        <v>2967.22</v>
      </c>
      <c r="BR279" s="228">
        <f t="shared" si="327"/>
        <v>3168.92</v>
      </c>
      <c r="BS279" s="228">
        <f t="shared" si="327"/>
        <v>3711.72</v>
      </c>
      <c r="BT279" s="228">
        <f t="shared" si="327"/>
        <v>3653.3600000000006</v>
      </c>
      <c r="BU279" s="228">
        <f t="shared" si="327"/>
        <v>3718.96</v>
      </c>
      <c r="BV279" s="228">
        <f t="shared" si="327"/>
        <v>3639.95</v>
      </c>
      <c r="BW279" s="228">
        <f t="shared" si="327"/>
        <v>2828.7513316999998</v>
      </c>
      <c r="BX279" s="228">
        <f t="shared" ref="BX279:CW279" si="328">+BX49+BX50+BX51+BX52</f>
        <v>4454.6099999999997</v>
      </c>
      <c r="BY279" s="228">
        <f t="shared" si="328"/>
        <v>3451.4500000000003</v>
      </c>
      <c r="BZ279" s="228">
        <f t="shared" si="328"/>
        <v>5895.6600000000008</v>
      </c>
      <c r="CA279" s="228">
        <f t="shared" si="328"/>
        <v>44630.9413317</v>
      </c>
      <c r="CB279" s="228">
        <f t="shared" si="328"/>
        <v>4175.38</v>
      </c>
      <c r="CC279" s="228">
        <f t="shared" si="328"/>
        <v>2767.54</v>
      </c>
      <c r="CD279" s="228">
        <f t="shared" si="328"/>
        <v>3303.2200000000003</v>
      </c>
      <c r="CE279" s="228">
        <f t="shared" si="328"/>
        <v>3613.71</v>
      </c>
      <c r="CF279" s="228">
        <f t="shared" si="328"/>
        <v>3755.64</v>
      </c>
      <c r="CG279" s="228">
        <f t="shared" si="328"/>
        <v>3970.2000000000003</v>
      </c>
      <c r="CH279" s="228">
        <f t="shared" si="328"/>
        <v>3493.4500000000003</v>
      </c>
      <c r="CI279" s="228">
        <f t="shared" si="328"/>
        <v>3404.75</v>
      </c>
      <c r="CJ279" s="228">
        <f t="shared" si="328"/>
        <v>3701.9300000000003</v>
      </c>
      <c r="CK279" s="228">
        <f t="shared" si="328"/>
        <v>4514.6100000000006</v>
      </c>
      <c r="CL279" s="228">
        <f t="shared" si="328"/>
        <v>3824.46</v>
      </c>
      <c r="CM279" s="228">
        <f t="shared" si="328"/>
        <v>7438.6299999999992</v>
      </c>
      <c r="CN279" s="228">
        <f t="shared" ref="CN279" si="329">+CN49+CN50+CN51+CN52</f>
        <v>47963.519999999997</v>
      </c>
      <c r="CO279" s="228">
        <f t="shared" si="328"/>
        <v>4000.9300000000003</v>
      </c>
      <c r="CP279" s="228">
        <f t="shared" si="328"/>
        <v>3344.1800000000003</v>
      </c>
      <c r="CQ279" s="228">
        <f t="shared" si="328"/>
        <v>3565.13</v>
      </c>
      <c r="CR279" s="228">
        <f t="shared" si="328"/>
        <v>3824.4800000000005</v>
      </c>
      <c r="CS279" s="228">
        <f t="shared" si="328"/>
        <v>3498.7299999999996</v>
      </c>
      <c r="CT279" s="228">
        <f t="shared" si="328"/>
        <v>4404.1699999999992</v>
      </c>
      <c r="CU279" s="228">
        <f t="shared" si="328"/>
        <v>4367.91</v>
      </c>
      <c r="CV279" s="228">
        <f t="shared" si="328"/>
        <v>3971.54</v>
      </c>
      <c r="CW279" s="228">
        <f t="shared" si="328"/>
        <v>4300.57</v>
      </c>
      <c r="CX279" s="228">
        <f t="shared" ref="CX279:CY279" si="330">+CX49+CX50+CX51+CX52</f>
        <v>4367.66</v>
      </c>
      <c r="CY279" s="228">
        <f t="shared" si="330"/>
        <v>4211.6399999999994</v>
      </c>
      <c r="CZ279" s="228">
        <f t="shared" ref="CZ279:DA279" si="331">+CZ49+CZ50+CZ51+CZ52</f>
        <v>6726.16</v>
      </c>
      <c r="DA279" s="228">
        <f t="shared" si="331"/>
        <v>4368.8</v>
      </c>
      <c r="DB279" s="204"/>
      <c r="DC279" s="204"/>
      <c r="DD279" s="204"/>
      <c r="DE279" s="204"/>
    </row>
    <row r="280" spans="2:109" ht="20.100000000000001" customHeight="1" x14ac:dyDescent="0.2">
      <c r="B280" s="379" t="s">
        <v>174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7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142</v>
      </c>
      <c r="BN280" s="204"/>
      <c r="BO280" s="228">
        <f t="shared" ref="BO280" si="332">+BO19+BO62</f>
        <v>3390.4737929700004</v>
      </c>
      <c r="BP280" s="228">
        <f t="shared" ref="BP280:BW280" si="333">+BP19+BP62</f>
        <v>2871.1034455999998</v>
      </c>
      <c r="BQ280" s="228">
        <f t="shared" si="333"/>
        <v>3123.1136898899999</v>
      </c>
      <c r="BR280" s="228">
        <f t="shared" si="333"/>
        <v>5352.9278224000009</v>
      </c>
      <c r="BS280" s="228">
        <f t="shared" si="333"/>
        <v>3756.2707541899995</v>
      </c>
      <c r="BT280" s="228">
        <f t="shared" si="333"/>
        <v>3248.7492224100001</v>
      </c>
      <c r="BU280" s="228">
        <f t="shared" si="333"/>
        <v>6328.4057542299997</v>
      </c>
      <c r="BV280" s="228">
        <f t="shared" si="333"/>
        <v>3236.4149775599999</v>
      </c>
      <c r="BW280" s="228">
        <f t="shared" si="333"/>
        <v>1846.9684792600001</v>
      </c>
      <c r="BX280" s="228">
        <f t="shared" ref="BX280:CW280" si="334">+BX19+BX62</f>
        <v>2213.7584241300001</v>
      </c>
      <c r="BY280" s="228">
        <f t="shared" si="334"/>
        <v>1695.3808072300001</v>
      </c>
      <c r="BZ280" s="228">
        <f t="shared" si="334"/>
        <v>2037.3528936900002</v>
      </c>
      <c r="CA280" s="228">
        <f t="shared" si="334"/>
        <v>39100.920063560006</v>
      </c>
      <c r="CB280" s="228">
        <f t="shared" si="334"/>
        <v>2464.2855941500006</v>
      </c>
      <c r="CC280" s="228">
        <f t="shared" si="334"/>
        <v>1872.9894978</v>
      </c>
      <c r="CD280" s="228">
        <f t="shared" si="334"/>
        <v>2119.3694668500002</v>
      </c>
      <c r="CE280" s="228">
        <f t="shared" si="334"/>
        <v>5697.63090422</v>
      </c>
      <c r="CF280" s="228">
        <f t="shared" si="334"/>
        <v>2727.829946840001</v>
      </c>
      <c r="CG280" s="228">
        <f t="shared" si="334"/>
        <v>2038.8189527900001</v>
      </c>
      <c r="CH280" s="228">
        <f t="shared" si="334"/>
        <v>5197.9674052500013</v>
      </c>
      <c r="CI280" s="228">
        <f t="shared" si="334"/>
        <v>1987.1016257700001</v>
      </c>
      <c r="CJ280" s="228">
        <f t="shared" si="334"/>
        <v>1997.3706903000002</v>
      </c>
      <c r="CK280" s="228">
        <f t="shared" si="334"/>
        <v>2155.2741651599999</v>
      </c>
      <c r="CL280" s="228">
        <f t="shared" si="334"/>
        <v>2062.3663396299999</v>
      </c>
      <c r="CM280" s="228">
        <f t="shared" si="334"/>
        <v>2071.0806519600001</v>
      </c>
      <c r="CN280" s="228">
        <f t="shared" ref="CN280" si="335">+CN19+CN62</f>
        <v>32392.085240720004</v>
      </c>
      <c r="CO280" s="228">
        <f t="shared" si="334"/>
        <v>2581.0066849600007</v>
      </c>
      <c r="CP280" s="228">
        <f t="shared" si="334"/>
        <v>1839.0655872600005</v>
      </c>
      <c r="CQ280" s="228">
        <f t="shared" si="334"/>
        <v>1943.43240943</v>
      </c>
      <c r="CR280" s="228">
        <f t="shared" si="334"/>
        <v>4518.9377831899992</v>
      </c>
      <c r="CS280" s="228">
        <f t="shared" si="334"/>
        <v>2912.7993613999997</v>
      </c>
      <c r="CT280" s="228">
        <f t="shared" si="334"/>
        <v>1980.7650899499997</v>
      </c>
      <c r="CU280" s="228">
        <f t="shared" si="334"/>
        <v>3753.8950712400006</v>
      </c>
      <c r="CV280" s="228">
        <f t="shared" si="334"/>
        <v>2824.2513792699992</v>
      </c>
      <c r="CW280" s="228">
        <f t="shared" si="334"/>
        <v>2032.2056779300005</v>
      </c>
      <c r="CX280" s="228">
        <f t="shared" ref="CX280:CY280" si="336">+CX19+CX62</f>
        <v>2177.4119872600004</v>
      </c>
      <c r="CY280" s="228">
        <f t="shared" si="336"/>
        <v>2136.0502869699999</v>
      </c>
      <c r="CZ280" s="228">
        <f t="shared" ref="CZ280:DA280" si="337">+CZ19+CZ62</f>
        <v>2846.6733398499996</v>
      </c>
      <c r="DA280" s="228">
        <f t="shared" si="337"/>
        <v>2854.0208714299997</v>
      </c>
      <c r="DB280" s="204"/>
      <c r="DC280" s="204"/>
      <c r="DD280" s="204"/>
      <c r="DE280" s="204"/>
    </row>
    <row r="281" spans="2:109" ht="20.100000000000001" customHeight="1" x14ac:dyDescent="0.2">
      <c r="B281" s="379" t="s">
        <v>175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7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 t="s">
        <v>139</v>
      </c>
      <c r="BN281" s="204"/>
      <c r="BO281" s="228">
        <f>+BO17+BO18+BO60+BO61+BO44+BO45+BO85+BO86</f>
        <v>6859.5769037228001</v>
      </c>
      <c r="BP281" s="228">
        <f t="shared" ref="BP281:BW281" si="338">+BP17+BP18+BP60+BP61+BP44+BP45+BP85+BP86</f>
        <v>4582.6181530740014</v>
      </c>
      <c r="BQ281" s="228">
        <f t="shared" si="338"/>
        <v>4885.6183992109991</v>
      </c>
      <c r="BR281" s="228">
        <f t="shared" si="338"/>
        <v>3910.7501467030011</v>
      </c>
      <c r="BS281" s="228">
        <f t="shared" si="338"/>
        <v>3535.4506506003995</v>
      </c>
      <c r="BT281" s="228">
        <f t="shared" si="338"/>
        <v>2740.2788537480001</v>
      </c>
      <c r="BU281" s="228">
        <f t="shared" si="338"/>
        <v>2687.6473191052005</v>
      </c>
      <c r="BV281" s="228">
        <f t="shared" si="338"/>
        <v>2736.7158316232003</v>
      </c>
      <c r="BW281" s="228">
        <f t="shared" si="338"/>
        <v>4460.5547425676014</v>
      </c>
      <c r="BX281" s="228">
        <f t="shared" ref="BX281:CW281" si="339">+BX17+BX18+BX60+BX61+BX44+BX45+BX85+BX86</f>
        <v>4891.5729757667996</v>
      </c>
      <c r="BY281" s="228">
        <f t="shared" si="339"/>
        <v>3482.7561866048004</v>
      </c>
      <c r="BZ281" s="228">
        <f t="shared" si="339"/>
        <v>5216.6364894028011</v>
      </c>
      <c r="CA281" s="228">
        <f t="shared" si="339"/>
        <v>49990.176652129609</v>
      </c>
      <c r="CB281" s="228">
        <f t="shared" si="339"/>
        <v>4424.8975493047983</v>
      </c>
      <c r="CC281" s="228">
        <f t="shared" si="339"/>
        <v>4466.1600077976</v>
      </c>
      <c r="CD281" s="228">
        <f t="shared" si="339"/>
        <v>5916.9033128519986</v>
      </c>
      <c r="CE281" s="228">
        <f t="shared" si="339"/>
        <v>5322.3727806596016</v>
      </c>
      <c r="CF281" s="228">
        <f t="shared" si="339"/>
        <v>5196.4883984571989</v>
      </c>
      <c r="CG281" s="228">
        <f t="shared" si="339"/>
        <v>6411.1098343360009</v>
      </c>
      <c r="CH281" s="228">
        <f t="shared" si="339"/>
        <v>6259.0206265180004</v>
      </c>
      <c r="CI281" s="228">
        <f t="shared" si="339"/>
        <v>5648.4633926755996</v>
      </c>
      <c r="CJ281" s="228">
        <f t="shared" si="339"/>
        <v>4585.5871353615994</v>
      </c>
      <c r="CK281" s="228">
        <f t="shared" si="339"/>
        <v>6262.3217462740013</v>
      </c>
      <c r="CL281" s="228">
        <f t="shared" si="339"/>
        <v>4542.7098989775986</v>
      </c>
      <c r="CM281" s="228">
        <f t="shared" si="339"/>
        <v>3732.7825270623998</v>
      </c>
      <c r="CN281" s="228">
        <f t="shared" ref="CN281" si="340">+CN17+CN18+CN60+CN61+CN44+CN45+CN85+CN86</f>
        <v>62768.817210276393</v>
      </c>
      <c r="CO281" s="228">
        <f t="shared" si="339"/>
        <v>4276.6196938027997</v>
      </c>
      <c r="CP281" s="228">
        <f t="shared" si="339"/>
        <v>4696.2010803339999</v>
      </c>
      <c r="CQ281" s="228">
        <f t="shared" si="339"/>
        <v>5785.2267552303983</v>
      </c>
      <c r="CR281" s="228">
        <f t="shared" si="339"/>
        <v>6284.6131106523999</v>
      </c>
      <c r="CS281" s="228">
        <f t="shared" si="339"/>
        <v>7554.4251434776006</v>
      </c>
      <c r="CT281" s="228">
        <f t="shared" si="339"/>
        <v>7032.7682432380007</v>
      </c>
      <c r="CU281" s="228">
        <f t="shared" si="339"/>
        <v>3656.7285783743996</v>
      </c>
      <c r="CV281" s="228">
        <f t="shared" si="339"/>
        <v>6943.4518914751989</v>
      </c>
      <c r="CW281" s="228">
        <f t="shared" si="339"/>
        <v>6247.2289872639994</v>
      </c>
      <c r="CX281" s="228">
        <f t="shared" ref="CX281:CY281" si="341">+CX17+CX18+CX60+CX61+CX44+CX45+CX85+CX86</f>
        <v>7363.0769674432031</v>
      </c>
      <c r="CY281" s="228">
        <f t="shared" si="341"/>
        <v>5820.9777149439988</v>
      </c>
      <c r="CZ281" s="228">
        <f t="shared" ref="CZ281:DA281" si="342">+CZ17+CZ18+CZ60+CZ61+CZ44+CZ45+CZ85+CZ86</f>
        <v>6052.7981250075991</v>
      </c>
      <c r="DA281" s="228">
        <f t="shared" si="342"/>
        <v>5553.3540635411991</v>
      </c>
      <c r="DB281" s="204"/>
      <c r="DC281" s="204"/>
      <c r="DD281" s="204"/>
      <c r="DE281" s="204"/>
    </row>
    <row r="282" spans="2:109" ht="20.100000000000001" customHeight="1" x14ac:dyDescent="0.2">
      <c r="B282" s="379" t="s">
        <v>176</v>
      </c>
      <c r="C282" s="379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7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 t="s">
        <v>141</v>
      </c>
      <c r="BN282" s="204"/>
      <c r="BO282" s="228">
        <f>+BO16+BO36+BO59+BO38+BO39+BO40+BO77+BO73+BO79+BO80+BO81+BO23+BO66+BO37+BO78+BO27+BO70+BO89+BO48+BO87+BO88+BO46+BO47+BO71</f>
        <v>9845.1655824104</v>
      </c>
      <c r="BP282" s="228">
        <f t="shared" ref="BP282:BV282" si="343">+BP16+BP36+BP59+BP38+BP39+BP40+BP77+BP73+BP79+BP80+BP81+BP23+BP66+BP37+BP78+BP27+BP70+BP89+BP48+BP87+BP88+BP46+BP47+BP71</f>
        <v>9170.583745846001</v>
      </c>
      <c r="BQ282" s="228">
        <f t="shared" si="343"/>
        <v>11878.170203798196</v>
      </c>
      <c r="BR282" s="228">
        <f t="shared" si="343"/>
        <v>12799.970977451796</v>
      </c>
      <c r="BS282" s="228">
        <f t="shared" si="343"/>
        <v>14338.209533116396</v>
      </c>
      <c r="BT282" s="228">
        <f t="shared" si="343"/>
        <v>12323.583872643003</v>
      </c>
      <c r="BU282" s="228">
        <f t="shared" si="343"/>
        <v>15149.665670221197</v>
      </c>
      <c r="BV282" s="228">
        <f t="shared" si="343"/>
        <v>11963.528728274596</v>
      </c>
      <c r="BW282" s="228">
        <f>+BW16+BW36+BW59+BW38+BW39+BW40+BW77+BW73+BW79+BW80+BW81+BW23+BW66+BW37+BW78+BW27+BW70+BW89+BW48+BW87+BW88+BW46+BW47+BW71+BW31+BW28</f>
        <v>11208.891089718396</v>
      </c>
      <c r="BX282" s="228">
        <f t="shared" ref="BX282:CW282" si="344">+BX16+BX36+BX59+BX38+BX39+BX40+BX77+BX73+BX79+BX80+BX81+BX23+BX66+BX37+BX78+BX27+BX70+BX89+BX48+BX87+BX88+BX46+BX47+BX71+BX31+BX28</f>
        <v>13927.135650374204</v>
      </c>
      <c r="BY282" s="228">
        <f t="shared" si="344"/>
        <v>10695.304372054401</v>
      </c>
      <c r="BZ282" s="228">
        <f t="shared" si="344"/>
        <v>13850.403902481807</v>
      </c>
      <c r="CA282" s="228">
        <f t="shared" si="344"/>
        <v>147150.61332839043</v>
      </c>
      <c r="CB282" s="228">
        <f t="shared" si="344"/>
        <v>11738.614360016803</v>
      </c>
      <c r="CC282" s="228">
        <f t="shared" si="344"/>
        <v>10603.260288767597</v>
      </c>
      <c r="CD282" s="228">
        <f t="shared" si="344"/>
        <v>11798.974069799797</v>
      </c>
      <c r="CE282" s="228">
        <f t="shared" si="344"/>
        <v>15640.275025244997</v>
      </c>
      <c r="CF282" s="228">
        <f t="shared" si="344"/>
        <v>12674.392616383599</v>
      </c>
      <c r="CG282" s="228">
        <f t="shared" si="344"/>
        <v>12776.406817208794</v>
      </c>
      <c r="CH282" s="228">
        <f t="shared" si="344"/>
        <v>16317.033206893606</v>
      </c>
      <c r="CI282" s="228">
        <f t="shared" si="344"/>
        <v>11346.074694733201</v>
      </c>
      <c r="CJ282" s="228">
        <f t="shared" si="344"/>
        <v>9882.5528240587973</v>
      </c>
      <c r="CK282" s="228">
        <f t="shared" si="344"/>
        <v>11607.96570810501</v>
      </c>
      <c r="CL282" s="228">
        <f t="shared" si="344"/>
        <v>10960.931696684</v>
      </c>
      <c r="CM282" s="228">
        <f t="shared" si="344"/>
        <v>15893.932633795199</v>
      </c>
      <c r="CN282" s="228">
        <f t="shared" ref="CN282" si="345">+CN16+CN36+CN59+CN38+CN39+CN40+CN77+CN73+CN79+CN80+CN81+CN23+CN66+CN37+CN78+CN27+CN70+CN89+CN48+CN87+CN88+CN46+CN47+CN71+CN31+CN28</f>
        <v>151240.4139416914</v>
      </c>
      <c r="CO282" s="228">
        <f t="shared" si="344"/>
        <v>14342.600736011396</v>
      </c>
      <c r="CP282" s="228">
        <f t="shared" si="344"/>
        <v>15081.927229999619</v>
      </c>
      <c r="CQ282" s="228">
        <f t="shared" si="344"/>
        <v>16326.804243229602</v>
      </c>
      <c r="CR282" s="228">
        <f t="shared" si="344"/>
        <v>15353.565758618393</v>
      </c>
      <c r="CS282" s="228">
        <f t="shared" si="344"/>
        <v>17601.186277435205</v>
      </c>
      <c r="CT282" s="228">
        <f t="shared" si="344"/>
        <v>17804.061647971812</v>
      </c>
      <c r="CU282" s="228">
        <f t="shared" si="344"/>
        <v>16382.650555464588</v>
      </c>
      <c r="CV282" s="228">
        <f t="shared" si="344"/>
        <v>23309.413206016208</v>
      </c>
      <c r="CW282" s="228">
        <f t="shared" si="344"/>
        <v>24456.711240183417</v>
      </c>
      <c r="CX282" s="228">
        <f t="shared" ref="CX282:CY282" si="346">+CX16+CX36+CX59+CX38+CX39+CX40+CX77+CX73+CX79+CX80+CX81+CX23+CX66+CX37+CX78+CX27+CX70+CX89+CX48+CX87+CX88+CX46+CX47+CX71+CX31+CX28</f>
        <v>25484.438702718999</v>
      </c>
      <c r="CY282" s="228">
        <f t="shared" si="346"/>
        <v>22087.316161754603</v>
      </c>
      <c r="CZ282" s="228">
        <f t="shared" ref="CZ282:DA282" si="347">+CZ16+CZ36+CZ59+CZ38+CZ39+CZ40+CZ77+CZ73+CZ79+CZ80+CZ81+CZ23+CZ66+CZ37+CZ78+CZ27+CZ70+CZ89+CZ48+CZ87+CZ88+CZ46+CZ47+CZ71+CZ31+CZ28</f>
        <v>23791.013413464429</v>
      </c>
      <c r="DA282" s="228">
        <f t="shared" si="347"/>
        <v>19122.149999795602</v>
      </c>
      <c r="DB282" s="204"/>
      <c r="DC282" s="204"/>
      <c r="DD282" s="204"/>
      <c r="DE282" s="204"/>
    </row>
    <row r="283" spans="2:109" ht="20.100000000000001" customHeight="1" x14ac:dyDescent="0.2">
      <c r="B283" s="379" t="s">
        <v>177</v>
      </c>
      <c r="C283" s="379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 t="s">
        <v>140</v>
      </c>
      <c r="BN283" s="204"/>
      <c r="BO283" s="228">
        <f t="shared" ref="BO283" si="348">+BO22+BO29+BO65+BO72</f>
        <v>12964.190880851598</v>
      </c>
      <c r="BP283" s="228">
        <f t="shared" ref="BP283:BW283" si="349">+BP22+BP29+BP65+BP72</f>
        <v>10364.493823453204</v>
      </c>
      <c r="BQ283" s="228">
        <f t="shared" si="349"/>
        <v>10472.582842125599</v>
      </c>
      <c r="BR283" s="228">
        <f t="shared" si="349"/>
        <v>13151.908600921595</v>
      </c>
      <c r="BS283" s="228">
        <f t="shared" si="349"/>
        <v>13241.075117342001</v>
      </c>
      <c r="BT283" s="228">
        <f t="shared" si="349"/>
        <v>11707.749688541597</v>
      </c>
      <c r="BU283" s="228">
        <f t="shared" si="349"/>
        <v>14656.543309713194</v>
      </c>
      <c r="BV283" s="228">
        <f t="shared" si="349"/>
        <v>11245.688171367994</v>
      </c>
      <c r="BW283" s="228">
        <f t="shared" si="349"/>
        <v>13284.6145515596</v>
      </c>
      <c r="BX283" s="228">
        <f t="shared" ref="BX283:CW283" si="350">+BX22+BX29+BX65+BX72</f>
        <v>13171.345551372004</v>
      </c>
      <c r="BY283" s="228">
        <f t="shared" si="350"/>
        <v>11006.592981879203</v>
      </c>
      <c r="BZ283" s="228">
        <f t="shared" si="350"/>
        <v>16920.756149307996</v>
      </c>
      <c r="CA283" s="228">
        <f t="shared" si="350"/>
        <v>152187.54166843559</v>
      </c>
      <c r="CB283" s="228">
        <f t="shared" si="350"/>
        <v>12940.746403763605</v>
      </c>
      <c r="CC283" s="228">
        <f t="shared" si="350"/>
        <v>10913.8590345952</v>
      </c>
      <c r="CD283" s="228">
        <f t="shared" si="350"/>
        <v>11259.193025132005</v>
      </c>
      <c r="CE283" s="228">
        <f t="shared" si="350"/>
        <v>13008.093457273593</v>
      </c>
      <c r="CF283" s="228">
        <f t="shared" si="350"/>
        <v>11620.775444185601</v>
      </c>
      <c r="CG283" s="228">
        <f t="shared" si="350"/>
        <v>12579.213577553195</v>
      </c>
      <c r="CH283" s="228">
        <f t="shared" si="350"/>
        <v>13609.245798002003</v>
      </c>
      <c r="CI283" s="228">
        <f t="shared" si="350"/>
        <v>11013.688348970802</v>
      </c>
      <c r="CJ283" s="228">
        <f t="shared" si="350"/>
        <v>12545.735823881207</v>
      </c>
      <c r="CK283" s="228">
        <f t="shared" si="350"/>
        <v>15680.800363019202</v>
      </c>
      <c r="CL283" s="228">
        <f t="shared" si="350"/>
        <v>13102.683475493195</v>
      </c>
      <c r="CM283" s="228">
        <f t="shared" si="350"/>
        <v>19346.20569899719</v>
      </c>
      <c r="CN283" s="228">
        <f t="shared" ref="CN283" si="351">+CN22+CN29+CN65+CN72</f>
        <v>157620.24045086681</v>
      </c>
      <c r="CO283" s="228">
        <f t="shared" si="350"/>
        <v>12235.402745810399</v>
      </c>
      <c r="CP283" s="228">
        <f t="shared" si="350"/>
        <v>10860.803291358796</v>
      </c>
      <c r="CQ283" s="228">
        <f t="shared" si="350"/>
        <v>14912.831600480002</v>
      </c>
      <c r="CR283" s="228">
        <f t="shared" si="350"/>
        <v>15720.969487205999</v>
      </c>
      <c r="CS283" s="228">
        <f t="shared" si="350"/>
        <v>14942.549106524793</v>
      </c>
      <c r="CT283" s="228">
        <f t="shared" si="350"/>
        <v>15223.325932441197</v>
      </c>
      <c r="CU283" s="228">
        <f t="shared" si="350"/>
        <v>11816.251260774006</v>
      </c>
      <c r="CV283" s="228">
        <f t="shared" si="350"/>
        <v>13386.080111126004</v>
      </c>
      <c r="CW283" s="228">
        <f t="shared" si="350"/>
        <v>13132.018079947205</v>
      </c>
      <c r="CX283" s="228">
        <f t="shared" ref="CX283:CY283" si="352">+CX22+CX29+CX65+CX72</f>
        <v>13388.765644164007</v>
      </c>
      <c r="CY283" s="228">
        <f t="shared" si="352"/>
        <v>13345.309154556409</v>
      </c>
      <c r="CZ283" s="228">
        <f t="shared" ref="CZ283:DA283" si="353">+CZ22+CZ29+CZ65+CZ72</f>
        <v>17701.325445318398</v>
      </c>
      <c r="DA283" s="228">
        <f t="shared" si="353"/>
        <v>11543.514378728798</v>
      </c>
      <c r="DB283" s="204"/>
      <c r="DC283" s="204"/>
      <c r="DD283" s="204"/>
      <c r="DE283" s="204"/>
    </row>
    <row r="284" spans="2:109" ht="20.100000000000001" customHeight="1" x14ac:dyDescent="0.2">
      <c r="B284" s="379" t="s">
        <v>178</v>
      </c>
      <c r="C284" s="379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 t="s">
        <v>163</v>
      </c>
      <c r="BN284" s="204"/>
      <c r="BO284" s="228">
        <f t="shared" ref="BO284" si="354">+BO24+BO25+BO26+BO53+BO67+BO68+BO69+BO90</f>
        <v>0</v>
      </c>
      <c r="BP284" s="228">
        <f t="shared" ref="BP284:BW284" si="355">+BP24+BP25+BP26+BP53+BP67+BP68+BP69+BP90</f>
        <v>0</v>
      </c>
      <c r="BQ284" s="228">
        <f t="shared" si="355"/>
        <v>0</v>
      </c>
      <c r="BR284" s="228">
        <f t="shared" si="355"/>
        <v>0</v>
      </c>
      <c r="BS284" s="228">
        <f t="shared" si="355"/>
        <v>0</v>
      </c>
      <c r="BT284" s="228">
        <f t="shared" si="355"/>
        <v>0</v>
      </c>
      <c r="BU284" s="228">
        <f t="shared" si="355"/>
        <v>0</v>
      </c>
      <c r="BV284" s="228">
        <f t="shared" si="355"/>
        <v>0</v>
      </c>
      <c r="BW284" s="228">
        <f t="shared" si="355"/>
        <v>0</v>
      </c>
      <c r="BX284" s="228">
        <f t="shared" ref="BX284:CW284" si="356">+BX24+BX25+BX26+BX53+BX67+BX68+BX69+BX90</f>
        <v>0</v>
      </c>
      <c r="BY284" s="228">
        <f t="shared" si="356"/>
        <v>0</v>
      </c>
      <c r="BZ284" s="228">
        <f t="shared" si="356"/>
        <v>418.43892826239994</v>
      </c>
      <c r="CA284" s="228">
        <f t="shared" si="356"/>
        <v>418.43892826239994</v>
      </c>
      <c r="CB284" s="228">
        <f t="shared" si="356"/>
        <v>299.78410955440006</v>
      </c>
      <c r="CC284" s="228">
        <f t="shared" si="356"/>
        <v>266.46611803200005</v>
      </c>
      <c r="CD284" s="228">
        <f t="shared" si="356"/>
        <v>287.03975270440009</v>
      </c>
      <c r="CE284" s="228">
        <f t="shared" si="356"/>
        <v>265.10947830280003</v>
      </c>
      <c r="CF284" s="228">
        <f t="shared" si="356"/>
        <v>279.11209250960013</v>
      </c>
      <c r="CG284" s="228">
        <f t="shared" si="356"/>
        <v>308.78852545400008</v>
      </c>
      <c r="CH284" s="228">
        <f t="shared" si="356"/>
        <v>301.00348086679998</v>
      </c>
      <c r="CI284" s="228">
        <f t="shared" si="356"/>
        <v>294.2946701084</v>
      </c>
      <c r="CJ284" s="228">
        <f t="shared" si="356"/>
        <v>282.66735069959998</v>
      </c>
      <c r="CK284" s="228">
        <f t="shared" si="356"/>
        <v>279.63173816359995</v>
      </c>
      <c r="CL284" s="228">
        <f t="shared" si="356"/>
        <v>311.49051098839999</v>
      </c>
      <c r="CM284" s="228">
        <f t="shared" si="356"/>
        <v>423.41188911120014</v>
      </c>
      <c r="CN284" s="228">
        <f t="shared" ref="CN284" si="357">+CN24+CN25+CN26+CN53+CN67+CN68+CN69+CN90</f>
        <v>3598.7997164952008</v>
      </c>
      <c r="CO284" s="228">
        <f t="shared" si="356"/>
        <v>319.08597512480003</v>
      </c>
      <c r="CP284" s="228">
        <f t="shared" si="356"/>
        <v>306.15101763119981</v>
      </c>
      <c r="CQ284" s="228">
        <f t="shared" si="356"/>
        <v>316.49586525680002</v>
      </c>
      <c r="CR284" s="228">
        <f t="shared" si="356"/>
        <v>305.32053259600008</v>
      </c>
      <c r="CS284" s="228">
        <f t="shared" si="356"/>
        <v>347.58652494199998</v>
      </c>
      <c r="CT284" s="228">
        <f t="shared" si="356"/>
        <v>320.62712490760003</v>
      </c>
      <c r="CU284" s="228">
        <f t="shared" si="356"/>
        <v>315.38838005120004</v>
      </c>
      <c r="CV284" s="228">
        <f t="shared" si="356"/>
        <v>342.49137454279992</v>
      </c>
      <c r="CW284" s="228">
        <f t="shared" si="356"/>
        <v>301.99334415519985</v>
      </c>
      <c r="CX284" s="228">
        <f t="shared" ref="CX284:CY284" si="358">+CX24+CX25+CX26+CX53+CX67+CX68+CX69+CX90</f>
        <v>318.52713061439994</v>
      </c>
      <c r="CY284" s="228">
        <f t="shared" si="358"/>
        <v>338.32497169999999</v>
      </c>
      <c r="CZ284" s="228">
        <f t="shared" ref="CZ284:DA284" si="359">+CZ24+CZ25+CZ26+CZ53+CZ67+CZ68+CZ69+CZ90</f>
        <v>431.02759491279988</v>
      </c>
      <c r="DA284" s="228">
        <f t="shared" si="359"/>
        <v>362.35282532120004</v>
      </c>
      <c r="DB284" s="204"/>
      <c r="DC284" s="204"/>
      <c r="DD284" s="204"/>
      <c r="DE284" s="204"/>
    </row>
    <row r="285" spans="2:109" ht="20.100000000000001" customHeight="1" thickBot="1" x14ac:dyDescent="0.25">
      <c r="B285" s="379" t="s">
        <v>185</v>
      </c>
      <c r="C285" s="379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28">
        <f t="shared" ref="BO285" si="360">+BO41+BO42+BO82+BO83+BO91+BO54+BO43</f>
        <v>0</v>
      </c>
      <c r="BP285" s="228">
        <f t="shared" ref="BP285:BW285" si="361">+BP41+BP42+BP82+BP83+BP91+BP54+BP43</f>
        <v>0</v>
      </c>
      <c r="BQ285" s="228">
        <f t="shared" si="361"/>
        <v>0</v>
      </c>
      <c r="BR285" s="228">
        <f t="shared" si="361"/>
        <v>0</v>
      </c>
      <c r="BS285" s="228">
        <f t="shared" si="361"/>
        <v>0</v>
      </c>
      <c r="BT285" s="228">
        <f t="shared" si="361"/>
        <v>0</v>
      </c>
      <c r="BU285" s="228">
        <f t="shared" si="361"/>
        <v>0</v>
      </c>
      <c r="BV285" s="228">
        <f t="shared" si="361"/>
        <v>0</v>
      </c>
      <c r="BW285" s="228">
        <f t="shared" si="361"/>
        <v>0</v>
      </c>
      <c r="BX285" s="228">
        <f t="shared" ref="BX285:CW285" si="362">+BX41+BX42+BX82+BX83+BX91+BX54+BX43</f>
        <v>0</v>
      </c>
      <c r="BY285" s="228">
        <f t="shared" si="362"/>
        <v>0</v>
      </c>
      <c r="BZ285" s="228">
        <f t="shared" si="362"/>
        <v>0</v>
      </c>
      <c r="CA285" s="228">
        <f t="shared" si="362"/>
        <v>0</v>
      </c>
      <c r="CB285" s="228">
        <f t="shared" si="362"/>
        <v>0</v>
      </c>
      <c r="CC285" s="228">
        <f t="shared" si="362"/>
        <v>0</v>
      </c>
      <c r="CD285" s="228">
        <f t="shared" si="362"/>
        <v>0</v>
      </c>
      <c r="CE285" s="228">
        <f t="shared" si="362"/>
        <v>0</v>
      </c>
      <c r="CF285" s="228">
        <f t="shared" si="362"/>
        <v>0</v>
      </c>
      <c r="CG285" s="228">
        <f t="shared" si="362"/>
        <v>16.612965386399999</v>
      </c>
      <c r="CH285" s="228">
        <f t="shared" si="362"/>
        <v>31.092050340399997</v>
      </c>
      <c r="CI285" s="228">
        <f t="shared" si="362"/>
        <v>27.265099048399996</v>
      </c>
      <c r="CJ285" s="228">
        <f t="shared" si="362"/>
        <v>33.394732142800017</v>
      </c>
      <c r="CK285" s="228">
        <f t="shared" si="362"/>
        <v>26.044195848000001</v>
      </c>
      <c r="CL285" s="228">
        <f t="shared" si="362"/>
        <v>28.920757536800004</v>
      </c>
      <c r="CM285" s="228">
        <f t="shared" si="362"/>
        <v>49.443118980400001</v>
      </c>
      <c r="CN285" s="228">
        <f t="shared" ref="CN285" si="363">+CN41+CN42+CN82+CN83+CN91+CN54+CN43</f>
        <v>212.7729192832</v>
      </c>
      <c r="CO285" s="228">
        <f t="shared" si="362"/>
        <v>33.717136098800012</v>
      </c>
      <c r="CP285" s="228">
        <f t="shared" si="362"/>
        <v>32.474854239199999</v>
      </c>
      <c r="CQ285" s="228">
        <f t="shared" si="362"/>
        <v>38.051413154399995</v>
      </c>
      <c r="CR285" s="228">
        <f t="shared" si="362"/>
        <v>32.975726038799984</v>
      </c>
      <c r="CS285" s="228">
        <f t="shared" si="362"/>
        <v>38.604584278800004</v>
      </c>
      <c r="CT285" s="228">
        <f t="shared" si="362"/>
        <v>36.774345053199994</v>
      </c>
      <c r="CU285" s="228">
        <f t="shared" si="362"/>
        <v>37.143310834800005</v>
      </c>
      <c r="CV285" s="228">
        <f t="shared" si="362"/>
        <v>42.309497439600001</v>
      </c>
      <c r="CW285" s="228">
        <f t="shared" si="362"/>
        <v>39.695983622399993</v>
      </c>
      <c r="CX285" s="228">
        <f t="shared" ref="CX285:CY285" si="364">+CX41+CX42+CX82+CX83+CX91+CX54+CX43</f>
        <v>36.762193458399999</v>
      </c>
      <c r="CY285" s="228">
        <f t="shared" si="364"/>
        <v>44.404553115999988</v>
      </c>
      <c r="CZ285" s="228">
        <f t="shared" ref="CZ285:DA285" si="365">+CZ41+CZ42+CZ82+CZ83+CZ91+CZ54+CZ43</f>
        <v>54.414776295999999</v>
      </c>
      <c r="DA285" s="228">
        <f t="shared" si="365"/>
        <v>45.928146067199997</v>
      </c>
      <c r="DB285" s="204"/>
      <c r="DC285" s="204"/>
      <c r="DD285" s="204"/>
      <c r="DE285" s="204"/>
    </row>
    <row r="286" spans="2:109" ht="20.100000000000001" customHeight="1" thickBot="1" x14ac:dyDescent="0.3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381">
        <f t="shared" ref="BO286:CF286" si="366">SUM(BO275:BO285)</f>
        <v>38449.323481954794</v>
      </c>
      <c r="BP286" s="381">
        <f t="shared" si="366"/>
        <v>30850.744574973207</v>
      </c>
      <c r="BQ286" s="381">
        <f t="shared" si="366"/>
        <v>34307.482558024793</v>
      </c>
      <c r="BR286" s="381">
        <f t="shared" si="366"/>
        <v>39453.262589276397</v>
      </c>
      <c r="BS286" s="381">
        <f t="shared" si="366"/>
        <v>39711.235008248797</v>
      </c>
      <c r="BT286" s="381">
        <f t="shared" si="366"/>
        <v>34724.050935342602</v>
      </c>
      <c r="BU286" s="381">
        <f t="shared" si="366"/>
        <v>44447.977237269588</v>
      </c>
      <c r="BV286" s="381">
        <f t="shared" si="366"/>
        <v>34744.720174825794</v>
      </c>
      <c r="BW286" s="381">
        <f t="shared" si="366"/>
        <v>34969.441655805596</v>
      </c>
      <c r="BX286" s="381">
        <f t="shared" si="366"/>
        <v>39922.164396643006</v>
      </c>
      <c r="BY286" s="381">
        <f t="shared" si="366"/>
        <v>31544.272569643606</v>
      </c>
      <c r="BZ286" s="381">
        <f t="shared" si="366"/>
        <v>45996.881500293413</v>
      </c>
      <c r="CA286" s="381">
        <f t="shared" si="366"/>
        <v>449121.55668230163</v>
      </c>
      <c r="CB286" s="381">
        <f t="shared" si="366"/>
        <v>37185.348018074801</v>
      </c>
      <c r="CC286" s="381">
        <f t="shared" si="366"/>
        <v>31938.432963621795</v>
      </c>
      <c r="CD286" s="381">
        <f t="shared" si="366"/>
        <v>35896.3763075592</v>
      </c>
      <c r="CE286" s="381">
        <f t="shared" si="366"/>
        <v>44613.640188923389</v>
      </c>
      <c r="CF286" s="381">
        <f t="shared" si="366"/>
        <v>37478.276447491196</v>
      </c>
      <c r="CG286" s="466">
        <f t="shared" ref="CG286:CL286" si="367">SUM(CG275:CG285)</f>
        <v>39223.599288372592</v>
      </c>
      <c r="CH286" s="467">
        <f t="shared" si="367"/>
        <v>46448.703443585408</v>
      </c>
      <c r="CI286" s="467">
        <f t="shared" si="367"/>
        <v>35184.15615821661</v>
      </c>
      <c r="CJ286" s="467">
        <f t="shared" si="367"/>
        <v>34348.739597804604</v>
      </c>
      <c r="CK286" s="467">
        <f t="shared" si="367"/>
        <v>41851.124017608214</v>
      </c>
      <c r="CL286" s="467">
        <f t="shared" si="367"/>
        <v>36067.871481748989</v>
      </c>
      <c r="CM286" s="467">
        <f t="shared" ref="CM286:CO286" si="368">SUM(CM275:CM285)</f>
        <v>50623.231000655986</v>
      </c>
      <c r="CN286" s="467">
        <f t="shared" ref="CN286" si="369">SUM(CN275:CN285)</f>
        <v>470859.4989136628</v>
      </c>
      <c r="CO286" s="467">
        <f t="shared" si="368"/>
        <v>39118.560439683795</v>
      </c>
      <c r="CP286" s="585">
        <f t="shared" ref="CP286:CQ286" si="370">SUM(CP275:CP285)</f>
        <v>37224.667257901216</v>
      </c>
      <c r="CQ286" s="585">
        <f t="shared" si="370"/>
        <v>44173.803410963199</v>
      </c>
      <c r="CR286" s="585">
        <f t="shared" ref="CR286:CS286" si="371">SUM(CR275:CR285)</f>
        <v>47383.99920524859</v>
      </c>
      <c r="CS286" s="585">
        <f t="shared" si="371"/>
        <v>48006.420544612403</v>
      </c>
      <c r="CT286" s="585">
        <f t="shared" ref="CT286:CU286" si="372">SUM(CT275:CT285)</f>
        <v>47979.277673351811</v>
      </c>
      <c r="CU286" s="585">
        <f t="shared" si="372"/>
        <v>41331.875095369389</v>
      </c>
      <c r="CV286" s="585">
        <f t="shared" ref="CV286:CW286" si="373">SUM(CV275:CV285)</f>
        <v>52218.958868088404</v>
      </c>
      <c r="CW286" s="585">
        <f t="shared" si="373"/>
        <v>51609.053485662218</v>
      </c>
      <c r="CX286" s="585">
        <f t="shared" ref="CX286:CY286" si="374">SUM(CX275:CX285)</f>
        <v>54278.020558305412</v>
      </c>
      <c r="CY286" s="585">
        <f t="shared" si="374"/>
        <v>49496.657161060393</v>
      </c>
      <c r="CZ286" s="585">
        <f t="shared" ref="CZ286:DA286" si="375">SUM(CZ275:CZ285)</f>
        <v>59696.380025538019</v>
      </c>
      <c r="DA286" s="585">
        <f t="shared" si="375"/>
        <v>45225.790655030396</v>
      </c>
      <c r="DB286" s="204"/>
      <c r="DC286" s="204"/>
      <c r="DD286" s="204"/>
      <c r="DE286" s="204"/>
    </row>
    <row r="287" spans="2:109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28"/>
      <c r="BX287" s="228"/>
      <c r="BY287" s="228"/>
      <c r="BZ287" s="228"/>
      <c r="CA287" s="228"/>
      <c r="CB287" s="228"/>
      <c r="CC287" s="228"/>
      <c r="CD287" s="228"/>
      <c r="CE287" s="228"/>
      <c r="CF287" s="228"/>
      <c r="CG287" s="228"/>
      <c r="CH287" s="228"/>
      <c r="CI287" s="228"/>
      <c r="CJ287" s="228"/>
      <c r="CK287" s="228"/>
      <c r="CL287" s="228"/>
      <c r="CM287" s="228"/>
      <c r="CN287" s="228"/>
      <c r="CO287" s="228"/>
      <c r="CP287" s="228"/>
      <c r="CQ287" s="228"/>
      <c r="CR287" s="228"/>
      <c r="CS287" s="228"/>
      <c r="CT287" s="228"/>
      <c r="CU287" s="228"/>
      <c r="CV287" s="228"/>
      <c r="CW287" s="228"/>
      <c r="CX287" s="228"/>
      <c r="CY287" s="228"/>
      <c r="CZ287" s="228"/>
      <c r="DA287" s="228"/>
      <c r="DB287" s="204"/>
      <c r="DC287" s="204"/>
      <c r="DD287" s="204"/>
      <c r="DE287" s="204"/>
    </row>
    <row r="288" spans="2:109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28">
        <f t="shared" ref="BO288:DA288" si="376">+BO286-BO13</f>
        <v>0</v>
      </c>
      <c r="BP288" s="228">
        <f t="shared" si="376"/>
        <v>0</v>
      </c>
      <c r="BQ288" s="228">
        <f t="shared" si="376"/>
        <v>0</v>
      </c>
      <c r="BR288" s="228">
        <f t="shared" si="376"/>
        <v>0</v>
      </c>
      <c r="BS288" s="228">
        <f t="shared" si="376"/>
        <v>0</v>
      </c>
      <c r="BT288" s="228">
        <f t="shared" si="376"/>
        <v>0</v>
      </c>
      <c r="BU288" s="228">
        <f t="shared" si="376"/>
        <v>0</v>
      </c>
      <c r="BV288" s="228">
        <f t="shared" si="376"/>
        <v>0</v>
      </c>
      <c r="BW288" s="228">
        <f t="shared" si="376"/>
        <v>0</v>
      </c>
      <c r="BX288" s="228">
        <f t="shared" si="376"/>
        <v>0</v>
      </c>
      <c r="BY288" s="228">
        <f t="shared" si="376"/>
        <v>0</v>
      </c>
      <c r="BZ288" s="228">
        <f t="shared" si="376"/>
        <v>0</v>
      </c>
      <c r="CA288" s="228">
        <f t="shared" si="376"/>
        <v>0</v>
      </c>
      <c r="CB288" s="228">
        <f t="shared" si="376"/>
        <v>0</v>
      </c>
      <c r="CC288" s="228">
        <f t="shared" si="376"/>
        <v>0</v>
      </c>
      <c r="CD288" s="228">
        <f t="shared" si="376"/>
        <v>0</v>
      </c>
      <c r="CE288" s="228">
        <f t="shared" si="376"/>
        <v>0</v>
      </c>
      <c r="CF288" s="228">
        <f t="shared" si="376"/>
        <v>0</v>
      </c>
      <c r="CG288" s="228">
        <f t="shared" si="376"/>
        <v>0</v>
      </c>
      <c r="CH288" s="228">
        <f t="shared" si="376"/>
        <v>0</v>
      </c>
      <c r="CI288" s="228">
        <f t="shared" si="376"/>
        <v>0</v>
      </c>
      <c r="CJ288" s="228">
        <f t="shared" si="376"/>
        <v>0</v>
      </c>
      <c r="CK288" s="228">
        <f t="shared" si="376"/>
        <v>0</v>
      </c>
      <c r="CL288" s="228">
        <f t="shared" si="376"/>
        <v>0</v>
      </c>
      <c r="CM288" s="228">
        <f t="shared" si="376"/>
        <v>0</v>
      </c>
      <c r="CN288" s="228">
        <f t="shared" si="376"/>
        <v>0</v>
      </c>
      <c r="CO288" s="228">
        <f t="shared" si="376"/>
        <v>0</v>
      </c>
      <c r="CP288" s="228">
        <f t="shared" si="376"/>
        <v>0</v>
      </c>
      <c r="CQ288" s="228">
        <f t="shared" si="376"/>
        <v>0</v>
      </c>
      <c r="CR288" s="228">
        <f t="shared" si="376"/>
        <v>0</v>
      </c>
      <c r="CS288" s="228">
        <f t="shared" si="376"/>
        <v>0</v>
      </c>
      <c r="CT288" s="228">
        <f t="shared" si="376"/>
        <v>0</v>
      </c>
      <c r="CU288" s="228">
        <f t="shared" si="376"/>
        <v>0</v>
      </c>
      <c r="CV288" s="228">
        <f t="shared" si="376"/>
        <v>0</v>
      </c>
      <c r="CW288" s="228">
        <f t="shared" si="376"/>
        <v>0</v>
      </c>
      <c r="CX288" s="228">
        <f t="shared" si="376"/>
        <v>0</v>
      </c>
      <c r="CY288" s="228">
        <f t="shared" si="376"/>
        <v>0</v>
      </c>
      <c r="CZ288" s="228">
        <f t="shared" si="376"/>
        <v>0</v>
      </c>
      <c r="DA288" s="228">
        <f t="shared" si="376"/>
        <v>0</v>
      </c>
      <c r="DB288" s="204"/>
      <c r="DC288" s="204"/>
      <c r="DD288" s="204"/>
      <c r="DE288" s="204"/>
    </row>
    <row r="289" spans="2:109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04"/>
      <c r="CV289" s="204"/>
      <c r="CW289" s="204"/>
      <c r="CX289" s="204"/>
      <c r="CY289" s="204"/>
      <c r="CZ289" s="204"/>
      <c r="DA289" s="204"/>
      <c r="DB289" s="204"/>
      <c r="DC289" s="204"/>
      <c r="DD289" s="204"/>
      <c r="DE289" s="204"/>
    </row>
    <row r="290" spans="2:109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28"/>
      <c r="BP290" s="228"/>
      <c r="BQ290" s="228"/>
      <c r="BR290" s="228"/>
      <c r="BS290" s="228"/>
      <c r="BT290" s="228"/>
      <c r="BU290" s="228"/>
      <c r="BV290" s="228"/>
      <c r="BW290" s="228"/>
      <c r="BX290" s="228"/>
      <c r="BY290" s="228"/>
      <c r="BZ290" s="228"/>
      <c r="CA290" s="228"/>
      <c r="CB290" s="228"/>
      <c r="CC290" s="228"/>
      <c r="CD290" s="228"/>
      <c r="CE290" s="228"/>
      <c r="CF290" s="228"/>
      <c r="CG290" s="228"/>
      <c r="CH290" s="228"/>
      <c r="CI290" s="228"/>
      <c r="CJ290" s="228"/>
      <c r="CK290" s="228"/>
      <c r="CL290" s="228"/>
      <c r="CM290" s="228"/>
      <c r="CN290" s="228"/>
      <c r="CO290" s="228"/>
      <c r="CP290" s="228"/>
      <c r="CQ290" s="228"/>
      <c r="CR290" s="228"/>
      <c r="CS290" s="228"/>
      <c r="CT290" s="228"/>
      <c r="CU290" s="228"/>
      <c r="CV290" s="228"/>
      <c r="CW290" s="228"/>
      <c r="CX290" s="228"/>
      <c r="CY290" s="228"/>
      <c r="CZ290" s="228"/>
      <c r="DA290" s="228"/>
      <c r="DB290" s="204"/>
      <c r="DC290" s="204"/>
      <c r="DD290" s="204"/>
      <c r="DE290" s="204"/>
    </row>
    <row r="291" spans="2:109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28"/>
      <c r="BP291" s="228"/>
      <c r="BQ291" s="228"/>
      <c r="BR291" s="228"/>
      <c r="BS291" s="228"/>
      <c r="BT291" s="228"/>
      <c r="BU291" s="228"/>
      <c r="BV291" s="228"/>
      <c r="BW291" s="228"/>
      <c r="BX291" s="228"/>
      <c r="BY291" s="228"/>
      <c r="BZ291" s="228"/>
      <c r="CA291" s="228"/>
      <c r="CB291" s="228"/>
      <c r="CC291" s="228"/>
      <c r="CD291" s="228"/>
      <c r="CE291" s="228"/>
      <c r="CF291" s="228"/>
      <c r="CG291" s="228"/>
      <c r="CH291" s="228"/>
      <c r="CI291" s="228"/>
      <c r="CJ291" s="228"/>
      <c r="CK291" s="228"/>
      <c r="CL291" s="228"/>
      <c r="CM291" s="228"/>
      <c r="CN291" s="228"/>
      <c r="CO291" s="228"/>
      <c r="CP291" s="228"/>
      <c r="CQ291" s="228"/>
      <c r="CR291" s="228"/>
      <c r="CS291" s="228"/>
      <c r="CT291" s="228"/>
      <c r="CU291" s="228"/>
      <c r="CV291" s="228"/>
      <c r="CW291" s="228"/>
      <c r="CX291" s="228"/>
      <c r="CY291" s="228"/>
      <c r="CZ291" s="228"/>
      <c r="DA291" s="228"/>
      <c r="DB291" s="204"/>
      <c r="DC291" s="204"/>
      <c r="DD291" s="204"/>
      <c r="DE291" s="204"/>
    </row>
    <row r="292" spans="2:109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  <c r="DC292" s="204"/>
      <c r="DD292" s="204"/>
      <c r="DE292" s="204"/>
    </row>
    <row r="293" spans="2:109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  <c r="CY293" s="204"/>
      <c r="CZ293" s="204"/>
      <c r="DA293" s="204"/>
      <c r="DB293" s="204"/>
      <c r="DC293" s="204"/>
      <c r="DD293" s="204"/>
      <c r="DE293" s="204"/>
    </row>
    <row r="294" spans="2:109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  <c r="CY294" s="204"/>
      <c r="CZ294" s="204"/>
      <c r="DA294" s="204"/>
      <c r="DB294" s="204"/>
      <c r="DC294" s="204"/>
      <c r="DD294" s="204"/>
      <c r="DE294" s="204"/>
    </row>
    <row r="295" spans="2:109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  <c r="CY295" s="204"/>
      <c r="CZ295" s="204"/>
      <c r="DA295" s="204"/>
      <c r="DB295" s="204"/>
      <c r="DC295" s="204"/>
      <c r="DD295" s="204"/>
      <c r="DE295" s="204"/>
    </row>
    <row r="296" spans="2:109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  <c r="CY296" s="204"/>
      <c r="CZ296" s="204"/>
      <c r="DA296" s="204"/>
      <c r="DB296" s="204"/>
      <c r="DC296" s="204"/>
      <c r="DD296" s="204"/>
      <c r="DE296" s="204"/>
    </row>
    <row r="297" spans="2:109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</row>
    <row r="298" spans="2:109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  <c r="CY298" s="204"/>
      <c r="CZ298" s="204"/>
      <c r="DA298" s="204"/>
      <c r="DB298" s="204"/>
      <c r="DC298" s="204"/>
      <c r="DD298" s="204"/>
      <c r="DE298" s="204"/>
    </row>
    <row r="299" spans="2:109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  <c r="CY299" s="204"/>
      <c r="CZ299" s="204"/>
      <c r="DA299" s="204"/>
      <c r="DB299" s="204"/>
      <c r="DC299" s="204"/>
      <c r="DD299" s="204"/>
      <c r="DE299" s="204"/>
    </row>
    <row r="300" spans="2:109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  <c r="DC300" s="204"/>
      <c r="DD300" s="204"/>
      <c r="DE300" s="204"/>
    </row>
    <row r="301" spans="2:109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  <c r="CZ301" s="204"/>
      <c r="DA301" s="204"/>
      <c r="DB301" s="204"/>
      <c r="DC301" s="204"/>
      <c r="DD301" s="204"/>
      <c r="DE301" s="204"/>
    </row>
    <row r="302" spans="2:109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  <c r="DC302" s="204"/>
      <c r="DD302" s="204"/>
      <c r="DE302" s="204"/>
    </row>
    <row r="303" spans="2:109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</row>
    <row r="304" spans="2:109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  <c r="CY304" s="204"/>
      <c r="CZ304" s="204"/>
      <c r="DA304" s="204"/>
      <c r="DB304" s="204"/>
      <c r="DC304" s="204"/>
      <c r="DD304" s="204"/>
      <c r="DE304" s="204"/>
    </row>
    <row r="305" spans="2:109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204"/>
      <c r="DC305" s="204"/>
      <c r="DD305" s="204"/>
      <c r="DE305" s="204"/>
    </row>
    <row r="306" spans="2:109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  <c r="CY306" s="204"/>
      <c r="CZ306" s="204"/>
      <c r="DA306" s="204"/>
      <c r="DB306" s="204"/>
      <c r="DC306" s="204"/>
      <c r="DD306" s="204"/>
      <c r="DE306" s="204"/>
    </row>
    <row r="307" spans="2:109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  <c r="CY307" s="204"/>
      <c r="CZ307" s="204"/>
      <c r="DA307" s="204"/>
      <c r="DB307" s="204"/>
      <c r="DC307" s="204"/>
      <c r="DD307" s="204"/>
      <c r="DE307" s="204"/>
    </row>
    <row r="308" spans="2:109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  <c r="CY308" s="204"/>
      <c r="CZ308" s="204"/>
      <c r="DA308" s="204"/>
      <c r="DB308" s="204"/>
      <c r="DC308" s="204"/>
      <c r="DD308" s="204"/>
      <c r="DE308" s="204"/>
    </row>
    <row r="309" spans="2:109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  <c r="CY309" s="204"/>
      <c r="CZ309" s="204"/>
      <c r="DA309" s="204"/>
      <c r="DB309" s="204"/>
      <c r="DC309" s="204"/>
      <c r="DD309" s="204"/>
      <c r="DE309" s="204"/>
    </row>
    <row r="310" spans="2:109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  <c r="CY310" s="204"/>
      <c r="CZ310" s="204"/>
      <c r="DA310" s="204"/>
      <c r="DB310" s="204"/>
      <c r="DC310" s="204"/>
      <c r="DD310" s="204"/>
      <c r="DE310" s="204"/>
    </row>
    <row r="311" spans="2:109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  <c r="CZ311" s="204"/>
      <c r="DA311" s="204"/>
      <c r="DB311" s="204"/>
      <c r="DC311" s="204"/>
      <c r="DD311" s="204"/>
      <c r="DE311" s="204"/>
    </row>
    <row r="312" spans="2:109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  <c r="CZ312" s="204"/>
      <c r="DA312" s="204"/>
      <c r="DB312" s="204"/>
      <c r="DC312" s="204"/>
      <c r="DD312" s="204"/>
      <c r="DE312" s="204"/>
    </row>
    <row r="313" spans="2:109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  <c r="CZ313" s="204"/>
      <c r="DA313" s="204"/>
      <c r="DB313" s="204"/>
      <c r="DC313" s="204"/>
      <c r="DD313" s="204"/>
      <c r="DE313" s="204"/>
    </row>
    <row r="314" spans="2:109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  <c r="CY314" s="204"/>
      <c r="CZ314" s="204"/>
      <c r="DA314" s="204"/>
      <c r="DB314" s="204"/>
      <c r="DC314" s="204"/>
      <c r="DD314" s="204"/>
      <c r="DE314" s="204"/>
    </row>
    <row r="315" spans="2:109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  <c r="CY315" s="204"/>
      <c r="CZ315" s="204"/>
      <c r="DA315" s="204"/>
      <c r="DB315" s="204"/>
      <c r="DC315" s="204"/>
      <c r="DD315" s="204"/>
      <c r="DE315" s="204"/>
    </row>
    <row r="316" spans="2:109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  <c r="CY316" s="204"/>
      <c r="CZ316" s="204"/>
      <c r="DA316" s="204"/>
      <c r="DB316" s="204"/>
      <c r="DC316" s="204"/>
      <c r="DD316" s="204"/>
      <c r="DE316" s="204"/>
    </row>
    <row r="317" spans="2:109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  <c r="CY317" s="204"/>
      <c r="CZ317" s="204"/>
      <c r="DA317" s="204"/>
      <c r="DB317" s="204"/>
      <c r="DC317" s="204"/>
      <c r="DD317" s="204"/>
      <c r="DE317" s="204"/>
    </row>
    <row r="318" spans="2:109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  <c r="CY318" s="204"/>
      <c r="CZ318" s="204"/>
      <c r="DA318" s="204"/>
      <c r="DB318" s="204"/>
      <c r="DC318" s="204"/>
      <c r="DD318" s="204"/>
      <c r="DE318" s="204"/>
    </row>
    <row r="319" spans="2:109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  <c r="CY319" s="204"/>
      <c r="CZ319" s="204"/>
      <c r="DA319" s="204"/>
      <c r="DB319" s="204"/>
      <c r="DC319" s="204"/>
      <c r="DD319" s="204"/>
      <c r="DE319" s="204"/>
    </row>
    <row r="320" spans="2:109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  <c r="CY320" s="204"/>
      <c r="CZ320" s="204"/>
      <c r="DA320" s="204"/>
      <c r="DB320" s="204"/>
      <c r="DC320" s="204"/>
      <c r="DD320" s="204"/>
      <c r="DE320" s="204"/>
    </row>
    <row r="321" spans="2:109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  <c r="CY321" s="204"/>
      <c r="CZ321" s="204"/>
      <c r="DA321" s="204"/>
      <c r="DB321" s="204"/>
      <c r="DC321" s="204"/>
      <c r="DD321" s="204"/>
      <c r="DE321" s="204"/>
    </row>
    <row r="322" spans="2:109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  <c r="CY322" s="204"/>
      <c r="CZ322" s="204"/>
      <c r="DA322" s="204"/>
      <c r="DB322" s="204"/>
      <c r="DC322" s="204"/>
      <c r="DD322" s="204"/>
      <c r="DE322" s="204"/>
    </row>
    <row r="323" spans="2:109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  <c r="CY323" s="204"/>
      <c r="CZ323" s="204"/>
      <c r="DA323" s="204"/>
      <c r="DB323" s="204"/>
      <c r="DC323" s="204"/>
      <c r="DD323" s="204"/>
      <c r="DE323" s="204"/>
    </row>
    <row r="324" spans="2:109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  <c r="CY324" s="204"/>
      <c r="CZ324" s="204"/>
      <c r="DA324" s="204"/>
      <c r="DB324" s="204"/>
      <c r="DC324" s="204"/>
      <c r="DD324" s="204"/>
      <c r="DE324" s="204"/>
    </row>
    <row r="325" spans="2:109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  <c r="CY325" s="204"/>
      <c r="CZ325" s="204"/>
      <c r="DA325" s="204"/>
      <c r="DB325" s="204"/>
      <c r="DC325" s="204"/>
      <c r="DD325" s="204"/>
      <c r="DE325" s="204"/>
    </row>
    <row r="326" spans="2:109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  <c r="CY326" s="204"/>
      <c r="CZ326" s="204"/>
      <c r="DA326" s="204"/>
      <c r="DB326" s="204"/>
      <c r="DC326" s="204"/>
      <c r="DD326" s="204"/>
      <c r="DE326" s="204"/>
    </row>
    <row r="327" spans="2:109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  <c r="CY327" s="204"/>
      <c r="CZ327" s="204"/>
      <c r="DA327" s="204"/>
      <c r="DB327" s="204"/>
      <c r="DC327" s="204"/>
      <c r="DD327" s="204"/>
      <c r="DE327" s="204"/>
    </row>
    <row r="328" spans="2:109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  <c r="CY328" s="204"/>
      <c r="CZ328" s="204"/>
      <c r="DA328" s="204"/>
      <c r="DB328" s="204"/>
      <c r="DC328" s="204"/>
      <c r="DD328" s="204"/>
      <c r="DE328" s="204"/>
    </row>
    <row r="329" spans="2:109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  <c r="CY329" s="204"/>
      <c r="CZ329" s="204"/>
      <c r="DA329" s="204"/>
      <c r="DB329" s="204"/>
      <c r="DC329" s="204"/>
      <c r="DD329" s="204"/>
      <c r="DE329" s="204"/>
    </row>
    <row r="330" spans="2:109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  <c r="CZ330" s="204"/>
      <c r="DA330" s="204"/>
      <c r="DB330" s="204"/>
      <c r="DC330" s="204"/>
      <c r="DD330" s="204"/>
      <c r="DE330" s="204"/>
    </row>
    <row r="331" spans="2:109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  <c r="CY331" s="204"/>
      <c r="CZ331" s="204"/>
      <c r="DA331" s="204"/>
      <c r="DB331" s="204"/>
      <c r="DC331" s="204"/>
      <c r="DD331" s="204"/>
      <c r="DE331" s="204"/>
    </row>
    <row r="332" spans="2:109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</row>
    <row r="333" spans="2:109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</row>
    <row r="334" spans="2:109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  <c r="CY334" s="204"/>
      <c r="CZ334" s="204"/>
      <c r="DA334" s="204"/>
      <c r="DB334" s="204"/>
      <c r="DC334" s="204"/>
      <c r="DD334" s="204"/>
      <c r="DE334" s="204"/>
    </row>
    <row r="335" spans="2:109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  <c r="CY335" s="204"/>
      <c r="CZ335" s="204"/>
      <c r="DA335" s="204"/>
      <c r="DB335" s="204"/>
      <c r="DC335" s="204"/>
      <c r="DD335" s="204"/>
      <c r="DE335" s="204"/>
    </row>
    <row r="336" spans="2:109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  <c r="CY336" s="204"/>
      <c r="CZ336" s="204"/>
      <c r="DA336" s="204"/>
      <c r="DB336" s="204"/>
      <c r="DC336" s="204"/>
      <c r="DD336" s="204"/>
      <c r="DE336" s="204"/>
    </row>
    <row r="337" spans="2:109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  <c r="CY337" s="204"/>
      <c r="CZ337" s="204"/>
      <c r="DA337" s="204"/>
      <c r="DB337" s="204"/>
      <c r="DC337" s="204"/>
      <c r="DD337" s="204"/>
      <c r="DE337" s="204"/>
    </row>
    <row r="338" spans="2:109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  <c r="CY338" s="204"/>
      <c r="CZ338" s="204"/>
      <c r="DA338" s="204"/>
      <c r="DB338" s="204"/>
      <c r="DC338" s="204"/>
      <c r="DD338" s="204"/>
      <c r="DE338" s="204"/>
    </row>
    <row r="339" spans="2:109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  <c r="CZ339" s="204"/>
      <c r="DA339" s="204"/>
      <c r="DB339" s="204"/>
      <c r="DC339" s="204"/>
      <c r="DD339" s="204"/>
      <c r="DE339" s="204"/>
    </row>
    <row r="340" spans="2:109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  <c r="CZ340" s="204"/>
      <c r="DA340" s="204"/>
      <c r="DB340" s="204"/>
      <c r="DC340" s="204"/>
      <c r="DD340" s="204"/>
      <c r="DE340" s="204"/>
    </row>
    <row r="341" spans="2:109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  <c r="CZ341" s="204"/>
      <c r="DA341" s="204"/>
      <c r="DB341" s="204"/>
      <c r="DC341" s="204"/>
      <c r="DD341" s="204"/>
      <c r="DE341" s="204"/>
    </row>
    <row r="342" spans="2:109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204"/>
      <c r="DC342" s="204"/>
      <c r="DD342" s="204"/>
      <c r="DE342" s="204"/>
    </row>
    <row r="343" spans="2:109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  <c r="CY343" s="204"/>
      <c r="CZ343" s="204"/>
      <c r="DA343" s="204"/>
      <c r="DB343" s="204"/>
      <c r="DC343" s="204"/>
      <c r="DD343" s="204"/>
      <c r="DE343" s="204"/>
    </row>
    <row r="344" spans="2:109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  <c r="CZ344" s="204"/>
      <c r="DA344" s="204"/>
      <c r="DB344" s="204"/>
      <c r="DC344" s="204"/>
      <c r="DD344" s="204"/>
      <c r="DE344" s="204"/>
    </row>
    <row r="345" spans="2:109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  <c r="CY345" s="204"/>
      <c r="CZ345" s="204"/>
      <c r="DA345" s="204"/>
      <c r="DB345" s="204"/>
      <c r="DC345" s="204"/>
      <c r="DD345" s="204"/>
      <c r="DE345" s="204"/>
    </row>
    <row r="346" spans="2:109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  <c r="DC346" s="204"/>
      <c r="DD346" s="204"/>
      <c r="DE346" s="204"/>
    </row>
    <row r="347" spans="2:109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  <c r="DC347" s="204"/>
      <c r="DD347" s="204"/>
      <c r="DE347" s="204"/>
    </row>
    <row r="348" spans="2:109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  <c r="CY348" s="204"/>
      <c r="CZ348" s="204"/>
      <c r="DA348" s="204"/>
      <c r="DB348" s="204"/>
      <c r="DC348" s="204"/>
      <c r="DD348" s="204"/>
      <c r="DE348" s="204"/>
    </row>
    <row r="349" spans="2:109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  <c r="CY349" s="204"/>
      <c r="CZ349" s="204"/>
      <c r="DA349" s="204"/>
      <c r="DB349" s="204"/>
      <c r="DC349" s="204"/>
      <c r="DD349" s="204"/>
      <c r="DE349" s="204"/>
    </row>
    <row r="350" spans="2:109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  <c r="CY350" s="204"/>
      <c r="CZ350" s="204"/>
      <c r="DA350" s="204"/>
      <c r="DB350" s="204"/>
      <c r="DC350" s="204"/>
      <c r="DD350" s="204"/>
      <c r="DE350" s="204"/>
    </row>
    <row r="351" spans="2:109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4"/>
      <c r="DA351" s="204"/>
      <c r="DB351" s="204"/>
      <c r="DC351" s="204"/>
      <c r="DD351" s="204"/>
      <c r="DE351" s="204"/>
    </row>
    <row r="352" spans="2:109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  <c r="CY352" s="204"/>
      <c r="CZ352" s="204"/>
      <c r="DA352" s="204"/>
      <c r="DB352" s="204"/>
      <c r="DC352" s="204"/>
      <c r="DD352" s="204"/>
      <c r="DE352" s="204"/>
    </row>
    <row r="353" spans="2:109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  <c r="CY353" s="204"/>
      <c r="CZ353" s="204"/>
      <c r="DA353" s="204"/>
      <c r="DB353" s="204"/>
      <c r="DC353" s="204"/>
      <c r="DD353" s="204"/>
      <c r="DE353" s="204"/>
    </row>
    <row r="354" spans="2:109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  <c r="CY354" s="204"/>
      <c r="CZ354" s="204"/>
      <c r="DA354" s="204"/>
      <c r="DB354" s="204"/>
      <c r="DC354" s="204"/>
      <c r="DD354" s="204"/>
      <c r="DE354" s="204"/>
    </row>
    <row r="355" spans="2:109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  <c r="CY355" s="204"/>
      <c r="CZ355" s="204"/>
      <c r="DA355" s="204"/>
      <c r="DB355" s="204"/>
      <c r="DC355" s="204"/>
      <c r="DD355" s="204"/>
      <c r="DE355" s="204"/>
    </row>
    <row r="356" spans="2:109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  <c r="CY356" s="204"/>
      <c r="CZ356" s="204"/>
      <c r="DA356" s="204"/>
      <c r="DB356" s="204"/>
      <c r="DC356" s="204"/>
      <c r="DD356" s="204"/>
      <c r="DE356" s="204"/>
    </row>
    <row r="357" spans="2:109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  <c r="CZ357" s="204"/>
      <c r="DA357" s="204"/>
      <c r="DB357" s="204"/>
      <c r="DC357" s="204"/>
      <c r="DD357" s="204"/>
      <c r="DE357" s="204"/>
    </row>
    <row r="358" spans="2:109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  <c r="CZ358" s="204"/>
      <c r="DA358" s="204"/>
      <c r="DB358" s="204"/>
      <c r="DC358" s="204"/>
      <c r="DD358" s="204"/>
      <c r="DE358" s="204"/>
    </row>
    <row r="359" spans="2:109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  <c r="CY359" s="204"/>
      <c r="CZ359" s="204"/>
      <c r="DA359" s="204"/>
      <c r="DB359" s="204"/>
      <c r="DC359" s="204"/>
      <c r="DD359" s="204"/>
      <c r="DE359" s="204"/>
    </row>
    <row r="360" spans="2:109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  <c r="CY360" s="204"/>
      <c r="CZ360" s="204"/>
      <c r="DA360" s="204"/>
      <c r="DB360" s="204"/>
      <c r="DC360" s="204"/>
      <c r="DD360" s="204"/>
      <c r="DE360" s="204"/>
    </row>
    <row r="361" spans="2:109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  <c r="CY361" s="204"/>
      <c r="CZ361" s="204"/>
      <c r="DA361" s="204"/>
      <c r="DB361" s="204"/>
      <c r="DC361" s="204"/>
      <c r="DD361" s="204"/>
      <c r="DE361" s="204"/>
    </row>
    <row r="362" spans="2:109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  <c r="CY362" s="204"/>
      <c r="CZ362" s="204"/>
      <c r="DA362" s="204"/>
      <c r="DB362" s="204"/>
      <c r="DC362" s="204"/>
      <c r="DD362" s="204"/>
      <c r="DE362" s="204"/>
    </row>
    <row r="363" spans="2:109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  <c r="CZ363" s="204"/>
      <c r="DA363" s="204"/>
      <c r="DB363" s="204"/>
      <c r="DC363" s="204"/>
      <c r="DD363" s="204"/>
      <c r="DE363" s="204"/>
    </row>
    <row r="364" spans="2:109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  <c r="CZ364" s="204"/>
      <c r="DA364" s="204"/>
      <c r="DB364" s="204"/>
      <c r="DC364" s="204"/>
      <c r="DD364" s="204"/>
      <c r="DE364" s="204"/>
    </row>
    <row r="365" spans="2:109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  <c r="CZ365" s="204"/>
      <c r="DA365" s="204"/>
      <c r="DB365" s="204"/>
      <c r="DC365" s="204"/>
      <c r="DD365" s="204"/>
      <c r="DE365" s="204"/>
    </row>
    <row r="366" spans="2:109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  <c r="CZ366" s="204"/>
      <c r="DA366" s="204"/>
      <c r="DB366" s="204"/>
      <c r="DC366" s="204"/>
      <c r="DD366" s="204"/>
      <c r="DE366" s="204"/>
    </row>
    <row r="367" spans="2:109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  <c r="CZ367" s="204"/>
      <c r="DA367" s="204"/>
      <c r="DB367" s="204"/>
      <c r="DC367" s="204"/>
      <c r="DD367" s="204"/>
      <c r="DE367" s="204"/>
    </row>
    <row r="368" spans="2:109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  <c r="CZ368" s="204"/>
      <c r="DA368" s="204"/>
      <c r="DB368" s="204"/>
      <c r="DC368" s="204"/>
      <c r="DD368" s="204"/>
      <c r="DE368" s="204"/>
    </row>
    <row r="369" spans="2:109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  <c r="CZ369" s="204"/>
      <c r="DA369" s="204"/>
      <c r="DB369" s="204"/>
      <c r="DC369" s="204"/>
      <c r="DD369" s="204"/>
      <c r="DE369" s="204"/>
    </row>
    <row r="370" spans="2:109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  <c r="CZ370" s="204"/>
      <c r="DA370" s="204"/>
      <c r="DB370" s="204"/>
      <c r="DC370" s="204"/>
      <c r="DD370" s="204"/>
      <c r="DE370" s="204"/>
    </row>
    <row r="371" spans="2:109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  <c r="CZ371" s="204"/>
      <c r="DA371" s="204"/>
      <c r="DB371" s="204"/>
      <c r="DC371" s="204"/>
      <c r="DD371" s="204"/>
      <c r="DE371" s="204"/>
    </row>
    <row r="372" spans="2:109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  <c r="CY372" s="204"/>
      <c r="CZ372" s="204"/>
      <c r="DA372" s="204"/>
      <c r="DB372" s="204"/>
      <c r="DC372" s="204"/>
      <c r="DD372" s="204"/>
      <c r="DE372" s="204"/>
    </row>
    <row r="373" spans="2:109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  <c r="CY373" s="204"/>
      <c r="CZ373" s="204"/>
      <c r="DA373" s="204"/>
      <c r="DB373" s="204"/>
      <c r="DC373" s="204"/>
      <c r="DD373" s="204"/>
      <c r="DE373" s="204"/>
    </row>
    <row r="374" spans="2:109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  <c r="CZ374" s="204"/>
      <c r="DA374" s="204"/>
      <c r="DB374" s="204"/>
      <c r="DC374" s="204"/>
      <c r="DD374" s="204"/>
      <c r="DE374" s="204"/>
    </row>
    <row r="375" spans="2:109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  <c r="CZ375" s="204"/>
      <c r="DA375" s="204"/>
      <c r="DB375" s="204"/>
      <c r="DC375" s="204"/>
      <c r="DD375" s="204"/>
      <c r="DE375" s="204"/>
    </row>
    <row r="376" spans="2:109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  <c r="CZ376" s="204"/>
      <c r="DA376" s="204"/>
      <c r="DB376" s="204"/>
      <c r="DC376" s="204"/>
      <c r="DD376" s="204"/>
      <c r="DE376" s="204"/>
    </row>
    <row r="377" spans="2:109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  <c r="CZ377" s="204"/>
      <c r="DA377" s="204"/>
      <c r="DB377" s="204"/>
      <c r="DC377" s="204"/>
      <c r="DD377" s="204"/>
      <c r="DE377" s="204"/>
    </row>
    <row r="378" spans="2:109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  <c r="CY378" s="204"/>
      <c r="CZ378" s="204"/>
      <c r="DA378" s="204"/>
      <c r="DB378" s="204"/>
      <c r="DC378" s="204"/>
      <c r="DD378" s="204"/>
      <c r="DE378" s="204"/>
    </row>
    <row r="379" spans="2:109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  <c r="CY379" s="204"/>
      <c r="CZ379" s="204"/>
      <c r="DA379" s="204"/>
      <c r="DB379" s="204"/>
      <c r="DC379" s="204"/>
      <c r="DD379" s="204"/>
      <c r="DE379" s="204"/>
    </row>
    <row r="380" spans="2:109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  <c r="CY380" s="204"/>
      <c r="CZ380" s="204"/>
      <c r="DA380" s="204"/>
      <c r="DB380" s="204"/>
      <c r="DC380" s="204"/>
      <c r="DD380" s="204"/>
      <c r="DE380" s="204"/>
    </row>
    <row r="381" spans="2:109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  <c r="CY381" s="204"/>
      <c r="CZ381" s="204"/>
      <c r="DA381" s="204"/>
      <c r="DB381" s="204"/>
      <c r="DC381" s="204"/>
      <c r="DD381" s="204"/>
      <c r="DE381" s="204"/>
    </row>
    <row r="382" spans="2:109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  <c r="CY382" s="204"/>
      <c r="CZ382" s="204"/>
      <c r="DA382" s="204"/>
      <c r="DB382" s="204"/>
      <c r="DC382" s="204"/>
      <c r="DD382" s="204"/>
      <c r="DE382" s="204"/>
    </row>
    <row r="383" spans="2:109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  <c r="CY383" s="204"/>
      <c r="CZ383" s="204"/>
      <c r="DA383" s="204"/>
      <c r="DB383" s="204"/>
      <c r="DC383" s="204"/>
      <c r="DD383" s="204"/>
      <c r="DE383" s="204"/>
    </row>
    <row r="384" spans="2:109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  <c r="CY384" s="204"/>
      <c r="CZ384" s="204"/>
      <c r="DA384" s="204"/>
      <c r="DB384" s="204"/>
      <c r="DC384" s="204"/>
      <c r="DD384" s="204"/>
      <c r="DE384" s="204"/>
    </row>
    <row r="385" spans="2:109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  <c r="CY385" s="204"/>
      <c r="CZ385" s="204"/>
      <c r="DA385" s="204"/>
      <c r="DB385" s="204"/>
      <c r="DC385" s="204"/>
      <c r="DD385" s="204"/>
      <c r="DE385" s="204"/>
    </row>
    <row r="386" spans="2:109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  <c r="CY386" s="204"/>
      <c r="CZ386" s="204"/>
      <c r="DA386" s="204"/>
      <c r="DB386" s="204"/>
      <c r="DC386" s="204"/>
      <c r="DD386" s="204"/>
      <c r="DE386" s="204"/>
    </row>
    <row r="387" spans="2:109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  <c r="CY387" s="204"/>
      <c r="CZ387" s="204"/>
      <c r="DA387" s="204"/>
      <c r="DB387" s="204"/>
      <c r="DC387" s="204"/>
      <c r="DD387" s="204"/>
      <c r="DE387" s="204"/>
    </row>
    <row r="388" spans="2:109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  <c r="CY388" s="204"/>
      <c r="CZ388" s="204"/>
      <c r="DA388" s="204"/>
      <c r="DB388" s="204"/>
      <c r="DC388" s="204"/>
      <c r="DD388" s="204"/>
      <c r="DE388" s="204"/>
    </row>
    <row r="389" spans="2:109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  <c r="CZ389" s="204"/>
      <c r="DA389" s="204"/>
      <c r="DB389" s="204"/>
      <c r="DC389" s="204"/>
      <c r="DD389" s="204"/>
      <c r="DE389" s="204"/>
    </row>
    <row r="390" spans="2:109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  <c r="CY390" s="204"/>
      <c r="CZ390" s="204"/>
      <c r="DA390" s="204"/>
      <c r="DB390" s="204"/>
      <c r="DC390" s="204"/>
      <c r="DD390" s="204"/>
      <c r="DE390" s="204"/>
    </row>
    <row r="391" spans="2:109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  <c r="CY391" s="204"/>
      <c r="CZ391" s="204"/>
      <c r="DA391" s="204"/>
      <c r="DB391" s="204"/>
      <c r="DC391" s="204"/>
      <c r="DD391" s="204"/>
      <c r="DE391" s="204"/>
    </row>
    <row r="392" spans="2:109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  <c r="CY392" s="204"/>
      <c r="CZ392" s="204"/>
      <c r="DA392" s="204"/>
      <c r="DB392" s="204"/>
      <c r="DC392" s="204"/>
      <c r="DD392" s="204"/>
      <c r="DE392" s="204"/>
    </row>
    <row r="393" spans="2:109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  <c r="CY393" s="204"/>
      <c r="CZ393" s="204"/>
      <c r="DA393" s="204"/>
      <c r="DB393" s="204"/>
      <c r="DC393" s="204"/>
      <c r="DD393" s="204"/>
      <c r="DE393" s="204"/>
    </row>
    <row r="394" spans="2:109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  <c r="CY394" s="204"/>
      <c r="CZ394" s="204"/>
      <c r="DA394" s="204"/>
      <c r="DB394" s="204"/>
      <c r="DC394" s="204"/>
      <c r="DD394" s="204"/>
      <c r="DE394" s="204"/>
    </row>
    <row r="395" spans="2:109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  <c r="CZ395" s="204"/>
      <c r="DA395" s="204"/>
      <c r="DB395" s="204"/>
      <c r="DC395" s="204"/>
      <c r="DD395" s="204"/>
      <c r="DE395" s="204"/>
    </row>
    <row r="396" spans="2:109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  <c r="CY396" s="204"/>
      <c r="CZ396" s="204"/>
      <c r="DA396" s="204"/>
      <c r="DB396" s="204"/>
      <c r="DC396" s="204"/>
      <c r="DD396" s="204"/>
      <c r="DE396" s="204"/>
    </row>
    <row r="397" spans="2:109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  <c r="CY397" s="204"/>
      <c r="CZ397" s="204"/>
      <c r="DA397" s="204"/>
      <c r="DB397" s="204"/>
      <c r="DC397" s="204"/>
      <c r="DD397" s="204"/>
      <c r="DE397" s="204"/>
    </row>
    <row r="398" spans="2:109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  <c r="CY398" s="204"/>
      <c r="CZ398" s="204"/>
      <c r="DA398" s="204"/>
      <c r="DB398" s="204"/>
      <c r="DC398" s="204"/>
      <c r="DD398" s="204"/>
      <c r="DE398" s="204"/>
    </row>
    <row r="399" spans="2:109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  <c r="CY399" s="204"/>
      <c r="CZ399" s="204"/>
      <c r="DA399" s="204"/>
      <c r="DB399" s="204"/>
      <c r="DC399" s="204"/>
      <c r="DD399" s="204"/>
      <c r="DE399" s="204"/>
    </row>
    <row r="400" spans="2:109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  <c r="CY400" s="204"/>
      <c r="CZ400" s="204"/>
      <c r="DA400" s="204"/>
      <c r="DB400" s="204"/>
      <c r="DC400" s="204"/>
      <c r="DD400" s="204"/>
      <c r="DE400" s="204"/>
    </row>
    <row r="401" spans="2:109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  <c r="CY401" s="204"/>
      <c r="CZ401" s="204"/>
      <c r="DA401" s="204"/>
      <c r="DB401" s="204"/>
      <c r="DC401" s="204"/>
      <c r="DD401" s="204"/>
      <c r="DE401" s="204"/>
    </row>
    <row r="402" spans="2:109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  <c r="CY402" s="204"/>
      <c r="CZ402" s="204"/>
      <c r="DA402" s="204"/>
      <c r="DB402" s="204"/>
      <c r="DC402" s="204"/>
      <c r="DD402" s="204"/>
      <c r="DE402" s="204"/>
    </row>
    <row r="403" spans="2:109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  <c r="CY403" s="204"/>
      <c r="CZ403" s="204"/>
      <c r="DA403" s="204"/>
      <c r="DB403" s="204"/>
      <c r="DC403" s="204"/>
      <c r="DD403" s="204"/>
      <c r="DE403" s="204"/>
    </row>
    <row r="404" spans="2:109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  <c r="CY404" s="204"/>
      <c r="CZ404" s="204"/>
      <c r="DA404" s="204"/>
      <c r="DB404" s="204"/>
      <c r="DC404" s="204"/>
      <c r="DD404" s="204"/>
      <c r="DE404" s="204"/>
    </row>
    <row r="405" spans="2:109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  <c r="CY405" s="204"/>
      <c r="CZ405" s="204"/>
      <c r="DA405" s="204"/>
      <c r="DB405" s="204"/>
      <c r="DC405" s="204"/>
      <c r="DD405" s="204"/>
      <c r="DE405" s="204"/>
    </row>
    <row r="406" spans="2:109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  <c r="CY406" s="204"/>
      <c r="CZ406" s="204"/>
      <c r="DA406" s="204"/>
      <c r="DB406" s="204"/>
      <c r="DC406" s="204"/>
      <c r="DD406" s="204"/>
      <c r="DE406" s="204"/>
    </row>
    <row r="407" spans="2:109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  <c r="CY407" s="204"/>
      <c r="CZ407" s="204"/>
      <c r="DA407" s="204"/>
      <c r="DB407" s="204"/>
      <c r="DC407" s="204"/>
      <c r="DD407" s="204"/>
      <c r="DE407" s="204"/>
    </row>
    <row r="408" spans="2:109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  <c r="CY408" s="204"/>
      <c r="CZ408" s="204"/>
      <c r="DA408" s="204"/>
      <c r="DB408" s="204"/>
      <c r="DC408" s="204"/>
      <c r="DD408" s="204"/>
      <c r="DE408" s="204"/>
    </row>
    <row r="409" spans="2:109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  <c r="CY409" s="204"/>
      <c r="CZ409" s="204"/>
      <c r="DA409" s="204"/>
      <c r="DB409" s="204"/>
      <c r="DC409" s="204"/>
      <c r="DD409" s="204"/>
      <c r="DE409" s="204"/>
    </row>
    <row r="410" spans="2:109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  <c r="CV410" s="204"/>
      <c r="CW410" s="204"/>
      <c r="CX410" s="204"/>
      <c r="CY410" s="204"/>
      <c r="CZ410" s="204"/>
      <c r="DA410" s="204"/>
      <c r="DB410" s="204"/>
      <c r="DC410" s="204"/>
      <c r="DD410" s="204"/>
      <c r="DE410" s="204"/>
    </row>
    <row r="411" spans="2:109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  <c r="CV411" s="204"/>
      <c r="CW411" s="204"/>
      <c r="CX411" s="204"/>
      <c r="CY411" s="204"/>
      <c r="CZ411" s="204"/>
      <c r="DA411" s="204"/>
      <c r="DB411" s="204"/>
      <c r="DC411" s="204"/>
      <c r="DD411" s="204"/>
      <c r="DE411" s="204"/>
    </row>
    <row r="412" spans="2:109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  <c r="CY412" s="204"/>
      <c r="CZ412" s="204"/>
      <c r="DA412" s="204"/>
      <c r="DB412" s="204"/>
      <c r="DC412" s="204"/>
      <c r="DD412" s="204"/>
      <c r="DE412" s="204"/>
    </row>
    <row r="413" spans="2:109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  <c r="CY413" s="204"/>
      <c r="CZ413" s="204"/>
      <c r="DA413" s="204"/>
      <c r="DB413" s="204"/>
      <c r="DC413" s="204"/>
      <c r="DD413" s="204"/>
      <c r="DE413" s="204"/>
    </row>
    <row r="414" spans="2:109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  <c r="CY414" s="204"/>
      <c r="CZ414" s="204"/>
      <c r="DA414" s="204"/>
      <c r="DB414" s="204"/>
      <c r="DC414" s="204"/>
      <c r="DD414" s="204"/>
      <c r="DE414" s="204"/>
    </row>
    <row r="415" spans="2:109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</row>
    <row r="416" spans="2:109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</row>
    <row r="417" spans="2:109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  <c r="CY417" s="204"/>
      <c r="CZ417" s="204"/>
      <c r="DA417" s="204"/>
      <c r="DB417" s="204"/>
      <c r="DC417" s="204"/>
      <c r="DD417" s="204"/>
      <c r="DE417" s="204"/>
    </row>
    <row r="418" spans="2:109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  <c r="CY418" s="204"/>
      <c r="CZ418" s="204"/>
      <c r="DA418" s="204"/>
      <c r="DB418" s="204"/>
      <c r="DC418" s="204"/>
      <c r="DD418" s="204"/>
      <c r="DE418" s="204"/>
    </row>
    <row r="419" spans="2:109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  <c r="CV419" s="204"/>
      <c r="CW419" s="204"/>
      <c r="CX419" s="204"/>
      <c r="CY419" s="204"/>
      <c r="CZ419" s="204"/>
      <c r="DA419" s="204"/>
      <c r="DB419" s="204"/>
      <c r="DC419" s="204"/>
      <c r="DD419" s="204"/>
      <c r="DE419" s="204"/>
    </row>
    <row r="420" spans="2:109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  <c r="CV420" s="204"/>
      <c r="CW420" s="204"/>
      <c r="CX420" s="204"/>
      <c r="CY420" s="204"/>
      <c r="CZ420" s="204"/>
      <c r="DA420" s="204"/>
      <c r="DB420" s="204"/>
      <c r="DC420" s="204"/>
      <c r="DD420" s="204"/>
      <c r="DE420" s="204"/>
    </row>
    <row r="421" spans="2:109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  <c r="CV421" s="204"/>
      <c r="CW421" s="204"/>
      <c r="CX421" s="204"/>
      <c r="CY421" s="204"/>
      <c r="CZ421" s="204"/>
      <c r="DA421" s="204"/>
      <c r="DB421" s="204"/>
      <c r="DC421" s="204"/>
      <c r="DD421" s="204"/>
      <c r="DE421" s="204"/>
    </row>
    <row r="422" spans="2:109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  <c r="CV422" s="204"/>
      <c r="CW422" s="204"/>
      <c r="CX422" s="204"/>
      <c r="CY422" s="204"/>
      <c r="CZ422" s="204"/>
      <c r="DA422" s="204"/>
      <c r="DB422" s="204"/>
      <c r="DC422" s="204"/>
      <c r="DD422" s="204"/>
      <c r="DE422" s="204"/>
    </row>
    <row r="423" spans="2:109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  <c r="CV423" s="204"/>
      <c r="CW423" s="204"/>
      <c r="CX423" s="204"/>
      <c r="CY423" s="204"/>
      <c r="CZ423" s="204"/>
      <c r="DA423" s="204"/>
      <c r="DB423" s="204"/>
      <c r="DC423" s="204"/>
      <c r="DD423" s="204"/>
      <c r="DE423" s="204"/>
    </row>
    <row r="424" spans="2:109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  <c r="CY424" s="204"/>
      <c r="CZ424" s="204"/>
      <c r="DA424" s="204"/>
      <c r="DB424" s="204"/>
      <c r="DC424" s="204"/>
      <c r="DD424" s="204"/>
      <c r="DE424" s="204"/>
    </row>
    <row r="425" spans="2:109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  <c r="CV425" s="204"/>
      <c r="CW425" s="204"/>
      <c r="CX425" s="204"/>
      <c r="CY425" s="204"/>
      <c r="CZ425" s="204"/>
      <c r="DA425" s="204"/>
      <c r="DB425" s="204"/>
      <c r="DC425" s="204"/>
      <c r="DD425" s="204"/>
      <c r="DE425" s="204"/>
    </row>
    <row r="426" spans="2:109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  <c r="CY426" s="204"/>
      <c r="CZ426" s="204"/>
      <c r="DA426" s="204"/>
      <c r="DB426" s="204"/>
      <c r="DC426" s="204"/>
      <c r="DD426" s="204"/>
      <c r="DE426" s="204"/>
    </row>
    <row r="427" spans="2:109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  <c r="CV427" s="204"/>
      <c r="CW427" s="204"/>
      <c r="CX427" s="204"/>
      <c r="CY427" s="204"/>
      <c r="CZ427" s="204"/>
      <c r="DA427" s="204"/>
      <c r="DB427" s="204"/>
      <c r="DC427" s="204"/>
      <c r="DD427" s="204"/>
      <c r="DE427" s="204"/>
    </row>
    <row r="428" spans="2:109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  <c r="CV428" s="204"/>
      <c r="CW428" s="204"/>
      <c r="CX428" s="204"/>
      <c r="CY428" s="204"/>
      <c r="CZ428" s="204"/>
      <c r="DA428" s="204"/>
      <c r="DB428" s="204"/>
      <c r="DC428" s="204"/>
      <c r="DD428" s="204"/>
      <c r="DE428" s="204"/>
    </row>
    <row r="429" spans="2:109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  <c r="CV429" s="204"/>
      <c r="CW429" s="204"/>
      <c r="CX429" s="204"/>
      <c r="CY429" s="204"/>
      <c r="CZ429" s="204"/>
      <c r="DA429" s="204"/>
      <c r="DB429" s="204"/>
      <c r="DC429" s="204"/>
      <c r="DD429" s="204"/>
      <c r="DE429" s="204"/>
    </row>
    <row r="430" spans="2:109" ht="20.100000000000001" customHeight="1" x14ac:dyDescent="0.25">
      <c r="B430" s="214"/>
      <c r="C430" s="215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7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6"/>
      <c r="AD430" s="206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  <c r="CY430" s="204"/>
      <c r="CZ430" s="204"/>
      <c r="DA430" s="204"/>
      <c r="DB430" s="204"/>
      <c r="DC430" s="204"/>
      <c r="DD430" s="204"/>
      <c r="DE430" s="204"/>
    </row>
    <row r="431" spans="2:109" ht="20.100000000000001" customHeight="1" x14ac:dyDescent="0.25">
      <c r="B431" s="214"/>
      <c r="C431" s="215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7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6"/>
      <c r="AD431" s="206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  <c r="CV431" s="204"/>
      <c r="CW431" s="204"/>
      <c r="CX431" s="204"/>
      <c r="CY431" s="204"/>
      <c r="CZ431" s="204"/>
      <c r="DA431" s="204"/>
      <c r="DB431" s="204"/>
      <c r="DC431" s="204"/>
      <c r="DD431" s="204"/>
      <c r="DE431" s="204"/>
    </row>
    <row r="432" spans="2:109" ht="20.100000000000001" customHeight="1" x14ac:dyDescent="0.25">
      <c r="B432" s="214"/>
      <c r="C432" s="215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7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6"/>
      <c r="AD432" s="206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  <c r="BZ432" s="204"/>
      <c r="CA432" s="204"/>
      <c r="CB432" s="204"/>
      <c r="CC432" s="204"/>
      <c r="CD432" s="204"/>
      <c r="CE432" s="204"/>
      <c r="CF432" s="204"/>
      <c r="CG432" s="204"/>
      <c r="CH432" s="204"/>
      <c r="CI432" s="204"/>
      <c r="CJ432" s="204"/>
      <c r="CK432" s="204"/>
      <c r="CL432" s="204"/>
      <c r="CM432" s="204"/>
      <c r="CN432" s="204"/>
      <c r="CO432" s="204"/>
      <c r="CP432" s="204"/>
      <c r="CQ432" s="204"/>
      <c r="CR432" s="204"/>
      <c r="CS432" s="204"/>
      <c r="CT432" s="204"/>
      <c r="CU432" s="204"/>
      <c r="CV432" s="204"/>
      <c r="CW432" s="204"/>
      <c r="CX432" s="204"/>
      <c r="CY432" s="204"/>
      <c r="CZ432" s="204"/>
      <c r="DA432" s="204"/>
      <c r="DB432" s="204"/>
      <c r="DC432" s="204"/>
      <c r="DD432" s="204"/>
      <c r="DE432" s="204"/>
    </row>
    <row r="433" spans="2:109" ht="20.100000000000001" customHeight="1" x14ac:dyDescent="0.25">
      <c r="B433" s="214"/>
      <c r="C433" s="215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7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6"/>
      <c r="AD433" s="206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  <c r="BZ433" s="204"/>
      <c r="CA433" s="204"/>
      <c r="CB433" s="204"/>
      <c r="CC433" s="204"/>
      <c r="CD433" s="204"/>
      <c r="CE433" s="204"/>
      <c r="CF433" s="204"/>
      <c r="CG433" s="204"/>
      <c r="CH433" s="204"/>
      <c r="CI433" s="204"/>
      <c r="CJ433" s="204"/>
      <c r="CK433" s="204"/>
      <c r="CL433" s="204"/>
      <c r="CM433" s="204"/>
      <c r="CN433" s="204"/>
      <c r="CO433" s="204"/>
      <c r="CP433" s="204"/>
      <c r="CQ433" s="204"/>
      <c r="CR433" s="204"/>
      <c r="CS433" s="204"/>
      <c r="CT433" s="204"/>
      <c r="CU433" s="204"/>
      <c r="CV433" s="204"/>
      <c r="CW433" s="204"/>
      <c r="CX433" s="204"/>
      <c r="CY433" s="204"/>
      <c r="CZ433" s="204"/>
      <c r="DA433" s="204"/>
      <c r="DB433" s="204"/>
      <c r="DC433" s="204"/>
      <c r="DD433" s="204"/>
      <c r="DE433" s="204"/>
    </row>
  </sheetData>
  <sortState ref="B110:CF134">
    <sortCondition ref="B110:B134"/>
  </sortState>
  <mergeCells count="59">
    <mergeCell ref="BN182:BN184"/>
    <mergeCell ref="BN266:BN267"/>
    <mergeCell ref="B271:C271"/>
    <mergeCell ref="B232:C232"/>
    <mergeCell ref="B214:C214"/>
    <mergeCell ref="B225:C225"/>
    <mergeCell ref="B226:C226"/>
    <mergeCell ref="B267:C267"/>
    <mergeCell ref="B234:C234"/>
    <mergeCell ref="B239:C239"/>
    <mergeCell ref="B241:C241"/>
    <mergeCell ref="B243:C243"/>
    <mergeCell ref="B250:C250"/>
    <mergeCell ref="B252:C252"/>
    <mergeCell ref="B196:C196"/>
    <mergeCell ref="B200:C200"/>
    <mergeCell ref="AC9:AC11"/>
    <mergeCell ref="B269:C269"/>
    <mergeCell ref="B209:C209"/>
    <mergeCell ref="AC266:AC267"/>
    <mergeCell ref="Q266:AB266"/>
    <mergeCell ref="D266:O266"/>
    <mergeCell ref="P266:P267"/>
    <mergeCell ref="B202:C202"/>
    <mergeCell ref="B224:C224"/>
    <mergeCell ref="B230:C230"/>
    <mergeCell ref="B220:C220"/>
    <mergeCell ref="B97:C97"/>
    <mergeCell ref="B182:C182"/>
    <mergeCell ref="B257:C257"/>
    <mergeCell ref="B261:C261"/>
    <mergeCell ref="B259:C259"/>
    <mergeCell ref="DE10:DE11"/>
    <mergeCell ref="B198:C198"/>
    <mergeCell ref="B58:C58"/>
    <mergeCell ref="AC182:AC184"/>
    <mergeCell ref="P182:P184"/>
    <mergeCell ref="B186:C186"/>
    <mergeCell ref="B9:C11"/>
    <mergeCell ref="B15:C15"/>
    <mergeCell ref="B194:C194"/>
    <mergeCell ref="B188:C188"/>
    <mergeCell ref="Q9:AB10"/>
    <mergeCell ref="P9:P11"/>
    <mergeCell ref="D182:O182"/>
    <mergeCell ref="D9:O10"/>
    <mergeCell ref="B94:C94"/>
    <mergeCell ref="Q182:AB182"/>
    <mergeCell ref="DB9:DD9"/>
    <mergeCell ref="AD9:AO10"/>
    <mergeCell ref="DB10:DD10"/>
    <mergeCell ref="AP9:BA10"/>
    <mergeCell ref="BB9:BM10"/>
    <mergeCell ref="BO9:BZ10"/>
    <mergeCell ref="BN9:BN11"/>
    <mergeCell ref="CB9:CM10"/>
    <mergeCell ref="CO9:CZ10"/>
    <mergeCell ref="DA9:DA10"/>
    <mergeCell ref="CN9:CN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9" fitToHeight="0" orientation="landscape" r:id="rId1"/>
  <headerFooter>
    <oddFooter>&amp;L/MLC&amp;C&amp;"Arial,Negrita"&amp;12&amp;P</oddFooter>
  </headerFooter>
  <rowBreaks count="3" manualBreakCount="3">
    <brk id="98" min="1" max="89" man="1"/>
    <brk id="189" min="1" max="87" man="1"/>
    <brk id="271" max="16383" man="1"/>
  </rowBreaks>
  <colBreaks count="1" manualBreakCount="1">
    <brk id="109" max="1048575" man="1"/>
  </colBreaks>
  <ignoredErrors>
    <ignoredError sqref="BN13:BN15" formula="1"/>
    <ignoredError sqref="BN176:BN222 BN90 BN134:BN138 BN174 BN49:BN53 BN36:BN42 BN121:BN127 BN32:BN34 BN117:BN119 BN55:BN84 BN140:BN168 BN16:BN27 BN92:BN112 BN29:BN30 BN114:BN115" formula="1" formulaRange="1"/>
    <ignoredError sqref="BN265:BN268 CB142:CG142 CI142 DE142 BN247:BN252 BN270 BN223:BN244 BN272:BN307 BO142:BZ142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142875</xdr:rowOff>
              </from>
              <to>
                <xdr:col>2</xdr:col>
                <xdr:colOff>571500</xdr:colOff>
                <xdr:row>6</xdr:row>
                <xdr:rowOff>123825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2017-02-24T17:38:01Z</cp:lastPrinted>
  <dcterms:created xsi:type="dcterms:W3CDTF">2010-02-24T14:16:20Z</dcterms:created>
  <dcterms:modified xsi:type="dcterms:W3CDTF">2017-03-01T21:01:50Z</dcterms:modified>
</cp:coreProperties>
</file>