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405" windowWidth="9255" windowHeight="9840"/>
  </bookViews>
  <sheets>
    <sheet name="EST-DIC" sheetId="1" r:id="rId1"/>
  </sheets>
  <definedNames>
    <definedName name="_xlnm._FilterDatabase" localSheetId="0" hidden="1">'EST-DIC'!$B$8:$AD$251</definedName>
    <definedName name="_xlnm.Print_Area" localSheetId="0">'EST-DIC'!$B$3:$CR$251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N262" i="1" l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A256" i="1"/>
  <c r="CB256" i="1"/>
  <c r="CN265" i="1"/>
  <c r="CN264" i="1"/>
  <c r="CN263" i="1"/>
  <c r="CN261" i="1"/>
  <c r="CN260" i="1"/>
  <c r="CN259" i="1"/>
  <c r="CN258" i="1"/>
  <c r="CN257" i="1"/>
  <c r="CN266" i="1"/>
  <c r="CN268" i="1" s="1"/>
  <c r="CN255" i="1"/>
  <c r="CR125" i="1"/>
  <c r="CN251" i="1"/>
  <c r="CN249" i="1"/>
  <c r="CN168" i="1" l="1"/>
  <c r="CN166" i="1"/>
  <c r="CR141" i="1"/>
  <c r="CQ153" i="1"/>
  <c r="CP153" i="1"/>
  <c r="CA153" i="1"/>
  <c r="CO153" i="1"/>
  <c r="BN153" i="1"/>
  <c r="CP79" i="1"/>
  <c r="CA79" i="1"/>
  <c r="CO79" i="1"/>
  <c r="BN79" i="1"/>
  <c r="CP117" i="1"/>
  <c r="CA117" i="1"/>
  <c r="CO117" i="1"/>
  <c r="BN117" i="1"/>
  <c r="CP42" i="1"/>
  <c r="CA42" i="1"/>
  <c r="CO42" i="1"/>
  <c r="BN42" i="1"/>
  <c r="CP108" i="1"/>
  <c r="CA108" i="1"/>
  <c r="CO108" i="1"/>
  <c r="BN108" i="1"/>
  <c r="AC108" i="1"/>
  <c r="P108" i="1"/>
  <c r="CP33" i="1"/>
  <c r="CA33" i="1"/>
  <c r="CO33" i="1"/>
  <c r="BN33" i="1"/>
  <c r="AC33" i="1"/>
  <c r="P33" i="1"/>
  <c r="CN240" i="1"/>
  <c r="CN235" i="1"/>
  <c r="CN231" i="1"/>
  <c r="CQ231" i="1" s="1"/>
  <c r="CN228" i="1"/>
  <c r="CN222" i="1"/>
  <c r="CN217" i="1"/>
  <c r="CQ217" i="1" s="1"/>
  <c r="CN213" i="1"/>
  <c r="CQ213" i="1" s="1"/>
  <c r="CN208" i="1"/>
  <c r="CN203" i="1"/>
  <c r="CN199" i="1"/>
  <c r="CN194" i="1"/>
  <c r="CN189" i="1"/>
  <c r="CN181" i="1"/>
  <c r="CN172" i="1"/>
  <c r="CQ172" i="1" s="1"/>
  <c r="CN157" i="1"/>
  <c r="CQ157" i="1" s="1"/>
  <c r="CN159" i="1"/>
  <c r="CN126" i="1"/>
  <c r="CQ126" i="1" s="1"/>
  <c r="CN90" i="1"/>
  <c r="CQ90" i="1" s="1"/>
  <c r="CN87" i="1"/>
  <c r="CQ87" i="1" s="1"/>
  <c r="CN84" i="1"/>
  <c r="CN52" i="1"/>
  <c r="CN15" i="1"/>
  <c r="CP242" i="1"/>
  <c r="CP241" i="1"/>
  <c r="CP240" i="1"/>
  <c r="CP239" i="1"/>
  <c r="CP237" i="1"/>
  <c r="CP235" i="1"/>
  <c r="CP232" i="1"/>
  <c r="CP231" i="1"/>
  <c r="CP230" i="1"/>
  <c r="CP228" i="1"/>
  <c r="CP224" i="1"/>
  <c r="CP223" i="1"/>
  <c r="CP222" i="1"/>
  <c r="CP221" i="1"/>
  <c r="CP219" i="1"/>
  <c r="CP217" i="1"/>
  <c r="CP215" i="1"/>
  <c r="CP214" i="1"/>
  <c r="CP213" i="1"/>
  <c r="CP212" i="1"/>
  <c r="CP210" i="1"/>
  <c r="CP208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2" i="1"/>
  <c r="CP191" i="1"/>
  <c r="CP190" i="1"/>
  <c r="CP189" i="1"/>
  <c r="CP187" i="1"/>
  <c r="CP185" i="1"/>
  <c r="CP184" i="1"/>
  <c r="CP183" i="1"/>
  <c r="CP182" i="1"/>
  <c r="CP181" i="1"/>
  <c r="CP180" i="1"/>
  <c r="CP178" i="1"/>
  <c r="CP176" i="1"/>
  <c r="CP174" i="1"/>
  <c r="CP172" i="1"/>
  <c r="CP160" i="1"/>
  <c r="CP159" i="1"/>
  <c r="CP158" i="1"/>
  <c r="CP157" i="1"/>
  <c r="CP156" i="1"/>
  <c r="CP155" i="1"/>
  <c r="CP154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5" i="1"/>
  <c r="CP124" i="1"/>
  <c r="CP123" i="1"/>
  <c r="CP122" i="1"/>
  <c r="CP121" i="1"/>
  <c r="CP120" i="1"/>
  <c r="CP119" i="1"/>
  <c r="CP118" i="1"/>
  <c r="CP116" i="1"/>
  <c r="CP115" i="1"/>
  <c r="CP114" i="1"/>
  <c r="CP113" i="1"/>
  <c r="CP112" i="1"/>
  <c r="CP111" i="1"/>
  <c r="CP110" i="1"/>
  <c r="CP109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88" i="1"/>
  <c r="CP87" i="1"/>
  <c r="CP85" i="1"/>
  <c r="CP84" i="1"/>
  <c r="CP82" i="1"/>
  <c r="CP81" i="1"/>
  <c r="CP80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0" i="1"/>
  <c r="CP49" i="1"/>
  <c r="CP48" i="1"/>
  <c r="CP47" i="1"/>
  <c r="CP46" i="1"/>
  <c r="CP45" i="1"/>
  <c r="CP44" i="1"/>
  <c r="CP43" i="1"/>
  <c r="CP41" i="1"/>
  <c r="CP40" i="1"/>
  <c r="CP39" i="1"/>
  <c r="CP38" i="1"/>
  <c r="CP37" i="1"/>
  <c r="CP36" i="1"/>
  <c r="CP35" i="1"/>
  <c r="CP34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O242" i="1"/>
  <c r="CO241" i="1"/>
  <c r="CO240" i="1"/>
  <c r="CO239" i="1"/>
  <c r="CO237" i="1"/>
  <c r="CO235" i="1"/>
  <c r="CO232" i="1"/>
  <c r="CO231" i="1"/>
  <c r="CO230" i="1"/>
  <c r="CO228" i="1"/>
  <c r="CO224" i="1"/>
  <c r="CO223" i="1"/>
  <c r="CO222" i="1"/>
  <c r="CO221" i="1"/>
  <c r="CO219" i="1"/>
  <c r="CO217" i="1"/>
  <c r="CO215" i="1"/>
  <c r="CO214" i="1"/>
  <c r="CO213" i="1"/>
  <c r="CO212" i="1"/>
  <c r="CO210" i="1"/>
  <c r="CO208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2" i="1"/>
  <c r="CO191" i="1"/>
  <c r="CO190" i="1"/>
  <c r="CO189" i="1"/>
  <c r="CO187" i="1"/>
  <c r="CO185" i="1"/>
  <c r="CO184" i="1"/>
  <c r="CO183" i="1"/>
  <c r="CO182" i="1"/>
  <c r="CO181" i="1"/>
  <c r="CO180" i="1"/>
  <c r="CO178" i="1"/>
  <c r="CO176" i="1"/>
  <c r="CO174" i="1"/>
  <c r="CO172" i="1"/>
  <c r="CO160" i="1"/>
  <c r="CO159" i="1"/>
  <c r="CO158" i="1"/>
  <c r="CO157" i="1"/>
  <c r="CO156" i="1"/>
  <c r="CO155" i="1"/>
  <c r="CO154" i="1"/>
  <c r="CO152" i="1"/>
  <c r="CO151" i="1"/>
  <c r="CO150" i="1"/>
  <c r="CO149" i="1"/>
  <c r="CO148" i="1"/>
  <c r="CO147" i="1"/>
  <c r="CO146" i="1"/>
  <c r="CO145" i="1"/>
  <c r="CO144" i="1"/>
  <c r="CO143" i="1"/>
  <c r="CO142" i="1"/>
  <c r="CO141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5" i="1"/>
  <c r="CO124" i="1"/>
  <c r="CO123" i="1"/>
  <c r="CO122" i="1"/>
  <c r="CO121" i="1"/>
  <c r="CO120" i="1"/>
  <c r="CO119" i="1"/>
  <c r="CO118" i="1"/>
  <c r="CO116" i="1"/>
  <c r="CO115" i="1"/>
  <c r="CO114" i="1"/>
  <c r="CO113" i="1"/>
  <c r="CO112" i="1"/>
  <c r="CO111" i="1"/>
  <c r="CO110" i="1"/>
  <c r="CO109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3" i="1"/>
  <c r="CO92" i="1"/>
  <c r="CO91" i="1"/>
  <c r="CO88" i="1"/>
  <c r="CO87" i="1"/>
  <c r="CO85" i="1"/>
  <c r="CO84" i="1"/>
  <c r="CO82" i="1"/>
  <c r="CO81" i="1"/>
  <c r="CO80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0" i="1"/>
  <c r="CO49" i="1"/>
  <c r="CO48" i="1"/>
  <c r="CO47" i="1"/>
  <c r="CO46" i="1"/>
  <c r="CO45" i="1"/>
  <c r="CO44" i="1"/>
  <c r="CO43" i="1"/>
  <c r="CO41" i="1"/>
  <c r="CO40" i="1"/>
  <c r="CO39" i="1"/>
  <c r="CO38" i="1"/>
  <c r="CO37" i="1"/>
  <c r="CO36" i="1"/>
  <c r="CO35" i="1"/>
  <c r="CO34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Q242" i="1"/>
  <c r="CQ241" i="1"/>
  <c r="CQ240" i="1"/>
  <c r="CQ239" i="1"/>
  <c r="CQ237" i="1"/>
  <c r="CQ235" i="1"/>
  <c r="CQ232" i="1"/>
  <c r="CQ230" i="1"/>
  <c r="CQ228" i="1"/>
  <c r="CQ224" i="1"/>
  <c r="CQ223" i="1"/>
  <c r="CQ222" i="1"/>
  <c r="CQ221" i="1"/>
  <c r="CQ219" i="1"/>
  <c r="CQ215" i="1"/>
  <c r="CQ214" i="1"/>
  <c r="CQ212" i="1"/>
  <c r="CQ210" i="1"/>
  <c r="CQ208" i="1"/>
  <c r="CQ206" i="1"/>
  <c r="CQ205" i="1"/>
  <c r="CQ204" i="1"/>
  <c r="CQ203" i="1"/>
  <c r="CQ202" i="1"/>
  <c r="CQ201" i="1"/>
  <c r="CQ200" i="1"/>
  <c r="CQ199" i="1"/>
  <c r="CQ197" i="1"/>
  <c r="CQ196" i="1"/>
  <c r="CQ195" i="1"/>
  <c r="CQ194" i="1"/>
  <c r="CQ192" i="1"/>
  <c r="CQ191" i="1"/>
  <c r="CQ190" i="1"/>
  <c r="CQ189" i="1"/>
  <c r="CQ185" i="1"/>
  <c r="CQ184" i="1"/>
  <c r="CQ183" i="1"/>
  <c r="CQ182" i="1"/>
  <c r="CQ181" i="1"/>
  <c r="CQ180" i="1"/>
  <c r="CQ178" i="1"/>
  <c r="CQ176" i="1"/>
  <c r="CQ174" i="1"/>
  <c r="CQ160" i="1"/>
  <c r="CQ159" i="1"/>
  <c r="CQ158" i="1"/>
  <c r="CQ156" i="1"/>
  <c r="CQ155" i="1"/>
  <c r="CQ154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5" i="1"/>
  <c r="CQ124" i="1"/>
  <c r="CQ123" i="1"/>
  <c r="CQ122" i="1"/>
  <c r="CQ121" i="1"/>
  <c r="CQ120" i="1"/>
  <c r="CQ119" i="1"/>
  <c r="CQ118" i="1"/>
  <c r="CQ116" i="1"/>
  <c r="CQ115" i="1"/>
  <c r="CQ114" i="1"/>
  <c r="CQ113" i="1"/>
  <c r="CQ112" i="1"/>
  <c r="CQ111" i="1"/>
  <c r="CQ110" i="1"/>
  <c r="CQ109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88" i="1"/>
  <c r="CQ85" i="1"/>
  <c r="CQ84" i="1"/>
  <c r="CQ82" i="1"/>
  <c r="CQ81" i="1"/>
  <c r="CQ80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0" i="1"/>
  <c r="CQ49" i="1"/>
  <c r="CQ48" i="1"/>
  <c r="CQ47" i="1"/>
  <c r="CQ46" i="1"/>
  <c r="CQ45" i="1"/>
  <c r="CQ44" i="1"/>
  <c r="CQ43" i="1"/>
  <c r="CQ41" i="1"/>
  <c r="CQ40" i="1"/>
  <c r="CQ39" i="1"/>
  <c r="CQ38" i="1"/>
  <c r="CQ37" i="1"/>
  <c r="CQ36" i="1"/>
  <c r="CQ35" i="1"/>
  <c r="CQ34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A242" i="1"/>
  <c r="CA241" i="1"/>
  <c r="CA240" i="1"/>
  <c r="CA239" i="1"/>
  <c r="CA237" i="1"/>
  <c r="CA232" i="1"/>
  <c r="CA230" i="1"/>
  <c r="CA224" i="1"/>
  <c r="CA223" i="1"/>
  <c r="CA221" i="1"/>
  <c r="CA219" i="1"/>
  <c r="CA215" i="1"/>
  <c r="CA214" i="1"/>
  <c r="CA212" i="1"/>
  <c r="CA210" i="1"/>
  <c r="CA206" i="1"/>
  <c r="CA205" i="1"/>
  <c r="CA204" i="1"/>
  <c r="CA202" i="1"/>
  <c r="CA201" i="1"/>
  <c r="CA200" i="1"/>
  <c r="CA197" i="1"/>
  <c r="CA196" i="1"/>
  <c r="CA195" i="1"/>
  <c r="CA192" i="1"/>
  <c r="CA191" i="1"/>
  <c r="CA190" i="1"/>
  <c r="CA185" i="1"/>
  <c r="CA184" i="1"/>
  <c r="CA183" i="1"/>
  <c r="CA182" i="1"/>
  <c r="CA180" i="1"/>
  <c r="CA178" i="1"/>
  <c r="CA176" i="1"/>
  <c r="CA174" i="1"/>
  <c r="CN198" i="1" l="1"/>
  <c r="CQ198" i="1" s="1"/>
  <c r="CN187" i="1"/>
  <c r="CQ187" i="1" s="1"/>
  <c r="CN89" i="1"/>
  <c r="CQ89" i="1" s="1"/>
  <c r="CN13" i="1"/>
  <c r="CQ13" i="1" s="1"/>
  <c r="CA160" i="1" l="1"/>
  <c r="CA159" i="1"/>
  <c r="CA158" i="1"/>
  <c r="CA157" i="1"/>
  <c r="CA156" i="1"/>
  <c r="CA155" i="1"/>
  <c r="CA154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5" i="1"/>
  <c r="CA124" i="1"/>
  <c r="CA123" i="1"/>
  <c r="CA122" i="1"/>
  <c r="CA121" i="1"/>
  <c r="CA120" i="1"/>
  <c r="CA119" i="1"/>
  <c r="CA118" i="1"/>
  <c r="CA116" i="1"/>
  <c r="CA115" i="1"/>
  <c r="CA114" i="1"/>
  <c r="CA113" i="1"/>
  <c r="CA112" i="1"/>
  <c r="CA111" i="1"/>
  <c r="CA110" i="1"/>
  <c r="CA109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88" i="1"/>
  <c r="CA87" i="1"/>
  <c r="CA85" i="1"/>
  <c r="CA84" i="1"/>
  <c r="CA82" i="1"/>
  <c r="CA81" i="1"/>
  <c r="CA80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0" i="1"/>
  <c r="CA49" i="1"/>
  <c r="CA48" i="1"/>
  <c r="CA47" i="1"/>
  <c r="CA46" i="1"/>
  <c r="CA45" i="1"/>
  <c r="CA44" i="1"/>
  <c r="CA43" i="1"/>
  <c r="CA41" i="1"/>
  <c r="CA40" i="1"/>
  <c r="CA39" i="1"/>
  <c r="CA38" i="1"/>
  <c r="CA37" i="1"/>
  <c r="CA36" i="1"/>
  <c r="CA35" i="1"/>
  <c r="CA34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261" i="1" l="1"/>
  <c r="CA259" i="1"/>
  <c r="CA263" i="1"/>
  <c r="CA265" i="1"/>
  <c r="CA260" i="1"/>
  <c r="CA255" i="1"/>
  <c r="CA264" i="1"/>
  <c r="CA258" i="1"/>
  <c r="CA257" i="1"/>
  <c r="CR156" i="1"/>
  <c r="CR154" i="1"/>
  <c r="CR137" i="1"/>
  <c r="CR136" i="1"/>
  <c r="CR135" i="1"/>
  <c r="CR122" i="1"/>
  <c r="CR101" i="1"/>
  <c r="CR100" i="1"/>
  <c r="CR99" i="1"/>
  <c r="CR82" i="1"/>
  <c r="CR80" i="1"/>
  <c r="CR63" i="1"/>
  <c r="CR62" i="1"/>
  <c r="CR61" i="1"/>
  <c r="CR47" i="1"/>
  <c r="CR26" i="1"/>
  <c r="CR25" i="1"/>
  <c r="CR24" i="1"/>
  <c r="CA266" i="1" l="1"/>
  <c r="AP240" i="1" l="1"/>
  <c r="BO240" i="1"/>
  <c r="CM265" i="1" l="1"/>
  <c r="CM264" i="1"/>
  <c r="CM263" i="1"/>
  <c r="CM261" i="1"/>
  <c r="CM260" i="1"/>
  <c r="CM259" i="1"/>
  <c r="CM258" i="1"/>
  <c r="CM257" i="1"/>
  <c r="CM255" i="1"/>
  <c r="CM251" i="1"/>
  <c r="CM240" i="1"/>
  <c r="CM235" i="1"/>
  <c r="CM231" i="1"/>
  <c r="CM228" i="1"/>
  <c r="CM222" i="1"/>
  <c r="CM217" i="1"/>
  <c r="CM213" i="1"/>
  <c r="CM208" i="1"/>
  <c r="CM203" i="1"/>
  <c r="CM199" i="1"/>
  <c r="CM198" i="1" s="1"/>
  <c r="CM194" i="1"/>
  <c r="CM189" i="1"/>
  <c r="CM181" i="1"/>
  <c r="CM172" i="1"/>
  <c r="CM159" i="1"/>
  <c r="CM157" i="1"/>
  <c r="CM126" i="1"/>
  <c r="CM90" i="1"/>
  <c r="CM87" i="1"/>
  <c r="CM84" i="1"/>
  <c r="CM52" i="1"/>
  <c r="CM15" i="1"/>
  <c r="CM166" i="1" l="1"/>
  <c r="CM168" i="1"/>
  <c r="CM266" i="1"/>
  <c r="CM249" i="1"/>
  <c r="CM187" i="1"/>
  <c r="CM13" i="1"/>
  <c r="CM89" i="1"/>
  <c r="CR242" i="1"/>
  <c r="BN242" i="1"/>
  <c r="BN239" i="1"/>
  <c r="AC239" i="1"/>
  <c r="AC235" i="1" s="1"/>
  <c r="AC237" i="1"/>
  <c r="P239" i="1"/>
  <c r="P235" i="1" s="1"/>
  <c r="P237" i="1"/>
  <c r="CR239" i="1"/>
  <c r="CL235" i="1"/>
  <c r="CK235" i="1"/>
  <c r="CJ235" i="1"/>
  <c r="CI235" i="1"/>
  <c r="CH235" i="1"/>
  <c r="CG235" i="1"/>
  <c r="CF235" i="1"/>
  <c r="CE235" i="1"/>
  <c r="CD235" i="1"/>
  <c r="CC235" i="1"/>
  <c r="CB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CA235" i="1" s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L240" i="1"/>
  <c r="CK240" i="1"/>
  <c r="CJ240" i="1"/>
  <c r="CI240" i="1"/>
  <c r="CH240" i="1"/>
  <c r="CG240" i="1"/>
  <c r="CF240" i="1"/>
  <c r="CE240" i="1"/>
  <c r="CD240" i="1"/>
  <c r="CC240" i="1"/>
  <c r="CB240" i="1"/>
  <c r="BZ240" i="1"/>
  <c r="BY240" i="1"/>
  <c r="BX240" i="1"/>
  <c r="BW240" i="1"/>
  <c r="BV240" i="1"/>
  <c r="BU240" i="1"/>
  <c r="BT240" i="1"/>
  <c r="BS240" i="1"/>
  <c r="BR240" i="1"/>
  <c r="BQ240" i="1"/>
  <c r="BP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42" i="1"/>
  <c r="P240" i="1" s="1"/>
  <c r="P241" i="1"/>
  <c r="CB230" i="1"/>
  <c r="CB228" i="1" s="1"/>
  <c r="CB231" i="1"/>
  <c r="CM268" i="1" l="1"/>
  <c r="D228" i="1"/>
  <c r="D231" i="1"/>
  <c r="BO228" i="1"/>
  <c r="BO231" i="1"/>
  <c r="D222" i="1"/>
  <c r="AD222" i="1"/>
  <c r="AD228" i="1"/>
  <c r="AD231" i="1"/>
  <c r="AC224" i="1"/>
  <c r="AC223" i="1"/>
  <c r="P224" i="1"/>
  <c r="P223" i="1"/>
  <c r="AC221" i="1"/>
  <c r="AC219" i="1"/>
  <c r="Q222" i="1"/>
  <c r="Q228" i="1"/>
  <c r="Q231" i="1"/>
  <c r="P221" i="1"/>
  <c r="P219" i="1"/>
  <c r="BN241" i="1" l="1"/>
  <c r="BN240" i="1" s="1"/>
  <c r="BN237" i="1"/>
  <c r="BN235" i="1" s="1"/>
  <c r="CR241" i="1" l="1"/>
  <c r="CR237" i="1"/>
  <c r="CL265" i="1"/>
  <c r="CL264" i="1"/>
  <c r="CL263" i="1"/>
  <c r="CL261" i="1"/>
  <c r="CL260" i="1"/>
  <c r="CL259" i="1"/>
  <c r="CL258" i="1"/>
  <c r="CL257" i="1"/>
  <c r="CL255" i="1"/>
  <c r="CL231" i="1"/>
  <c r="CL228" i="1"/>
  <c r="CL222" i="1"/>
  <c r="CL217" i="1"/>
  <c r="CL213" i="1"/>
  <c r="CL208" i="1"/>
  <c r="CL203" i="1"/>
  <c r="CL199" i="1"/>
  <c r="CL194" i="1"/>
  <c r="CL189" i="1"/>
  <c r="CL187" i="1" s="1"/>
  <c r="CL181" i="1"/>
  <c r="CL172" i="1"/>
  <c r="CL159" i="1"/>
  <c r="CL157" i="1"/>
  <c r="CL126" i="1"/>
  <c r="CL90" i="1"/>
  <c r="CL87" i="1"/>
  <c r="CL84" i="1"/>
  <c r="CL52" i="1"/>
  <c r="CL15" i="1"/>
  <c r="CL251" i="1" l="1"/>
  <c r="CL249" i="1"/>
  <c r="CR235" i="1"/>
  <c r="CR240" i="1"/>
  <c r="CL198" i="1"/>
  <c r="CL166" i="1"/>
  <c r="CL89" i="1"/>
  <c r="CL13" i="1"/>
  <c r="CL168" i="1"/>
  <c r="CL266" i="1"/>
  <c r="CR149" i="1"/>
  <c r="CR148" i="1"/>
  <c r="CR138" i="1"/>
  <c r="CR134" i="1"/>
  <c r="CR113" i="1"/>
  <c r="CR112" i="1"/>
  <c r="CR111" i="1"/>
  <c r="CR98" i="1"/>
  <c r="CR74" i="1"/>
  <c r="CR38" i="1"/>
  <c r="CR37" i="1"/>
  <c r="CR36" i="1"/>
  <c r="CR23" i="1"/>
  <c r="CR60" i="1"/>
  <c r="CR64" i="1"/>
  <c r="CR75" i="1"/>
  <c r="CJ159" i="1"/>
  <c r="CL268" i="1" l="1"/>
  <c r="CK232" i="1"/>
  <c r="CK230" i="1"/>
  <c r="CI159" i="1" l="1"/>
  <c r="CH159" i="1"/>
  <c r="CG159" i="1"/>
  <c r="CF159" i="1"/>
  <c r="CE159" i="1"/>
  <c r="CD159" i="1"/>
  <c r="CC159" i="1"/>
  <c r="CB159" i="1"/>
  <c r="CK159" i="1"/>
  <c r="CK157" i="1"/>
  <c r="CJ157" i="1"/>
  <c r="CI157" i="1"/>
  <c r="CH157" i="1"/>
  <c r="CG157" i="1"/>
  <c r="CF157" i="1"/>
  <c r="CE157" i="1"/>
  <c r="CD157" i="1"/>
  <c r="CC157" i="1"/>
  <c r="CB157" i="1"/>
  <c r="CK84" i="1"/>
  <c r="CJ84" i="1"/>
  <c r="CI84" i="1"/>
  <c r="CH84" i="1"/>
  <c r="CG84" i="1"/>
  <c r="CF84" i="1"/>
  <c r="CE84" i="1"/>
  <c r="CD84" i="1"/>
  <c r="CC84" i="1"/>
  <c r="CB84" i="1"/>
  <c r="CK87" i="1"/>
  <c r="CJ87" i="1"/>
  <c r="CI87" i="1"/>
  <c r="CH87" i="1"/>
  <c r="CG87" i="1"/>
  <c r="CF87" i="1"/>
  <c r="CD87" i="1"/>
  <c r="CC87" i="1"/>
  <c r="CB87" i="1"/>
  <c r="CK265" i="1" l="1"/>
  <c r="CK264" i="1"/>
  <c r="CK263" i="1"/>
  <c r="CK261" i="1"/>
  <c r="CK260" i="1"/>
  <c r="CK259" i="1"/>
  <c r="CK258" i="1"/>
  <c r="CK257" i="1"/>
  <c r="CK255" i="1"/>
  <c r="CK231" i="1"/>
  <c r="CK228" i="1"/>
  <c r="CK222" i="1"/>
  <c r="CK217" i="1"/>
  <c r="CK213" i="1"/>
  <c r="CK208" i="1"/>
  <c r="CK203" i="1"/>
  <c r="CK199" i="1"/>
  <c r="CK198" i="1" s="1"/>
  <c r="CK194" i="1"/>
  <c r="CK251" i="1" s="1"/>
  <c r="CK189" i="1"/>
  <c r="CK181" i="1"/>
  <c r="CK172" i="1"/>
  <c r="CK126" i="1"/>
  <c r="CK90" i="1"/>
  <c r="CK52" i="1"/>
  <c r="CK15" i="1"/>
  <c r="CK13" i="1" s="1"/>
  <c r="CK249" i="1" l="1"/>
  <c r="CK187" i="1"/>
  <c r="CK89" i="1"/>
  <c r="CK168" i="1"/>
  <c r="CK266" i="1"/>
  <c r="CK268" i="1" s="1"/>
  <c r="CK166" i="1"/>
  <c r="CI232" i="1"/>
  <c r="CJ232" i="1"/>
  <c r="CJ230" i="1"/>
  <c r="CJ265" i="1" l="1"/>
  <c r="BN116" i="1"/>
  <c r="BN41" i="1"/>
  <c r="CJ264" i="1" l="1"/>
  <c r="CJ263" i="1"/>
  <c r="CJ261" i="1"/>
  <c r="CJ260" i="1"/>
  <c r="CJ259" i="1"/>
  <c r="CJ258" i="1"/>
  <c r="CJ257" i="1"/>
  <c r="CJ255" i="1"/>
  <c r="CJ247" i="1"/>
  <c r="CJ164" i="1"/>
  <c r="CJ231" i="1"/>
  <c r="CJ228" i="1"/>
  <c r="CJ222" i="1"/>
  <c r="CJ217" i="1"/>
  <c r="CJ249" i="1" s="1"/>
  <c r="CJ213" i="1"/>
  <c r="CJ208" i="1"/>
  <c r="CJ203" i="1"/>
  <c r="CJ199" i="1"/>
  <c r="CJ194" i="1"/>
  <c r="CJ189" i="1"/>
  <c r="CJ181" i="1"/>
  <c r="CJ172" i="1"/>
  <c r="CJ126" i="1"/>
  <c r="CJ90" i="1"/>
  <c r="CJ52" i="1"/>
  <c r="CJ15" i="1"/>
  <c r="CJ251" i="1" l="1"/>
  <c r="CJ13" i="1"/>
  <c r="CJ268" i="1" s="1"/>
  <c r="CJ168" i="1"/>
  <c r="CJ198" i="1"/>
  <c r="CJ187" i="1"/>
  <c r="CJ89" i="1"/>
  <c r="CJ166" i="1"/>
  <c r="CJ266" i="1"/>
  <c r="CH232" i="1"/>
  <c r="CI230" i="1"/>
  <c r="CH230" i="1"/>
  <c r="CI265" i="1" l="1"/>
  <c r="CI264" i="1"/>
  <c r="CI263" i="1"/>
  <c r="CI261" i="1"/>
  <c r="CI260" i="1"/>
  <c r="CI259" i="1"/>
  <c r="CI258" i="1"/>
  <c r="CI257" i="1"/>
  <c r="CI255" i="1"/>
  <c r="CH258" i="1" l="1"/>
  <c r="CH257" i="1"/>
  <c r="BN123" i="1"/>
  <c r="BN81" i="1"/>
  <c r="CH48" i="1"/>
  <c r="BN48" i="1"/>
  <c r="BN155" i="1"/>
  <c r="CH265" i="1" l="1"/>
  <c r="CI52" i="1" l="1"/>
  <c r="CI90" i="1" l="1"/>
  <c r="CH264" i="1"/>
  <c r="CH263" i="1"/>
  <c r="CH261" i="1"/>
  <c r="CH260" i="1"/>
  <c r="CH259" i="1"/>
  <c r="CH255" i="1"/>
  <c r="CH247" i="1"/>
  <c r="CH231" i="1"/>
  <c r="CH228" i="1"/>
  <c r="CH222" i="1"/>
  <c r="CH213" i="1"/>
  <c r="CH208" i="1"/>
  <c r="CH203" i="1"/>
  <c r="CH199" i="1"/>
  <c r="CH194" i="1"/>
  <c r="CH189" i="1"/>
  <c r="CH181" i="1"/>
  <c r="CH172" i="1"/>
  <c r="CH164" i="1"/>
  <c r="CH126" i="1"/>
  <c r="CH90" i="1"/>
  <c r="CH52" i="1"/>
  <c r="CH15" i="1"/>
  <c r="CH251" i="1" l="1"/>
  <c r="CH198" i="1"/>
  <c r="CR21" i="1"/>
  <c r="CR133" i="1"/>
  <c r="CH168" i="1"/>
  <c r="CH166" i="1"/>
  <c r="CH266" i="1"/>
  <c r="CH217" i="1"/>
  <c r="CH249" i="1" s="1"/>
  <c r="CH13" i="1"/>
  <c r="CH89" i="1"/>
  <c r="CH187" i="1"/>
  <c r="CH268" i="1" l="1"/>
  <c r="CI164" i="1"/>
  <c r="CI126" i="1"/>
  <c r="CI247" i="1" l="1"/>
  <c r="CG265" i="1"/>
  <c r="CG264" i="1"/>
  <c r="CG263" i="1"/>
  <c r="CG261" i="1"/>
  <c r="CG260" i="1"/>
  <c r="CG259" i="1"/>
  <c r="CG258" i="1"/>
  <c r="CG257" i="1"/>
  <c r="CG255" i="1"/>
  <c r="CG231" i="1"/>
  <c r="CG230" i="1"/>
  <c r="CG228" i="1" s="1"/>
  <c r="CG222" i="1"/>
  <c r="CG213" i="1"/>
  <c r="CG208" i="1"/>
  <c r="CG203" i="1"/>
  <c r="CG199" i="1"/>
  <c r="CG194" i="1"/>
  <c r="CG251" i="1" s="1"/>
  <c r="CG189" i="1"/>
  <c r="CG181" i="1"/>
  <c r="CG172" i="1"/>
  <c r="CG126" i="1"/>
  <c r="CG90" i="1"/>
  <c r="CG52" i="1"/>
  <c r="CG15" i="1"/>
  <c r="CG187" i="1" l="1"/>
  <c r="CG217" i="1"/>
  <c r="CG249" i="1" s="1"/>
  <c r="CG168" i="1"/>
  <c r="CG13" i="1"/>
  <c r="CG198" i="1"/>
  <c r="CG266" i="1"/>
  <c r="CG89" i="1"/>
  <c r="CG166" i="1"/>
  <c r="BO255" i="1"/>
  <c r="CF265" i="1"/>
  <c r="CE265" i="1"/>
  <c r="CD265" i="1"/>
  <c r="CC265" i="1"/>
  <c r="CB265" i="1"/>
  <c r="BZ265" i="1"/>
  <c r="BY265" i="1"/>
  <c r="BX265" i="1"/>
  <c r="BW265" i="1"/>
  <c r="BV265" i="1"/>
  <c r="BU265" i="1"/>
  <c r="BT265" i="1"/>
  <c r="BS265" i="1"/>
  <c r="BR265" i="1"/>
  <c r="BQ265" i="1"/>
  <c r="BP265" i="1"/>
  <c r="CF264" i="1"/>
  <c r="CE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CF263" i="1"/>
  <c r="CE263" i="1"/>
  <c r="CD263" i="1"/>
  <c r="CC263" i="1"/>
  <c r="CB263" i="1"/>
  <c r="BZ263" i="1"/>
  <c r="BY263" i="1"/>
  <c r="BX263" i="1"/>
  <c r="BW263" i="1"/>
  <c r="BV263" i="1"/>
  <c r="BU263" i="1"/>
  <c r="BT263" i="1"/>
  <c r="BS263" i="1"/>
  <c r="BR263" i="1"/>
  <c r="BQ263" i="1"/>
  <c r="BP263" i="1"/>
  <c r="BZ262" i="1"/>
  <c r="BY262" i="1"/>
  <c r="BX262" i="1"/>
  <c r="BW262" i="1"/>
  <c r="BV262" i="1"/>
  <c r="BU262" i="1"/>
  <c r="BT262" i="1"/>
  <c r="BS262" i="1"/>
  <c r="BR262" i="1"/>
  <c r="BQ262" i="1"/>
  <c r="BP262" i="1"/>
  <c r="CF261" i="1"/>
  <c r="CE261" i="1"/>
  <c r="CD261" i="1"/>
  <c r="CC261" i="1"/>
  <c r="CB261" i="1"/>
  <c r="BZ261" i="1"/>
  <c r="BY261" i="1"/>
  <c r="BX261" i="1"/>
  <c r="BW261" i="1"/>
  <c r="BV261" i="1"/>
  <c r="BU261" i="1"/>
  <c r="BT261" i="1"/>
  <c r="BS261" i="1"/>
  <c r="BR261" i="1"/>
  <c r="BQ261" i="1"/>
  <c r="BP261" i="1"/>
  <c r="CF260" i="1"/>
  <c r="CE260" i="1"/>
  <c r="CD260" i="1"/>
  <c r="CC260" i="1"/>
  <c r="CB260" i="1"/>
  <c r="BZ260" i="1"/>
  <c r="BY260" i="1"/>
  <c r="BX260" i="1"/>
  <c r="BW260" i="1"/>
  <c r="BV260" i="1"/>
  <c r="BU260" i="1"/>
  <c r="BT260" i="1"/>
  <c r="BS260" i="1"/>
  <c r="BR260" i="1"/>
  <c r="BQ260" i="1"/>
  <c r="BP260" i="1"/>
  <c r="CF259" i="1"/>
  <c r="CE259" i="1"/>
  <c r="CD259" i="1"/>
  <c r="CC259" i="1"/>
  <c r="CB259" i="1"/>
  <c r="BZ259" i="1"/>
  <c r="BY259" i="1"/>
  <c r="BX259" i="1"/>
  <c r="BW259" i="1"/>
  <c r="BV259" i="1"/>
  <c r="BU259" i="1"/>
  <c r="BT259" i="1"/>
  <c r="BS259" i="1"/>
  <c r="BR259" i="1"/>
  <c r="BQ259" i="1"/>
  <c r="BP259" i="1"/>
  <c r="CF258" i="1"/>
  <c r="CE258" i="1"/>
  <c r="CD258" i="1"/>
  <c r="CC258" i="1"/>
  <c r="CB258" i="1"/>
  <c r="BZ258" i="1"/>
  <c r="BY258" i="1"/>
  <c r="BX258" i="1"/>
  <c r="BW258" i="1"/>
  <c r="BV258" i="1"/>
  <c r="BU258" i="1"/>
  <c r="BT258" i="1"/>
  <c r="BS258" i="1"/>
  <c r="BR258" i="1"/>
  <c r="BQ258" i="1"/>
  <c r="BP258" i="1"/>
  <c r="CF257" i="1"/>
  <c r="CD257" i="1"/>
  <c r="CC257" i="1"/>
  <c r="CB257" i="1"/>
  <c r="BZ257" i="1"/>
  <c r="BY257" i="1"/>
  <c r="BX257" i="1"/>
  <c r="BW257" i="1"/>
  <c r="BV257" i="1"/>
  <c r="BU257" i="1"/>
  <c r="BT257" i="1"/>
  <c r="BS257" i="1"/>
  <c r="BR257" i="1"/>
  <c r="BQ257" i="1"/>
  <c r="BP257" i="1"/>
  <c r="BZ256" i="1"/>
  <c r="BY256" i="1"/>
  <c r="BX256" i="1"/>
  <c r="BW256" i="1"/>
  <c r="BV256" i="1"/>
  <c r="BU256" i="1"/>
  <c r="BT256" i="1"/>
  <c r="BS256" i="1"/>
  <c r="BR256" i="1"/>
  <c r="BQ256" i="1"/>
  <c r="BP256" i="1"/>
  <c r="CF255" i="1"/>
  <c r="CE255" i="1"/>
  <c r="CD255" i="1"/>
  <c r="CC255" i="1"/>
  <c r="CB255" i="1"/>
  <c r="BZ255" i="1"/>
  <c r="BY255" i="1"/>
  <c r="BX255" i="1"/>
  <c r="BW255" i="1"/>
  <c r="BV255" i="1"/>
  <c r="BU255" i="1"/>
  <c r="BT255" i="1"/>
  <c r="BS255" i="1"/>
  <c r="BR255" i="1"/>
  <c r="BQ255" i="1"/>
  <c r="BP255" i="1"/>
  <c r="BO262" i="1"/>
  <c r="BO260" i="1"/>
  <c r="CG268" i="1" l="1"/>
  <c r="CI266" i="1"/>
  <c r="CD266" i="1"/>
  <c r="BY266" i="1"/>
  <c r="BU266" i="1"/>
  <c r="BQ266" i="1"/>
  <c r="CF266" i="1"/>
  <c r="CC266" i="1"/>
  <c r="CB266" i="1"/>
  <c r="BZ266" i="1"/>
  <c r="BX266" i="1"/>
  <c r="BW266" i="1"/>
  <c r="BV266" i="1"/>
  <c r="BT266" i="1"/>
  <c r="BS266" i="1"/>
  <c r="BR266" i="1"/>
  <c r="BP266" i="1"/>
  <c r="BO265" i="1"/>
  <c r="BO264" i="1"/>
  <c r="BO261" i="1"/>
  <c r="BO259" i="1"/>
  <c r="BO258" i="1"/>
  <c r="BO257" i="1"/>
  <c r="BO256" i="1"/>
  <c r="BO263" i="1"/>
  <c r="BO266" i="1" l="1"/>
  <c r="BN152" i="1" l="1"/>
  <c r="BN151" i="1"/>
  <c r="BN150" i="1"/>
  <c r="BN115" i="1"/>
  <c r="BN114" i="1"/>
  <c r="BN78" i="1" l="1"/>
  <c r="BN77" i="1"/>
  <c r="BN76" i="1"/>
  <c r="BN40" i="1"/>
  <c r="BN39" i="1"/>
  <c r="CI231" i="1" l="1"/>
  <c r="CI228" i="1"/>
  <c r="CI222" i="1"/>
  <c r="CI217" i="1"/>
  <c r="CI213" i="1"/>
  <c r="CI208" i="1"/>
  <c r="CI203" i="1"/>
  <c r="CI199" i="1"/>
  <c r="CI194" i="1"/>
  <c r="CI189" i="1"/>
  <c r="CI172" i="1"/>
  <c r="CI181" i="1"/>
  <c r="CI89" i="1"/>
  <c r="CI15" i="1"/>
  <c r="CI249" i="1" l="1"/>
  <c r="CI251" i="1"/>
  <c r="CI166" i="1"/>
  <c r="CI13" i="1"/>
  <c r="CI268" i="1" s="1"/>
  <c r="CR44" i="1"/>
  <c r="CR49" i="1"/>
  <c r="CR59" i="1"/>
  <c r="CR71" i="1"/>
  <c r="CR119" i="1"/>
  <c r="CR124" i="1"/>
  <c r="CR145" i="1"/>
  <c r="CI198" i="1"/>
  <c r="CR120" i="1"/>
  <c r="CR45" i="1"/>
  <c r="CR46" i="1"/>
  <c r="CR121" i="1"/>
  <c r="CR22" i="1"/>
  <c r="CR97" i="1"/>
  <c r="CI168" i="1"/>
  <c r="CI187" i="1"/>
  <c r="CF126" i="1" l="1"/>
  <c r="CR30" i="1" l="1"/>
  <c r="CR96" i="1"/>
  <c r="CR105" i="1"/>
  <c r="CF230" i="1"/>
  <c r="CF194" i="1" l="1"/>
  <c r="CF231" i="1" l="1"/>
  <c r="CF228" i="1"/>
  <c r="CF222" i="1"/>
  <c r="CF217" i="1"/>
  <c r="CF213" i="1"/>
  <c r="CF208" i="1"/>
  <c r="CF203" i="1"/>
  <c r="CF251" i="1" s="1"/>
  <c r="CF199" i="1"/>
  <c r="CF189" i="1"/>
  <c r="CF187" i="1" s="1"/>
  <c r="CF181" i="1"/>
  <c r="CF172" i="1"/>
  <c r="CF90" i="1"/>
  <c r="CF52" i="1"/>
  <c r="CF15" i="1"/>
  <c r="CF249" i="1" l="1"/>
  <c r="CF168" i="1"/>
  <c r="CF166" i="1"/>
  <c r="CF198" i="1"/>
  <c r="CF89" i="1"/>
  <c r="CF13" i="1"/>
  <c r="CF268" i="1" s="1"/>
  <c r="BN139" i="1"/>
  <c r="BN65" i="1"/>
  <c r="CE230" i="1" l="1"/>
  <c r="CE88" i="1" l="1"/>
  <c r="CE87" i="1" l="1"/>
  <c r="CE257" i="1"/>
  <c r="CE266" i="1" s="1"/>
  <c r="CE231" i="1"/>
  <c r="CE228" i="1"/>
  <c r="CE222" i="1"/>
  <c r="CE217" i="1"/>
  <c r="CE213" i="1"/>
  <c r="CE208" i="1"/>
  <c r="CE203" i="1"/>
  <c r="CE199" i="1"/>
  <c r="CE194" i="1"/>
  <c r="CE251" i="1" s="1"/>
  <c r="CE189" i="1"/>
  <c r="CE181" i="1"/>
  <c r="CE172" i="1"/>
  <c r="CE126" i="1"/>
  <c r="CE90" i="1"/>
  <c r="CE52" i="1"/>
  <c r="CE15" i="1"/>
  <c r="CE249" i="1" l="1"/>
  <c r="CE198" i="1"/>
  <c r="CE166" i="1"/>
  <c r="CE187" i="1"/>
  <c r="CE89" i="1"/>
  <c r="CE168" i="1"/>
  <c r="CE13" i="1"/>
  <c r="CE268" i="1" s="1"/>
  <c r="CD230" i="1" l="1"/>
  <c r="CD231" i="1" l="1"/>
  <c r="CD228" i="1"/>
  <c r="CD222" i="1"/>
  <c r="CD217" i="1"/>
  <c r="CD213" i="1"/>
  <c r="CD208" i="1"/>
  <c r="CD203" i="1"/>
  <c r="CD199" i="1"/>
  <c r="CD194" i="1"/>
  <c r="CD189" i="1"/>
  <c r="CD181" i="1"/>
  <c r="CD172" i="1"/>
  <c r="CD126" i="1"/>
  <c r="CD90" i="1"/>
  <c r="CD52" i="1"/>
  <c r="CD15" i="1"/>
  <c r="CD251" i="1" l="1"/>
  <c r="CD249" i="1"/>
  <c r="CD187" i="1"/>
  <c r="CD166" i="1"/>
  <c r="CD168" i="1"/>
  <c r="CD89" i="1"/>
  <c r="CD198" i="1"/>
  <c r="CD13" i="1"/>
  <c r="CD268" i="1" s="1"/>
  <c r="BN232" i="1"/>
  <c r="BN230" i="1"/>
  <c r="BN224" i="1"/>
  <c r="BN223" i="1"/>
  <c r="BN221" i="1"/>
  <c r="BN219" i="1"/>
  <c r="BN215" i="1"/>
  <c r="BN214" i="1"/>
  <c r="BN212" i="1"/>
  <c r="BN210" i="1"/>
  <c r="BN206" i="1"/>
  <c r="BN205" i="1"/>
  <c r="BN204" i="1"/>
  <c r="BN202" i="1"/>
  <c r="BN201" i="1"/>
  <c r="BN200" i="1"/>
  <c r="BN197" i="1"/>
  <c r="BN196" i="1"/>
  <c r="BN195" i="1"/>
  <c r="BN192" i="1"/>
  <c r="BN191" i="1"/>
  <c r="BN190" i="1"/>
  <c r="BN185" i="1"/>
  <c r="BN184" i="1"/>
  <c r="BN183" i="1"/>
  <c r="BN182" i="1"/>
  <c r="BN180" i="1"/>
  <c r="BN178" i="1"/>
  <c r="BN176" i="1"/>
  <c r="BN174" i="1"/>
  <c r="BN160" i="1"/>
  <c r="BN159" i="1"/>
  <c r="BN158" i="1"/>
  <c r="BN157" i="1"/>
  <c r="BN156" i="1"/>
  <c r="BN137" i="1"/>
  <c r="BN135" i="1"/>
  <c r="BN154" i="1"/>
  <c r="BN136" i="1"/>
  <c r="BN149" i="1"/>
  <c r="BN148" i="1"/>
  <c r="BN147" i="1"/>
  <c r="BN146" i="1"/>
  <c r="BN145" i="1"/>
  <c r="BN143" i="1"/>
  <c r="BN144" i="1"/>
  <c r="BN142" i="1"/>
  <c r="BN133" i="1"/>
  <c r="BN140" i="1"/>
  <c r="BN138" i="1"/>
  <c r="BN134" i="1"/>
  <c r="BN132" i="1"/>
  <c r="BN131" i="1"/>
  <c r="BN130" i="1"/>
  <c r="BN129" i="1"/>
  <c r="BN128" i="1"/>
  <c r="BN127" i="1"/>
  <c r="BN104" i="1"/>
  <c r="BN125" i="1"/>
  <c r="BN101" i="1"/>
  <c r="BN99" i="1"/>
  <c r="BN122" i="1"/>
  <c r="BN100" i="1"/>
  <c r="BN124" i="1"/>
  <c r="BN113" i="1"/>
  <c r="BN112" i="1"/>
  <c r="BN111" i="1"/>
  <c r="BN110" i="1"/>
  <c r="BN109" i="1"/>
  <c r="BN106" i="1"/>
  <c r="BN107" i="1"/>
  <c r="BN105" i="1"/>
  <c r="BN121" i="1"/>
  <c r="BN120" i="1"/>
  <c r="BN119" i="1"/>
  <c r="BN118" i="1"/>
  <c r="BN97" i="1"/>
  <c r="BN103" i="1"/>
  <c r="BN102" i="1"/>
  <c r="BN98" i="1"/>
  <c r="BN96" i="1"/>
  <c r="BN95" i="1"/>
  <c r="BN94" i="1"/>
  <c r="BN93" i="1"/>
  <c r="BN92" i="1"/>
  <c r="BN91" i="1"/>
  <c r="BN88" i="1"/>
  <c r="BN87" i="1"/>
  <c r="BN85" i="1"/>
  <c r="BN84" i="1"/>
  <c r="BN82" i="1"/>
  <c r="BN67" i="1"/>
  <c r="BN63" i="1"/>
  <c r="BN61" i="1"/>
  <c r="BN80" i="1"/>
  <c r="BN62" i="1"/>
  <c r="BN75" i="1"/>
  <c r="BN74" i="1"/>
  <c r="BN73" i="1"/>
  <c r="BN72" i="1"/>
  <c r="BN71" i="1"/>
  <c r="BN69" i="1"/>
  <c r="BN70" i="1"/>
  <c r="BN68" i="1"/>
  <c r="BN59" i="1"/>
  <c r="BN66" i="1"/>
  <c r="BN64" i="1"/>
  <c r="BN60" i="1"/>
  <c r="BN58" i="1"/>
  <c r="BN57" i="1"/>
  <c r="BN56" i="1"/>
  <c r="BN55" i="1"/>
  <c r="BN54" i="1"/>
  <c r="BN53" i="1"/>
  <c r="BN29" i="1"/>
  <c r="BN50" i="1"/>
  <c r="BN26" i="1"/>
  <c r="BN24" i="1"/>
  <c r="BN47" i="1"/>
  <c r="BN25" i="1"/>
  <c r="BN49" i="1"/>
  <c r="BN38" i="1"/>
  <c r="BN37" i="1"/>
  <c r="BN36" i="1"/>
  <c r="BN35" i="1"/>
  <c r="BN34" i="1"/>
  <c r="BN31" i="1"/>
  <c r="BN32" i="1"/>
  <c r="BN30" i="1"/>
  <c r="BN46" i="1"/>
  <c r="BN45" i="1"/>
  <c r="BN44" i="1"/>
  <c r="BN43" i="1"/>
  <c r="BN22" i="1"/>
  <c r="BN28" i="1"/>
  <c r="BN27" i="1"/>
  <c r="BN23" i="1"/>
  <c r="BN21" i="1"/>
  <c r="BN20" i="1"/>
  <c r="BN19" i="1"/>
  <c r="BN18" i="1"/>
  <c r="BN17" i="1"/>
  <c r="BN16" i="1"/>
  <c r="BN15" i="1" l="1"/>
  <c r="CC230" i="1"/>
  <c r="CC15" i="1" l="1"/>
  <c r="CB15" i="1"/>
  <c r="CP15" i="1" s="1"/>
  <c r="BZ15" i="1"/>
  <c r="BY15" i="1"/>
  <c r="BX15" i="1"/>
  <c r="BW15" i="1"/>
  <c r="BV15" i="1"/>
  <c r="BU15" i="1"/>
  <c r="BT15" i="1"/>
  <c r="BS15" i="1"/>
  <c r="BR15" i="1"/>
  <c r="BQ15" i="1"/>
  <c r="BP15" i="1"/>
  <c r="BO15" i="1"/>
  <c r="CO15" i="1" s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90" i="1"/>
  <c r="CB90" i="1"/>
  <c r="CP90" i="1" s="1"/>
  <c r="BZ90" i="1"/>
  <c r="BY90" i="1"/>
  <c r="BX90" i="1"/>
  <c r="BW90" i="1"/>
  <c r="BV90" i="1"/>
  <c r="BU90" i="1"/>
  <c r="BT90" i="1"/>
  <c r="BS90" i="1"/>
  <c r="BR90" i="1"/>
  <c r="BQ90" i="1"/>
  <c r="BP90" i="1"/>
  <c r="BO90" i="1"/>
  <c r="CO90" i="1" s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CC126" i="1"/>
  <c r="CC52" i="1"/>
  <c r="CC231" i="1"/>
  <c r="CC228" i="1"/>
  <c r="CC222" i="1"/>
  <c r="CC217" i="1"/>
  <c r="CC213" i="1"/>
  <c r="CC208" i="1"/>
  <c r="CC203" i="1"/>
  <c r="CC199" i="1"/>
  <c r="CC194" i="1"/>
  <c r="CC189" i="1"/>
  <c r="CC181" i="1"/>
  <c r="CC172" i="1"/>
  <c r="CA90" i="1" l="1"/>
  <c r="CA15" i="1"/>
  <c r="CC251" i="1"/>
  <c r="CC249" i="1"/>
  <c r="CC168" i="1"/>
  <c r="BN90" i="1"/>
  <c r="CC166" i="1"/>
  <c r="CC198" i="1"/>
  <c r="CC187" i="1"/>
  <c r="CC89" i="1"/>
  <c r="CC13" i="1"/>
  <c r="CC268" i="1" s="1"/>
  <c r="CA166" i="1" l="1"/>
  <c r="BN166" i="1"/>
  <c r="CB222" i="1" l="1"/>
  <c r="CB217" i="1"/>
  <c r="CB213" i="1"/>
  <c r="CB208" i="1"/>
  <c r="CB203" i="1"/>
  <c r="CB199" i="1"/>
  <c r="CB189" i="1"/>
  <c r="CB194" i="1"/>
  <c r="CB181" i="1"/>
  <c r="CB172" i="1"/>
  <c r="CB126" i="1"/>
  <c r="CP126" i="1" s="1"/>
  <c r="CB52" i="1"/>
  <c r="CP52" i="1" s="1"/>
  <c r="CB251" i="1" l="1"/>
  <c r="CB249" i="1"/>
  <c r="CB168" i="1"/>
  <c r="CB166" i="1"/>
  <c r="CB89" i="1"/>
  <c r="CP89" i="1" s="1"/>
  <c r="CB13" i="1"/>
  <c r="CP13" i="1" s="1"/>
  <c r="CB198" i="1"/>
  <c r="CB187" i="1"/>
  <c r="BY231" i="1"/>
  <c r="BX231" i="1"/>
  <c r="BW231" i="1"/>
  <c r="BV231" i="1"/>
  <c r="BU231" i="1"/>
  <c r="BT231" i="1"/>
  <c r="BS231" i="1"/>
  <c r="BR231" i="1"/>
  <c r="BQ231" i="1"/>
  <c r="BP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BY228" i="1"/>
  <c r="BX228" i="1"/>
  <c r="BW228" i="1"/>
  <c r="BV228" i="1"/>
  <c r="BU228" i="1"/>
  <c r="BT228" i="1"/>
  <c r="BS228" i="1"/>
  <c r="BR228" i="1"/>
  <c r="BQ228" i="1"/>
  <c r="BP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BY222" i="1"/>
  <c r="BX222" i="1"/>
  <c r="BW222" i="1"/>
  <c r="BV222" i="1"/>
  <c r="BU222" i="1"/>
  <c r="BT222" i="1"/>
  <c r="BS222" i="1"/>
  <c r="BR222" i="1"/>
  <c r="BQ222" i="1"/>
  <c r="BP222" i="1"/>
  <c r="BO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BY217" i="1"/>
  <c r="BX217" i="1"/>
  <c r="BW217" i="1"/>
  <c r="BV217" i="1"/>
  <c r="BU217" i="1"/>
  <c r="BT217" i="1"/>
  <c r="BS217" i="1"/>
  <c r="BR217" i="1"/>
  <c r="BQ217" i="1"/>
  <c r="BP217" i="1"/>
  <c r="BO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Y213" i="1"/>
  <c r="BX213" i="1"/>
  <c r="BW213" i="1"/>
  <c r="BV213" i="1"/>
  <c r="BU213" i="1"/>
  <c r="BT213" i="1"/>
  <c r="BS213" i="1"/>
  <c r="BR213" i="1"/>
  <c r="BQ213" i="1"/>
  <c r="BP213" i="1"/>
  <c r="BO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Y208" i="1"/>
  <c r="BX208" i="1"/>
  <c r="BW208" i="1"/>
  <c r="BV208" i="1"/>
  <c r="BU208" i="1"/>
  <c r="BT208" i="1"/>
  <c r="BS208" i="1"/>
  <c r="BR208" i="1"/>
  <c r="BQ208" i="1"/>
  <c r="BP208" i="1"/>
  <c r="BO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Y203" i="1"/>
  <c r="BX203" i="1"/>
  <c r="BW203" i="1"/>
  <c r="BV203" i="1"/>
  <c r="BU203" i="1"/>
  <c r="BT203" i="1"/>
  <c r="BS203" i="1"/>
  <c r="BR203" i="1"/>
  <c r="BQ203" i="1"/>
  <c r="BP203" i="1"/>
  <c r="BO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Y199" i="1"/>
  <c r="BX199" i="1"/>
  <c r="BW199" i="1"/>
  <c r="BV199" i="1"/>
  <c r="BU199" i="1"/>
  <c r="BT199" i="1"/>
  <c r="BS199" i="1"/>
  <c r="BR199" i="1"/>
  <c r="BQ199" i="1"/>
  <c r="BP199" i="1"/>
  <c r="BO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L198" i="1" s="1"/>
  <c r="AK199" i="1"/>
  <c r="AJ199" i="1"/>
  <c r="AI199" i="1"/>
  <c r="AH199" i="1"/>
  <c r="AG199" i="1"/>
  <c r="AF199" i="1"/>
  <c r="AE199" i="1"/>
  <c r="AD199" i="1"/>
  <c r="AD198" i="1" s="1"/>
  <c r="AC199" i="1"/>
  <c r="AB199" i="1"/>
  <c r="AA199" i="1"/>
  <c r="Z199" i="1"/>
  <c r="Y199" i="1"/>
  <c r="X199" i="1"/>
  <c r="W199" i="1"/>
  <c r="V199" i="1"/>
  <c r="V198" i="1" s="1"/>
  <c r="U199" i="1"/>
  <c r="T199" i="1"/>
  <c r="S199" i="1"/>
  <c r="R199" i="1"/>
  <c r="Q199" i="1"/>
  <c r="P199" i="1"/>
  <c r="O199" i="1"/>
  <c r="N199" i="1"/>
  <c r="N198" i="1" s="1"/>
  <c r="M199" i="1"/>
  <c r="L199" i="1"/>
  <c r="K199" i="1"/>
  <c r="J199" i="1"/>
  <c r="I199" i="1"/>
  <c r="H199" i="1"/>
  <c r="G199" i="1"/>
  <c r="F199" i="1"/>
  <c r="F198" i="1" s="1"/>
  <c r="E199" i="1"/>
  <c r="D199" i="1"/>
  <c r="BY194" i="1"/>
  <c r="BX194" i="1"/>
  <c r="BW194" i="1"/>
  <c r="BW251" i="1" s="1"/>
  <c r="BV194" i="1"/>
  <c r="BU194" i="1"/>
  <c r="BT194" i="1"/>
  <c r="BT251" i="1" s="1"/>
  <c r="BS194" i="1"/>
  <c r="BR194" i="1"/>
  <c r="BQ194" i="1"/>
  <c r="BP194" i="1"/>
  <c r="BO194" i="1"/>
  <c r="BM194" i="1"/>
  <c r="BL194" i="1"/>
  <c r="BK194" i="1"/>
  <c r="BK251" i="1" s="1"/>
  <c r="BJ194" i="1"/>
  <c r="BI194" i="1"/>
  <c r="BH194" i="1"/>
  <c r="BG194" i="1"/>
  <c r="BF194" i="1"/>
  <c r="BF251" i="1" s="1"/>
  <c r="BE194" i="1"/>
  <c r="BD194" i="1"/>
  <c r="BC194" i="1"/>
  <c r="BC251" i="1" s="1"/>
  <c r="BB194" i="1"/>
  <c r="BA194" i="1"/>
  <c r="AZ194" i="1"/>
  <c r="AY194" i="1"/>
  <c r="AX194" i="1"/>
  <c r="AX251" i="1" s="1"/>
  <c r="AW194" i="1"/>
  <c r="AV194" i="1"/>
  <c r="AU194" i="1"/>
  <c r="AU251" i="1" s="1"/>
  <c r="AT194" i="1"/>
  <c r="AS194" i="1"/>
  <c r="AR194" i="1"/>
  <c r="AQ194" i="1"/>
  <c r="AP194" i="1"/>
  <c r="AP251" i="1" s="1"/>
  <c r="AO194" i="1"/>
  <c r="AN194" i="1"/>
  <c r="AM194" i="1"/>
  <c r="AM251" i="1" s="1"/>
  <c r="AL194" i="1"/>
  <c r="AK194" i="1"/>
  <c r="AJ194" i="1"/>
  <c r="AI194" i="1"/>
  <c r="AH194" i="1"/>
  <c r="AH251" i="1" s="1"/>
  <c r="AG194" i="1"/>
  <c r="AF194" i="1"/>
  <c r="AE194" i="1"/>
  <c r="AE251" i="1" s="1"/>
  <c r="AD194" i="1"/>
  <c r="AC194" i="1"/>
  <c r="AB194" i="1"/>
  <c r="AA194" i="1"/>
  <c r="Z194" i="1"/>
  <c r="Z251" i="1" s="1"/>
  <c r="Y194" i="1"/>
  <c r="X194" i="1"/>
  <c r="W194" i="1"/>
  <c r="W251" i="1" s="1"/>
  <c r="V194" i="1"/>
  <c r="U194" i="1"/>
  <c r="T194" i="1"/>
  <c r="S194" i="1"/>
  <c r="R194" i="1"/>
  <c r="R251" i="1" s="1"/>
  <c r="Q194" i="1"/>
  <c r="P194" i="1"/>
  <c r="O194" i="1"/>
  <c r="O251" i="1" s="1"/>
  <c r="N194" i="1"/>
  <c r="M194" i="1"/>
  <c r="L194" i="1"/>
  <c r="K194" i="1"/>
  <c r="J194" i="1"/>
  <c r="J251" i="1" s="1"/>
  <c r="I194" i="1"/>
  <c r="H194" i="1"/>
  <c r="G194" i="1"/>
  <c r="G251" i="1" s="1"/>
  <c r="F194" i="1"/>
  <c r="E194" i="1"/>
  <c r="D194" i="1"/>
  <c r="BY189" i="1"/>
  <c r="BX189" i="1"/>
  <c r="BW189" i="1"/>
  <c r="BV189" i="1"/>
  <c r="BU189" i="1"/>
  <c r="BT189" i="1"/>
  <c r="BS189" i="1"/>
  <c r="BR189" i="1"/>
  <c r="BQ189" i="1"/>
  <c r="BP189" i="1"/>
  <c r="BO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Y181" i="1"/>
  <c r="BX181" i="1"/>
  <c r="BW181" i="1"/>
  <c r="BV181" i="1"/>
  <c r="BU181" i="1"/>
  <c r="BT181" i="1"/>
  <c r="BS181" i="1"/>
  <c r="BR181" i="1"/>
  <c r="BQ181" i="1"/>
  <c r="BP181" i="1"/>
  <c r="BO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Y172" i="1"/>
  <c r="BX172" i="1"/>
  <c r="BW172" i="1"/>
  <c r="BV172" i="1"/>
  <c r="BU172" i="1"/>
  <c r="BT172" i="1"/>
  <c r="BS172" i="1"/>
  <c r="BR172" i="1"/>
  <c r="BQ172" i="1"/>
  <c r="BP172" i="1"/>
  <c r="BO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Y126" i="1"/>
  <c r="BX126" i="1"/>
  <c r="BW126" i="1"/>
  <c r="BV126" i="1"/>
  <c r="BU126" i="1"/>
  <c r="BT126" i="1"/>
  <c r="BS126" i="1"/>
  <c r="BS89" i="1" s="1"/>
  <c r="BR126" i="1"/>
  <c r="BQ126" i="1"/>
  <c r="BP126" i="1"/>
  <c r="BO126" i="1"/>
  <c r="CO126" i="1" s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X89" i="1" s="1"/>
  <c r="AW126" i="1"/>
  <c r="AV126" i="1"/>
  <c r="AU126" i="1"/>
  <c r="AT126" i="1"/>
  <c r="AS126" i="1"/>
  <c r="AR126" i="1"/>
  <c r="AQ126" i="1"/>
  <c r="AP126" i="1"/>
  <c r="AO126" i="1"/>
  <c r="AN126" i="1"/>
  <c r="AM126" i="1"/>
  <c r="AM89" i="1" s="1"/>
  <c r="AL126" i="1"/>
  <c r="AL89" i="1" s="1"/>
  <c r="AK126" i="1"/>
  <c r="AJ126" i="1"/>
  <c r="AI126" i="1"/>
  <c r="AI89" i="1" s="1"/>
  <c r="AH126" i="1"/>
  <c r="AH89" i="1" s="1"/>
  <c r="AG126" i="1"/>
  <c r="AF126" i="1"/>
  <c r="AE126" i="1"/>
  <c r="AD126" i="1"/>
  <c r="AC126" i="1"/>
  <c r="AB126" i="1"/>
  <c r="AA126" i="1"/>
  <c r="AA89" i="1" s="1"/>
  <c r="Z126" i="1"/>
  <c r="Y126" i="1"/>
  <c r="X126" i="1"/>
  <c r="W126" i="1"/>
  <c r="V126" i="1"/>
  <c r="V89" i="1" s="1"/>
  <c r="U126" i="1"/>
  <c r="T126" i="1"/>
  <c r="S126" i="1"/>
  <c r="R126" i="1"/>
  <c r="R89" i="1" s="1"/>
  <c r="Q126" i="1"/>
  <c r="P126" i="1"/>
  <c r="O126" i="1"/>
  <c r="O89" i="1" s="1"/>
  <c r="N126" i="1"/>
  <c r="M126" i="1"/>
  <c r="L126" i="1"/>
  <c r="L89" i="1" s="1"/>
  <c r="K126" i="1"/>
  <c r="K89" i="1" s="1"/>
  <c r="J126" i="1"/>
  <c r="I126" i="1"/>
  <c r="H126" i="1"/>
  <c r="G126" i="1"/>
  <c r="G89" i="1" s="1"/>
  <c r="F126" i="1"/>
  <c r="F89" i="1" s="1"/>
  <c r="E126" i="1"/>
  <c r="D126" i="1"/>
  <c r="D89" i="1" s="1"/>
  <c r="BZ181" i="1"/>
  <c r="BZ172" i="1"/>
  <c r="CA181" i="1" l="1"/>
  <c r="CA172" i="1"/>
  <c r="CA222" i="1"/>
  <c r="D251" i="1"/>
  <c r="L251" i="1"/>
  <c r="T251" i="1"/>
  <c r="AB251" i="1"/>
  <c r="AJ251" i="1"/>
  <c r="AR251" i="1"/>
  <c r="AZ251" i="1"/>
  <c r="BH251" i="1"/>
  <c r="BQ251" i="1"/>
  <c r="BY251" i="1"/>
  <c r="J249" i="1"/>
  <c r="BF249" i="1"/>
  <c r="BO251" i="1"/>
  <c r="H251" i="1"/>
  <c r="P251" i="1"/>
  <c r="X251" i="1"/>
  <c r="AF251" i="1"/>
  <c r="AN251" i="1"/>
  <c r="AV251" i="1"/>
  <c r="BD251" i="1"/>
  <c r="BL251" i="1"/>
  <c r="BU251" i="1"/>
  <c r="K249" i="1"/>
  <c r="BP249" i="1"/>
  <c r="BX249" i="1"/>
  <c r="I251" i="1"/>
  <c r="Q251" i="1"/>
  <c r="Y251" i="1"/>
  <c r="AG251" i="1"/>
  <c r="AO251" i="1"/>
  <c r="AW251" i="1"/>
  <c r="BE251" i="1"/>
  <c r="BM251" i="1"/>
  <c r="BV251" i="1"/>
  <c r="AD249" i="1"/>
  <c r="E251" i="1"/>
  <c r="M251" i="1"/>
  <c r="U251" i="1"/>
  <c r="AC251" i="1"/>
  <c r="AK251" i="1"/>
  <c r="AS251" i="1"/>
  <c r="BA251" i="1"/>
  <c r="BI251" i="1"/>
  <c r="BR251" i="1"/>
  <c r="H249" i="1"/>
  <c r="AV249" i="1"/>
  <c r="BU249" i="1"/>
  <c r="F251" i="1"/>
  <c r="N251" i="1"/>
  <c r="V251" i="1"/>
  <c r="AD251" i="1"/>
  <c r="AL251" i="1"/>
  <c r="AT251" i="1"/>
  <c r="BB251" i="1"/>
  <c r="BJ251" i="1"/>
  <c r="BS251" i="1"/>
  <c r="I249" i="1"/>
  <c r="Q249" i="1"/>
  <c r="AZ249" i="1"/>
  <c r="E249" i="1"/>
  <c r="M249" i="1"/>
  <c r="AR249" i="1"/>
  <c r="D249" i="1"/>
  <c r="K251" i="1"/>
  <c r="S251" i="1"/>
  <c r="AA251" i="1"/>
  <c r="AI251" i="1"/>
  <c r="AQ251" i="1"/>
  <c r="AY251" i="1"/>
  <c r="BG251" i="1"/>
  <c r="BP251" i="1"/>
  <c r="BX251" i="1"/>
  <c r="F249" i="1"/>
  <c r="N249" i="1"/>
  <c r="L249" i="1"/>
  <c r="BQ249" i="1"/>
  <c r="BY249" i="1"/>
  <c r="G249" i="1"/>
  <c r="O249" i="1"/>
  <c r="AE249" i="1"/>
  <c r="AM249" i="1"/>
  <c r="BT249" i="1"/>
  <c r="BE249" i="1"/>
  <c r="BM249" i="1"/>
  <c r="BH249" i="1"/>
  <c r="BI249" i="1"/>
  <c r="AW249" i="1"/>
  <c r="AP249" i="1"/>
  <c r="AX249" i="1"/>
  <c r="AS249" i="1"/>
  <c r="BA249" i="1"/>
  <c r="AG249" i="1"/>
  <c r="AO249" i="1"/>
  <c r="AH249" i="1"/>
  <c r="AL249" i="1"/>
  <c r="X249" i="1"/>
  <c r="Y249" i="1"/>
  <c r="T249" i="1"/>
  <c r="AB249" i="1"/>
  <c r="BV249" i="1"/>
  <c r="BW249" i="1"/>
  <c r="BR249" i="1"/>
  <c r="BS249" i="1"/>
  <c r="BG249" i="1"/>
  <c r="BB249" i="1"/>
  <c r="BJ249" i="1"/>
  <c r="BC249" i="1"/>
  <c r="BK249" i="1"/>
  <c r="BD249" i="1"/>
  <c r="BL249" i="1"/>
  <c r="AQ249" i="1"/>
  <c r="AY249" i="1"/>
  <c r="AT249" i="1"/>
  <c r="AU249" i="1"/>
  <c r="AI249" i="1"/>
  <c r="AJ249" i="1"/>
  <c r="AK249" i="1"/>
  <c r="AF249" i="1"/>
  <c r="AN249" i="1"/>
  <c r="R249" i="1"/>
  <c r="Z249" i="1"/>
  <c r="S249" i="1"/>
  <c r="AA249" i="1"/>
  <c r="AC249" i="1"/>
  <c r="V249" i="1"/>
  <c r="W249" i="1"/>
  <c r="U249" i="1"/>
  <c r="BO249" i="1"/>
  <c r="P249" i="1"/>
  <c r="CR181" i="1"/>
  <c r="CR172" i="1"/>
  <c r="J198" i="1"/>
  <c r="R198" i="1"/>
  <c r="Z198" i="1"/>
  <c r="AH198" i="1"/>
  <c r="CB268" i="1"/>
  <c r="AP198" i="1"/>
  <c r="AT198" i="1"/>
  <c r="AX198" i="1"/>
  <c r="BF198" i="1"/>
  <c r="BJ198" i="1"/>
  <c r="BS198" i="1"/>
  <c r="BW198" i="1"/>
  <c r="AE198" i="1"/>
  <c r="W187" i="1"/>
  <c r="AY187" i="1"/>
  <c r="F187" i="1"/>
  <c r="J187" i="1"/>
  <c r="N187" i="1"/>
  <c r="R187" i="1"/>
  <c r="V187" i="1"/>
  <c r="Z187" i="1"/>
  <c r="AD187" i="1"/>
  <c r="AH187" i="1"/>
  <c r="AL187" i="1"/>
  <c r="AP187" i="1"/>
  <c r="AT187" i="1"/>
  <c r="AX187" i="1"/>
  <c r="BF187" i="1"/>
  <c r="BJ187" i="1"/>
  <c r="BS187" i="1"/>
  <c r="BW187" i="1"/>
  <c r="BN213" i="1"/>
  <c r="BN231" i="1"/>
  <c r="BN181" i="1"/>
  <c r="BN126" i="1"/>
  <c r="BN199" i="1"/>
  <c r="BN172" i="1"/>
  <c r="BN189" i="1"/>
  <c r="BN203" i="1"/>
  <c r="BN222" i="1"/>
  <c r="BN217" i="1"/>
  <c r="BN194" i="1"/>
  <c r="D198" i="1"/>
  <c r="H198" i="1"/>
  <c r="L198" i="1"/>
  <c r="P198" i="1"/>
  <c r="T198" i="1"/>
  <c r="X198" i="1"/>
  <c r="AB198" i="1"/>
  <c r="AF198" i="1"/>
  <c r="AJ198" i="1"/>
  <c r="AN198" i="1"/>
  <c r="AR198" i="1"/>
  <c r="AV198" i="1"/>
  <c r="AZ198" i="1"/>
  <c r="BD198" i="1"/>
  <c r="BH198" i="1"/>
  <c r="BL198" i="1"/>
  <c r="BQ198" i="1"/>
  <c r="BU198" i="1"/>
  <c r="BY198" i="1"/>
  <c r="BN208" i="1"/>
  <c r="BN228" i="1"/>
  <c r="BG198" i="1"/>
  <c r="AB187" i="1"/>
  <c r="G187" i="1"/>
  <c r="K187" i="1"/>
  <c r="O187" i="1"/>
  <c r="S187" i="1"/>
  <c r="AA187" i="1"/>
  <c r="AE187" i="1"/>
  <c r="AI187" i="1"/>
  <c r="AM187" i="1"/>
  <c r="AQ187" i="1"/>
  <c r="AU187" i="1"/>
  <c r="BC187" i="1"/>
  <c r="BG187" i="1"/>
  <c r="BK187" i="1"/>
  <c r="AE89" i="1"/>
  <c r="AQ89" i="1"/>
  <c r="AU89" i="1"/>
  <c r="G198" i="1"/>
  <c r="AY198" i="1"/>
  <c r="BP187" i="1"/>
  <c r="BT187" i="1"/>
  <c r="BX187" i="1"/>
  <c r="U198" i="1"/>
  <c r="AK198" i="1"/>
  <c r="BO198" i="1"/>
  <c r="P187" i="1"/>
  <c r="T89" i="1"/>
  <c r="AB89" i="1"/>
  <c r="AJ89" i="1"/>
  <c r="AV89" i="1"/>
  <c r="AZ89" i="1"/>
  <c r="BH89" i="1"/>
  <c r="E198" i="1"/>
  <c r="BA198" i="1"/>
  <c r="BR198" i="1"/>
  <c r="BB198" i="1"/>
  <c r="BL187" i="1"/>
  <c r="S89" i="1"/>
  <c r="W89" i="1"/>
  <c r="AY89" i="1"/>
  <c r="BC89" i="1"/>
  <c r="BT89" i="1"/>
  <c r="BX89" i="1"/>
  <c r="BB187" i="1"/>
  <c r="BO187" i="1"/>
  <c r="K198" i="1"/>
  <c r="O198" i="1"/>
  <c r="S198" i="1"/>
  <c r="W198" i="1"/>
  <c r="AA198" i="1"/>
  <c r="AI198" i="1"/>
  <c r="AM198" i="1"/>
  <c r="AQ198" i="1"/>
  <c r="AU198" i="1"/>
  <c r="BC198" i="1"/>
  <c r="BK198" i="1"/>
  <c r="BP198" i="1"/>
  <c r="BT198" i="1"/>
  <c r="BX198" i="1"/>
  <c r="BU89" i="1"/>
  <c r="BQ89" i="1"/>
  <c r="BP89" i="1"/>
  <c r="BO89" i="1"/>
  <c r="CO89" i="1" s="1"/>
  <c r="BK89" i="1"/>
  <c r="BG89" i="1"/>
  <c r="BB89" i="1"/>
  <c r="H89" i="1"/>
  <c r="X89" i="1"/>
  <c r="AF89" i="1"/>
  <c r="AN89" i="1"/>
  <c r="AR89" i="1"/>
  <c r="BD89" i="1"/>
  <c r="BL89" i="1"/>
  <c r="BY89" i="1"/>
  <c r="E187" i="1"/>
  <c r="U187" i="1"/>
  <c r="AK187" i="1"/>
  <c r="BA187" i="1"/>
  <c r="BR187" i="1"/>
  <c r="H187" i="1"/>
  <c r="AJ187" i="1"/>
  <c r="AR187" i="1"/>
  <c r="AZ187" i="1"/>
  <c r="BD187" i="1"/>
  <c r="BU187" i="1"/>
  <c r="J89" i="1"/>
  <c r="N89" i="1"/>
  <c r="Z89" i="1"/>
  <c r="AD89" i="1"/>
  <c r="AP89" i="1"/>
  <c r="AT89" i="1"/>
  <c r="BF89" i="1"/>
  <c r="BJ89" i="1"/>
  <c r="BW89" i="1"/>
  <c r="D187" i="1"/>
  <c r="L187" i="1"/>
  <c r="T187" i="1"/>
  <c r="X187" i="1"/>
  <c r="AF187" i="1"/>
  <c r="AN187" i="1"/>
  <c r="AV187" i="1"/>
  <c r="BH187" i="1"/>
  <c r="BQ187" i="1"/>
  <c r="BY187" i="1"/>
  <c r="I187" i="1"/>
  <c r="M187" i="1"/>
  <c r="Q187" i="1"/>
  <c r="Y187" i="1"/>
  <c r="AC187" i="1"/>
  <c r="AG187" i="1"/>
  <c r="AO187" i="1"/>
  <c r="AS187" i="1"/>
  <c r="AW187" i="1"/>
  <c r="BE187" i="1"/>
  <c r="BI187" i="1"/>
  <c r="BM187" i="1"/>
  <c r="BV187" i="1"/>
  <c r="I198" i="1"/>
  <c r="M198" i="1"/>
  <c r="Q198" i="1"/>
  <c r="Y198" i="1"/>
  <c r="AC198" i="1"/>
  <c r="AG198" i="1"/>
  <c r="AO198" i="1"/>
  <c r="AS198" i="1"/>
  <c r="AW198" i="1"/>
  <c r="BE198" i="1"/>
  <c r="BI198" i="1"/>
  <c r="BM198" i="1"/>
  <c r="BV198" i="1"/>
  <c r="E89" i="1"/>
  <c r="I89" i="1"/>
  <c r="M89" i="1"/>
  <c r="Q89" i="1"/>
  <c r="U89" i="1"/>
  <c r="Y89" i="1"/>
  <c r="AG89" i="1"/>
  <c r="AK89" i="1"/>
  <c r="AO89" i="1"/>
  <c r="AS89" i="1"/>
  <c r="AW89" i="1"/>
  <c r="BA89" i="1"/>
  <c r="BE89" i="1"/>
  <c r="BI89" i="1"/>
  <c r="BM89" i="1"/>
  <c r="BR89" i="1"/>
  <c r="BV89" i="1"/>
  <c r="BZ217" i="1"/>
  <c r="CA217" i="1" s="1"/>
  <c r="BZ222" i="1"/>
  <c r="CR222" i="1" s="1"/>
  <c r="CR223" i="1"/>
  <c r="CR217" i="1" l="1"/>
  <c r="BN251" i="1"/>
  <c r="BN249" i="1"/>
  <c r="BN198" i="1"/>
  <c r="BN187" i="1"/>
  <c r="BN89" i="1"/>
  <c r="BZ230" i="1"/>
  <c r="BZ231" i="1" l="1"/>
  <c r="BZ228" i="1"/>
  <c r="CR228" i="1" l="1"/>
  <c r="CA228" i="1"/>
  <c r="CR231" i="1"/>
  <c r="CA231" i="1"/>
  <c r="CR232" i="1"/>
  <c r="CR224" i="1"/>
  <c r="CR221" i="1"/>
  <c r="CR219" i="1"/>
  <c r="CR230" i="1"/>
  <c r="BZ203" i="1" l="1"/>
  <c r="BZ199" i="1"/>
  <c r="BZ194" i="1"/>
  <c r="BZ189" i="1"/>
  <c r="CA189" i="1" s="1"/>
  <c r="CA194" i="1" l="1"/>
  <c r="CA199" i="1"/>
  <c r="CA249" i="1" s="1"/>
  <c r="CA203" i="1"/>
  <c r="BZ249" i="1"/>
  <c r="BZ251" i="1"/>
  <c r="BZ213" i="1"/>
  <c r="BZ208" i="1"/>
  <c r="BZ198" i="1"/>
  <c r="BZ187" i="1"/>
  <c r="BZ166" i="1"/>
  <c r="BY52" i="1"/>
  <c r="BY168" i="1" s="1"/>
  <c r="BX52" i="1"/>
  <c r="BX168" i="1" s="1"/>
  <c r="BW52" i="1"/>
  <c r="BW168" i="1" s="1"/>
  <c r="BV52" i="1"/>
  <c r="BV168" i="1" s="1"/>
  <c r="BU52" i="1"/>
  <c r="BU168" i="1" s="1"/>
  <c r="BT52" i="1"/>
  <c r="BT168" i="1" s="1"/>
  <c r="BS52" i="1"/>
  <c r="BS168" i="1" s="1"/>
  <c r="BR52" i="1"/>
  <c r="BR168" i="1" s="1"/>
  <c r="BQ52" i="1"/>
  <c r="BQ168" i="1" s="1"/>
  <c r="BP52" i="1"/>
  <c r="BP168" i="1" s="1"/>
  <c r="BO52" i="1"/>
  <c r="CO52" i="1" s="1"/>
  <c r="BM52" i="1"/>
  <c r="BM168" i="1" s="1"/>
  <c r="BL52" i="1"/>
  <c r="BL168" i="1" s="1"/>
  <c r="BK52" i="1"/>
  <c r="BK168" i="1" s="1"/>
  <c r="BJ52" i="1"/>
  <c r="BJ168" i="1" s="1"/>
  <c r="BI52" i="1"/>
  <c r="BI168" i="1" s="1"/>
  <c r="BH52" i="1"/>
  <c r="BH168" i="1" s="1"/>
  <c r="BG52" i="1"/>
  <c r="BG168" i="1" s="1"/>
  <c r="BF52" i="1"/>
  <c r="BF168" i="1" s="1"/>
  <c r="BE52" i="1"/>
  <c r="BE168" i="1" s="1"/>
  <c r="BD52" i="1"/>
  <c r="BD168" i="1" s="1"/>
  <c r="BC52" i="1"/>
  <c r="BC168" i="1" s="1"/>
  <c r="BB52" i="1"/>
  <c r="BA52" i="1"/>
  <c r="BA168" i="1" s="1"/>
  <c r="AZ52" i="1"/>
  <c r="AZ168" i="1" s="1"/>
  <c r="AY52" i="1"/>
  <c r="AY168" i="1" s="1"/>
  <c r="AX52" i="1"/>
  <c r="AX168" i="1" s="1"/>
  <c r="AW52" i="1"/>
  <c r="AW168" i="1" s="1"/>
  <c r="AV52" i="1"/>
  <c r="AV168" i="1" s="1"/>
  <c r="AU52" i="1"/>
  <c r="AU168" i="1" s="1"/>
  <c r="AT52" i="1"/>
  <c r="AT168" i="1" s="1"/>
  <c r="AS52" i="1"/>
  <c r="AS168" i="1" s="1"/>
  <c r="AR52" i="1"/>
  <c r="AR168" i="1" s="1"/>
  <c r="AQ52" i="1"/>
  <c r="AQ168" i="1" s="1"/>
  <c r="AP52" i="1"/>
  <c r="AP168" i="1" s="1"/>
  <c r="AO52" i="1"/>
  <c r="AO168" i="1" s="1"/>
  <c r="AN52" i="1"/>
  <c r="AN168" i="1" s="1"/>
  <c r="AM52" i="1"/>
  <c r="AM168" i="1" s="1"/>
  <c r="AL52" i="1"/>
  <c r="AL168" i="1" s="1"/>
  <c r="AK52" i="1"/>
  <c r="AK168" i="1" s="1"/>
  <c r="AJ52" i="1"/>
  <c r="AJ168" i="1" s="1"/>
  <c r="AI52" i="1"/>
  <c r="AI168" i="1" s="1"/>
  <c r="AH52" i="1"/>
  <c r="AH168" i="1" s="1"/>
  <c r="AG52" i="1"/>
  <c r="AG168" i="1" s="1"/>
  <c r="AF52" i="1"/>
  <c r="AF168" i="1" s="1"/>
  <c r="AE52" i="1"/>
  <c r="AE168" i="1" s="1"/>
  <c r="AD52" i="1"/>
  <c r="AD168" i="1" s="1"/>
  <c r="AC52" i="1"/>
  <c r="AC168" i="1" s="1"/>
  <c r="AB52" i="1"/>
  <c r="AB168" i="1" s="1"/>
  <c r="AA52" i="1"/>
  <c r="AA168" i="1" s="1"/>
  <c r="Z52" i="1"/>
  <c r="Z168" i="1" s="1"/>
  <c r="Y52" i="1"/>
  <c r="Y168" i="1" s="1"/>
  <c r="X52" i="1"/>
  <c r="X168" i="1" s="1"/>
  <c r="W52" i="1"/>
  <c r="W168" i="1" s="1"/>
  <c r="V52" i="1"/>
  <c r="V168" i="1" s="1"/>
  <c r="U52" i="1"/>
  <c r="U168" i="1" s="1"/>
  <c r="T52" i="1"/>
  <c r="T168" i="1" s="1"/>
  <c r="S52" i="1"/>
  <c r="S168" i="1" s="1"/>
  <c r="R52" i="1"/>
  <c r="R168" i="1" s="1"/>
  <c r="Q52" i="1"/>
  <c r="Q168" i="1" s="1"/>
  <c r="P52" i="1"/>
  <c r="P168" i="1" s="1"/>
  <c r="O52" i="1"/>
  <c r="O168" i="1" s="1"/>
  <c r="N52" i="1"/>
  <c r="N168" i="1" s="1"/>
  <c r="M52" i="1"/>
  <c r="M168" i="1" s="1"/>
  <c r="L52" i="1"/>
  <c r="L168" i="1" s="1"/>
  <c r="K52" i="1"/>
  <c r="K168" i="1" s="1"/>
  <c r="J52" i="1"/>
  <c r="J168" i="1" s="1"/>
  <c r="I52" i="1"/>
  <c r="I168" i="1" s="1"/>
  <c r="H52" i="1"/>
  <c r="H168" i="1" s="1"/>
  <c r="G52" i="1"/>
  <c r="G168" i="1" s="1"/>
  <c r="F52" i="1"/>
  <c r="F168" i="1" s="1"/>
  <c r="E52" i="1"/>
  <c r="E168" i="1" s="1"/>
  <c r="D52" i="1"/>
  <c r="D168" i="1" s="1"/>
  <c r="BZ52" i="1"/>
  <c r="BZ126" i="1"/>
  <c r="CR187" i="1" l="1"/>
  <c r="CA187" i="1"/>
  <c r="CR198" i="1"/>
  <c r="CA198" i="1"/>
  <c r="CR213" i="1"/>
  <c r="CA213" i="1"/>
  <c r="CA126" i="1"/>
  <c r="CA52" i="1"/>
  <c r="CA251" i="1"/>
  <c r="CR208" i="1"/>
  <c r="CA208" i="1"/>
  <c r="BN52" i="1"/>
  <c r="BN168" i="1" s="1"/>
  <c r="BO168" i="1"/>
  <c r="BB168" i="1"/>
  <c r="E166" i="1"/>
  <c r="E13" i="1"/>
  <c r="I166" i="1"/>
  <c r="I13" i="1"/>
  <c r="M166" i="1"/>
  <c r="M13" i="1"/>
  <c r="R13" i="1"/>
  <c r="R166" i="1"/>
  <c r="V166" i="1"/>
  <c r="V13" i="1"/>
  <c r="Z13" i="1"/>
  <c r="Z166" i="1"/>
  <c r="AE13" i="1"/>
  <c r="AE166" i="1"/>
  <c r="AI166" i="1"/>
  <c r="AI13" i="1"/>
  <c r="AM166" i="1"/>
  <c r="AM13" i="1"/>
  <c r="AQ166" i="1"/>
  <c r="AQ13" i="1"/>
  <c r="AU13" i="1"/>
  <c r="AU166" i="1"/>
  <c r="BP166" i="1"/>
  <c r="BP13" i="1"/>
  <c r="BP268" i="1" s="1"/>
  <c r="BX13" i="1"/>
  <c r="BX268" i="1" s="1"/>
  <c r="BX166" i="1"/>
  <c r="F166" i="1"/>
  <c r="F13" i="1"/>
  <c r="N166" i="1"/>
  <c r="N13" i="1"/>
  <c r="W166" i="1"/>
  <c r="W13" i="1"/>
  <c r="AF166" i="1"/>
  <c r="AF13" i="1"/>
  <c r="AN13" i="1"/>
  <c r="AN166" i="1"/>
  <c r="AV13" i="1"/>
  <c r="AV166" i="1"/>
  <c r="BD166" i="1"/>
  <c r="BD13" i="1"/>
  <c r="BL166" i="1"/>
  <c r="BL13" i="1"/>
  <c r="BY13" i="1"/>
  <c r="BY268" i="1" s="1"/>
  <c r="BY166" i="1"/>
  <c r="G166" i="1"/>
  <c r="G13" i="1"/>
  <c r="K166" i="1"/>
  <c r="K13" i="1"/>
  <c r="O13" i="1"/>
  <c r="O166" i="1"/>
  <c r="T13" i="1"/>
  <c r="T166" i="1"/>
  <c r="X13" i="1"/>
  <c r="X166" i="1"/>
  <c r="AB13" i="1"/>
  <c r="AB166" i="1"/>
  <c r="AG166" i="1"/>
  <c r="AG13" i="1"/>
  <c r="AK166" i="1"/>
  <c r="AK13" i="1"/>
  <c r="AO166" i="1"/>
  <c r="AO13" i="1"/>
  <c r="AS166" i="1"/>
  <c r="AS13" i="1"/>
  <c r="AW166" i="1"/>
  <c r="AW13" i="1"/>
  <c r="BA166" i="1"/>
  <c r="BA13" i="1"/>
  <c r="BE166" i="1"/>
  <c r="BE13" i="1"/>
  <c r="BI166" i="1"/>
  <c r="BI13" i="1"/>
  <c r="BM166" i="1"/>
  <c r="BM13" i="1"/>
  <c r="BR166" i="1"/>
  <c r="BR13" i="1"/>
  <c r="BR268" i="1" s="1"/>
  <c r="BV166" i="1"/>
  <c r="BV13" i="1"/>
  <c r="BV268" i="1" s="1"/>
  <c r="AY166" i="1"/>
  <c r="AY13" i="1"/>
  <c r="BC13" i="1"/>
  <c r="BC166" i="1"/>
  <c r="BG166" i="1"/>
  <c r="BG13" i="1"/>
  <c r="BK13" i="1"/>
  <c r="BK166" i="1"/>
  <c r="BT166" i="1"/>
  <c r="BT13" i="1"/>
  <c r="BT268" i="1" s="1"/>
  <c r="J13" i="1"/>
  <c r="J166" i="1"/>
  <c r="S166" i="1"/>
  <c r="S13" i="1"/>
  <c r="AA166" i="1"/>
  <c r="AA13" i="1"/>
  <c r="AJ13" i="1"/>
  <c r="AJ166" i="1"/>
  <c r="AR13" i="1"/>
  <c r="AR166" i="1"/>
  <c r="AZ13" i="1"/>
  <c r="AZ166" i="1"/>
  <c r="BH13" i="1"/>
  <c r="BH166" i="1"/>
  <c r="BQ13" i="1"/>
  <c r="BQ268" i="1" s="1"/>
  <c r="BQ166" i="1"/>
  <c r="BU166" i="1"/>
  <c r="BU13" i="1"/>
  <c r="BU268" i="1" s="1"/>
  <c r="D13" i="1"/>
  <c r="D166" i="1"/>
  <c r="H13" i="1"/>
  <c r="H166" i="1"/>
  <c r="L13" i="1"/>
  <c r="L166" i="1"/>
  <c r="Q166" i="1"/>
  <c r="Q13" i="1"/>
  <c r="U166" i="1"/>
  <c r="U13" i="1"/>
  <c r="Y166" i="1"/>
  <c r="Y13" i="1"/>
  <c r="AD166" i="1"/>
  <c r="AD13" i="1"/>
  <c r="AH166" i="1"/>
  <c r="AH13" i="1"/>
  <c r="AL166" i="1"/>
  <c r="AL13" i="1"/>
  <c r="AP166" i="1"/>
  <c r="AP13" i="1"/>
  <c r="AT166" i="1"/>
  <c r="AT13" i="1"/>
  <c r="AX166" i="1"/>
  <c r="AX13" i="1"/>
  <c r="BB166" i="1"/>
  <c r="BB13" i="1"/>
  <c r="BF166" i="1"/>
  <c r="BF13" i="1"/>
  <c r="BJ166" i="1"/>
  <c r="BJ13" i="1"/>
  <c r="BO13" i="1"/>
  <c r="CO13" i="1" s="1"/>
  <c r="BO166" i="1"/>
  <c r="BS166" i="1"/>
  <c r="BS13" i="1"/>
  <c r="BS268" i="1" s="1"/>
  <c r="BW13" i="1"/>
  <c r="BW268" i="1" s="1"/>
  <c r="BW166" i="1"/>
  <c r="BZ168" i="1"/>
  <c r="BZ89" i="1"/>
  <c r="BZ13" i="1"/>
  <c r="BZ268" i="1" s="1"/>
  <c r="CA13" i="1" l="1"/>
  <c r="CA268" i="1" s="1"/>
  <c r="CR89" i="1"/>
  <c r="CA89" i="1"/>
  <c r="CA168" i="1"/>
  <c r="CR13" i="1"/>
  <c r="BO268" i="1"/>
  <c r="BN13" i="1"/>
  <c r="AC91" i="1"/>
  <c r="AC92" i="1"/>
  <c r="AC93" i="1"/>
  <c r="AC94" i="1"/>
  <c r="AC95" i="1"/>
  <c r="AC96" i="1"/>
  <c r="AC98" i="1"/>
  <c r="AC102" i="1"/>
  <c r="AC103" i="1"/>
  <c r="AC97" i="1"/>
  <c r="AC118" i="1"/>
  <c r="AC119" i="1"/>
  <c r="AC120" i="1"/>
  <c r="AC121" i="1"/>
  <c r="AC105" i="1"/>
  <c r="AC107" i="1"/>
  <c r="AC106" i="1"/>
  <c r="AC109" i="1"/>
  <c r="P92" i="1"/>
  <c r="P93" i="1"/>
  <c r="P94" i="1"/>
  <c r="P95" i="1"/>
  <c r="P96" i="1"/>
  <c r="P98" i="1"/>
  <c r="P102" i="1"/>
  <c r="P103" i="1"/>
  <c r="P97" i="1"/>
  <c r="P118" i="1"/>
  <c r="P119" i="1"/>
  <c r="P120" i="1"/>
  <c r="P121" i="1"/>
  <c r="P105" i="1"/>
  <c r="P107" i="1"/>
  <c r="P106" i="1"/>
  <c r="P109" i="1"/>
  <c r="P91" i="1"/>
  <c r="AC34" i="1"/>
  <c r="AC31" i="1"/>
  <c r="AC32" i="1"/>
  <c r="AC30" i="1"/>
  <c r="AC46" i="1"/>
  <c r="AC45" i="1"/>
  <c r="AC44" i="1"/>
  <c r="AC43" i="1"/>
  <c r="AC22" i="1"/>
  <c r="AC28" i="1"/>
  <c r="AC21" i="1"/>
  <c r="AC20" i="1"/>
  <c r="AC19" i="1"/>
  <c r="AC18" i="1"/>
  <c r="AC17" i="1"/>
  <c r="AC16" i="1"/>
  <c r="P17" i="1"/>
  <c r="P18" i="1"/>
  <c r="P19" i="1"/>
  <c r="P20" i="1"/>
  <c r="P21" i="1"/>
  <c r="P27" i="1"/>
  <c r="P28" i="1"/>
  <c r="P22" i="1"/>
  <c r="P43" i="1"/>
  <c r="P44" i="1"/>
  <c r="P45" i="1"/>
  <c r="P46" i="1"/>
  <c r="P30" i="1"/>
  <c r="P32" i="1"/>
  <c r="P31" i="1"/>
  <c r="P34" i="1"/>
  <c r="P16" i="1"/>
  <c r="AC15" i="1" l="1"/>
  <c r="AC90" i="1"/>
  <c r="AC89" i="1" s="1"/>
  <c r="P90" i="1"/>
  <c r="P89" i="1" s="1"/>
  <c r="P15" i="1"/>
  <c r="AC166" i="1" l="1"/>
  <c r="AC13" i="1"/>
  <c r="P166" i="1"/>
  <c r="P13" i="1"/>
  <c r="CR215" i="1" l="1"/>
  <c r="CR214" i="1"/>
  <c r="CR212" i="1"/>
  <c r="CR210" i="1"/>
  <c r="CR206" i="1"/>
  <c r="CR205" i="1"/>
  <c r="CR204" i="1"/>
  <c r="CR203" i="1"/>
  <c r="CR202" i="1"/>
  <c r="CR201" i="1"/>
  <c r="CR200" i="1"/>
  <c r="CR199" i="1"/>
  <c r="CR197" i="1"/>
  <c r="CR196" i="1"/>
  <c r="CR195" i="1"/>
  <c r="CR194" i="1"/>
  <c r="CR192" i="1"/>
  <c r="CR191" i="1"/>
  <c r="CR190" i="1"/>
  <c r="CR189" i="1"/>
  <c r="CR174" i="1" l="1"/>
  <c r="CR178" i="1"/>
  <c r="CR183" i="1"/>
  <c r="CR176" i="1"/>
  <c r="CR182" i="1"/>
  <c r="CR184" i="1"/>
  <c r="CR91" i="1" l="1"/>
  <c r="CR92" i="1"/>
  <c r="CR93" i="1"/>
  <c r="CR94" i="1"/>
  <c r="CR95" i="1"/>
  <c r="CR103" i="1"/>
  <c r="CR109" i="1"/>
  <c r="CR118" i="1"/>
  <c r="CR127" i="1"/>
  <c r="CR128" i="1"/>
  <c r="CR129" i="1"/>
  <c r="CR140" i="1"/>
  <c r="CR55" i="1"/>
  <c r="CR54" i="1"/>
  <c r="CR53" i="1"/>
  <c r="CR90" i="1" l="1"/>
  <c r="CR52" i="1"/>
  <c r="CR126" i="1"/>
  <c r="CR66" i="1"/>
  <c r="CR15" i="1"/>
  <c r="CR34" i="1"/>
  <c r="CR19" i="1"/>
  <c r="CR17" i="1"/>
  <c r="CR43" i="1"/>
  <c r="CR28" i="1"/>
  <c r="CR20" i="1"/>
  <c r="CR18" i="1"/>
  <c r="CR16" i="1"/>
</calcChain>
</file>

<file path=xl/comments1.xml><?xml version="1.0" encoding="utf-8"?>
<comments xmlns="http://schemas.openxmlformats.org/spreadsheetml/2006/main">
  <authors>
    <author>Llanos Marcos</author>
  </authors>
  <commentList>
    <comment ref="BE16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6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6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6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6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6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18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18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<sst xmlns="http://schemas.openxmlformats.org/spreadsheetml/2006/main" count="692" uniqueCount="211">
  <si>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</si>
  <si>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</si>
  <si>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</si>
  <si>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</si>
  <si>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</si>
  <si>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</si>
  <si>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</si>
  <si>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</si>
  <si>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</si>
  <si>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</si>
  <si>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</si>
  <si>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</si>
  <si>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</si>
  <si>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</si>
  <si>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</si>
  <si>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</si>
  <si>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</si>
  <si>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</si>
  <si>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</si>
  <si>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</si>
  <si>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</si>
  <si>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</si>
  <si>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</si>
  <si>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</si>
  <si>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</si>
  <si>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</si>
  <si>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</si>
  <si>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</si>
  <si>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</si>
  <si>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</si>
  <si>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</si>
  <si>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</si>
  <si>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</si>
  <si>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</si>
  <si>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</si>
  <si>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</si>
  <si>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</si>
  <si>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</si>
  <si>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</si>
  <si>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</si>
  <si>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</si>
  <si>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</si>
  <si>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</si>
  <si>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</si>
  <si>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</si>
  <si>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</si>
  <si>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</si>
  <si>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</si>
  <si>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</si>
  <si>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</si>
  <si>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</si>
  <si>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</si>
  <si>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</si>
  <si>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</si>
  <si>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</si>
  <si>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</si>
  <si>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</si>
  <si>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</si>
  <si>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</si>
  <si>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</si>
  <si>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</si>
  <si>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</si>
  <si>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</si>
  <si>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</si>
  <si>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</si>
  <si>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</si>
  <si>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</si>
  <si>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</si>
  <si>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</si>
  <si>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</si>
  <si>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</si>
  <si>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</si>
  <si>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</si>
  <si>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</si>
  <si>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</si>
  <si>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</si>
  <si>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</si>
  <si>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</si>
  <si>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</si>
  <si>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</si>
  <si>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</si>
  <si>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</si>
  <si>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</si>
  <si>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</si>
  <si>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</si>
  <si>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</si>
  <si>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</si>
  <si>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</si>
  <si>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</si>
  <si>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</si>
  <si>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</si>
  <si>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</si>
  <si>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</si>
  <si>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</si>
  <si>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</si>
  <si>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</si>
  <si>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</si>
  <si>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</si>
  <si>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</si>
  <si>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</si>
  <si>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</si>
  <si>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</si>
  <si>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</si>
  <si>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</si>
  <si>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</si>
  <si>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</si>
  <si>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</si>
  <si>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</si>
  <si>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</si>
  <si>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</si>
  <si>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</si>
  <si>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</si>
  <si>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</si>
  <si>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</si>
  <si>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</si>
  <si>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</si>
  <si>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</si>
  <si>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</si>
  <si>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</si>
  <si>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</si>
  <si>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</si>
  <si>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</si>
  <si>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</si>
  <si>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</si>
  <si>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</si>
  <si>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</si>
  <si>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</si>
  <si>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</si>
  <si>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</si>
  <si>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</si>
  <si>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</si>
  <si>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</si>
  <si>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</si>
  <si>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</si>
  <si>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</si>
  <si>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</si>
  <si>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</si>
  <si>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</si>
  <si>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</si>
  <si>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</si>
  <si>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</si>
  <si>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</si>
  <si>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</si>
  <si>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</si>
  <si>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</si>
  <si>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</si>
  <si>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</si>
  <si>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</si>
  <si>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</si>
  <si>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</si>
  <si>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</si>
  <si>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</si>
  <si>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</si>
  <si>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</si>
  <si>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</si>
  <si>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</si>
  <si>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</si>
  <si>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</si>
  <si>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</si>
  <si>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</si>
  <si>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</si>
  <si>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</si>
  <si>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</si>
  <si>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</si>
  <si>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</si>
  <si>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</si>
  <si>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</si>
  <si>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</si>
  <si>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</si>
  <si>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</si>
  <si>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</si>
  <si>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</si>
  <si>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</si>
  <si>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</si>
  <si>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</si>
  <si>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</si>
  <si>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</si>
  <si>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</si>
  <si>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</si>
  <si>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</si>
  <si>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Recuperqación activos recibidos bancos en liquidqación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</si>
  <si>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</si>
  <si>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</si>
  <si>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</si>
  <si>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</si>
  <si>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</si>
  <si>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</si>
  <si>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</si>
  <si>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</si>
  <si>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</si>
  <si>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Recuperación activos recibidos bancos en liquidqación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</si>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</sst>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65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0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66675</xdr:rowOff>
        </xdr:from>
        <xdr:to>
          <xdr:col>2</xdr:col>
          <xdr:colOff>571500</xdr:colOff>
          <xdr:row>6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R413"/>
  <sheetViews>
    <sheetView showGridLines="0" tabSelected="1" zoomScale="80" zoomScaleNormal="80" zoomScaleSheetLayoutView="80" zoomScalePageLayoutView="50" workbookViewId="0">
      <selection activeCell="BO16" sqref="BO16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8.42578125" style="44" hidden="1" customWidth="1"/>
    <col min="17" max="28" width="8.42578125" style="17" hidden="1" customWidth="1"/>
    <col min="29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0.5703125" style="10" customWidth="1"/>
    <col min="79" max="79" width="13.5703125" style="10" bestFit="1" customWidth="1"/>
    <col min="80" max="82" width="10.5703125" style="10" customWidth="1"/>
    <col min="83" max="83" width="11.7109375" style="10" bestFit="1" customWidth="1"/>
    <col min="84" max="88" width="11.7109375" style="10" customWidth="1"/>
    <col min="89" max="92" width="11" style="10" customWidth="1"/>
    <col min="93" max="93" width="11.7109375" style="10" customWidth="1"/>
    <col min="94" max="94" width="13.28515625" style="10" customWidth="1"/>
    <col min="95" max="95" width="12.7109375" style="10" bestFit="1" customWidth="1"/>
    <col min="96" max="96" width="9.42578125" style="10" customWidth="1"/>
    <col min="97" max="97" width="11.42578125" style="233"/>
    <col min="98" max="99" width="11.5703125" style="233" bestFit="1" customWidth="1"/>
    <col min="100" max="100" width="12.5703125" style="233" bestFit="1" customWidth="1"/>
    <col min="101" max="101" width="11.42578125" style="233"/>
    <col min="102" max="102" width="11.42578125" style="208"/>
    <col min="103" max="104" width="11.42578125" style="218"/>
    <col min="105" max="119" width="11.42578125" style="208"/>
    <col min="120" max="16384" width="11.42578125" style="10"/>
  </cols>
  <sheetData>
    <row r="1" spans="1:119 3398:3398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119 3398:3398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</row>
    <row r="3" spans="1:119 3398:3398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</row>
    <row r="4" spans="1:119 3398:3398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81"/>
    </row>
    <row r="5" spans="1:119 3398:3398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81"/>
    </row>
    <row r="6" spans="1:119 3398:3398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81"/>
    </row>
    <row r="7" spans="1:119 3398:3398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81"/>
    </row>
    <row r="8" spans="1:119 3398:3398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</row>
    <row r="9" spans="1:119 3398:3398" ht="29.25" customHeight="1" x14ac:dyDescent="0.2">
      <c r="A9" s="542"/>
      <c r="B9" s="630" t="s">
        <v>1</v>
      </c>
      <c r="C9" s="631"/>
      <c r="D9" s="630">
        <v>2009</v>
      </c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31"/>
      <c r="P9" s="644" t="s">
        <v>69</v>
      </c>
      <c r="Q9" s="638">
        <v>2010</v>
      </c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40"/>
      <c r="AC9" s="606" t="s">
        <v>70</v>
      </c>
      <c r="AD9" s="638">
        <v>2011</v>
      </c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40"/>
      <c r="AP9" s="638">
        <v>2012</v>
      </c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40"/>
      <c r="BB9" s="638">
        <v>2013</v>
      </c>
      <c r="BC9" s="639"/>
      <c r="BD9" s="639"/>
      <c r="BE9" s="639"/>
      <c r="BF9" s="639"/>
      <c r="BG9" s="639"/>
      <c r="BH9" s="639"/>
      <c r="BI9" s="639"/>
      <c r="BJ9" s="639"/>
      <c r="BK9" s="639"/>
      <c r="BL9" s="639"/>
      <c r="BM9" s="639"/>
      <c r="BN9" s="660" t="s">
        <v>168</v>
      </c>
      <c r="BO9" s="638">
        <v>2014</v>
      </c>
      <c r="BP9" s="639"/>
      <c r="BQ9" s="639"/>
      <c r="BR9" s="639"/>
      <c r="BS9" s="639"/>
      <c r="BT9" s="639"/>
      <c r="BU9" s="639"/>
      <c r="BV9" s="639"/>
      <c r="BW9" s="639"/>
      <c r="BX9" s="639"/>
      <c r="BY9" s="639"/>
      <c r="BZ9" s="640"/>
      <c r="CA9" s="560"/>
      <c r="CB9" s="638">
        <v>2015</v>
      </c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40"/>
      <c r="CN9" s="663">
        <v>2016</v>
      </c>
      <c r="CO9" s="654" t="s">
        <v>80</v>
      </c>
      <c r="CP9" s="655"/>
      <c r="CQ9" s="656"/>
      <c r="CR9" s="159" t="s">
        <v>81</v>
      </c>
    </row>
    <row r="10" spans="1:119 3398:3398" ht="18.75" customHeight="1" thickBot="1" x14ac:dyDescent="0.25">
      <c r="A10" s="542"/>
      <c r="B10" s="632"/>
      <c r="C10" s="633"/>
      <c r="D10" s="632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33"/>
      <c r="P10" s="645"/>
      <c r="Q10" s="641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3"/>
      <c r="AC10" s="607"/>
      <c r="AD10" s="641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3"/>
      <c r="AP10" s="641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3"/>
      <c r="BB10" s="641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61"/>
      <c r="BO10" s="641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3"/>
      <c r="CA10" s="561"/>
      <c r="CB10" s="641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3"/>
      <c r="CN10" s="664"/>
      <c r="CO10" s="657" t="s">
        <v>2</v>
      </c>
      <c r="CP10" s="658"/>
      <c r="CQ10" s="659"/>
      <c r="CR10" s="623" t="s">
        <v>204</v>
      </c>
    </row>
    <row r="11" spans="1:119 3398:3398" s="17" customFormat="1" ht="21" customHeight="1" thickBot="1" x14ac:dyDescent="0.3">
      <c r="A11" s="542"/>
      <c r="B11" s="634"/>
      <c r="C11" s="635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46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08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62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203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6" t="s">
        <v>2</v>
      </c>
      <c r="CO11" s="465">
        <v>2014</v>
      </c>
      <c r="CP11" s="351">
        <v>2015</v>
      </c>
      <c r="CQ11" s="351">
        <v>2016</v>
      </c>
      <c r="CR11" s="624"/>
      <c r="CS11" s="234"/>
      <c r="CT11" s="234"/>
      <c r="CU11" s="234"/>
      <c r="CV11" s="234"/>
      <c r="CW11" s="234"/>
      <c r="CX11" s="209"/>
      <c r="CY11" s="219"/>
      <c r="CZ11" s="21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</row>
    <row r="12" spans="1:119 3398:3398" s="18" customFormat="1" ht="20.100000000000001" customHeight="1" thickBot="1" x14ac:dyDescent="0.3">
      <c r="A12" s="543"/>
      <c r="B12" s="336" t="s">
        <v>191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44"/>
      <c r="CS12" s="235"/>
      <c r="CT12" s="235"/>
      <c r="CU12" s="235"/>
      <c r="CV12" s="235"/>
      <c r="CW12" s="235"/>
      <c r="CX12" s="210"/>
      <c r="CY12" s="220"/>
      <c r="CZ12" s="22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</row>
    <row r="13" spans="1:119 3398:3398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+D15+D52+D84+D87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+AJ15+AJ52+AJ84+AJ87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+BO15+BO52+BO84+BO87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N13" si="3">+CM15+CM52+CM84+CM87</f>
        <v>50623.231000655986</v>
      </c>
      <c r="CN13" s="324">
        <f t="shared" si="3"/>
        <v>39118.560439683795</v>
      </c>
      <c r="CO13" s="576">
        <f>SUM($BO13:$BO13)</f>
        <v>38449.323481954794</v>
      </c>
      <c r="CP13" s="391">
        <f>SUM($CB13:$CB13)</f>
        <v>37185.348018074808</v>
      </c>
      <c r="CQ13" s="392">
        <f>SUM($CN13:$CN13)</f>
        <v>39118.560439683795</v>
      </c>
      <c r="CR13" s="547">
        <f>((CQ13/CP13)-1)*100</f>
        <v>5.1988552605970018</v>
      </c>
      <c r="CS13" s="235"/>
      <c r="CT13" s="235"/>
      <c r="CU13" s="235"/>
      <c r="CV13" s="235"/>
      <c r="CW13" s="235"/>
      <c r="CX13" s="210"/>
      <c r="CY13" s="220"/>
      <c r="CZ13" s="22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</row>
    <row r="14" spans="1:119 3398:3398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99"/>
      <c r="CP14" s="22"/>
      <c r="CQ14" s="100"/>
      <c r="CR14" s="357"/>
      <c r="CS14" s="235"/>
      <c r="CT14" s="235"/>
      <c r="CU14" s="235"/>
      <c r="CV14" s="235"/>
      <c r="CW14" s="235"/>
      <c r="CX14" s="210"/>
      <c r="CY14" s="220"/>
      <c r="CZ14" s="22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</row>
    <row r="15" spans="1:119 3398:3398" ht="20.100000000000001" customHeight="1" thickBot="1" x14ac:dyDescent="0.3">
      <c r="A15" s="542"/>
      <c r="B15" s="598" t="s">
        <v>49</v>
      </c>
      <c r="C15" s="629"/>
      <c r="D15" s="24">
        <f t="shared" ref="D15:AI15" si="4">SUM(D16:D50)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SUM(AJ16:AJ50)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SUM(BP16:BP50)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N15" si="7">SUM(CM16:CM50)</f>
        <v>41814.771692629984</v>
      </c>
      <c r="CN15" s="102">
        <f t="shared" si="7"/>
        <v>34266.448274490001</v>
      </c>
      <c r="CO15" s="101">
        <f t="shared" ref="CO15:CO50" si="8">SUM($BO15:$BO15)</f>
        <v>30863.906469519992</v>
      </c>
      <c r="CP15" s="24">
        <f t="shared" ref="CP15:CP50" si="9">SUM($CB15:$CB15)</f>
        <v>31613.714330270006</v>
      </c>
      <c r="CQ15" s="102">
        <f t="shared" ref="CQ15:CQ32" si="10">SUM($CN15:$CN15)</f>
        <v>34266.448274490001</v>
      </c>
      <c r="CR15" s="23">
        <f>((CQ15/CP15)-1)*100</f>
        <v>8.3910859587922992</v>
      </c>
      <c r="CT15" s="236"/>
      <c r="CU15" s="270"/>
    </row>
    <row r="16" spans="1:119 3398:3398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2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0" si="13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77">
        <f t="shared" si="8"/>
        <v>2558.8496042100001</v>
      </c>
      <c r="CP16" s="491">
        <f t="shared" si="9"/>
        <v>680</v>
      </c>
      <c r="CQ16" s="480">
        <f t="shared" si="10"/>
        <v>876</v>
      </c>
      <c r="CR16" s="487">
        <f t="shared" ref="CR16:CR103" si="14">((CQ16/CP16)-1)*100</f>
        <v>28.823529411764714</v>
      </c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ZR16" s="482"/>
    </row>
    <row r="17" spans="1:119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82" si="15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77">
        <f t="shared" si="8"/>
        <v>3183.5735988499987</v>
      </c>
      <c r="CP17" s="491">
        <f t="shared" si="9"/>
        <v>2136.7287783199995</v>
      </c>
      <c r="CQ17" s="480">
        <f t="shared" si="10"/>
        <v>1876.2671937199993</v>
      </c>
      <c r="CR17" s="487">
        <f t="shared" si="14"/>
        <v>-12.189735414374292</v>
      </c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</row>
    <row r="18" spans="1:119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5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77">
        <f t="shared" si="8"/>
        <v>3183.5735988500014</v>
      </c>
      <c r="CP18" s="491">
        <f t="shared" si="9"/>
        <v>2136.728778319999</v>
      </c>
      <c r="CQ18" s="480">
        <f t="shared" si="10"/>
        <v>1876.26719372</v>
      </c>
      <c r="CR18" s="487">
        <f t="shared" si="14"/>
        <v>-12.189735414374248</v>
      </c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</row>
    <row r="19" spans="1:119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5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77">
        <f t="shared" si="8"/>
        <v>2047.3838223700002</v>
      </c>
      <c r="CP19" s="491">
        <f t="shared" si="9"/>
        <v>2464.2855941500006</v>
      </c>
      <c r="CQ19" s="480">
        <f t="shared" si="10"/>
        <v>2581.0066849600007</v>
      </c>
      <c r="CR19" s="487">
        <f t="shared" si="14"/>
        <v>4.7365082637777833</v>
      </c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</row>
    <row r="20" spans="1:119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5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77">
        <f t="shared" si="8"/>
        <v>1052.994322</v>
      </c>
      <c r="CP20" s="491">
        <f t="shared" si="9"/>
        <v>1108.948093</v>
      </c>
      <c r="CQ20" s="480">
        <f t="shared" si="10"/>
        <v>968.43935500999999</v>
      </c>
      <c r="CR20" s="487">
        <f t="shared" si="14"/>
        <v>-12.670452194916216</v>
      </c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</row>
    <row r="21" spans="1:119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5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577">
        <f t="shared" si="8"/>
        <v>0</v>
      </c>
      <c r="CP21" s="491">
        <f t="shared" si="9"/>
        <v>1.5</v>
      </c>
      <c r="CQ21" s="480">
        <f t="shared" si="10"/>
        <v>0</v>
      </c>
      <c r="CR21" s="487">
        <f t="shared" si="14"/>
        <v>-100</v>
      </c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</row>
    <row r="22" spans="1:119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5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77">
        <f t="shared" si="8"/>
        <v>4860.7289863599999</v>
      </c>
      <c r="CP22" s="491">
        <f t="shared" si="9"/>
        <v>5397.0801635300013</v>
      </c>
      <c r="CQ22" s="480">
        <f t="shared" si="10"/>
        <v>4970.9441199100002</v>
      </c>
      <c r="CR22" s="487">
        <f t="shared" si="14"/>
        <v>-7.8956774905726723</v>
      </c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</row>
    <row r="23" spans="1:119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3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5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77">
        <f t="shared" si="8"/>
        <v>0</v>
      </c>
      <c r="CP23" s="491">
        <f t="shared" si="9"/>
        <v>386.27161888000001</v>
      </c>
      <c r="CQ23" s="480">
        <f t="shared" si="10"/>
        <v>913.24987577000013</v>
      </c>
      <c r="CR23" s="487">
        <f t="shared" si="14"/>
        <v>136.42686418898208</v>
      </c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</row>
    <row r="24" spans="1:119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5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77">
        <f t="shared" si="8"/>
        <v>0</v>
      </c>
      <c r="CP24" s="491">
        <f t="shared" si="9"/>
        <v>80.329044650000057</v>
      </c>
      <c r="CQ24" s="480">
        <f t="shared" si="10"/>
        <v>98.933809180000011</v>
      </c>
      <c r="CR24" s="487">
        <f t="shared" si="14"/>
        <v>23.160694380298395</v>
      </c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</row>
    <row r="25" spans="1:119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5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77">
        <f t="shared" si="8"/>
        <v>0</v>
      </c>
      <c r="CP25" s="491">
        <f t="shared" si="9"/>
        <v>110.46298013000003</v>
      </c>
      <c r="CQ25" s="480">
        <f t="shared" si="10"/>
        <v>121.97728908999999</v>
      </c>
      <c r="CR25" s="487">
        <f t="shared" si="14"/>
        <v>10.423681260861484</v>
      </c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</row>
    <row r="26" spans="1:119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5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77">
        <f t="shared" si="8"/>
        <v>0</v>
      </c>
      <c r="CP26" s="491">
        <f t="shared" si="9"/>
        <v>28.001623389999995</v>
      </c>
      <c r="CQ26" s="480">
        <f t="shared" si="10"/>
        <v>23.042083759999997</v>
      </c>
      <c r="CR26" s="487">
        <f t="shared" si="14"/>
        <v>-17.711614647924879</v>
      </c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</row>
    <row r="27" spans="1:119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5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77">
        <f t="shared" si="8"/>
        <v>0</v>
      </c>
      <c r="CP27" s="491">
        <f t="shared" si="9"/>
        <v>0</v>
      </c>
      <c r="CQ27" s="480">
        <f t="shared" si="10"/>
        <v>0</v>
      </c>
      <c r="CR27" s="487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</row>
    <row r="28" spans="1:119" ht="20.25" customHeight="1" x14ac:dyDescent="0.25">
      <c r="A28" s="542"/>
      <c r="B28" s="469" t="s">
        <v>17</v>
      </c>
      <c r="C28" s="470" t="s">
        <v>18</v>
      </c>
      <c r="D28" s="485">
        <v>1178.1549821899998</v>
      </c>
      <c r="E28" s="485">
        <v>1201.6945238000003</v>
      </c>
      <c r="F28" s="485">
        <v>1202.7793070900004</v>
      </c>
      <c r="G28" s="485">
        <v>1409.2478181800004</v>
      </c>
      <c r="H28" s="485">
        <v>1288.57951411</v>
      </c>
      <c r="I28" s="485">
        <v>1277.4308070299999</v>
      </c>
      <c r="J28" s="485">
        <v>1247.42845158</v>
      </c>
      <c r="K28" s="485">
        <v>1188.94500694</v>
      </c>
      <c r="L28" s="485">
        <v>1900.8150853800003</v>
      </c>
      <c r="M28" s="486">
        <v>1638.8603798199999</v>
      </c>
      <c r="N28" s="486">
        <v>1637.7947676000001</v>
      </c>
      <c r="O28" s="486">
        <v>1787.05667948</v>
      </c>
      <c r="P28" s="487">
        <f>SUM(D28:O28)</f>
        <v>16958.787323200002</v>
      </c>
      <c r="Q28" s="55">
        <v>1503.2310632600002</v>
      </c>
      <c r="R28" s="55">
        <v>1310.8879257000008</v>
      </c>
      <c r="S28" s="55">
        <v>1769.5395679299993</v>
      </c>
      <c r="T28" s="55">
        <v>1653.8965416699991</v>
      </c>
      <c r="U28" s="55">
        <v>1372.8598240900001</v>
      </c>
      <c r="V28" s="55">
        <v>1536.1198155899997</v>
      </c>
      <c r="W28" s="55">
        <v>2030.30031285</v>
      </c>
      <c r="X28" s="55">
        <v>1923.0578788700004</v>
      </c>
      <c r="Y28" s="55">
        <v>1626.2967227100016</v>
      </c>
      <c r="Z28" s="55">
        <v>1978.4897828399994</v>
      </c>
      <c r="AA28" s="55">
        <v>1506.8203076200009</v>
      </c>
      <c r="AB28" s="55">
        <v>2264.924503780001</v>
      </c>
      <c r="AC28" s="487">
        <f>SUM(Q28:AB28)</f>
        <v>20476.424246910006</v>
      </c>
      <c r="AD28" s="55">
        <v>1864.5252078900003</v>
      </c>
      <c r="AE28" s="55">
        <v>1906.1021927000004</v>
      </c>
      <c r="AF28" s="55">
        <v>2036.48687412</v>
      </c>
      <c r="AG28" s="55">
        <v>2633.75175752</v>
      </c>
      <c r="AH28" s="55">
        <v>2186.4108367199997</v>
      </c>
      <c r="AI28" s="55">
        <v>1913.3267970200004</v>
      </c>
      <c r="AJ28" s="55">
        <v>3831.2971810399999</v>
      </c>
      <c r="AK28" s="55">
        <v>2623.35279885</v>
      </c>
      <c r="AL28" s="55">
        <v>2946.8308973799999</v>
      </c>
      <c r="AM28" s="244">
        <v>2670.3486031000002</v>
      </c>
      <c r="AN28" s="244">
        <v>2913.3645275899999</v>
      </c>
      <c r="AO28" s="244">
        <v>3427.2133521400001</v>
      </c>
      <c r="AP28" s="490">
        <v>3361.7226754899993</v>
      </c>
      <c r="AQ28" s="55">
        <v>2578.6416346500009</v>
      </c>
      <c r="AR28" s="55">
        <v>3536.8576278100013</v>
      </c>
      <c r="AS28" s="55">
        <v>3816.6589990000011</v>
      </c>
      <c r="AT28" s="55">
        <v>3797.1979931800001</v>
      </c>
      <c r="AU28" s="55">
        <v>3385.9273120200014</v>
      </c>
      <c r="AV28" s="55">
        <v>4463.1262937300007</v>
      </c>
      <c r="AW28" s="55">
        <v>3899.1462932900013</v>
      </c>
      <c r="AX28" s="55">
        <v>3477.2415183099984</v>
      </c>
      <c r="AY28" s="55">
        <v>4488.9917233200013</v>
      </c>
      <c r="AZ28" s="55">
        <v>3898.19266857</v>
      </c>
      <c r="BA28" s="55">
        <v>4184.1890088400014</v>
      </c>
      <c r="BB28" s="490">
        <v>4097.2062289799997</v>
      </c>
      <c r="BC28" s="55">
        <v>3504.8660544800009</v>
      </c>
      <c r="BD28" s="55">
        <v>3857.2678254099997</v>
      </c>
      <c r="BE28" s="55">
        <v>4725.5162604400011</v>
      </c>
      <c r="BF28" s="55">
        <v>3798.6760877899969</v>
      </c>
      <c r="BG28" s="55">
        <v>3530.3465235500003</v>
      </c>
      <c r="BH28" s="55">
        <v>4460.5434927000015</v>
      </c>
      <c r="BI28" s="55">
        <v>3681.8883498500018</v>
      </c>
      <c r="BJ28" s="55">
        <v>3378.3031484300004</v>
      </c>
      <c r="BK28" s="55">
        <v>3910.9066275900009</v>
      </c>
      <c r="BL28" s="55">
        <v>3896.0754067300009</v>
      </c>
      <c r="BM28" s="55">
        <v>5262.0788991199979</v>
      </c>
      <c r="BN28" s="478">
        <f t="shared" si="13"/>
        <v>48103.674905070002</v>
      </c>
      <c r="BO28" s="55">
        <v>4860.4168086599975</v>
      </c>
      <c r="BP28" s="55">
        <v>3454.1434585600023</v>
      </c>
      <c r="BQ28" s="55">
        <v>3603.0643344799969</v>
      </c>
      <c r="BR28" s="55">
        <v>4657.4804805799959</v>
      </c>
      <c r="BS28" s="55">
        <v>4500.0753975899988</v>
      </c>
      <c r="BT28" s="55">
        <v>4146.5383131699982</v>
      </c>
      <c r="BU28" s="55">
        <v>5485.2493144600012</v>
      </c>
      <c r="BV28" s="55">
        <v>4145.8037548399989</v>
      </c>
      <c r="BW28" s="55">
        <v>5247.5255854399993</v>
      </c>
      <c r="BX28" s="55">
        <v>5311.1837202100023</v>
      </c>
      <c r="BY28" s="55">
        <v>4583.1567093800022</v>
      </c>
      <c r="BZ28" s="55">
        <v>6949.5571945399925</v>
      </c>
      <c r="CA28" s="478">
        <f t="shared" si="15"/>
        <v>56944.195071909999</v>
      </c>
      <c r="CB28" s="55">
        <v>5397.0801635300031</v>
      </c>
      <c r="CC28" s="55">
        <v>4592.3734093799994</v>
      </c>
      <c r="CD28" s="55">
        <v>4536.5455836800056</v>
      </c>
      <c r="CE28" s="55">
        <v>4950.5843767799943</v>
      </c>
      <c r="CF28" s="55">
        <v>4523.0410860599986</v>
      </c>
      <c r="CG28" s="55">
        <v>5133.290962770001</v>
      </c>
      <c r="CH28" s="55">
        <v>5916.0958883499998</v>
      </c>
      <c r="CI28" s="55">
        <v>4496.0329404499998</v>
      </c>
      <c r="CJ28" s="55">
        <v>5215.1411700100016</v>
      </c>
      <c r="CK28" s="55">
        <v>6331.4910190300006</v>
      </c>
      <c r="CL28" s="55">
        <v>5598.8022906299993</v>
      </c>
      <c r="CM28" s="161">
        <v>7314.5046253700011</v>
      </c>
      <c r="CN28" s="55">
        <v>4970.9441199099992</v>
      </c>
      <c r="CO28" s="577">
        <f t="shared" si="8"/>
        <v>4860.4168086599975</v>
      </c>
      <c r="CP28" s="491">
        <f t="shared" si="9"/>
        <v>5397.0801635300031</v>
      </c>
      <c r="CQ28" s="480">
        <f t="shared" si="10"/>
        <v>4970.9441199099992</v>
      </c>
      <c r="CR28" s="487">
        <f t="shared" si="14"/>
        <v>-7.8956774905727167</v>
      </c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</row>
    <row r="29" spans="1:119" ht="20.100000000000001" customHeight="1" x14ac:dyDescent="0.25">
      <c r="A29" s="542"/>
      <c r="B29" s="469" t="s">
        <v>166</v>
      </c>
      <c r="C29" s="470" t="s">
        <v>167</v>
      </c>
      <c r="D29" s="485">
        <v>0</v>
      </c>
      <c r="E29" s="485">
        <v>0</v>
      </c>
      <c r="F29" s="485">
        <v>0</v>
      </c>
      <c r="G29" s="485">
        <v>0</v>
      </c>
      <c r="H29" s="485">
        <v>0</v>
      </c>
      <c r="I29" s="485">
        <v>0</v>
      </c>
      <c r="J29" s="485">
        <v>0</v>
      </c>
      <c r="K29" s="485">
        <v>0</v>
      </c>
      <c r="L29" s="485">
        <v>0</v>
      </c>
      <c r="M29" s="486">
        <v>0</v>
      </c>
      <c r="N29" s="486">
        <v>0</v>
      </c>
      <c r="O29" s="486">
        <v>0</v>
      </c>
      <c r="P29" s="487">
        <v>0</v>
      </c>
      <c r="Q29" s="485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6">
        <v>0</v>
      </c>
      <c r="AA29" s="486">
        <v>0</v>
      </c>
      <c r="AB29" s="486">
        <v>0</v>
      </c>
      <c r="AC29" s="487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90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90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8">
        <f t="shared" si="13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8">
        <f t="shared" si="15"/>
        <v>0</v>
      </c>
      <c r="CB29" s="55">
        <v>0</v>
      </c>
      <c r="CC29" s="55">
        <v>0.18009421000000003</v>
      </c>
      <c r="CD29" s="55">
        <v>16.92020776</v>
      </c>
      <c r="CE29" s="55">
        <v>10.62703329</v>
      </c>
      <c r="CF29" s="55">
        <v>174.9815772</v>
      </c>
      <c r="CG29" s="55">
        <v>39.732356340000003</v>
      </c>
      <c r="CH29" s="55">
        <v>55.278915220000002</v>
      </c>
      <c r="CI29" s="55">
        <v>138.29696981999999</v>
      </c>
      <c r="CJ29" s="55">
        <v>39.488047590000008</v>
      </c>
      <c r="CK29" s="55">
        <v>25.762990510000002</v>
      </c>
      <c r="CL29" s="55">
        <v>11.640632589999999</v>
      </c>
      <c r="CM29" s="161">
        <v>43.801333190000008</v>
      </c>
      <c r="CN29" s="55">
        <v>6.1510124499999996</v>
      </c>
      <c r="CO29" s="577">
        <f t="shared" si="8"/>
        <v>0</v>
      </c>
      <c r="CP29" s="491">
        <f t="shared" si="9"/>
        <v>0</v>
      </c>
      <c r="CQ29" s="480">
        <f t="shared" si="10"/>
        <v>6.1510124499999996</v>
      </c>
      <c r="CR29" s="487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</row>
    <row r="30" spans="1:119" ht="20.100000000000001" customHeight="1" x14ac:dyDescent="0.25">
      <c r="A30" s="542"/>
      <c r="B30" s="469" t="s">
        <v>28</v>
      </c>
      <c r="C30" s="470" t="s">
        <v>29</v>
      </c>
      <c r="D30" s="485">
        <v>11.45584539</v>
      </c>
      <c r="E30" s="485">
        <v>5.7068109600000012</v>
      </c>
      <c r="F30" s="485">
        <v>0</v>
      </c>
      <c r="G30" s="485">
        <v>0</v>
      </c>
      <c r="H30" s="485">
        <v>1.6670430600000001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f>SUM(D30:O30)</f>
        <v>18.829699410000003</v>
      </c>
      <c r="Q30" s="55">
        <v>9.9999999999999995E-7</v>
      </c>
      <c r="R30" s="55">
        <v>9.9999999999999995E-7</v>
      </c>
      <c r="S30" s="55">
        <v>9.9999999999999995E-7</v>
      </c>
      <c r="T30" s="55">
        <v>9.9999999999999995E-7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487">
        <f>SUM(Q30:AB30)</f>
        <v>3.9999999999999998E-6</v>
      </c>
      <c r="AD30" s="55">
        <v>0</v>
      </c>
      <c r="AE30" s="55">
        <v>0</v>
      </c>
      <c r="AF30" s="55">
        <v>0</v>
      </c>
      <c r="AG30" s="55">
        <v>10.40560022</v>
      </c>
      <c r="AH30" s="55">
        <v>15.458109589999999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31.209384880000002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3"/>
        <v>31.209384880000002</v>
      </c>
      <c r="BO30" s="55">
        <v>0</v>
      </c>
      <c r="BP30" s="55">
        <v>0</v>
      </c>
      <c r="BQ30" s="55">
        <v>0</v>
      </c>
      <c r="BR30" s="55">
        <v>20</v>
      </c>
      <c r="BS30" s="55">
        <v>26</v>
      </c>
      <c r="BT30" s="55">
        <v>0</v>
      </c>
      <c r="BU30" s="55">
        <v>347</v>
      </c>
      <c r="BV30" s="55">
        <v>47</v>
      </c>
      <c r="BW30" s="55">
        <v>0</v>
      </c>
      <c r="BX30" s="55">
        <v>0</v>
      </c>
      <c r="BY30" s="55">
        <v>0</v>
      </c>
      <c r="BZ30" s="55">
        <v>125.04999999</v>
      </c>
      <c r="CA30" s="478">
        <f t="shared" si="15"/>
        <v>565.04999999000006</v>
      </c>
      <c r="CB30" s="55">
        <v>30.004000000000001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0.60046668000000003</v>
      </c>
      <c r="CI30" s="55">
        <v>0</v>
      </c>
      <c r="CJ30" s="55">
        <v>0.30019998999999997</v>
      </c>
      <c r="CK30" s="55">
        <v>1.1607421899999999</v>
      </c>
      <c r="CL30" s="55">
        <v>1.3310822000000002</v>
      </c>
      <c r="CM30" s="161">
        <v>0</v>
      </c>
      <c r="CN30" s="55">
        <v>161.89570576999998</v>
      </c>
      <c r="CO30" s="577">
        <f t="shared" si="8"/>
        <v>0</v>
      </c>
      <c r="CP30" s="491">
        <f t="shared" si="9"/>
        <v>30.004000000000001</v>
      </c>
      <c r="CQ30" s="480">
        <f t="shared" si="10"/>
        <v>161.89570576999998</v>
      </c>
      <c r="CR30" s="487">
        <f t="shared" si="14"/>
        <v>439.58040851219823</v>
      </c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</row>
    <row r="31" spans="1:119" ht="20.100000000000001" customHeight="1" x14ac:dyDescent="0.25">
      <c r="A31" s="542"/>
      <c r="B31" s="469" t="s">
        <v>30</v>
      </c>
      <c r="C31" s="470" t="s">
        <v>31</v>
      </c>
      <c r="D31" s="485">
        <v>11.45584539</v>
      </c>
      <c r="E31" s="485">
        <v>5.7068109600000012</v>
      </c>
      <c r="F31" s="485">
        <v>0</v>
      </c>
      <c r="G31" s="485">
        <v>0</v>
      </c>
      <c r="H31" s="485">
        <v>1.66704206</v>
      </c>
      <c r="I31" s="485">
        <v>0</v>
      </c>
      <c r="J31" s="485">
        <v>0</v>
      </c>
      <c r="K31" s="485">
        <v>0</v>
      </c>
      <c r="L31" s="485">
        <v>0</v>
      </c>
      <c r="M31" s="486">
        <v>0</v>
      </c>
      <c r="N31" s="486">
        <v>0</v>
      </c>
      <c r="O31" s="486">
        <v>0</v>
      </c>
      <c r="P31" s="487">
        <f>SUM(D31:O31)</f>
        <v>18.829698410000002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487">
        <f>SUM(Q31:AB31)</f>
        <v>0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90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90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8">
        <f t="shared" si="13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8">
        <f t="shared" si="15"/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161">
        <v>0</v>
      </c>
      <c r="CN31" s="55">
        <v>0</v>
      </c>
      <c r="CO31" s="577">
        <f t="shared" si="8"/>
        <v>0</v>
      </c>
      <c r="CP31" s="491">
        <f t="shared" si="9"/>
        <v>0</v>
      </c>
      <c r="CQ31" s="480">
        <f t="shared" si="10"/>
        <v>0</v>
      </c>
      <c r="CR31" s="487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</row>
    <row r="32" spans="1:119" ht="20.100000000000001" customHeight="1" x14ac:dyDescent="0.25">
      <c r="A32" s="542"/>
      <c r="B32" s="469" t="s">
        <v>136</v>
      </c>
      <c r="C32" s="470" t="s">
        <v>206</v>
      </c>
      <c r="D32" s="485">
        <v>0</v>
      </c>
      <c r="E32" s="485">
        <v>0</v>
      </c>
      <c r="F32" s="485">
        <v>0</v>
      </c>
      <c r="G32" s="485">
        <v>0</v>
      </c>
      <c r="H32" s="485">
        <v>9.9999999999999995E-7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9.9999999999999995E-7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31.209384880000002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3"/>
        <v>31.209384880000002</v>
      </c>
      <c r="BO32" s="55">
        <v>0</v>
      </c>
      <c r="BP32" s="55">
        <v>0</v>
      </c>
      <c r="BQ32" s="55">
        <v>0</v>
      </c>
      <c r="BR32" s="55">
        <v>20</v>
      </c>
      <c r="BS32" s="55">
        <v>26</v>
      </c>
      <c r="BT32" s="55">
        <v>0</v>
      </c>
      <c r="BU32" s="55">
        <v>347</v>
      </c>
      <c r="BV32" s="55">
        <v>47</v>
      </c>
      <c r="BW32" s="55">
        <v>0</v>
      </c>
      <c r="BX32" s="55">
        <v>0</v>
      </c>
      <c r="BY32" s="55">
        <v>0</v>
      </c>
      <c r="BZ32" s="55">
        <v>155</v>
      </c>
      <c r="CA32" s="478">
        <f t="shared" si="15"/>
        <v>595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0.6</v>
      </c>
      <c r="CI32" s="55">
        <v>0</v>
      </c>
      <c r="CJ32" s="55">
        <v>0.3</v>
      </c>
      <c r="CK32" s="55">
        <v>1.59</v>
      </c>
      <c r="CL32" s="55">
        <v>0.9</v>
      </c>
      <c r="CM32" s="161">
        <v>0</v>
      </c>
      <c r="CN32" s="55">
        <v>108.21914305</v>
      </c>
      <c r="CO32" s="577">
        <f t="shared" si="8"/>
        <v>0</v>
      </c>
      <c r="CP32" s="491">
        <f t="shared" si="9"/>
        <v>0</v>
      </c>
      <c r="CQ32" s="480">
        <f t="shared" si="10"/>
        <v>108.21914305</v>
      </c>
      <c r="CR32" s="487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</row>
    <row r="33" spans="1:119" ht="20.100000000000001" customHeight="1" x14ac:dyDescent="0.25">
      <c r="A33" s="542"/>
      <c r="B33" s="469" t="s">
        <v>205</v>
      </c>
      <c r="C33" s="470" t="s">
        <v>210</v>
      </c>
      <c r="D33" s="485">
        <v>0</v>
      </c>
      <c r="E33" s="485">
        <v>0</v>
      </c>
      <c r="F33" s="485">
        <v>0</v>
      </c>
      <c r="G33" s="485">
        <v>0</v>
      </c>
      <c r="H33" s="485">
        <v>0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3"/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478">
        <f t="shared" si="15"/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161">
        <v>0</v>
      </c>
      <c r="CN33" s="55">
        <v>53.77782947</v>
      </c>
      <c r="CO33" s="577">
        <f t="shared" si="8"/>
        <v>0</v>
      </c>
      <c r="CP33" s="491">
        <f t="shared" si="9"/>
        <v>0</v>
      </c>
      <c r="CQ33" s="480">
        <v>0</v>
      </c>
      <c r="CR33" s="487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</row>
    <row r="34" spans="1:119" ht="20.100000000000001" customHeight="1" x14ac:dyDescent="0.25">
      <c r="A34" s="542"/>
      <c r="B34" s="469" t="s">
        <v>32</v>
      </c>
      <c r="C34" s="470" t="s">
        <v>138</v>
      </c>
      <c r="D34" s="485">
        <v>378.78693087999994</v>
      </c>
      <c r="E34" s="485">
        <v>490.66667578999994</v>
      </c>
      <c r="F34" s="485">
        <v>442.80761937</v>
      </c>
      <c r="G34" s="485">
        <v>392.05566079000005</v>
      </c>
      <c r="H34" s="485">
        <v>437.29845510999996</v>
      </c>
      <c r="I34" s="485">
        <v>413.88662762000007</v>
      </c>
      <c r="J34" s="485">
        <v>593.96502100999976</v>
      </c>
      <c r="K34" s="485">
        <v>275.38651033000002</v>
      </c>
      <c r="L34" s="485">
        <v>431.58203636999997</v>
      </c>
      <c r="M34" s="486">
        <v>448.77244377000005</v>
      </c>
      <c r="N34" s="486">
        <v>618.51572778000013</v>
      </c>
      <c r="O34" s="486">
        <v>1211.0508937</v>
      </c>
      <c r="P34" s="487">
        <f>SUM(D34:O34)</f>
        <v>6134.7746025199995</v>
      </c>
      <c r="Q34" s="55">
        <v>663.53043274999993</v>
      </c>
      <c r="R34" s="55">
        <v>817.77766728999984</v>
      </c>
      <c r="S34" s="55">
        <v>1057.5813579600001</v>
      </c>
      <c r="T34" s="55">
        <v>830.13753273999998</v>
      </c>
      <c r="U34" s="55">
        <v>899.76923617</v>
      </c>
      <c r="V34" s="55">
        <v>1122.5645670399997</v>
      </c>
      <c r="W34" s="55">
        <v>714.50838583000007</v>
      </c>
      <c r="X34" s="55">
        <v>988.62323478999986</v>
      </c>
      <c r="Y34" s="55">
        <v>977.81218799999999</v>
      </c>
      <c r="Z34" s="55">
        <v>847.34043346999999</v>
      </c>
      <c r="AA34" s="55">
        <v>1027.25570928</v>
      </c>
      <c r="AB34" s="55">
        <v>1324.0576074899998</v>
      </c>
      <c r="AC34" s="487">
        <f>SUM(Q34:AB34)</f>
        <v>11270.958352809999</v>
      </c>
      <c r="AD34" s="55">
        <v>739.99131594000005</v>
      </c>
      <c r="AE34" s="55">
        <v>1091.2788222199997</v>
      </c>
      <c r="AF34" s="55">
        <v>1096.3808772300004</v>
      </c>
      <c r="AG34" s="55">
        <v>2382.5291428699998</v>
      </c>
      <c r="AH34" s="55">
        <v>2162.3212379400002</v>
      </c>
      <c r="AI34" s="55">
        <v>2308.9452572099995</v>
      </c>
      <c r="AJ34" s="55">
        <v>2113.4923864299999</v>
      </c>
      <c r="AK34" s="55">
        <v>1622.72257541</v>
      </c>
      <c r="AL34" s="55">
        <v>2350.6659582400002</v>
      </c>
      <c r="AM34" s="55">
        <v>2051.63182001</v>
      </c>
      <c r="AN34" s="55">
        <v>2533.0305227000003</v>
      </c>
      <c r="AO34" s="55">
        <v>2588.6454181000008</v>
      </c>
      <c r="AP34" s="490">
        <v>2290.23886803</v>
      </c>
      <c r="AQ34" s="55">
        <v>2999.3407866800003</v>
      </c>
      <c r="AR34" s="55">
        <v>3829.0121375300032</v>
      </c>
      <c r="AS34" s="55">
        <v>2980.2000073700019</v>
      </c>
      <c r="AT34" s="55">
        <v>3296.379888179998</v>
      </c>
      <c r="AU34" s="55">
        <v>2903.9966124399994</v>
      </c>
      <c r="AV34" s="55">
        <v>3547.3061997799996</v>
      </c>
      <c r="AW34" s="55">
        <v>3480.0803423700004</v>
      </c>
      <c r="AX34" s="55">
        <v>3577.9860248299979</v>
      </c>
      <c r="AY34" s="55">
        <v>4394.3896843200009</v>
      </c>
      <c r="AZ34" s="55">
        <v>2847.3134274899999</v>
      </c>
      <c r="BA34" s="55">
        <v>3372.9328529999998</v>
      </c>
      <c r="BB34" s="490">
        <v>3820.5193432999995</v>
      </c>
      <c r="BC34" s="55">
        <v>2644.5239336700006</v>
      </c>
      <c r="BD34" s="55">
        <v>3781.2221193099995</v>
      </c>
      <c r="BE34" s="55">
        <v>4899.7281615300035</v>
      </c>
      <c r="BF34" s="55">
        <v>5236.3633832100004</v>
      </c>
      <c r="BG34" s="55">
        <v>4124.2614672100026</v>
      </c>
      <c r="BH34" s="55">
        <v>6116.2163983999972</v>
      </c>
      <c r="BI34" s="55">
        <v>4688.3034831799987</v>
      </c>
      <c r="BJ34" s="55">
        <v>3876.8384401400017</v>
      </c>
      <c r="BK34" s="55">
        <v>5555.7683603499972</v>
      </c>
      <c r="BL34" s="55">
        <v>6063.8646182000002</v>
      </c>
      <c r="BM34" s="55">
        <v>5126.6762710899966</v>
      </c>
      <c r="BN34" s="478">
        <f t="shared" si="13"/>
        <v>55934.28597959</v>
      </c>
      <c r="BO34" s="55">
        <v>4773.9637282200001</v>
      </c>
      <c r="BP34" s="55">
        <v>4605.2610363599997</v>
      </c>
      <c r="BQ34" s="55">
        <v>5375.628708719998</v>
      </c>
      <c r="BR34" s="55">
        <v>5256.7829887599946</v>
      </c>
      <c r="BS34" s="55">
        <v>4812.4613754499997</v>
      </c>
      <c r="BT34" s="55">
        <v>5239.8954323100033</v>
      </c>
      <c r="BU34" s="55">
        <v>5549.8364212699953</v>
      </c>
      <c r="BV34" s="55">
        <v>5331.0276848599979</v>
      </c>
      <c r="BW34" s="55">
        <v>4019.074295659997</v>
      </c>
      <c r="BX34" s="55">
        <v>3986.715511059997</v>
      </c>
      <c r="BY34" s="55">
        <v>3183.2006229900003</v>
      </c>
      <c r="BZ34" s="55">
        <v>4450.9357305800022</v>
      </c>
      <c r="CA34" s="478">
        <f t="shared" si="15"/>
        <v>56584.783536239986</v>
      </c>
      <c r="CB34" s="55">
        <v>4510.1643091600072</v>
      </c>
      <c r="CC34" s="55">
        <v>3378.2198947699967</v>
      </c>
      <c r="CD34" s="55">
        <v>3901.9452844399952</v>
      </c>
      <c r="CE34" s="55">
        <v>5455.5318062800006</v>
      </c>
      <c r="CF34" s="55">
        <v>4834.83482233</v>
      </c>
      <c r="CG34" s="55">
        <v>3969.3613677699991</v>
      </c>
      <c r="CH34" s="55">
        <v>6570.2138167699986</v>
      </c>
      <c r="CI34" s="55">
        <v>3657.432607910001</v>
      </c>
      <c r="CJ34" s="55">
        <v>3832.7005313499981</v>
      </c>
      <c r="CK34" s="55">
        <v>3983.0176088100025</v>
      </c>
      <c r="CL34" s="55">
        <v>3691.5709310699986</v>
      </c>
      <c r="CM34" s="161">
        <v>5781.365839240003</v>
      </c>
      <c r="CN34" s="55">
        <v>4396.7660394999975</v>
      </c>
      <c r="CO34" s="577">
        <f t="shared" si="8"/>
        <v>4773.9637282200001</v>
      </c>
      <c r="CP34" s="491">
        <f t="shared" si="9"/>
        <v>4510.1643091600072</v>
      </c>
      <c r="CQ34" s="480">
        <f t="shared" ref="CQ34:CQ41" si="16">SUM($CN34:$CN34)</f>
        <v>4396.7660394999975</v>
      </c>
      <c r="CR34" s="487">
        <f t="shared" si="14"/>
        <v>-2.5142824493045945</v>
      </c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</row>
    <row r="35" spans="1:119" ht="20.100000000000001" customHeight="1" x14ac:dyDescent="0.25">
      <c r="A35" s="542"/>
      <c r="B35" s="469" t="s">
        <v>103</v>
      </c>
      <c r="C35" s="470" t="s">
        <v>104</v>
      </c>
      <c r="D35" s="485">
        <v>0</v>
      </c>
      <c r="E35" s="485">
        <v>0</v>
      </c>
      <c r="F35" s="485">
        <v>0</v>
      </c>
      <c r="G35" s="485">
        <v>0</v>
      </c>
      <c r="H35" s="485">
        <v>9.9999999999999995E-7</v>
      </c>
      <c r="I35" s="485">
        <v>0</v>
      </c>
      <c r="J35" s="485">
        <v>0</v>
      </c>
      <c r="K35" s="485">
        <v>0</v>
      </c>
      <c r="L35" s="485">
        <v>0</v>
      </c>
      <c r="M35" s="486">
        <v>0</v>
      </c>
      <c r="N35" s="486">
        <v>0</v>
      </c>
      <c r="O35" s="486">
        <v>0</v>
      </c>
      <c r="P35" s="487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9.9999999999999995E-7</v>
      </c>
      <c r="V35" s="485">
        <v>0</v>
      </c>
      <c r="W35" s="485">
        <v>0</v>
      </c>
      <c r="X35" s="485">
        <v>0</v>
      </c>
      <c r="Y35" s="485">
        <v>0</v>
      </c>
      <c r="Z35" s="486">
        <v>0</v>
      </c>
      <c r="AA35" s="486">
        <v>0</v>
      </c>
      <c r="AB35" s="486">
        <v>0</v>
      </c>
      <c r="AC35" s="487">
        <v>0</v>
      </c>
      <c r="AD35" s="55">
        <v>0</v>
      </c>
      <c r="AE35" s="55">
        <v>0</v>
      </c>
      <c r="AF35" s="55">
        <v>0</v>
      </c>
      <c r="AG35" s="55">
        <v>10.40560022</v>
      </c>
      <c r="AH35" s="55">
        <v>15.458109589999999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490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490">
        <v>0</v>
      </c>
      <c r="BC35" s="55">
        <v>0</v>
      </c>
      <c r="BD35" s="55">
        <v>0</v>
      </c>
      <c r="BE35" s="55">
        <v>0</v>
      </c>
      <c r="BF35" s="55">
        <v>7.476</v>
      </c>
      <c r="BG35" s="55">
        <v>0</v>
      </c>
      <c r="BH35" s="55">
        <v>13.4</v>
      </c>
      <c r="BI35" s="55">
        <v>9.2385000000000002</v>
      </c>
      <c r="BJ35" s="55">
        <v>11.9</v>
      </c>
      <c r="BK35" s="55">
        <v>0</v>
      </c>
      <c r="BL35" s="55">
        <v>14</v>
      </c>
      <c r="BM35" s="55">
        <v>8</v>
      </c>
      <c r="BN35" s="478">
        <f t="shared" si="13"/>
        <v>64.014499999999998</v>
      </c>
      <c r="BO35" s="55">
        <v>5.5</v>
      </c>
      <c r="BP35" s="55">
        <v>0</v>
      </c>
      <c r="BQ35" s="55">
        <v>19.75</v>
      </c>
      <c r="BR35" s="55">
        <v>0</v>
      </c>
      <c r="BS35" s="55">
        <v>12.855</v>
      </c>
      <c r="BT35" s="55">
        <v>5.55</v>
      </c>
      <c r="BU35" s="55">
        <v>22.35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478">
        <f t="shared" si="15"/>
        <v>66.004999999999995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1.0349999999999999</v>
      </c>
      <c r="CJ35" s="55">
        <v>0</v>
      </c>
      <c r="CK35" s="55">
        <v>0</v>
      </c>
      <c r="CL35" s="55">
        <v>30</v>
      </c>
      <c r="CM35" s="161">
        <v>0</v>
      </c>
      <c r="CN35" s="55">
        <v>0</v>
      </c>
      <c r="CO35" s="577">
        <f t="shared" si="8"/>
        <v>5.5</v>
      </c>
      <c r="CP35" s="491">
        <f t="shared" si="9"/>
        <v>0</v>
      </c>
      <c r="CQ35" s="480">
        <f t="shared" si="16"/>
        <v>0</v>
      </c>
      <c r="CR35" s="487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</row>
    <row r="36" spans="1:119" ht="20.100000000000001" customHeight="1" x14ac:dyDescent="0.25">
      <c r="A36" s="542"/>
      <c r="B36" s="469" t="s">
        <v>126</v>
      </c>
      <c r="C36" s="470" t="s">
        <v>129</v>
      </c>
      <c r="D36" s="485">
        <v>0</v>
      </c>
      <c r="E36" s="485">
        <v>0</v>
      </c>
      <c r="F36" s="485">
        <v>0</v>
      </c>
      <c r="G36" s="485">
        <v>0</v>
      </c>
      <c r="H36" s="485">
        <v>9.9999999999999995E-7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6">
        <v>0</v>
      </c>
      <c r="O36" s="486">
        <v>0</v>
      </c>
      <c r="P36" s="487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9.9999999999999995E-7</v>
      </c>
      <c r="V36" s="485">
        <v>0</v>
      </c>
      <c r="W36" s="485">
        <v>0</v>
      </c>
      <c r="X36" s="485">
        <v>0</v>
      </c>
      <c r="Y36" s="485">
        <v>0</v>
      </c>
      <c r="Z36" s="486">
        <v>0</v>
      </c>
      <c r="AA36" s="486">
        <v>0</v>
      </c>
      <c r="AB36" s="486">
        <v>0</v>
      </c>
      <c r="AC36" s="487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90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90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8">
        <f t="shared" si="13"/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5.8837847000000005</v>
      </c>
      <c r="BX36" s="55">
        <v>106.63122326999999</v>
      </c>
      <c r="BY36" s="55">
        <v>36.41396060000001</v>
      </c>
      <c r="BZ36" s="55">
        <v>135.91479802999996</v>
      </c>
      <c r="CA36" s="478">
        <f t="shared" si="15"/>
        <v>284.84376659999998</v>
      </c>
      <c r="CB36" s="55">
        <v>18.45559325</v>
      </c>
      <c r="CC36" s="55">
        <v>17.89782138</v>
      </c>
      <c r="CD36" s="55">
        <v>6.2090008499999998</v>
      </c>
      <c r="CE36" s="55">
        <v>25.30913704</v>
      </c>
      <c r="CF36" s="55">
        <v>37.448342690000004</v>
      </c>
      <c r="CG36" s="55">
        <v>23.127011570000001</v>
      </c>
      <c r="CH36" s="55">
        <v>66.66629076000001</v>
      </c>
      <c r="CI36" s="55">
        <v>68.318666579999999</v>
      </c>
      <c r="CJ36" s="55">
        <v>12.862863949999999</v>
      </c>
      <c r="CK36" s="55">
        <v>20.602491609999994</v>
      </c>
      <c r="CL36" s="55">
        <v>58.806591710000006</v>
      </c>
      <c r="CM36" s="161">
        <v>26.788896869999995</v>
      </c>
      <c r="CN36" s="55">
        <v>77.621258660000009</v>
      </c>
      <c r="CO36" s="577">
        <f t="shared" si="8"/>
        <v>0</v>
      </c>
      <c r="CP36" s="491">
        <f t="shared" si="9"/>
        <v>18.45559325</v>
      </c>
      <c r="CQ36" s="480">
        <f t="shared" si="16"/>
        <v>77.621258660000009</v>
      </c>
      <c r="CR36" s="487">
        <f t="shared" si="14"/>
        <v>320.58392601386583</v>
      </c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</row>
    <row r="37" spans="1:119" ht="20.100000000000001" customHeight="1" x14ac:dyDescent="0.25">
      <c r="A37" s="542"/>
      <c r="B37" s="469" t="s">
        <v>127</v>
      </c>
      <c r="C37" s="470" t="s">
        <v>187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8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2350.2764296399996</v>
      </c>
      <c r="BX37" s="55">
        <v>2646.0297545900053</v>
      </c>
      <c r="BY37" s="55">
        <v>3429.8925437700018</v>
      </c>
      <c r="BZ37" s="55">
        <v>3782.2943931700024</v>
      </c>
      <c r="CA37" s="478">
        <f t="shared" si="15"/>
        <v>12208.49312117001</v>
      </c>
      <c r="CB37" s="55">
        <v>2329.722951029994</v>
      </c>
      <c r="CC37" s="55">
        <v>2905.7868506099981</v>
      </c>
      <c r="CD37" s="55">
        <v>3605.145593650002</v>
      </c>
      <c r="CE37" s="55">
        <v>5282.6442273899993</v>
      </c>
      <c r="CF37" s="55">
        <v>3324.2779735099984</v>
      </c>
      <c r="CG37" s="55">
        <v>4970.0381819899931</v>
      </c>
      <c r="CH37" s="55">
        <v>6042.2543775500071</v>
      </c>
      <c r="CI37" s="55">
        <v>4232.9749584300025</v>
      </c>
      <c r="CJ37" s="55">
        <v>3939.0772019599976</v>
      </c>
      <c r="CK37" s="55">
        <v>4926.4483662900075</v>
      </c>
      <c r="CL37" s="55">
        <v>3711.0294522400013</v>
      </c>
      <c r="CM37" s="161">
        <v>4516.4904915299967</v>
      </c>
      <c r="CN37" s="55">
        <v>5921.5659081500025</v>
      </c>
      <c r="CO37" s="577">
        <f t="shared" si="8"/>
        <v>0</v>
      </c>
      <c r="CP37" s="491">
        <f t="shared" si="9"/>
        <v>2329.722951029994</v>
      </c>
      <c r="CQ37" s="480">
        <f t="shared" si="16"/>
        <v>5921.5659081500025</v>
      </c>
      <c r="CR37" s="487">
        <f t="shared" si="14"/>
        <v>154.17468225275536</v>
      </c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</row>
    <row r="38" spans="1:119" ht="20.100000000000001" customHeight="1" x14ac:dyDescent="0.25">
      <c r="A38" s="542"/>
      <c r="B38" s="469" t="s">
        <v>128</v>
      </c>
      <c r="C38" s="470" t="s">
        <v>130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3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245.72785789999998</v>
      </c>
      <c r="BX38" s="55">
        <v>1171.5150055499998</v>
      </c>
      <c r="BY38" s="55">
        <v>963.78245733000006</v>
      </c>
      <c r="BZ38" s="55">
        <v>1111.68008747</v>
      </c>
      <c r="CA38" s="478">
        <f t="shared" si="15"/>
        <v>3492.7054082499999</v>
      </c>
      <c r="CB38" s="55">
        <v>619.82646867000005</v>
      </c>
      <c r="CC38" s="55">
        <v>430.13653551999994</v>
      </c>
      <c r="CD38" s="55">
        <v>596.12013528000011</v>
      </c>
      <c r="CE38" s="55">
        <v>861.72283289999973</v>
      </c>
      <c r="CF38" s="55">
        <v>1009.4681369900001</v>
      </c>
      <c r="CG38" s="55">
        <v>751.7826562499996</v>
      </c>
      <c r="CH38" s="55">
        <v>935.34154550000017</v>
      </c>
      <c r="CI38" s="55">
        <v>718.75562068999989</v>
      </c>
      <c r="CJ38" s="55">
        <v>315.33278098</v>
      </c>
      <c r="CK38" s="55">
        <v>368.12473403000001</v>
      </c>
      <c r="CL38" s="55">
        <v>1053.6890563899999</v>
      </c>
      <c r="CM38" s="161">
        <v>592.69424621000019</v>
      </c>
      <c r="CN38" s="55">
        <v>231.09977163999997</v>
      </c>
      <c r="CO38" s="577">
        <f t="shared" si="8"/>
        <v>0</v>
      </c>
      <c r="CP38" s="491">
        <f t="shared" si="9"/>
        <v>619.82646867000005</v>
      </c>
      <c r="CQ38" s="480">
        <f t="shared" si="16"/>
        <v>231.09977163999997</v>
      </c>
      <c r="CR38" s="487">
        <f t="shared" si="14"/>
        <v>-62.715407727603974</v>
      </c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</row>
    <row r="39" spans="1:119" ht="20.100000000000001" customHeight="1" x14ac:dyDescent="0.25">
      <c r="A39" s="542"/>
      <c r="B39" s="469" t="s">
        <v>181</v>
      </c>
      <c r="C39" s="470" t="s">
        <v>183</v>
      </c>
      <c r="D39" s="485">
        <v>0</v>
      </c>
      <c r="E39" s="485">
        <v>0</v>
      </c>
      <c r="F39" s="485">
        <v>0</v>
      </c>
      <c r="G39" s="485">
        <v>0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3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8">
        <f t="shared" si="15"/>
        <v>0</v>
      </c>
      <c r="CB39" s="55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7.4086896599999994</v>
      </c>
      <c r="CH39" s="55">
        <v>13.596053639999997</v>
      </c>
      <c r="CI39" s="55">
        <v>12.30974279</v>
      </c>
      <c r="CJ39" s="55">
        <v>14.634236520000002</v>
      </c>
      <c r="CK39" s="55">
        <v>11.434569870000001</v>
      </c>
      <c r="CL39" s="55">
        <v>12.244756669999999</v>
      </c>
      <c r="CM39" s="161">
        <v>17.816342979999998</v>
      </c>
      <c r="CN39" s="55">
        <v>14.295750930000004</v>
      </c>
      <c r="CO39" s="577">
        <f t="shared" si="8"/>
        <v>0</v>
      </c>
      <c r="CP39" s="491">
        <f t="shared" si="9"/>
        <v>0</v>
      </c>
      <c r="CQ39" s="480">
        <f t="shared" si="16"/>
        <v>14.295750930000004</v>
      </c>
      <c r="CR39" s="487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</row>
    <row r="40" spans="1:119" ht="20.100000000000001" customHeight="1" x14ac:dyDescent="0.25">
      <c r="A40" s="542"/>
      <c r="B40" s="469" t="s">
        <v>182</v>
      </c>
      <c r="C40" s="470" t="s">
        <v>184</v>
      </c>
      <c r="D40" s="485"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478">
        <f t="shared" si="15"/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7.4086896600000003</v>
      </c>
      <c r="CH40" s="55">
        <v>13.812849120000001</v>
      </c>
      <c r="CI40" s="55">
        <v>12.309742789999998</v>
      </c>
      <c r="CJ40" s="55">
        <v>14.901208910000006</v>
      </c>
      <c r="CK40" s="55">
        <v>11.703287619999999</v>
      </c>
      <c r="CL40" s="55">
        <v>13.069322100000004</v>
      </c>
      <c r="CM40" s="161">
        <v>22.549048459999998</v>
      </c>
      <c r="CN40" s="55">
        <v>15.428763700000005</v>
      </c>
      <c r="CO40" s="577">
        <f t="shared" si="8"/>
        <v>0</v>
      </c>
      <c r="CP40" s="491">
        <f t="shared" si="9"/>
        <v>0</v>
      </c>
      <c r="CQ40" s="480">
        <f t="shared" si="16"/>
        <v>15.428763700000005</v>
      </c>
      <c r="CR40" s="487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</row>
    <row r="41" spans="1:119" ht="20.100000000000001" customHeight="1" x14ac:dyDescent="0.25">
      <c r="A41" s="542"/>
      <c r="B41" s="469" t="s">
        <v>193</v>
      </c>
      <c r="C41" s="470" t="s">
        <v>194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5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5.9108999999999993E-3</v>
      </c>
      <c r="CK41" s="55">
        <v>1.0372030000000001E-2</v>
      </c>
      <c r="CL41" s="55">
        <v>0.82456543000000004</v>
      </c>
      <c r="CM41" s="161">
        <v>4.7026405000000002</v>
      </c>
      <c r="CN41" s="55">
        <v>1.1330127700000001</v>
      </c>
      <c r="CO41" s="577">
        <f t="shared" si="8"/>
        <v>0</v>
      </c>
      <c r="CP41" s="491">
        <f t="shared" si="9"/>
        <v>0</v>
      </c>
      <c r="CQ41" s="480">
        <f t="shared" si="16"/>
        <v>1.1330127700000001</v>
      </c>
      <c r="CR41" s="487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</row>
    <row r="42" spans="1:119" ht="20.100000000000001" customHeight="1" x14ac:dyDescent="0.25">
      <c r="A42" s="542"/>
      <c r="B42" s="469" t="s">
        <v>207</v>
      </c>
      <c r="C42" s="470" t="s">
        <v>208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5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161">
        <v>0</v>
      </c>
      <c r="CN42" s="55">
        <v>1E-4</v>
      </c>
      <c r="CO42" s="577">
        <f t="shared" si="8"/>
        <v>0</v>
      </c>
      <c r="CP42" s="491">
        <f t="shared" si="9"/>
        <v>0</v>
      </c>
      <c r="CQ42" s="480">
        <v>0</v>
      </c>
      <c r="CR42" s="487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</row>
    <row r="43" spans="1:119" ht="20.100000000000001" customHeight="1" x14ac:dyDescent="0.25">
      <c r="A43" s="542"/>
      <c r="B43" s="469" t="s">
        <v>21</v>
      </c>
      <c r="C43" s="470" t="s">
        <v>22</v>
      </c>
      <c r="D43" s="485">
        <v>1677.97</v>
      </c>
      <c r="E43" s="485">
        <v>1014.61</v>
      </c>
      <c r="F43" s="485">
        <v>1054.51</v>
      </c>
      <c r="G43" s="485">
        <v>874.32</v>
      </c>
      <c r="H43" s="485">
        <v>865.67</v>
      </c>
      <c r="I43" s="485">
        <v>1119.43</v>
      </c>
      <c r="J43" s="485">
        <v>1000.75</v>
      </c>
      <c r="K43" s="485">
        <v>1090.03</v>
      </c>
      <c r="L43" s="485">
        <v>1051.8900000000001</v>
      </c>
      <c r="M43" s="486">
        <v>1036.925</v>
      </c>
      <c r="N43" s="486">
        <v>1077.0999999999999</v>
      </c>
      <c r="O43" s="486">
        <v>1266.73</v>
      </c>
      <c r="P43" s="487">
        <f>SUM(D43:O43)</f>
        <v>13129.934999999999</v>
      </c>
      <c r="Q43" s="55">
        <v>1406.03</v>
      </c>
      <c r="R43" s="55">
        <v>1027.7</v>
      </c>
      <c r="S43" s="55">
        <v>1125.7249999999999</v>
      </c>
      <c r="T43" s="55">
        <v>946.67</v>
      </c>
      <c r="U43" s="55">
        <v>901.37</v>
      </c>
      <c r="V43" s="55">
        <v>1050.4100000000001</v>
      </c>
      <c r="W43" s="55">
        <v>892.85</v>
      </c>
      <c r="X43" s="55">
        <v>928.99</v>
      </c>
      <c r="Y43" s="55">
        <v>902.17</v>
      </c>
      <c r="Z43" s="55">
        <v>1053.97</v>
      </c>
      <c r="AA43" s="55">
        <v>836.13</v>
      </c>
      <c r="AB43" s="55">
        <v>724.03</v>
      </c>
      <c r="AC43" s="487">
        <f>SUM(Q43:AB43)</f>
        <v>11796.045</v>
      </c>
      <c r="AD43" s="55">
        <v>1445.95</v>
      </c>
      <c r="AE43" s="55">
        <v>879.38</v>
      </c>
      <c r="AF43" s="55">
        <v>965.07</v>
      </c>
      <c r="AG43" s="55">
        <v>808.79</v>
      </c>
      <c r="AH43" s="55">
        <v>940.72</v>
      </c>
      <c r="AI43" s="55">
        <v>1104.48</v>
      </c>
      <c r="AJ43" s="55">
        <v>844.83</v>
      </c>
      <c r="AK43" s="55">
        <v>939.28</v>
      </c>
      <c r="AL43" s="55">
        <v>813.86</v>
      </c>
      <c r="AM43" s="244">
        <v>1109.1300000000001</v>
      </c>
      <c r="AN43" s="244">
        <v>1101.8900000000001</v>
      </c>
      <c r="AO43" s="244">
        <v>1037.92</v>
      </c>
      <c r="AP43" s="490">
        <v>1240.1099999999999</v>
      </c>
      <c r="AQ43" s="55">
        <v>876.95</v>
      </c>
      <c r="AR43" s="55">
        <v>1023.18</v>
      </c>
      <c r="AS43" s="55">
        <v>706.5</v>
      </c>
      <c r="AT43" s="55">
        <v>983.35</v>
      </c>
      <c r="AU43" s="55">
        <v>994.26</v>
      </c>
      <c r="AV43" s="55">
        <v>1134.43</v>
      </c>
      <c r="AW43" s="55">
        <v>1171.96</v>
      </c>
      <c r="AX43" s="55">
        <v>912.92</v>
      </c>
      <c r="AY43" s="55">
        <v>1209.23</v>
      </c>
      <c r="AZ43" s="55">
        <v>1218.99</v>
      </c>
      <c r="BA43" s="55">
        <v>1414.36</v>
      </c>
      <c r="BB43" s="490">
        <v>1782.76</v>
      </c>
      <c r="BC43" s="55">
        <v>1115</v>
      </c>
      <c r="BD43" s="55">
        <v>1071.26</v>
      </c>
      <c r="BE43" s="55">
        <v>1139.29</v>
      </c>
      <c r="BF43" s="55">
        <v>1128.4100000000001</v>
      </c>
      <c r="BG43" s="55">
        <v>1273.56</v>
      </c>
      <c r="BH43" s="55">
        <v>1371.22</v>
      </c>
      <c r="BI43" s="55">
        <v>1302.83</v>
      </c>
      <c r="BJ43" s="55">
        <v>1223.78</v>
      </c>
      <c r="BK43" s="55">
        <v>1518.68</v>
      </c>
      <c r="BL43" s="55">
        <v>1302.28</v>
      </c>
      <c r="BM43" s="55">
        <v>2060.9899999999998</v>
      </c>
      <c r="BN43" s="478">
        <f t="shared" si="13"/>
        <v>16290.060000000001</v>
      </c>
      <c r="BO43" s="55">
        <v>2273.6</v>
      </c>
      <c r="BP43" s="55">
        <v>1350.48</v>
      </c>
      <c r="BQ43" s="55">
        <v>1449.52</v>
      </c>
      <c r="BR43" s="55">
        <v>1225.22</v>
      </c>
      <c r="BS43" s="55">
        <v>1341.84</v>
      </c>
      <c r="BT43" s="55">
        <v>1318.42</v>
      </c>
      <c r="BU43" s="55">
        <v>1461.44</v>
      </c>
      <c r="BV43" s="55">
        <v>1404.95</v>
      </c>
      <c r="BW43" s="55">
        <v>1214.8302661</v>
      </c>
      <c r="BX43" s="55">
        <v>1634.46</v>
      </c>
      <c r="BY43" s="55">
        <v>1420.73</v>
      </c>
      <c r="BZ43" s="55">
        <v>1867.86</v>
      </c>
      <c r="CA43" s="478">
        <f t="shared" si="15"/>
        <v>17963.350266100002</v>
      </c>
      <c r="CB43" s="55">
        <v>2176.56</v>
      </c>
      <c r="CC43" s="55">
        <v>1508.34</v>
      </c>
      <c r="CD43" s="55">
        <v>1695.22</v>
      </c>
      <c r="CE43" s="55">
        <v>1437.21</v>
      </c>
      <c r="CF43" s="55">
        <v>1380.44</v>
      </c>
      <c r="CG43" s="55">
        <v>1488.5</v>
      </c>
      <c r="CH43" s="55">
        <v>1480.65</v>
      </c>
      <c r="CI43" s="55">
        <v>1563.65</v>
      </c>
      <c r="CJ43" s="55">
        <v>1431.33</v>
      </c>
      <c r="CK43" s="55">
        <v>1678.71</v>
      </c>
      <c r="CL43" s="55">
        <v>1713.46</v>
      </c>
      <c r="CM43" s="161">
        <v>2010.63</v>
      </c>
      <c r="CN43" s="55">
        <v>2232.0500000000002</v>
      </c>
      <c r="CO43" s="577">
        <f t="shared" si="8"/>
        <v>2273.6</v>
      </c>
      <c r="CP43" s="491">
        <f t="shared" si="9"/>
        <v>2176.56</v>
      </c>
      <c r="CQ43" s="480">
        <f t="shared" ref="CQ43:CQ50" si="17">SUM($CN43:$CN43)</f>
        <v>2232.0500000000002</v>
      </c>
      <c r="CR43" s="487">
        <f t="shared" si="14"/>
        <v>2.5494358069614531</v>
      </c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</row>
    <row r="44" spans="1:119" ht="20.100000000000001" customHeight="1" x14ac:dyDescent="0.25">
      <c r="A44" s="542"/>
      <c r="B44" s="469" t="s">
        <v>23</v>
      </c>
      <c r="C44" s="470" t="s">
        <v>24</v>
      </c>
      <c r="D44" s="485">
        <v>689.38</v>
      </c>
      <c r="E44" s="485">
        <v>666.04</v>
      </c>
      <c r="F44" s="485">
        <v>655.37</v>
      </c>
      <c r="G44" s="485">
        <v>822.38</v>
      </c>
      <c r="H44" s="485">
        <v>752.44</v>
      </c>
      <c r="I44" s="485">
        <v>975.67</v>
      </c>
      <c r="J44" s="485">
        <v>809</v>
      </c>
      <c r="K44" s="485">
        <v>829.02</v>
      </c>
      <c r="L44" s="485">
        <v>747.98</v>
      </c>
      <c r="M44" s="486">
        <v>950.86500000000001</v>
      </c>
      <c r="N44" s="486">
        <v>674.2</v>
      </c>
      <c r="O44" s="486">
        <v>1067.54</v>
      </c>
      <c r="P44" s="487">
        <f>SUM(D44:O44)</f>
        <v>9639.8849999999984</v>
      </c>
      <c r="Q44" s="55">
        <v>583.4</v>
      </c>
      <c r="R44" s="55">
        <v>635.84</v>
      </c>
      <c r="S44" s="55">
        <v>769.77</v>
      </c>
      <c r="T44" s="55">
        <v>786.2</v>
      </c>
      <c r="U44" s="55">
        <v>778.55</v>
      </c>
      <c r="V44" s="55">
        <v>887.1</v>
      </c>
      <c r="W44" s="55">
        <v>755.08199999999999</v>
      </c>
      <c r="X44" s="55">
        <v>695.73</v>
      </c>
      <c r="Y44" s="55">
        <v>742.78</v>
      </c>
      <c r="Z44" s="55">
        <v>873.12</v>
      </c>
      <c r="AA44" s="55">
        <v>999.03</v>
      </c>
      <c r="AB44" s="55">
        <v>864.49</v>
      </c>
      <c r="AC44" s="487">
        <f>SUM(Q44:AB44)</f>
        <v>9371.0920000000006</v>
      </c>
      <c r="AD44" s="55">
        <v>636.92999999999995</v>
      </c>
      <c r="AE44" s="55">
        <v>694.05</v>
      </c>
      <c r="AF44" s="55">
        <v>605.32000000000005</v>
      </c>
      <c r="AG44" s="55">
        <v>803.08</v>
      </c>
      <c r="AH44" s="55">
        <v>812.71</v>
      </c>
      <c r="AI44" s="55">
        <v>1072.05</v>
      </c>
      <c r="AJ44" s="55">
        <v>560.73</v>
      </c>
      <c r="AK44" s="55">
        <v>767.1</v>
      </c>
      <c r="AL44" s="55">
        <v>695.7</v>
      </c>
      <c r="AM44" s="244">
        <v>858.43</v>
      </c>
      <c r="AN44" s="244">
        <v>828.6</v>
      </c>
      <c r="AO44" s="244">
        <v>1285.45</v>
      </c>
      <c r="AP44" s="490">
        <v>554.37</v>
      </c>
      <c r="AQ44" s="55">
        <v>484.12</v>
      </c>
      <c r="AR44" s="55">
        <v>568.12</v>
      </c>
      <c r="AS44" s="55">
        <v>661.35</v>
      </c>
      <c r="AT44" s="55">
        <v>918.97</v>
      </c>
      <c r="AU44" s="55">
        <v>927.2</v>
      </c>
      <c r="AV44" s="55">
        <v>900.45</v>
      </c>
      <c r="AW44" s="55">
        <v>807.18</v>
      </c>
      <c r="AX44" s="55">
        <v>833.55</v>
      </c>
      <c r="AY44" s="55">
        <v>1116.49</v>
      </c>
      <c r="AZ44" s="55">
        <v>992.18</v>
      </c>
      <c r="BA44" s="55">
        <v>1454.16</v>
      </c>
      <c r="BB44" s="490">
        <v>928.94</v>
      </c>
      <c r="BC44" s="55">
        <v>573.65</v>
      </c>
      <c r="BD44" s="55">
        <v>647.67999999999995</v>
      </c>
      <c r="BE44" s="55">
        <v>777.24</v>
      </c>
      <c r="BF44" s="55">
        <v>942.67</v>
      </c>
      <c r="BG44" s="55">
        <v>1143.5999999999999</v>
      </c>
      <c r="BH44" s="55">
        <v>1102.0600999999999</v>
      </c>
      <c r="BI44" s="55">
        <v>981.93</v>
      </c>
      <c r="BJ44" s="55">
        <v>1028.9100000000001</v>
      </c>
      <c r="BK44" s="55">
        <v>1416.66</v>
      </c>
      <c r="BL44" s="55">
        <v>1131.51</v>
      </c>
      <c r="BM44" s="55">
        <v>2022.82</v>
      </c>
      <c r="BN44" s="478">
        <f t="shared" si="13"/>
        <v>12697.670100000001</v>
      </c>
      <c r="BO44" s="55">
        <v>1030.0999999999999</v>
      </c>
      <c r="BP44" s="55">
        <v>728.03</v>
      </c>
      <c r="BQ44" s="55">
        <v>758.85</v>
      </c>
      <c r="BR44" s="55">
        <v>971.85</v>
      </c>
      <c r="BS44" s="55">
        <v>1184.94</v>
      </c>
      <c r="BT44" s="55">
        <v>1167.47</v>
      </c>
      <c r="BU44" s="55">
        <v>1128.76</v>
      </c>
      <c r="BV44" s="55">
        <v>1117.5</v>
      </c>
      <c r="BW44" s="55">
        <v>806.9605327999999</v>
      </c>
      <c r="BX44" s="55">
        <v>1373.6</v>
      </c>
      <c r="BY44" s="55">
        <v>1015.36</v>
      </c>
      <c r="BZ44" s="55">
        <v>2013.9</v>
      </c>
      <c r="CA44" s="478">
        <f t="shared" si="15"/>
        <v>13297.320532800002</v>
      </c>
      <c r="CB44" s="55">
        <v>999.41</v>
      </c>
      <c r="CC44" s="55">
        <v>629.6</v>
      </c>
      <c r="CD44" s="55">
        <v>804</v>
      </c>
      <c r="CE44" s="55">
        <v>1088.25</v>
      </c>
      <c r="CF44" s="55">
        <v>1187.5999999999999</v>
      </c>
      <c r="CG44" s="55">
        <v>1240.8499999999999</v>
      </c>
      <c r="CH44" s="55">
        <v>1006.4</v>
      </c>
      <c r="CI44" s="55">
        <v>920.55</v>
      </c>
      <c r="CJ44" s="55">
        <v>1135.3</v>
      </c>
      <c r="CK44" s="55">
        <v>1417.95</v>
      </c>
      <c r="CL44" s="55">
        <v>1055.5</v>
      </c>
      <c r="CM44" s="161">
        <v>2714</v>
      </c>
      <c r="CN44" s="55">
        <v>884.44</v>
      </c>
      <c r="CO44" s="577">
        <f t="shared" si="8"/>
        <v>1030.0999999999999</v>
      </c>
      <c r="CP44" s="491">
        <f t="shared" si="9"/>
        <v>999.41</v>
      </c>
      <c r="CQ44" s="480">
        <f t="shared" si="17"/>
        <v>884.44</v>
      </c>
      <c r="CR44" s="487">
        <f t="shared" si="14"/>
        <v>-11.503787234468332</v>
      </c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</row>
    <row r="45" spans="1:119" ht="20.100000000000001" customHeight="1" x14ac:dyDescent="0.25">
      <c r="A45" s="542"/>
      <c r="B45" s="469" t="s">
        <v>25</v>
      </c>
      <c r="C45" s="495" t="s">
        <v>48</v>
      </c>
      <c r="D45" s="485">
        <v>685.38</v>
      </c>
      <c r="E45" s="485">
        <v>665.03</v>
      </c>
      <c r="F45" s="485">
        <v>653.91999999999996</v>
      </c>
      <c r="G45" s="485">
        <v>812.38</v>
      </c>
      <c r="H45" s="485">
        <v>735.06</v>
      </c>
      <c r="I45" s="485">
        <v>974.17</v>
      </c>
      <c r="J45" s="485">
        <v>808.8</v>
      </c>
      <c r="K45" s="485">
        <v>828.62</v>
      </c>
      <c r="L45" s="485">
        <v>743.85</v>
      </c>
      <c r="M45" s="486">
        <v>946.26499999999999</v>
      </c>
      <c r="N45" s="486">
        <v>670.4</v>
      </c>
      <c r="O45" s="486">
        <v>1058.3399999999999</v>
      </c>
      <c r="P45" s="487">
        <f>SUM(D45:O45)</f>
        <v>9582.2150000000001</v>
      </c>
      <c r="Q45" s="55">
        <v>581.9</v>
      </c>
      <c r="R45" s="55">
        <v>635.74</v>
      </c>
      <c r="S45" s="55">
        <v>761.67</v>
      </c>
      <c r="T45" s="55">
        <v>784.49</v>
      </c>
      <c r="U45" s="55">
        <v>778.55</v>
      </c>
      <c r="V45" s="55">
        <v>855.8</v>
      </c>
      <c r="W45" s="55">
        <v>753.08</v>
      </c>
      <c r="X45" s="55">
        <v>693.53</v>
      </c>
      <c r="Y45" s="55">
        <v>727.82</v>
      </c>
      <c r="Z45" s="55">
        <v>861.62</v>
      </c>
      <c r="AA45" s="55">
        <v>981.03</v>
      </c>
      <c r="AB45" s="55">
        <v>839.59</v>
      </c>
      <c r="AC45" s="487">
        <f>SUM(Q45:AB45)</f>
        <v>9254.82</v>
      </c>
      <c r="AD45" s="55">
        <v>607.03</v>
      </c>
      <c r="AE45" s="55">
        <v>691.4</v>
      </c>
      <c r="AF45" s="55">
        <v>590.04</v>
      </c>
      <c r="AG45" s="55">
        <v>791.08</v>
      </c>
      <c r="AH45" s="55">
        <v>803.51</v>
      </c>
      <c r="AI45" s="55">
        <v>1069.05</v>
      </c>
      <c r="AJ45" s="55">
        <v>560.38</v>
      </c>
      <c r="AK45" s="55">
        <v>764.6</v>
      </c>
      <c r="AL45" s="55">
        <v>694.1</v>
      </c>
      <c r="AM45" s="244">
        <v>857.73</v>
      </c>
      <c r="AN45" s="244">
        <v>823.6</v>
      </c>
      <c r="AO45" s="244">
        <v>1267.45</v>
      </c>
      <c r="AP45" s="490">
        <v>554.37</v>
      </c>
      <c r="AQ45" s="55">
        <v>482.42</v>
      </c>
      <c r="AR45" s="55">
        <v>567.72</v>
      </c>
      <c r="AS45" s="55">
        <v>657.85</v>
      </c>
      <c r="AT45" s="55">
        <v>918.97</v>
      </c>
      <c r="AU45" s="55">
        <v>925.23</v>
      </c>
      <c r="AV45" s="55">
        <v>884.75</v>
      </c>
      <c r="AW45" s="55">
        <v>807.18</v>
      </c>
      <c r="AX45" s="55">
        <v>833.55</v>
      </c>
      <c r="AY45" s="55">
        <v>1116.49</v>
      </c>
      <c r="AZ45" s="55">
        <v>976.98</v>
      </c>
      <c r="BA45" s="55">
        <v>1450.66</v>
      </c>
      <c r="BB45" s="490">
        <v>928.79</v>
      </c>
      <c r="BC45" s="55">
        <v>570.45000000000005</v>
      </c>
      <c r="BD45" s="55">
        <v>647.67999999999995</v>
      </c>
      <c r="BE45" s="55">
        <v>776.24</v>
      </c>
      <c r="BF45" s="55">
        <v>936.97</v>
      </c>
      <c r="BG45" s="55">
        <v>1140.5</v>
      </c>
      <c r="BH45" s="55">
        <v>1100.8599999999999</v>
      </c>
      <c r="BI45" s="55">
        <v>977.63</v>
      </c>
      <c r="BJ45" s="55">
        <v>1027.9100000000001</v>
      </c>
      <c r="BK45" s="55">
        <v>1416.66</v>
      </c>
      <c r="BL45" s="55">
        <v>1125.71</v>
      </c>
      <c r="BM45" s="55">
        <v>2010.02</v>
      </c>
      <c r="BN45" s="478">
        <f t="shared" si="13"/>
        <v>12659.420000000002</v>
      </c>
      <c r="BO45" s="55">
        <v>1027.7</v>
      </c>
      <c r="BP45" s="55">
        <v>724.03</v>
      </c>
      <c r="BQ45" s="55">
        <v>738.85</v>
      </c>
      <c r="BR45" s="55">
        <v>943.75</v>
      </c>
      <c r="BS45" s="55">
        <v>1169.94</v>
      </c>
      <c r="BT45" s="55">
        <v>1167.47</v>
      </c>
      <c r="BU45" s="55">
        <v>1118.26</v>
      </c>
      <c r="BV45" s="55">
        <v>1117.5</v>
      </c>
      <c r="BW45" s="55">
        <v>801.56053279999992</v>
      </c>
      <c r="BX45" s="55">
        <v>1446.55</v>
      </c>
      <c r="BY45" s="55">
        <v>1013.86</v>
      </c>
      <c r="BZ45" s="55">
        <v>1970.6</v>
      </c>
      <c r="CA45" s="478">
        <f t="shared" si="15"/>
        <v>13240.0705328</v>
      </c>
      <c r="CB45" s="55">
        <v>996.31</v>
      </c>
      <c r="CC45" s="55">
        <v>629.6</v>
      </c>
      <c r="CD45" s="55">
        <v>803.1</v>
      </c>
      <c r="CE45" s="55">
        <v>1088.25</v>
      </c>
      <c r="CF45" s="55">
        <v>1185.5999999999999</v>
      </c>
      <c r="CG45" s="55">
        <v>1239.45</v>
      </c>
      <c r="CH45" s="55">
        <v>997</v>
      </c>
      <c r="CI45" s="55">
        <v>919.75</v>
      </c>
      <c r="CJ45" s="55">
        <v>1134.3</v>
      </c>
      <c r="CK45" s="55">
        <v>1415.85</v>
      </c>
      <c r="CL45" s="55">
        <v>1053.5</v>
      </c>
      <c r="CM45" s="161">
        <v>2681.1</v>
      </c>
      <c r="CN45" s="55">
        <v>884.44</v>
      </c>
      <c r="CO45" s="577">
        <f t="shared" si="8"/>
        <v>1027.7</v>
      </c>
      <c r="CP45" s="491">
        <f t="shared" si="9"/>
        <v>996.31</v>
      </c>
      <c r="CQ45" s="480">
        <f t="shared" si="17"/>
        <v>884.44</v>
      </c>
      <c r="CR45" s="487">
        <f t="shared" si="14"/>
        <v>-11.228432917465437</v>
      </c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</row>
    <row r="46" spans="1:119" ht="20.100000000000001" customHeight="1" x14ac:dyDescent="0.25">
      <c r="A46" s="542"/>
      <c r="B46" s="469" t="s">
        <v>42</v>
      </c>
      <c r="C46" s="470" t="s">
        <v>27</v>
      </c>
      <c r="D46" s="485">
        <v>0</v>
      </c>
      <c r="E46" s="485">
        <v>0</v>
      </c>
      <c r="F46" s="485">
        <v>0</v>
      </c>
      <c r="G46" s="485">
        <v>0</v>
      </c>
      <c r="H46" s="485">
        <v>9.9999999999999995E-7</v>
      </c>
      <c r="I46" s="485">
        <v>0</v>
      </c>
      <c r="J46" s="485">
        <v>0</v>
      </c>
      <c r="K46" s="485">
        <v>0</v>
      </c>
      <c r="L46" s="485">
        <v>0</v>
      </c>
      <c r="M46" s="486">
        <v>0</v>
      </c>
      <c r="N46" s="486">
        <v>0</v>
      </c>
      <c r="O46" s="486">
        <v>0</v>
      </c>
      <c r="P46" s="487">
        <f>SUM(D46:O46)</f>
        <v>9.9999999999999995E-7</v>
      </c>
      <c r="Q46" s="55">
        <v>0</v>
      </c>
      <c r="R46" s="55">
        <v>0</v>
      </c>
      <c r="S46" s="55">
        <v>0</v>
      </c>
      <c r="T46" s="55">
        <v>0</v>
      </c>
      <c r="U46" s="55">
        <v>0.91</v>
      </c>
      <c r="V46" s="55">
        <v>31.3</v>
      </c>
      <c r="W46" s="55">
        <v>2.0019999999999998</v>
      </c>
      <c r="X46" s="55">
        <v>2.2000000000000002</v>
      </c>
      <c r="Y46" s="55">
        <v>14.96</v>
      </c>
      <c r="Z46" s="55">
        <v>11.5</v>
      </c>
      <c r="AA46" s="55">
        <v>18</v>
      </c>
      <c r="AB46" s="55">
        <v>24.9</v>
      </c>
      <c r="AC46" s="487">
        <f>SUM(Q46:AB46)</f>
        <v>105.77200000000002</v>
      </c>
      <c r="AD46" s="55">
        <v>29.9</v>
      </c>
      <c r="AE46" s="55">
        <v>2.65</v>
      </c>
      <c r="AF46" s="55">
        <v>15.28</v>
      </c>
      <c r="AG46" s="55">
        <v>12</v>
      </c>
      <c r="AH46" s="55">
        <v>9.1999999999999993</v>
      </c>
      <c r="AI46" s="55">
        <v>3</v>
      </c>
      <c r="AJ46" s="55">
        <v>0.35</v>
      </c>
      <c r="AK46" s="55">
        <v>2.5</v>
      </c>
      <c r="AL46" s="55">
        <v>1.6</v>
      </c>
      <c r="AM46" s="244">
        <v>0.7</v>
      </c>
      <c r="AN46" s="244">
        <v>5</v>
      </c>
      <c r="AO46" s="244">
        <v>18</v>
      </c>
      <c r="AP46" s="490">
        <v>0</v>
      </c>
      <c r="AQ46" s="55">
        <v>1.7</v>
      </c>
      <c r="AR46" s="55">
        <v>0.4</v>
      </c>
      <c r="AS46" s="55">
        <v>3.5</v>
      </c>
      <c r="AT46" s="55">
        <v>0</v>
      </c>
      <c r="AU46" s="55">
        <v>1.97</v>
      </c>
      <c r="AV46" s="55">
        <v>15.7</v>
      </c>
      <c r="AW46" s="55">
        <v>0</v>
      </c>
      <c r="AX46" s="55">
        <v>0</v>
      </c>
      <c r="AY46" s="55">
        <v>0</v>
      </c>
      <c r="AZ46" s="55">
        <v>15.2</v>
      </c>
      <c r="BA46" s="55">
        <v>3.5</v>
      </c>
      <c r="BB46" s="490">
        <v>0.15</v>
      </c>
      <c r="BC46" s="55">
        <v>3.2</v>
      </c>
      <c r="BD46" s="55">
        <v>0</v>
      </c>
      <c r="BE46" s="55">
        <v>1</v>
      </c>
      <c r="BF46" s="55">
        <v>5.7</v>
      </c>
      <c r="BG46" s="55">
        <v>3.1</v>
      </c>
      <c r="BH46" s="55">
        <v>1.2000999999999999</v>
      </c>
      <c r="BI46" s="55">
        <v>4.3</v>
      </c>
      <c r="BJ46" s="55">
        <v>1</v>
      </c>
      <c r="BK46" s="55">
        <v>0</v>
      </c>
      <c r="BL46" s="55">
        <v>5.8</v>
      </c>
      <c r="BM46" s="55">
        <v>12.8</v>
      </c>
      <c r="BN46" s="478">
        <f t="shared" si="13"/>
        <v>38.250100000000003</v>
      </c>
      <c r="BO46" s="55">
        <v>2.4</v>
      </c>
      <c r="BP46" s="55">
        <v>4</v>
      </c>
      <c r="BQ46" s="55">
        <v>20</v>
      </c>
      <c r="BR46" s="55">
        <v>28.1</v>
      </c>
      <c r="BS46" s="55">
        <v>15</v>
      </c>
      <c r="BT46" s="55">
        <v>0</v>
      </c>
      <c r="BU46" s="55">
        <v>10.5</v>
      </c>
      <c r="BV46" s="55">
        <v>0</v>
      </c>
      <c r="BW46" s="55">
        <v>5.4</v>
      </c>
      <c r="BX46" s="55">
        <v>0</v>
      </c>
      <c r="BY46" s="55">
        <v>1.5</v>
      </c>
      <c r="BZ46" s="55">
        <v>43.3</v>
      </c>
      <c r="CA46" s="478">
        <f t="shared" si="15"/>
        <v>130.19999999999999</v>
      </c>
      <c r="CB46" s="55">
        <v>3.1</v>
      </c>
      <c r="CC46" s="55">
        <v>0</v>
      </c>
      <c r="CD46" s="55">
        <v>0.9</v>
      </c>
      <c r="CE46" s="55">
        <v>0</v>
      </c>
      <c r="CF46" s="55">
        <v>2</v>
      </c>
      <c r="CG46" s="55">
        <v>1.4</v>
      </c>
      <c r="CH46" s="55">
        <v>9.4</v>
      </c>
      <c r="CI46" s="55">
        <v>0.8</v>
      </c>
      <c r="CJ46" s="55">
        <v>1</v>
      </c>
      <c r="CK46" s="55">
        <v>2.1</v>
      </c>
      <c r="CL46" s="55">
        <v>2</v>
      </c>
      <c r="CM46" s="161">
        <v>32.9</v>
      </c>
      <c r="CN46" s="55">
        <v>0</v>
      </c>
      <c r="CO46" s="577">
        <f t="shared" si="8"/>
        <v>2.4</v>
      </c>
      <c r="CP46" s="491">
        <f t="shared" si="9"/>
        <v>3.1</v>
      </c>
      <c r="CQ46" s="480">
        <f t="shared" si="17"/>
        <v>0</v>
      </c>
      <c r="CR46" s="487">
        <f t="shared" si="14"/>
        <v>-100</v>
      </c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</row>
    <row r="47" spans="1:119" ht="20.100000000000001" customHeight="1" x14ac:dyDescent="0.25">
      <c r="A47" s="542"/>
      <c r="B47" s="469" t="s">
        <v>149</v>
      </c>
      <c r="C47" s="470" t="s">
        <v>156</v>
      </c>
      <c r="D47" s="485">
        <v>0</v>
      </c>
      <c r="E47" s="485">
        <v>0</v>
      </c>
      <c r="F47" s="485">
        <v>0</v>
      </c>
      <c r="G47" s="485">
        <v>0</v>
      </c>
      <c r="H47" s="485">
        <v>9.9999999999999995E-7</v>
      </c>
      <c r="I47" s="485">
        <v>0</v>
      </c>
      <c r="J47" s="485">
        <v>0</v>
      </c>
      <c r="K47" s="485">
        <v>0</v>
      </c>
      <c r="L47" s="485">
        <v>0</v>
      </c>
      <c r="M47" s="486">
        <v>0</v>
      </c>
      <c r="N47" s="486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9.9999999999999995E-7</v>
      </c>
      <c r="V47" s="485">
        <v>0</v>
      </c>
      <c r="W47" s="485">
        <v>0</v>
      </c>
      <c r="X47" s="485">
        <v>0</v>
      </c>
      <c r="Y47" s="485">
        <v>0</v>
      </c>
      <c r="Z47" s="486">
        <v>0</v>
      </c>
      <c r="AA47" s="486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10.40560022</v>
      </c>
      <c r="AH47" s="55">
        <v>15.458109589999999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4.1349453899999995</v>
      </c>
      <c r="CA47" s="478">
        <f t="shared" si="15"/>
        <v>4.1349453899999995</v>
      </c>
      <c r="CB47" s="55">
        <v>2.1323120899999997</v>
      </c>
      <c r="CC47" s="55">
        <v>4.7480270000000005E-2</v>
      </c>
      <c r="CD47" s="55">
        <v>0.92081191000000007</v>
      </c>
      <c r="CE47" s="55">
        <v>0.85169676000000005</v>
      </c>
      <c r="CF47" s="55">
        <v>2.0000000000000001E-4</v>
      </c>
      <c r="CG47" s="55">
        <v>0.52465944999999992</v>
      </c>
      <c r="CH47" s="55">
        <v>0.53274120999999997</v>
      </c>
      <c r="CI47" s="55">
        <v>0.40248738999999994</v>
      </c>
      <c r="CJ47" s="55">
        <v>5.4358599999999998E-3</v>
      </c>
      <c r="CK47" s="55">
        <v>1.9455499999999999E-3</v>
      </c>
      <c r="CL47" s="55">
        <v>4.7903499999999995E-2</v>
      </c>
      <c r="CM47" s="161">
        <v>4.3040189999999999E-2</v>
      </c>
      <c r="CN47" s="55">
        <v>1.3961500000000001E-3</v>
      </c>
      <c r="CO47" s="577">
        <f t="shared" si="8"/>
        <v>0</v>
      </c>
      <c r="CP47" s="491">
        <f t="shared" si="9"/>
        <v>2.1323120899999997</v>
      </c>
      <c r="CQ47" s="480">
        <f t="shared" si="17"/>
        <v>1.3961500000000001E-3</v>
      </c>
      <c r="CR47" s="487">
        <f t="shared" si="14"/>
        <v>-99.93452412493707</v>
      </c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</row>
    <row r="48" spans="1:119" ht="20.100000000000001" customHeight="1" x14ac:dyDescent="0.25">
      <c r="A48" s="542"/>
      <c r="B48" s="469" t="s">
        <v>188</v>
      </c>
      <c r="C48" s="470" t="s">
        <v>189</v>
      </c>
      <c r="D48" s="485">
        <v>0</v>
      </c>
      <c r="E48" s="485">
        <v>0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6">
        <v>0</v>
      </c>
      <c r="N48" s="486">
        <v>0</v>
      </c>
      <c r="O48" s="486">
        <v>0</v>
      </c>
      <c r="P48" s="487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6">
        <v>0</v>
      </c>
      <c r="AA48" s="486">
        <v>0</v>
      </c>
      <c r="AB48" s="486">
        <v>0</v>
      </c>
      <c r="AC48" s="487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90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90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8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8">
        <f t="shared" si="15"/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f>216795.48/1000000</f>
        <v>0.21679548000000001</v>
      </c>
      <c r="CI48" s="55">
        <v>0</v>
      </c>
      <c r="CJ48" s="55">
        <v>0.26106149000000001</v>
      </c>
      <c r="CK48" s="55">
        <v>0.25834572</v>
      </c>
      <c r="CL48" s="55">
        <v>0</v>
      </c>
      <c r="CM48" s="161">
        <v>3.0064979999999998E-2</v>
      </c>
      <c r="CN48" s="55">
        <v>0</v>
      </c>
      <c r="CO48" s="577">
        <f t="shared" si="8"/>
        <v>0</v>
      </c>
      <c r="CP48" s="491">
        <f t="shared" si="9"/>
        <v>0</v>
      </c>
      <c r="CQ48" s="480">
        <f t="shared" si="17"/>
        <v>0</v>
      </c>
      <c r="CR48" s="487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</row>
    <row r="49" spans="1:119" ht="20.100000000000001" customHeight="1" x14ac:dyDescent="0.25">
      <c r="A49" s="542"/>
      <c r="B49" s="469" t="s">
        <v>86</v>
      </c>
      <c r="C49" s="470" t="s">
        <v>87</v>
      </c>
      <c r="D49" s="485">
        <v>0</v>
      </c>
      <c r="E49" s="485">
        <v>0</v>
      </c>
      <c r="F49" s="485">
        <v>0</v>
      </c>
      <c r="G49" s="485">
        <v>0</v>
      </c>
      <c r="H49" s="485">
        <v>9.9999999999999995E-7</v>
      </c>
      <c r="I49" s="485">
        <v>0</v>
      </c>
      <c r="J49" s="485">
        <v>0</v>
      </c>
      <c r="K49" s="485">
        <v>0</v>
      </c>
      <c r="L49" s="485">
        <v>0</v>
      </c>
      <c r="M49" s="486">
        <v>0</v>
      </c>
      <c r="N49" s="486">
        <v>0</v>
      </c>
      <c r="O49" s="486">
        <v>0</v>
      </c>
      <c r="P49" s="487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9.9999999999999995E-7</v>
      </c>
      <c r="V49" s="485">
        <v>0</v>
      </c>
      <c r="W49" s="485">
        <v>0</v>
      </c>
      <c r="X49" s="485">
        <v>0</v>
      </c>
      <c r="Y49" s="485">
        <v>0</v>
      </c>
      <c r="Z49" s="486">
        <v>0</v>
      </c>
      <c r="AA49" s="486">
        <v>0</v>
      </c>
      <c r="AB49" s="486">
        <v>0</v>
      </c>
      <c r="AC49" s="487">
        <v>0</v>
      </c>
      <c r="AD49" s="55">
        <v>0</v>
      </c>
      <c r="AE49" s="55">
        <v>0</v>
      </c>
      <c r="AF49" s="55">
        <v>0</v>
      </c>
      <c r="AG49" s="55">
        <v>10.40560022</v>
      </c>
      <c r="AH49" s="55">
        <v>15.458109589999999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90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12.558</v>
      </c>
      <c r="AX49" s="55">
        <v>9.7672399999999993</v>
      </c>
      <c r="AY49" s="55">
        <v>6.5339999999999998</v>
      </c>
      <c r="AZ49" s="55">
        <v>4.71</v>
      </c>
      <c r="BA49" s="55">
        <v>14.170030000000001</v>
      </c>
      <c r="BB49" s="490">
        <v>16.757999999999999</v>
      </c>
      <c r="BC49" s="55">
        <v>7.9180000000000001</v>
      </c>
      <c r="BD49" s="55">
        <v>6.5055500000000004</v>
      </c>
      <c r="BE49" s="55">
        <v>6.266</v>
      </c>
      <c r="BF49" s="55">
        <v>5.3570500000000001</v>
      </c>
      <c r="BG49" s="55">
        <v>7.516</v>
      </c>
      <c r="BH49" s="55">
        <v>10.430999999999999</v>
      </c>
      <c r="BI49" s="55">
        <v>6.6929999999999996</v>
      </c>
      <c r="BJ49" s="55">
        <v>7.2569299999999997</v>
      </c>
      <c r="BK49" s="55">
        <v>4.6710000000000003</v>
      </c>
      <c r="BL49" s="55">
        <v>2.7440000000000002</v>
      </c>
      <c r="BM49" s="55">
        <v>2.2109999999999999</v>
      </c>
      <c r="BN49" s="478">
        <f t="shared" si="13"/>
        <v>84.327529999999996</v>
      </c>
      <c r="BO49" s="55">
        <v>3.1219999999999999</v>
      </c>
      <c r="BP49" s="55">
        <v>2.5954999999999999</v>
      </c>
      <c r="BQ49" s="55">
        <v>1.7664500000000001</v>
      </c>
      <c r="BR49" s="55">
        <v>1.19</v>
      </c>
      <c r="BS49" s="55">
        <v>0.59928000000000003</v>
      </c>
      <c r="BT49" s="55">
        <v>0.375</v>
      </c>
      <c r="BU49" s="55">
        <v>0.83199999999999996</v>
      </c>
      <c r="BV49" s="55">
        <v>0.78200000000000003</v>
      </c>
      <c r="BW49" s="55">
        <v>0.78300000000000003</v>
      </c>
      <c r="BX49" s="55">
        <v>0.78400000000000003</v>
      </c>
      <c r="BY49" s="55">
        <v>0.217</v>
      </c>
      <c r="BZ49" s="55">
        <v>0.52500000000000002</v>
      </c>
      <c r="CA49" s="478">
        <f t="shared" si="15"/>
        <v>13.571230000000002</v>
      </c>
      <c r="CB49" s="55">
        <v>0.433</v>
      </c>
      <c r="CC49" s="55">
        <v>0.33910000000000001</v>
      </c>
      <c r="CD49" s="55">
        <v>0.55349999999999999</v>
      </c>
      <c r="CE49" s="55">
        <v>0.76</v>
      </c>
      <c r="CF49" s="55">
        <v>0.36255995999999996</v>
      </c>
      <c r="CG49" s="55">
        <v>1.0009999999999999</v>
      </c>
      <c r="CH49" s="55">
        <v>1.016</v>
      </c>
      <c r="CI49" s="55">
        <v>2.4260000000000002</v>
      </c>
      <c r="CJ49" s="55">
        <v>3.306</v>
      </c>
      <c r="CK49" s="55">
        <v>1.871</v>
      </c>
      <c r="CL49" s="55">
        <v>1.1180000000000001</v>
      </c>
      <c r="CM49" s="161">
        <v>0.159</v>
      </c>
      <c r="CN49" s="55">
        <v>0.27400000000000002</v>
      </c>
      <c r="CO49" s="577">
        <f t="shared" si="8"/>
        <v>3.1219999999999999</v>
      </c>
      <c r="CP49" s="491">
        <f t="shared" si="9"/>
        <v>0.433</v>
      </c>
      <c r="CQ49" s="480">
        <f t="shared" si="17"/>
        <v>0.27400000000000002</v>
      </c>
      <c r="CR49" s="487">
        <f t="shared" si="14"/>
        <v>-36.720554272517312</v>
      </c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</row>
    <row r="50" spans="1:119" ht="20.100000000000001" customHeight="1" thickBot="1" x14ac:dyDescent="0.3">
      <c r="A50" s="542"/>
      <c r="B50" s="469" t="s">
        <v>152</v>
      </c>
      <c r="C50" s="470" t="s">
        <v>157</v>
      </c>
      <c r="D50" s="485">
        <v>0</v>
      </c>
      <c r="E50" s="485">
        <v>0</v>
      </c>
      <c r="F50" s="485">
        <v>0</v>
      </c>
      <c r="G50" s="485">
        <v>0</v>
      </c>
      <c r="H50" s="485">
        <v>9.9999999999999995E-7</v>
      </c>
      <c r="I50" s="485">
        <v>0</v>
      </c>
      <c r="J50" s="485">
        <v>0</v>
      </c>
      <c r="K50" s="485">
        <v>0</v>
      </c>
      <c r="L50" s="485">
        <v>0</v>
      </c>
      <c r="M50" s="486">
        <v>0</v>
      </c>
      <c r="N50" s="486">
        <v>0</v>
      </c>
      <c r="O50" s="486">
        <v>0</v>
      </c>
      <c r="P50" s="487">
        <v>0</v>
      </c>
      <c r="Q50" s="485">
        <v>0</v>
      </c>
      <c r="R50" s="485">
        <v>0</v>
      </c>
      <c r="S50" s="485">
        <v>0</v>
      </c>
      <c r="T50" s="485">
        <v>0</v>
      </c>
      <c r="U50" s="485">
        <v>9.9999999999999995E-7</v>
      </c>
      <c r="V50" s="485">
        <v>0</v>
      </c>
      <c r="W50" s="485">
        <v>0</v>
      </c>
      <c r="X50" s="485">
        <v>0</v>
      </c>
      <c r="Y50" s="485">
        <v>0</v>
      </c>
      <c r="Z50" s="486">
        <v>0</v>
      </c>
      <c r="AA50" s="486">
        <v>0</v>
      </c>
      <c r="AB50" s="486">
        <v>0</v>
      </c>
      <c r="AC50" s="487">
        <v>0</v>
      </c>
      <c r="AD50" s="55">
        <v>0</v>
      </c>
      <c r="AE50" s="55">
        <v>0</v>
      </c>
      <c r="AF50" s="55">
        <v>0</v>
      </c>
      <c r="AG50" s="55">
        <v>10.40560022</v>
      </c>
      <c r="AH50" s="55">
        <v>15.458109589999999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90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90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8">
        <f t="shared" si="13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0.45314508000000003</v>
      </c>
      <c r="CA50" s="478">
        <f t="shared" si="15"/>
        <v>0.45314508000000003</v>
      </c>
      <c r="CB50" s="55">
        <v>0.17885816999999998</v>
      </c>
      <c r="CC50" s="55">
        <v>0.15600651000000001</v>
      </c>
      <c r="CD50" s="55">
        <v>0.22162144999999997</v>
      </c>
      <c r="CE50" s="55">
        <v>0.14514245000000001</v>
      </c>
      <c r="CF50" s="496">
        <v>9.4027979999999997E-2</v>
      </c>
      <c r="CG50" s="55">
        <v>0.17116213999999999</v>
      </c>
      <c r="CH50" s="55">
        <v>0.96377619999999986</v>
      </c>
      <c r="CI50" s="55">
        <v>0.16996040000000001</v>
      </c>
      <c r="CJ50" s="55">
        <v>0.14828888999999995</v>
      </c>
      <c r="CK50" s="55">
        <v>0.22782111999999996</v>
      </c>
      <c r="CL50" s="55">
        <v>0.19491111000000005</v>
      </c>
      <c r="CM50" s="161">
        <v>0.44530411999999986</v>
      </c>
      <c r="CN50" s="55">
        <v>0.21685721999999999</v>
      </c>
      <c r="CO50" s="577">
        <f t="shared" si="8"/>
        <v>0</v>
      </c>
      <c r="CP50" s="491">
        <f t="shared" si="9"/>
        <v>0.17885816999999998</v>
      </c>
      <c r="CQ50" s="480">
        <f t="shared" si="17"/>
        <v>0.21685721999999999</v>
      </c>
      <c r="CR50" s="487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</row>
    <row r="51" spans="1:119" ht="20.100000000000001" customHeight="1" x14ac:dyDescent="0.3">
      <c r="A51" s="542"/>
      <c r="B51" s="497" t="s">
        <v>50</v>
      </c>
      <c r="C51" s="498"/>
      <c r="D51" s="499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1"/>
      <c r="P51" s="502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2"/>
      <c r="AD51" s="503"/>
      <c r="AE51" s="503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4"/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4"/>
      <c r="BC51" s="503"/>
      <c r="BD51" s="503"/>
      <c r="BE51" s="503"/>
      <c r="BF51" s="503"/>
      <c r="BG51" s="503"/>
      <c r="BH51" s="503"/>
      <c r="BI51" s="503"/>
      <c r="BJ51" s="503"/>
      <c r="BK51" s="503"/>
      <c r="BL51" s="503"/>
      <c r="BM51" s="503"/>
      <c r="BN51" s="502"/>
      <c r="BO51" s="503"/>
      <c r="BP51" s="503"/>
      <c r="BQ51" s="503"/>
      <c r="BR51" s="503"/>
      <c r="BS51" s="503"/>
      <c r="BT51" s="503"/>
      <c r="BU51" s="503"/>
      <c r="BV51" s="503"/>
      <c r="BW51" s="503"/>
      <c r="BX51" s="503"/>
      <c r="BY51" s="503"/>
      <c r="BZ51" s="503"/>
      <c r="CA51" s="518"/>
      <c r="CB51" s="503"/>
      <c r="CC51" s="503"/>
      <c r="CD51" s="503"/>
      <c r="CE51" s="503"/>
      <c r="CF51" s="491"/>
      <c r="CG51" s="503"/>
      <c r="CH51" s="503"/>
      <c r="CI51" s="503"/>
      <c r="CJ51" s="503"/>
      <c r="CK51" s="503"/>
      <c r="CL51" s="503"/>
      <c r="CM51" s="505"/>
      <c r="CN51" s="503"/>
      <c r="CO51" s="504"/>
      <c r="CP51" s="503"/>
      <c r="CQ51" s="505"/>
      <c r="CR51" s="502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</row>
    <row r="52" spans="1:119" ht="20.100000000000001" customHeight="1" thickBot="1" x14ac:dyDescent="0.3">
      <c r="A52" s="542"/>
      <c r="B52" s="625" t="s">
        <v>49</v>
      </c>
      <c r="C52" s="626"/>
      <c r="D52" s="506">
        <f t="shared" ref="D52:AI52" si="18">SUM(D53:D82)</f>
        <v>4689.9648305551009</v>
      </c>
      <c r="E52" s="506">
        <f t="shared" si="18"/>
        <v>4191.7096283394003</v>
      </c>
      <c r="F52" s="506">
        <f t="shared" si="18"/>
        <v>5015.6659201291004</v>
      </c>
      <c r="G52" s="506">
        <f t="shared" si="18"/>
        <v>4338.2436834597993</v>
      </c>
      <c r="H52" s="506">
        <f t="shared" si="18"/>
        <v>4565.3605952363996</v>
      </c>
      <c r="I52" s="506">
        <f t="shared" si="18"/>
        <v>4610.9462302283009</v>
      </c>
      <c r="J52" s="506">
        <f t="shared" si="18"/>
        <v>4278.6927981094996</v>
      </c>
      <c r="K52" s="506">
        <f t="shared" si="18"/>
        <v>4649.5456745374995</v>
      </c>
      <c r="L52" s="506">
        <f t="shared" si="18"/>
        <v>4667.7815647556999</v>
      </c>
      <c r="M52" s="506">
        <f t="shared" si="18"/>
        <v>5114.158870105699</v>
      </c>
      <c r="N52" s="506">
        <f t="shared" si="18"/>
        <v>5454.9750823728</v>
      </c>
      <c r="O52" s="506">
        <f t="shared" si="18"/>
        <v>5202.1439498443006</v>
      </c>
      <c r="P52" s="507">
        <f t="shared" si="18"/>
        <v>56779.188827673592</v>
      </c>
      <c r="Q52" s="506">
        <f t="shared" si="18"/>
        <v>3970.4921295812001</v>
      </c>
      <c r="R52" s="506">
        <f t="shared" si="18"/>
        <v>3909.6077136508002</v>
      </c>
      <c r="S52" s="506">
        <f t="shared" si="18"/>
        <v>4402.6514327174</v>
      </c>
      <c r="T52" s="506">
        <f t="shared" si="18"/>
        <v>5411.4253134959999</v>
      </c>
      <c r="U52" s="506">
        <f t="shared" si="18"/>
        <v>5686.0479325847</v>
      </c>
      <c r="V52" s="506">
        <f t="shared" si="18"/>
        <v>5569.5267775495986</v>
      </c>
      <c r="W52" s="506">
        <f t="shared" si="18"/>
        <v>5105.6146180993001</v>
      </c>
      <c r="X52" s="506">
        <f t="shared" si="18"/>
        <v>4495.0274201536995</v>
      </c>
      <c r="Y52" s="506">
        <f t="shared" si="18"/>
        <v>4458.7314604067997</v>
      </c>
      <c r="Z52" s="506">
        <f t="shared" si="18"/>
        <v>5266.4151206973002</v>
      </c>
      <c r="AA52" s="506">
        <f t="shared" si="18"/>
        <v>4752.8657592733998</v>
      </c>
      <c r="AB52" s="506">
        <f t="shared" si="18"/>
        <v>8643.8833650990018</v>
      </c>
      <c r="AC52" s="507">
        <f t="shared" si="18"/>
        <v>61672.289043309196</v>
      </c>
      <c r="AD52" s="506">
        <f t="shared" si="18"/>
        <v>3986.3241642464</v>
      </c>
      <c r="AE52" s="506">
        <f t="shared" si="18"/>
        <v>3726.8186503882994</v>
      </c>
      <c r="AF52" s="506">
        <f t="shared" si="18"/>
        <v>4613.3376842065991</v>
      </c>
      <c r="AG52" s="506">
        <f t="shared" si="18"/>
        <v>5052.1325917272998</v>
      </c>
      <c r="AH52" s="506">
        <f t="shared" si="18"/>
        <v>6951.1997780979</v>
      </c>
      <c r="AI52" s="506">
        <f t="shared" si="18"/>
        <v>5287.2290792411995</v>
      </c>
      <c r="AJ52" s="506">
        <f t="shared" ref="AJ52:BM52" si="19">SUM(AJ53:AJ82)</f>
        <v>6323.3429689190989</v>
      </c>
      <c r="AK52" s="506">
        <f t="shared" si="19"/>
        <v>5555.3401794089996</v>
      </c>
      <c r="AL52" s="506">
        <f t="shared" si="19"/>
        <v>5784.9731938956011</v>
      </c>
      <c r="AM52" s="506">
        <f t="shared" si="19"/>
        <v>5163.3652042572012</v>
      </c>
      <c r="AN52" s="506">
        <f t="shared" si="19"/>
        <v>4859.1265885191015</v>
      </c>
      <c r="AO52" s="506">
        <f t="shared" si="19"/>
        <v>6607.416919397001</v>
      </c>
      <c r="AP52" s="508">
        <f t="shared" si="19"/>
        <v>4618.2723134926</v>
      </c>
      <c r="AQ52" s="506">
        <f t="shared" si="19"/>
        <v>4635.9768907788002</v>
      </c>
      <c r="AR52" s="506">
        <f t="shared" si="19"/>
        <v>5454.7592298248001</v>
      </c>
      <c r="AS52" s="506">
        <f t="shared" si="19"/>
        <v>5057.6729702407993</v>
      </c>
      <c r="AT52" s="506">
        <f t="shared" si="19"/>
        <v>8553.3562804424</v>
      </c>
      <c r="AU52" s="506">
        <f t="shared" si="19"/>
        <v>5964.2855463198011</v>
      </c>
      <c r="AV52" s="506">
        <f t="shared" si="19"/>
        <v>5183.7172721292</v>
      </c>
      <c r="AW52" s="506">
        <f t="shared" si="19"/>
        <v>5586.3437490042015</v>
      </c>
      <c r="AX52" s="506">
        <f t="shared" si="19"/>
        <v>3771.7417385942008</v>
      </c>
      <c r="AY52" s="506">
        <f t="shared" si="19"/>
        <v>7214.0924920610005</v>
      </c>
      <c r="AZ52" s="506">
        <f t="shared" si="19"/>
        <v>5258.6544399046006</v>
      </c>
      <c r="BA52" s="506">
        <f t="shared" si="19"/>
        <v>5435.6325167088007</v>
      </c>
      <c r="BB52" s="508">
        <f t="shared" si="19"/>
        <v>6375.1665303746004</v>
      </c>
      <c r="BC52" s="506">
        <f t="shared" si="19"/>
        <v>6015.4791263112011</v>
      </c>
      <c r="BD52" s="506">
        <f t="shared" si="19"/>
        <v>6719.5524644752004</v>
      </c>
      <c r="BE52" s="506">
        <f t="shared" si="19"/>
        <v>6734.2817306561992</v>
      </c>
      <c r="BF52" s="506">
        <f t="shared" si="19"/>
        <v>7127.0025202348006</v>
      </c>
      <c r="BG52" s="506">
        <f t="shared" si="19"/>
        <v>9289.7074268459983</v>
      </c>
      <c r="BH52" s="506">
        <f t="shared" si="19"/>
        <v>7282.3463852356017</v>
      </c>
      <c r="BI52" s="506">
        <f t="shared" si="19"/>
        <v>9305.3161126478008</v>
      </c>
      <c r="BJ52" s="506">
        <f t="shared" si="19"/>
        <v>8168.5052450652011</v>
      </c>
      <c r="BK52" s="506">
        <f t="shared" si="19"/>
        <v>7926.6117710556009</v>
      </c>
      <c r="BL52" s="506">
        <f t="shared" si="19"/>
        <v>7115.4513615079986</v>
      </c>
      <c r="BM52" s="506">
        <f t="shared" si="19"/>
        <v>7759.1435510413985</v>
      </c>
      <c r="BN52" s="507">
        <f t="shared" ref="BN52:BN76" si="20">SUM(BB52:BM52)</f>
        <v>89818.564225451599</v>
      </c>
      <c r="BO52" s="506">
        <f t="shared" ref="BO52:CF52" si="21">SUM(BO53:BO82)</f>
        <v>7585.4170124348002</v>
      </c>
      <c r="BP52" s="506">
        <f t="shared" si="21"/>
        <v>7372.1536647331995</v>
      </c>
      <c r="BQ52" s="506">
        <f t="shared" si="21"/>
        <v>8056.6277987748017</v>
      </c>
      <c r="BR52" s="506">
        <f t="shared" si="21"/>
        <v>8769.8405524964001</v>
      </c>
      <c r="BS52" s="506">
        <f t="shared" si="21"/>
        <v>10270.979978268801</v>
      </c>
      <c r="BT52" s="506">
        <f t="shared" si="21"/>
        <v>8232.4818560725998</v>
      </c>
      <c r="BU52" s="506">
        <f t="shared" si="21"/>
        <v>7644.6221167595995</v>
      </c>
      <c r="BV52" s="506">
        <f t="shared" si="21"/>
        <v>8439.6501898457991</v>
      </c>
      <c r="BW52" s="506">
        <f t="shared" si="21"/>
        <v>6862.4534512855989</v>
      </c>
      <c r="BX52" s="506">
        <f t="shared" si="21"/>
        <v>7075.8298657130008</v>
      </c>
      <c r="BY52" s="506">
        <f t="shared" si="21"/>
        <v>4829.3637549036011</v>
      </c>
      <c r="BZ52" s="506">
        <f t="shared" si="21"/>
        <v>6507.3477857933995</v>
      </c>
      <c r="CA52" s="507">
        <f t="shared" si="15"/>
        <v>91646.76802708162</v>
      </c>
      <c r="CB52" s="506">
        <f t="shared" si="21"/>
        <v>5571.6336878048014</v>
      </c>
      <c r="CC52" s="506">
        <f t="shared" si="21"/>
        <v>4478.8057195518013</v>
      </c>
      <c r="CD52" s="506">
        <f t="shared" si="21"/>
        <v>4736.3417650191986</v>
      </c>
      <c r="CE52" s="506">
        <f t="shared" si="21"/>
        <v>5908.6052673634003</v>
      </c>
      <c r="CF52" s="506">
        <f t="shared" si="21"/>
        <v>4496.2998157112006</v>
      </c>
      <c r="CG52" s="506">
        <f t="shared" ref="CG52" si="22">SUM(CG53:CG82)</f>
        <v>5054.1233430226011</v>
      </c>
      <c r="CH52" s="506">
        <f t="shared" ref="CH52:CN52" si="23">SUM(CH53:CH82)</f>
        <v>3953.6048690754001</v>
      </c>
      <c r="CI52" s="506">
        <f t="shared" si="23"/>
        <v>4349.7098469565999</v>
      </c>
      <c r="CJ52" s="506">
        <f t="shared" si="23"/>
        <v>4113.7246347945993</v>
      </c>
      <c r="CK52" s="506">
        <f t="shared" si="23"/>
        <v>5437.5189603882</v>
      </c>
      <c r="CL52" s="506">
        <f t="shared" si="23"/>
        <v>3793.1612220389998</v>
      </c>
      <c r="CM52" s="509">
        <f t="shared" si="23"/>
        <v>8808.459308026002</v>
      </c>
      <c r="CN52" s="509">
        <f t="shared" si="23"/>
        <v>4851.9121651937985</v>
      </c>
      <c r="CO52" s="508">
        <f t="shared" ref="CO52:CO82" si="24">SUM($BO52:$BO52)</f>
        <v>7585.4170124348002</v>
      </c>
      <c r="CP52" s="506">
        <f t="shared" ref="CP52:CP82" si="25">SUM($CB52:$CB52)</f>
        <v>5571.6336878048014</v>
      </c>
      <c r="CQ52" s="509">
        <f t="shared" ref="CQ52:CQ78" si="26">SUM($CN52:$CN52)</f>
        <v>4851.9121651937985</v>
      </c>
      <c r="CR52" s="507">
        <f t="shared" si="14"/>
        <v>-12.91760303959556</v>
      </c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</row>
    <row r="53" spans="1:119" ht="20.100000000000001" customHeight="1" x14ac:dyDescent="0.25">
      <c r="A53" s="542"/>
      <c r="B53" s="483" t="s">
        <v>8</v>
      </c>
      <c r="C53" s="484" t="s">
        <v>132</v>
      </c>
      <c r="D53" s="510">
        <v>1562.1593973027002</v>
      </c>
      <c r="E53" s="510">
        <v>1254.5744246305001</v>
      </c>
      <c r="F53" s="510">
        <v>1447.5499792345001</v>
      </c>
      <c r="G53" s="510">
        <v>1254.6055957251001</v>
      </c>
      <c r="H53" s="510">
        <v>1531.3823246091001</v>
      </c>
      <c r="I53" s="510">
        <v>1489.9658907456003</v>
      </c>
      <c r="J53" s="510">
        <v>1434.1184067905999</v>
      </c>
      <c r="K53" s="510">
        <v>1565.4125118848001</v>
      </c>
      <c r="L53" s="510">
        <v>2104.8474044560999</v>
      </c>
      <c r="M53" s="510">
        <v>2230.7098687052999</v>
      </c>
      <c r="N53" s="510">
        <v>2193.8315722890002</v>
      </c>
      <c r="O53" s="510">
        <v>2424.6737655455004</v>
      </c>
      <c r="P53" s="487">
        <v>20493.831141918799</v>
      </c>
      <c r="Q53" s="55">
        <v>1475.5306286831001</v>
      </c>
      <c r="R53" s="55">
        <v>1454.0854648343</v>
      </c>
      <c r="S53" s="55">
        <v>1500.7559655497998</v>
      </c>
      <c r="T53" s="55">
        <v>2303.9623607486997</v>
      </c>
      <c r="U53" s="55">
        <v>2440.6562358749993</v>
      </c>
      <c r="V53" s="55">
        <v>2497.0178931055998</v>
      </c>
      <c r="W53" s="55">
        <v>2481.5497622861999</v>
      </c>
      <c r="X53" s="55">
        <v>1886.6021877583</v>
      </c>
      <c r="Y53" s="55">
        <v>1774.9527844110999</v>
      </c>
      <c r="Z53" s="511">
        <v>1957.8628642259998</v>
      </c>
      <c r="AA53" s="511">
        <v>1476.6795085362996</v>
      </c>
      <c r="AB53" s="511">
        <v>2032.617411894</v>
      </c>
      <c r="AC53" s="487">
        <v>23282.273067908402</v>
      </c>
      <c r="AD53" s="488">
        <v>1281.8752035745999</v>
      </c>
      <c r="AE53" s="488">
        <v>1155.2978875926999</v>
      </c>
      <c r="AF53" s="488">
        <v>1636.688959518</v>
      </c>
      <c r="AG53" s="488">
        <v>1856.6713996547999</v>
      </c>
      <c r="AH53" s="488">
        <v>3104.7159931358997</v>
      </c>
      <c r="AI53" s="488">
        <v>1959.3058074217997</v>
      </c>
      <c r="AJ53" s="488">
        <v>1470.1450938312996</v>
      </c>
      <c r="AK53" s="488">
        <v>1278.7123556355002</v>
      </c>
      <c r="AL53" s="488">
        <v>1368.2354501886002</v>
      </c>
      <c r="AM53" s="512">
        <v>1120.5170219967001</v>
      </c>
      <c r="AN53" s="512">
        <v>1216.3792236471004</v>
      </c>
      <c r="AO53" s="512">
        <v>1965.7214208002003</v>
      </c>
      <c r="AP53" s="513">
        <v>1170.9978879101998</v>
      </c>
      <c r="AQ53" s="55">
        <v>1055.4933293982003</v>
      </c>
      <c r="AR53" s="55">
        <v>1215.8139018606</v>
      </c>
      <c r="AS53" s="55">
        <v>1353.6478003663999</v>
      </c>
      <c r="AT53" s="55">
        <v>2098.5828104387997</v>
      </c>
      <c r="AU53" s="55">
        <v>1596.0363989920002</v>
      </c>
      <c r="AV53" s="55">
        <v>844.2447791315999</v>
      </c>
      <c r="AW53" s="55">
        <v>1013.7604534050004</v>
      </c>
      <c r="AX53" s="55">
        <v>759.93506075899973</v>
      </c>
      <c r="AY53" s="55">
        <v>1474.1087518220002</v>
      </c>
      <c r="AZ53" s="55">
        <v>877.42578923999997</v>
      </c>
      <c r="BA53" s="55">
        <v>1000.5263678536002</v>
      </c>
      <c r="BB53" s="489">
        <v>1678.1043752144008</v>
      </c>
      <c r="BC53" s="55">
        <v>1339.4455129369996</v>
      </c>
      <c r="BD53" s="55">
        <v>979.89181054799985</v>
      </c>
      <c r="BE53" s="55">
        <v>1286.2205159257996</v>
      </c>
      <c r="BF53" s="55">
        <v>932.78745892639972</v>
      </c>
      <c r="BG53" s="55">
        <v>1380.5176661093999</v>
      </c>
      <c r="BH53" s="55">
        <v>1234.6345538814005</v>
      </c>
      <c r="BI53" s="55">
        <v>1898.1607772049999</v>
      </c>
      <c r="BJ53" s="55">
        <v>1151.6552876443998</v>
      </c>
      <c r="BK53" s="55">
        <v>1565.5510911908</v>
      </c>
      <c r="BL53" s="55">
        <v>997.22806832879996</v>
      </c>
      <c r="BM53" s="55">
        <v>1467.3159836635998</v>
      </c>
      <c r="BN53" s="478">
        <f t="shared" si="20"/>
        <v>15911.513101575001</v>
      </c>
      <c r="BO53" s="488">
        <v>2061.7677420843997</v>
      </c>
      <c r="BP53" s="488">
        <v>2097.8977621951999</v>
      </c>
      <c r="BQ53" s="488">
        <v>2539.2275475322003</v>
      </c>
      <c r="BR53" s="488">
        <v>2540.2341732305999</v>
      </c>
      <c r="BS53" s="488">
        <v>3108.7618545886003</v>
      </c>
      <c r="BT53" s="488">
        <v>2055.1778978709999</v>
      </c>
      <c r="BU53" s="488">
        <v>1486.9222298504005</v>
      </c>
      <c r="BV53" s="488">
        <v>1997.6336423525995</v>
      </c>
      <c r="BW53" s="488">
        <v>711.07254882999996</v>
      </c>
      <c r="BX53" s="55">
        <v>730.59</v>
      </c>
      <c r="BY53" s="55">
        <v>290.76</v>
      </c>
      <c r="BZ53" s="55">
        <v>370.44</v>
      </c>
      <c r="CA53" s="518">
        <f t="shared" si="15"/>
        <v>19990.485398534998</v>
      </c>
      <c r="CB53" s="55">
        <v>552.23</v>
      </c>
      <c r="CC53" s="55">
        <v>78.89</v>
      </c>
      <c r="CD53" s="55">
        <v>0</v>
      </c>
      <c r="CE53" s="55">
        <v>19.207999999999998</v>
      </c>
      <c r="CF53" s="55">
        <v>13.72</v>
      </c>
      <c r="CG53" s="55">
        <v>13.72</v>
      </c>
      <c r="CH53" s="55">
        <v>89.18</v>
      </c>
      <c r="CI53" s="55">
        <v>209.23</v>
      </c>
      <c r="CJ53" s="55">
        <v>54.88</v>
      </c>
      <c r="CK53" s="55">
        <v>251.762</v>
      </c>
      <c r="CL53" s="55">
        <v>96.04</v>
      </c>
      <c r="CM53" s="161">
        <v>513.12800000000004</v>
      </c>
      <c r="CN53" s="55">
        <v>20.58</v>
      </c>
      <c r="CO53" s="577">
        <f t="shared" si="24"/>
        <v>2061.7677420843997</v>
      </c>
      <c r="CP53" s="491">
        <f t="shared" si="25"/>
        <v>552.23</v>
      </c>
      <c r="CQ53" s="480">
        <f t="shared" si="26"/>
        <v>20.58</v>
      </c>
      <c r="CR53" s="487">
        <f t="shared" si="14"/>
        <v>-96.273291925465841</v>
      </c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</row>
    <row r="54" spans="1:119" ht="20.100000000000001" customHeight="1" x14ac:dyDescent="0.25">
      <c r="A54" s="542"/>
      <c r="B54" s="469" t="s">
        <v>9</v>
      </c>
      <c r="C54" s="470" t="s">
        <v>10</v>
      </c>
      <c r="D54" s="485">
        <v>131.48325667539996</v>
      </c>
      <c r="E54" s="485">
        <v>104.2165446753</v>
      </c>
      <c r="F54" s="485">
        <v>218.18679827009998</v>
      </c>
      <c r="G54" s="485">
        <v>181.93757174590002</v>
      </c>
      <c r="H54" s="485">
        <v>164.96112079869999</v>
      </c>
      <c r="I54" s="485">
        <v>95.616960696599989</v>
      </c>
      <c r="J54" s="485">
        <v>110.62603358509999</v>
      </c>
      <c r="K54" s="485">
        <v>65.502185279100004</v>
      </c>
      <c r="L54" s="485">
        <v>33.711037388099996</v>
      </c>
      <c r="M54" s="485">
        <v>34.237893484799997</v>
      </c>
      <c r="N54" s="485">
        <v>323.0249226663999</v>
      </c>
      <c r="O54" s="485">
        <v>92.637045440699978</v>
      </c>
      <c r="P54" s="487">
        <v>1556.1413707062</v>
      </c>
      <c r="Q54" s="55">
        <v>39.618683440200002</v>
      </c>
      <c r="R54" s="55">
        <v>91.493837401800008</v>
      </c>
      <c r="S54" s="55">
        <v>190.27121077440006</v>
      </c>
      <c r="T54" s="55">
        <v>86.255620817699977</v>
      </c>
      <c r="U54" s="55">
        <v>119.13066044449999</v>
      </c>
      <c r="V54" s="55">
        <v>104.45241721199999</v>
      </c>
      <c r="W54" s="55">
        <v>70.287291851500001</v>
      </c>
      <c r="X54" s="55">
        <v>62.701266941699998</v>
      </c>
      <c r="Y54" s="55">
        <v>82.403019950899989</v>
      </c>
      <c r="Z54" s="511">
        <v>262.55769037060003</v>
      </c>
      <c r="AA54" s="511">
        <v>123.09305794500001</v>
      </c>
      <c r="AB54" s="511">
        <v>137.76310351700002</v>
      </c>
      <c r="AC54" s="487">
        <v>1370.0278606673</v>
      </c>
      <c r="AD54" s="55">
        <v>100.39824001860002</v>
      </c>
      <c r="AE54" s="55">
        <v>108.23042395470002</v>
      </c>
      <c r="AF54" s="55">
        <v>90.644975914200003</v>
      </c>
      <c r="AG54" s="55">
        <v>64.164786937300008</v>
      </c>
      <c r="AH54" s="55">
        <v>102.21757599819999</v>
      </c>
      <c r="AI54" s="55">
        <v>121.2649001103</v>
      </c>
      <c r="AJ54" s="55">
        <v>544.56783102560019</v>
      </c>
      <c r="AK54" s="55">
        <v>89.538989122500013</v>
      </c>
      <c r="AL54" s="55">
        <v>229.51234678379998</v>
      </c>
      <c r="AM54" s="244">
        <v>126.9194796753</v>
      </c>
      <c r="AN54" s="244">
        <v>186.8250322591</v>
      </c>
      <c r="AO54" s="244">
        <v>157.45421174000003</v>
      </c>
      <c r="AP54" s="513">
        <v>59.867165462999999</v>
      </c>
      <c r="AQ54" s="55">
        <v>245.52839318559998</v>
      </c>
      <c r="AR54" s="55">
        <v>226.18580663980001</v>
      </c>
      <c r="AS54" s="55">
        <v>155.66472826100005</v>
      </c>
      <c r="AT54" s="55">
        <v>284.34489528339998</v>
      </c>
      <c r="AU54" s="55">
        <v>81.708595708600015</v>
      </c>
      <c r="AV54" s="55">
        <v>125.92879801039999</v>
      </c>
      <c r="AW54" s="55">
        <v>157.37515058300002</v>
      </c>
      <c r="AX54" s="55">
        <v>47.896061409000005</v>
      </c>
      <c r="AY54" s="55">
        <v>140.19598309780005</v>
      </c>
      <c r="AZ54" s="55">
        <v>57.66187646100002</v>
      </c>
      <c r="BA54" s="55">
        <v>96.480842396399993</v>
      </c>
      <c r="BB54" s="490">
        <v>90.242612010600013</v>
      </c>
      <c r="BC54" s="55">
        <v>395.22043315440004</v>
      </c>
      <c r="BD54" s="55">
        <v>414.13818545679999</v>
      </c>
      <c r="BE54" s="55">
        <v>192.810955638</v>
      </c>
      <c r="BF54" s="55">
        <v>371.54784499840002</v>
      </c>
      <c r="BG54" s="55">
        <v>403.84954949920007</v>
      </c>
      <c r="BH54" s="55">
        <v>273.63631900640002</v>
      </c>
      <c r="BI54" s="55">
        <v>371.37056819240001</v>
      </c>
      <c r="BJ54" s="55">
        <v>398.43949364240001</v>
      </c>
      <c r="BK54" s="55">
        <v>173.64024934200003</v>
      </c>
      <c r="BL54" s="55">
        <v>219.32608460699998</v>
      </c>
      <c r="BM54" s="55">
        <v>149.807631792</v>
      </c>
      <c r="BN54" s="478">
        <f t="shared" si="20"/>
        <v>3454.0299273395999</v>
      </c>
      <c r="BO54" s="55">
        <v>246.21485301139998</v>
      </c>
      <c r="BP54" s="55">
        <v>129.60131314199998</v>
      </c>
      <c r="BQ54" s="55">
        <v>179.7978633402</v>
      </c>
      <c r="BR54" s="55">
        <v>132.04830704100002</v>
      </c>
      <c r="BS54" s="55">
        <v>254.67848489020008</v>
      </c>
      <c r="BT54" s="55">
        <v>219.17365506399997</v>
      </c>
      <c r="BU54" s="55">
        <v>198.8625894276</v>
      </c>
      <c r="BV54" s="55">
        <v>184.83606336160005</v>
      </c>
      <c r="BW54" s="55">
        <v>218.62054650379994</v>
      </c>
      <c r="BX54" s="55">
        <v>217.72078794340001</v>
      </c>
      <c r="BY54" s="55">
        <v>174.99036743240012</v>
      </c>
      <c r="BZ54" s="55">
        <v>189.21403942139992</v>
      </c>
      <c r="CA54" s="478">
        <f t="shared" si="15"/>
        <v>2345.7588705789999</v>
      </c>
      <c r="CB54" s="55">
        <v>75.719996332400001</v>
      </c>
      <c r="CC54" s="55">
        <v>214.25759164879997</v>
      </c>
      <c r="CD54" s="55">
        <v>136.86613820599999</v>
      </c>
      <c r="CE54" s="55">
        <v>346.21909567979992</v>
      </c>
      <c r="CF54" s="55">
        <v>91.060549018599971</v>
      </c>
      <c r="CG54" s="55">
        <v>270.33006009799999</v>
      </c>
      <c r="CH54" s="55">
        <v>161.46975492899989</v>
      </c>
      <c r="CI54" s="55">
        <v>75.090127527799993</v>
      </c>
      <c r="CJ54" s="55">
        <v>104.25107892079998</v>
      </c>
      <c r="CK54" s="55">
        <v>137.51799495700001</v>
      </c>
      <c r="CL54" s="55">
        <v>84.423763608800044</v>
      </c>
      <c r="CM54" s="161">
        <v>271.64475248119999</v>
      </c>
      <c r="CN54" s="55">
        <v>262.04265318140006</v>
      </c>
      <c r="CO54" s="577">
        <f t="shared" si="24"/>
        <v>246.21485301139998</v>
      </c>
      <c r="CP54" s="491">
        <f t="shared" si="25"/>
        <v>75.719996332400001</v>
      </c>
      <c r="CQ54" s="480">
        <f t="shared" si="26"/>
        <v>262.04265318140006</v>
      </c>
      <c r="CR54" s="487">
        <f t="shared" si="14"/>
        <v>246.06796866585955</v>
      </c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</row>
    <row r="55" spans="1:119" ht="20.100000000000001" customHeight="1" x14ac:dyDescent="0.25">
      <c r="A55" s="542"/>
      <c r="B55" s="469" t="s">
        <v>11</v>
      </c>
      <c r="C55" s="470" t="s">
        <v>12</v>
      </c>
      <c r="D55" s="485">
        <v>131.48325667539999</v>
      </c>
      <c r="E55" s="485">
        <v>104.51186887249999</v>
      </c>
      <c r="F55" s="485">
        <v>218.18679827009998</v>
      </c>
      <c r="G55" s="485">
        <v>181.93757174589999</v>
      </c>
      <c r="H55" s="485">
        <v>165.16377076069998</v>
      </c>
      <c r="I55" s="485">
        <v>95.616960696600003</v>
      </c>
      <c r="J55" s="485">
        <v>110.62603358509999</v>
      </c>
      <c r="K55" s="485">
        <v>65.502185279100004</v>
      </c>
      <c r="L55" s="485">
        <v>33.711037388099996</v>
      </c>
      <c r="M55" s="485">
        <v>33.099936574199994</v>
      </c>
      <c r="N55" s="485">
        <v>323.0249226663999</v>
      </c>
      <c r="O55" s="485">
        <v>92.637045440699993</v>
      </c>
      <c r="P55" s="487">
        <v>1555.5013879547998</v>
      </c>
      <c r="Q55" s="55">
        <v>39.618683440200002</v>
      </c>
      <c r="R55" s="55">
        <v>91.493837401800008</v>
      </c>
      <c r="S55" s="55">
        <v>189.57408587200004</v>
      </c>
      <c r="T55" s="55">
        <v>86.255620817699992</v>
      </c>
      <c r="U55" s="55">
        <v>119.13066044449998</v>
      </c>
      <c r="V55" s="55">
        <v>104.45241721199999</v>
      </c>
      <c r="W55" s="55">
        <v>70.287291851500001</v>
      </c>
      <c r="X55" s="55">
        <v>62.701266941699998</v>
      </c>
      <c r="Y55" s="55">
        <v>82.403019950900003</v>
      </c>
      <c r="Z55" s="511">
        <v>262.55769037059997</v>
      </c>
      <c r="AA55" s="511">
        <v>123.093057945</v>
      </c>
      <c r="AB55" s="511">
        <v>137.76310351699999</v>
      </c>
      <c r="AC55" s="487">
        <v>1369.3307357648998</v>
      </c>
      <c r="AD55" s="55">
        <v>100.39824001860002</v>
      </c>
      <c r="AE55" s="55">
        <v>108.23042395469999</v>
      </c>
      <c r="AF55" s="55">
        <v>90.644975914199989</v>
      </c>
      <c r="AG55" s="55">
        <v>64.164786937299993</v>
      </c>
      <c r="AH55" s="55">
        <v>102.2175759982</v>
      </c>
      <c r="AI55" s="55">
        <v>121.2649001103</v>
      </c>
      <c r="AJ55" s="55">
        <v>544.56783102560007</v>
      </c>
      <c r="AK55" s="55">
        <v>89.538989122499999</v>
      </c>
      <c r="AL55" s="55">
        <v>229.51234678380001</v>
      </c>
      <c r="AM55" s="244">
        <v>126.91947967529998</v>
      </c>
      <c r="AN55" s="244">
        <v>186.82503225910003</v>
      </c>
      <c r="AO55" s="244">
        <v>157.45421174000003</v>
      </c>
      <c r="AP55" s="513">
        <v>59.522335077799994</v>
      </c>
      <c r="AQ55" s="55">
        <v>245.52839318560001</v>
      </c>
      <c r="AR55" s="55">
        <v>226.18580663979998</v>
      </c>
      <c r="AS55" s="55">
        <v>155.66472826099996</v>
      </c>
      <c r="AT55" s="55">
        <v>284.34489528339992</v>
      </c>
      <c r="AU55" s="55">
        <v>81.708595708600015</v>
      </c>
      <c r="AV55" s="55">
        <v>125.92879801040002</v>
      </c>
      <c r="AW55" s="55">
        <v>157.37515058300002</v>
      </c>
      <c r="AX55" s="55">
        <v>47.896061409000012</v>
      </c>
      <c r="AY55" s="55">
        <v>140.19598309780002</v>
      </c>
      <c r="AZ55" s="55">
        <v>57.661876460999999</v>
      </c>
      <c r="BA55" s="55">
        <v>96.480842396399979</v>
      </c>
      <c r="BB55" s="490">
        <v>89.542208823200014</v>
      </c>
      <c r="BC55" s="55">
        <v>395.22043315440004</v>
      </c>
      <c r="BD55" s="55">
        <v>414.13818545680004</v>
      </c>
      <c r="BE55" s="55">
        <v>192.810955638</v>
      </c>
      <c r="BF55" s="55">
        <v>371.54784499840002</v>
      </c>
      <c r="BG55" s="55">
        <v>402.44798838719993</v>
      </c>
      <c r="BH55" s="55">
        <v>273.63631900640002</v>
      </c>
      <c r="BI55" s="55">
        <v>371.37056819239996</v>
      </c>
      <c r="BJ55" s="55">
        <v>398.43949364240001</v>
      </c>
      <c r="BK55" s="55">
        <v>173.64024934200003</v>
      </c>
      <c r="BL55" s="55">
        <v>219.32608460699998</v>
      </c>
      <c r="BM55" s="55">
        <v>149.807631792</v>
      </c>
      <c r="BN55" s="478">
        <f t="shared" si="20"/>
        <v>3451.9279630402002</v>
      </c>
      <c r="BO55" s="55">
        <v>246.21485301139998</v>
      </c>
      <c r="BP55" s="55">
        <v>129.60131314199998</v>
      </c>
      <c r="BQ55" s="55">
        <v>180.27358177080004</v>
      </c>
      <c r="BR55" s="55">
        <v>152.66454396200004</v>
      </c>
      <c r="BS55" s="55">
        <v>254.6784848902</v>
      </c>
      <c r="BT55" s="55">
        <v>219.17365506400003</v>
      </c>
      <c r="BU55" s="55">
        <v>198.86258942759997</v>
      </c>
      <c r="BV55" s="55">
        <v>184.83606336160003</v>
      </c>
      <c r="BW55" s="55">
        <v>218.62054650380006</v>
      </c>
      <c r="BX55" s="55">
        <v>217.72078794339998</v>
      </c>
      <c r="BY55" s="55">
        <v>174.99036743240009</v>
      </c>
      <c r="BZ55" s="55">
        <v>189.21403942139997</v>
      </c>
      <c r="CA55" s="478">
        <f t="shared" si="15"/>
        <v>2366.8508259306</v>
      </c>
      <c r="CB55" s="55">
        <v>75.719996332400001</v>
      </c>
      <c r="CC55" s="55">
        <v>214.2575916488</v>
      </c>
      <c r="CD55" s="55">
        <v>136.86613820599999</v>
      </c>
      <c r="CE55" s="55">
        <v>346.21909567979992</v>
      </c>
      <c r="CF55" s="55">
        <v>91.060549018599971</v>
      </c>
      <c r="CG55" s="55">
        <v>270.33006009800005</v>
      </c>
      <c r="CH55" s="55">
        <v>161.469754929</v>
      </c>
      <c r="CI55" s="55">
        <v>75.090127527799993</v>
      </c>
      <c r="CJ55" s="55">
        <v>104.25107892080001</v>
      </c>
      <c r="CK55" s="55">
        <v>137.51799495699998</v>
      </c>
      <c r="CL55" s="55">
        <v>84.423763608799987</v>
      </c>
      <c r="CM55" s="161">
        <v>271.6447524812001</v>
      </c>
      <c r="CN55" s="55">
        <v>262.0426531814</v>
      </c>
      <c r="CO55" s="577">
        <f t="shared" si="24"/>
        <v>246.21485301139998</v>
      </c>
      <c r="CP55" s="491">
        <f t="shared" si="25"/>
        <v>75.719996332400001</v>
      </c>
      <c r="CQ55" s="480">
        <f t="shared" si="26"/>
        <v>262.0426531814</v>
      </c>
      <c r="CR55" s="487">
        <f t="shared" si="14"/>
        <v>246.06796866585952</v>
      </c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</row>
    <row r="56" spans="1:119" ht="20.100000000000001" customHeight="1" x14ac:dyDescent="0.25">
      <c r="A56" s="542"/>
      <c r="B56" s="469" t="s">
        <v>13</v>
      </c>
      <c r="C56" s="470" t="s">
        <v>134</v>
      </c>
      <c r="D56" s="485">
        <v>802.34933353999998</v>
      </c>
      <c r="E56" s="485">
        <v>784.36957032999987</v>
      </c>
      <c r="F56" s="485">
        <v>761.32610211999997</v>
      </c>
      <c r="G56" s="485">
        <v>483.02352314000001</v>
      </c>
      <c r="H56" s="485">
        <v>474.49642513999999</v>
      </c>
      <c r="I56" s="485">
        <v>491.21135638999999</v>
      </c>
      <c r="J56" s="485">
        <v>390.75022324999998</v>
      </c>
      <c r="K56" s="485">
        <v>485.81740581999998</v>
      </c>
      <c r="L56" s="485">
        <v>480.93361743000003</v>
      </c>
      <c r="M56" s="485">
        <v>474.61843499000003</v>
      </c>
      <c r="N56" s="485">
        <v>438.22923594999997</v>
      </c>
      <c r="O56" s="485">
        <v>402.87007745</v>
      </c>
      <c r="P56" s="487">
        <v>6469.9953055500009</v>
      </c>
      <c r="Q56" s="55">
        <v>457.81121396999998</v>
      </c>
      <c r="R56" s="55">
        <v>401.99079103999998</v>
      </c>
      <c r="S56" s="55">
        <v>393.54330438</v>
      </c>
      <c r="T56" s="55">
        <v>455.25604681999999</v>
      </c>
      <c r="U56" s="55">
        <v>520.27648639999995</v>
      </c>
      <c r="V56" s="55">
        <v>584.66080892999992</v>
      </c>
      <c r="W56" s="55">
        <v>520.58750173999999</v>
      </c>
      <c r="X56" s="55">
        <v>668.72184572000003</v>
      </c>
      <c r="Y56" s="55">
        <v>667.31517425999994</v>
      </c>
      <c r="Z56" s="511">
        <v>698.97708231999991</v>
      </c>
      <c r="AA56" s="511">
        <v>701.49953447999997</v>
      </c>
      <c r="AB56" s="511">
        <v>673.66919366000013</v>
      </c>
      <c r="AC56" s="487">
        <v>6744.3089837199996</v>
      </c>
      <c r="AD56" s="55">
        <v>678.93862462000004</v>
      </c>
      <c r="AE56" s="55">
        <v>651.22064760000001</v>
      </c>
      <c r="AF56" s="55">
        <v>619.25934389999998</v>
      </c>
      <c r="AG56" s="55">
        <v>605.26503075999995</v>
      </c>
      <c r="AH56" s="55">
        <v>687.29257531999997</v>
      </c>
      <c r="AI56" s="55">
        <v>734.32022608</v>
      </c>
      <c r="AJ56" s="55">
        <v>693.85830068999996</v>
      </c>
      <c r="AK56" s="55">
        <v>741.25013663999994</v>
      </c>
      <c r="AL56" s="55">
        <v>834.50882715</v>
      </c>
      <c r="AM56" s="244">
        <v>967.63110486000005</v>
      </c>
      <c r="AN56" s="244">
        <v>908.83274887999994</v>
      </c>
      <c r="AO56" s="244">
        <v>873.67655913999999</v>
      </c>
      <c r="AP56" s="513">
        <v>941.48215056000004</v>
      </c>
      <c r="AQ56" s="55">
        <v>906.85896223999998</v>
      </c>
      <c r="AR56" s="55">
        <v>874.8803450800001</v>
      </c>
      <c r="AS56" s="55">
        <v>1.0571260000000001E-2</v>
      </c>
      <c r="AT56" s="55">
        <v>1736.3690646399998</v>
      </c>
      <c r="AU56" s="55">
        <v>1044.54299698</v>
      </c>
      <c r="AV56" s="55">
        <v>970.40496700000006</v>
      </c>
      <c r="AW56" s="55">
        <v>1166.98188222</v>
      </c>
      <c r="AX56" s="55">
        <v>0</v>
      </c>
      <c r="AY56" s="55">
        <v>2120.7621537200002</v>
      </c>
      <c r="AZ56" s="55">
        <v>1085.9770608400001</v>
      </c>
      <c r="BA56" s="55">
        <v>1262.8919263800001</v>
      </c>
      <c r="BB56" s="490">
        <v>1272.9065522599999</v>
      </c>
      <c r="BC56" s="55">
        <v>1288.6253093</v>
      </c>
      <c r="BD56" s="55">
        <v>1276.97366104</v>
      </c>
      <c r="BE56" s="55">
        <v>1236.75877696</v>
      </c>
      <c r="BF56" s="55">
        <v>1190.12519668</v>
      </c>
      <c r="BG56" s="55">
        <v>1348.05281016</v>
      </c>
      <c r="BH56" s="55">
        <v>1200.3792708600001</v>
      </c>
      <c r="BI56" s="55">
        <v>1455.66689926</v>
      </c>
      <c r="BJ56" s="55">
        <v>1348.1669262600001</v>
      </c>
      <c r="BK56" s="55">
        <v>1311.9327698400002</v>
      </c>
      <c r="BL56" s="55">
        <v>1329.3956613</v>
      </c>
      <c r="BM56" s="55">
        <v>1283.6059227599999</v>
      </c>
      <c r="BN56" s="478">
        <f t="shared" si="20"/>
        <v>15542.589756680003</v>
      </c>
      <c r="BO56" s="55">
        <v>1343.0899706000002</v>
      </c>
      <c r="BP56" s="55">
        <v>1212.1113800599999</v>
      </c>
      <c r="BQ56" s="55">
        <v>1265.1536340800001</v>
      </c>
      <c r="BR56" s="55">
        <v>1350.0667140800001</v>
      </c>
      <c r="BS56" s="55">
        <v>1252.9066613</v>
      </c>
      <c r="BT56" s="55">
        <v>1311.70841354</v>
      </c>
      <c r="BU56" s="55">
        <v>1316.46081574</v>
      </c>
      <c r="BV56" s="55">
        <v>1298.0618498400001</v>
      </c>
      <c r="BW56" s="55">
        <v>0</v>
      </c>
      <c r="BX56" s="55">
        <v>0</v>
      </c>
      <c r="BY56" s="55">
        <v>0</v>
      </c>
      <c r="BZ56" s="55">
        <v>0</v>
      </c>
      <c r="CA56" s="478">
        <f t="shared" si="15"/>
        <v>10349.55943924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55">
        <v>0</v>
      </c>
      <c r="CJ56" s="55">
        <v>0</v>
      </c>
      <c r="CK56" s="55">
        <v>0</v>
      </c>
      <c r="CL56" s="55">
        <v>0</v>
      </c>
      <c r="CM56" s="161">
        <v>0</v>
      </c>
      <c r="CN56" s="55">
        <v>0</v>
      </c>
      <c r="CO56" s="577">
        <f t="shared" si="24"/>
        <v>1343.0899706000002</v>
      </c>
      <c r="CP56" s="491">
        <f t="shared" si="25"/>
        <v>0</v>
      </c>
      <c r="CQ56" s="480">
        <f t="shared" si="26"/>
        <v>0</v>
      </c>
      <c r="CR56" s="487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</row>
    <row r="57" spans="1:119" ht="20.100000000000001" customHeight="1" x14ac:dyDescent="0.25">
      <c r="A57" s="542"/>
      <c r="B57" s="469" t="s">
        <v>14</v>
      </c>
      <c r="C57" s="470" t="s">
        <v>135</v>
      </c>
      <c r="D57" s="485">
        <v>0</v>
      </c>
      <c r="E57" s="485">
        <v>0</v>
      </c>
      <c r="F57" s="485">
        <v>0</v>
      </c>
      <c r="G57" s="485">
        <v>0</v>
      </c>
      <c r="H57" s="485">
        <v>0</v>
      </c>
      <c r="I57" s="485">
        <v>0</v>
      </c>
      <c r="J57" s="485">
        <v>0</v>
      </c>
      <c r="K57" s="485">
        <v>0</v>
      </c>
      <c r="L57" s="485">
        <v>0</v>
      </c>
      <c r="M57" s="485">
        <v>0</v>
      </c>
      <c r="N57" s="485">
        <v>0</v>
      </c>
      <c r="O57" s="485">
        <v>0</v>
      </c>
      <c r="P57" s="487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11">
        <v>0</v>
      </c>
      <c r="AA57" s="511">
        <v>0</v>
      </c>
      <c r="AB57" s="511">
        <v>0</v>
      </c>
      <c r="AC57" s="487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13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55">
        <v>0</v>
      </c>
      <c r="AY57" s="55">
        <v>0</v>
      </c>
      <c r="AZ57" s="55">
        <v>0</v>
      </c>
      <c r="BA57" s="55">
        <v>0</v>
      </c>
      <c r="BB57" s="490">
        <v>0</v>
      </c>
      <c r="BC57" s="55">
        <v>0</v>
      </c>
      <c r="BD57" s="55">
        <v>0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478">
        <f t="shared" si="20"/>
        <v>0</v>
      </c>
      <c r="BO57" s="55">
        <v>0</v>
      </c>
      <c r="BP57" s="55">
        <v>0</v>
      </c>
      <c r="BQ57" s="55">
        <v>0</v>
      </c>
      <c r="BR57" s="55">
        <v>0</v>
      </c>
      <c r="BS57" s="55">
        <v>0</v>
      </c>
      <c r="BT57" s="55">
        <v>0</v>
      </c>
      <c r="BU57" s="55">
        <v>0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478">
        <f t="shared" si="15"/>
        <v>0</v>
      </c>
      <c r="CB57" s="55">
        <v>0</v>
      </c>
      <c r="CC57" s="55">
        <v>0</v>
      </c>
      <c r="CD57" s="55">
        <v>0</v>
      </c>
      <c r="CE57" s="55">
        <v>0</v>
      </c>
      <c r="CF57" s="55">
        <v>0</v>
      </c>
      <c r="CG57" s="55">
        <v>0</v>
      </c>
      <c r="CH57" s="55">
        <v>0</v>
      </c>
      <c r="CI57" s="55">
        <v>0</v>
      </c>
      <c r="CJ57" s="55">
        <v>0</v>
      </c>
      <c r="CK57" s="55">
        <v>0</v>
      </c>
      <c r="CL57" s="55">
        <v>0</v>
      </c>
      <c r="CM57" s="161">
        <v>0</v>
      </c>
      <c r="CN57" s="55">
        <v>0</v>
      </c>
      <c r="CO57" s="577">
        <f t="shared" si="24"/>
        <v>0</v>
      </c>
      <c r="CP57" s="491">
        <f t="shared" si="25"/>
        <v>0</v>
      </c>
      <c r="CQ57" s="480">
        <f t="shared" si="26"/>
        <v>0</v>
      </c>
      <c r="CR57" s="487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</row>
    <row r="58" spans="1:119" ht="20.100000000000001" customHeight="1" x14ac:dyDescent="0.25">
      <c r="A58" s="542"/>
      <c r="B58" s="469" t="s">
        <v>15</v>
      </c>
      <c r="C58" s="470" t="s">
        <v>16</v>
      </c>
      <c r="D58" s="485">
        <v>0</v>
      </c>
      <c r="E58" s="485">
        <v>0</v>
      </c>
      <c r="F58" s="485">
        <v>98.000000002500002</v>
      </c>
      <c r="G58" s="485">
        <v>1.42885</v>
      </c>
      <c r="H58" s="485">
        <v>11.500500000000001</v>
      </c>
      <c r="I58" s="485">
        <v>0</v>
      </c>
      <c r="J58" s="485">
        <v>0</v>
      </c>
      <c r="K58" s="485">
        <v>0</v>
      </c>
      <c r="L58" s="485">
        <v>0</v>
      </c>
      <c r="M58" s="485">
        <v>4.8789999999999996</v>
      </c>
      <c r="N58" s="485">
        <v>0</v>
      </c>
      <c r="O58" s="485">
        <v>0</v>
      </c>
      <c r="P58" s="487">
        <v>115.80835000250001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11">
        <v>0</v>
      </c>
      <c r="AA58" s="511">
        <v>216.45599999999999</v>
      </c>
      <c r="AB58" s="511">
        <v>2984.2065000695002</v>
      </c>
      <c r="AC58" s="487">
        <v>3200.6625000695003</v>
      </c>
      <c r="AD58" s="55">
        <v>31.23</v>
      </c>
      <c r="AE58" s="55">
        <v>34.61</v>
      </c>
      <c r="AF58" s="55">
        <v>34.500069000000003</v>
      </c>
      <c r="AG58" s="55">
        <v>60.976500000000001</v>
      </c>
      <c r="AH58" s="55">
        <v>301.09300000000002</v>
      </c>
      <c r="AI58" s="55">
        <v>75.562399999999997</v>
      </c>
      <c r="AJ58" s="55">
        <v>643.0915</v>
      </c>
      <c r="AK58" s="55">
        <v>886.77959999999996</v>
      </c>
      <c r="AL58" s="55">
        <v>496.01400000000001</v>
      </c>
      <c r="AM58" s="244">
        <v>85.875</v>
      </c>
      <c r="AN58" s="244">
        <v>6.86</v>
      </c>
      <c r="AO58" s="244">
        <v>0</v>
      </c>
      <c r="AP58" s="513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90">
        <v>2.7440000000000002</v>
      </c>
      <c r="BC58" s="55">
        <v>6.5170000000000003</v>
      </c>
      <c r="BD58" s="55">
        <v>2.0579999999999998</v>
      </c>
      <c r="BE58" s="55">
        <v>3.43</v>
      </c>
      <c r="BF58" s="55">
        <v>0</v>
      </c>
      <c r="BG58" s="55">
        <v>3.43</v>
      </c>
      <c r="BH58" s="55">
        <v>3.43</v>
      </c>
      <c r="BI58" s="55">
        <v>0</v>
      </c>
      <c r="BJ58" s="55">
        <v>0</v>
      </c>
      <c r="BK58" s="55">
        <v>20.58</v>
      </c>
      <c r="BL58" s="55">
        <v>1.3908718600000002E-2</v>
      </c>
      <c r="BM58" s="55">
        <v>0</v>
      </c>
      <c r="BN58" s="478">
        <f t="shared" si="20"/>
        <v>42.2029087186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</v>
      </c>
      <c r="CA58" s="478">
        <f t="shared" si="15"/>
        <v>0</v>
      </c>
      <c r="CB58" s="55">
        <v>0</v>
      </c>
      <c r="CC58" s="55">
        <v>0</v>
      </c>
      <c r="CD58" s="55">
        <v>0</v>
      </c>
      <c r="CE58" s="55">
        <v>0</v>
      </c>
      <c r="CF58" s="55">
        <v>0</v>
      </c>
      <c r="CG58" s="55">
        <v>0</v>
      </c>
      <c r="CH58" s="55">
        <v>0</v>
      </c>
      <c r="CI58" s="55">
        <v>0</v>
      </c>
      <c r="CJ58" s="55">
        <v>0</v>
      </c>
      <c r="CK58" s="55">
        <v>0.34300000000000003</v>
      </c>
      <c r="CL58" s="55">
        <v>0</v>
      </c>
      <c r="CM58" s="161">
        <v>0</v>
      </c>
      <c r="CN58" s="55">
        <v>0</v>
      </c>
      <c r="CO58" s="577">
        <f t="shared" si="24"/>
        <v>0</v>
      </c>
      <c r="CP58" s="491">
        <f t="shared" si="25"/>
        <v>0</v>
      </c>
      <c r="CQ58" s="480">
        <f t="shared" si="26"/>
        <v>0</v>
      </c>
      <c r="CR58" s="487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</row>
    <row r="59" spans="1:119" ht="20.100000000000001" customHeight="1" x14ac:dyDescent="0.25">
      <c r="A59" s="542"/>
      <c r="B59" s="469" t="s">
        <v>19</v>
      </c>
      <c r="C59" s="470" t="s">
        <v>20</v>
      </c>
      <c r="D59" s="485">
        <v>837.72285072789987</v>
      </c>
      <c r="E59" s="485">
        <v>678.10867391310001</v>
      </c>
      <c r="F59" s="485">
        <v>924.06252347259988</v>
      </c>
      <c r="G59" s="485">
        <v>884.62928392209994</v>
      </c>
      <c r="H59" s="485">
        <v>879.33339881259985</v>
      </c>
      <c r="I59" s="485">
        <v>1027.4582229575001</v>
      </c>
      <c r="J59" s="485">
        <v>1008.9065518011998</v>
      </c>
      <c r="K59" s="485">
        <v>1080.9570192515998</v>
      </c>
      <c r="L59" s="485">
        <v>876.73797161830009</v>
      </c>
      <c r="M59" s="485">
        <v>980.42927458829979</v>
      </c>
      <c r="N59" s="485">
        <v>872.72284777650009</v>
      </c>
      <c r="O59" s="485">
        <v>890.94512265729986</v>
      </c>
      <c r="P59" s="487">
        <v>10942.013741499</v>
      </c>
      <c r="Q59" s="55">
        <v>854.66589948349986</v>
      </c>
      <c r="R59" s="55">
        <v>746.51504302830006</v>
      </c>
      <c r="S59" s="55">
        <v>844.05240119559994</v>
      </c>
      <c r="T59" s="55">
        <v>1010.5824901134001</v>
      </c>
      <c r="U59" s="55">
        <v>1009.0469731152999</v>
      </c>
      <c r="V59" s="55">
        <v>824.0410982889</v>
      </c>
      <c r="W59" s="55">
        <v>819.65652980619996</v>
      </c>
      <c r="X59" s="55">
        <v>744.64260069099998</v>
      </c>
      <c r="Y59" s="55">
        <v>727.86717743830013</v>
      </c>
      <c r="Z59" s="55">
        <v>843.68035507190018</v>
      </c>
      <c r="AA59" s="55">
        <v>868.66459941969993</v>
      </c>
      <c r="AB59" s="511">
        <v>1009.1367374535001</v>
      </c>
      <c r="AC59" s="487">
        <v>10302.5519051056</v>
      </c>
      <c r="AD59" s="55">
        <v>741.29915755579987</v>
      </c>
      <c r="AE59" s="55">
        <v>668.93213728160003</v>
      </c>
      <c r="AF59" s="55">
        <v>869.7348388869998</v>
      </c>
      <c r="AG59" s="55">
        <v>1013.3409158477998</v>
      </c>
      <c r="AH59" s="55">
        <v>1151.5738378807</v>
      </c>
      <c r="AI59" s="55">
        <v>932.76969050220009</v>
      </c>
      <c r="AJ59" s="55">
        <v>1028.0910491923999</v>
      </c>
      <c r="AK59" s="55">
        <v>1124.0587103486998</v>
      </c>
      <c r="AL59" s="55">
        <v>1206.1722785202001</v>
      </c>
      <c r="AM59" s="244">
        <v>1176.3821340543</v>
      </c>
      <c r="AN59" s="244">
        <v>1047.9296305604</v>
      </c>
      <c r="AO59" s="244">
        <v>1594.1624222650003</v>
      </c>
      <c r="AP59" s="513">
        <v>1052.7587098993999</v>
      </c>
      <c r="AQ59" s="55">
        <v>929.97727199999997</v>
      </c>
      <c r="AR59" s="55">
        <v>1241.2985850846001</v>
      </c>
      <c r="AS59" s="55">
        <v>1341.5507878724002</v>
      </c>
      <c r="AT59" s="55">
        <v>1645.3266398100002</v>
      </c>
      <c r="AU59" s="55">
        <v>1136.4116509116002</v>
      </c>
      <c r="AV59" s="55">
        <v>1223.2666126520003</v>
      </c>
      <c r="AW59" s="55">
        <v>1273.4459832149996</v>
      </c>
      <c r="AX59" s="55">
        <v>1115.3942199932007</v>
      </c>
      <c r="AY59" s="55">
        <v>1409.8216353997996</v>
      </c>
      <c r="AZ59" s="55">
        <v>1336.3465967740003</v>
      </c>
      <c r="BA59" s="55">
        <v>1262.1140471071999</v>
      </c>
      <c r="BB59" s="490">
        <v>1317.4435639049996</v>
      </c>
      <c r="BC59" s="55">
        <v>1024.6340017060004</v>
      </c>
      <c r="BD59" s="55">
        <v>1507.7102966688003</v>
      </c>
      <c r="BE59" s="55">
        <v>1637.3562301319994</v>
      </c>
      <c r="BF59" s="55">
        <v>1770.6470809467999</v>
      </c>
      <c r="BG59" s="55">
        <v>1943.3469824117994</v>
      </c>
      <c r="BH59" s="55">
        <v>1855.6926026450001</v>
      </c>
      <c r="BI59" s="55">
        <v>1917.0409457626001</v>
      </c>
      <c r="BJ59" s="55">
        <v>1982.7348345644004</v>
      </c>
      <c r="BK59" s="55">
        <v>1961.0072517812005</v>
      </c>
      <c r="BL59" s="55">
        <v>1749.1356176615984</v>
      </c>
      <c r="BM59" s="55">
        <v>1842.6059386993993</v>
      </c>
      <c r="BN59" s="478">
        <f t="shared" si="20"/>
        <v>20509.3553468846</v>
      </c>
      <c r="BO59" s="55">
        <v>1621.5225429157992</v>
      </c>
      <c r="BP59" s="55">
        <v>1728.0993539165997</v>
      </c>
      <c r="BQ59" s="55">
        <v>1633.1730229177999</v>
      </c>
      <c r="BR59" s="55">
        <v>1918.3380233807998</v>
      </c>
      <c r="BS59" s="55">
        <v>2120.4669013779994</v>
      </c>
      <c r="BT59" s="55">
        <v>1707.1714488108009</v>
      </c>
      <c r="BU59" s="55">
        <v>1837.9945731601983</v>
      </c>
      <c r="BV59" s="55">
        <v>1476.8680835789989</v>
      </c>
      <c r="BW59" s="55">
        <v>1394.7799346348004</v>
      </c>
      <c r="BX59" s="55">
        <v>1274.4890554760009</v>
      </c>
      <c r="BY59" s="55">
        <v>920.13978155960081</v>
      </c>
      <c r="BZ59" s="55">
        <v>1510.8208801139992</v>
      </c>
      <c r="CA59" s="478">
        <f t="shared" si="15"/>
        <v>19143.863601843394</v>
      </c>
      <c r="CB59" s="55">
        <v>1073.293038351801</v>
      </c>
      <c r="CC59" s="55">
        <v>864.55610791759977</v>
      </c>
      <c r="CD59" s="55">
        <v>1093.0509288859994</v>
      </c>
      <c r="CE59" s="55">
        <v>1553.4623518567996</v>
      </c>
      <c r="CF59" s="55">
        <v>1287.3466360327998</v>
      </c>
      <c r="CG59" s="55">
        <v>1156.3158260065998</v>
      </c>
      <c r="CH59" s="55">
        <v>888.52701065100075</v>
      </c>
      <c r="CI59" s="55">
        <v>1010.8112340354005</v>
      </c>
      <c r="CJ59" s="55">
        <v>1057.7267419306002</v>
      </c>
      <c r="CK59" s="55">
        <v>1508.909162479599</v>
      </c>
      <c r="CL59" s="55">
        <v>952.53944711660006</v>
      </c>
      <c r="CM59" s="161">
        <v>2361.9485531236032</v>
      </c>
      <c r="CN59" s="55">
        <v>1146.7572529951995</v>
      </c>
      <c r="CO59" s="577">
        <f t="shared" si="24"/>
        <v>1621.5225429157992</v>
      </c>
      <c r="CP59" s="491">
        <f t="shared" si="25"/>
        <v>1073.293038351801</v>
      </c>
      <c r="CQ59" s="480">
        <f t="shared" si="26"/>
        <v>1146.7572529951995</v>
      </c>
      <c r="CR59" s="487">
        <f t="shared" si="14"/>
        <v>6.8447490124610821</v>
      </c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</row>
    <row r="60" spans="1:119" ht="20.100000000000001" customHeight="1" x14ac:dyDescent="0.25">
      <c r="A60" s="542"/>
      <c r="B60" s="469" t="s">
        <v>26</v>
      </c>
      <c r="C60" s="470" t="s">
        <v>124</v>
      </c>
      <c r="D60" s="485">
        <v>0</v>
      </c>
      <c r="E60" s="485">
        <v>0</v>
      </c>
      <c r="F60" s="485">
        <v>0</v>
      </c>
      <c r="G60" s="485">
        <v>0</v>
      </c>
      <c r="H60" s="485">
        <v>0</v>
      </c>
      <c r="I60" s="485">
        <v>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87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11">
        <v>0</v>
      </c>
      <c r="AA60" s="511">
        <v>0</v>
      </c>
      <c r="AB60" s="511">
        <v>0</v>
      </c>
      <c r="AC60" s="487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13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490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0</v>
      </c>
      <c r="BN60" s="478">
        <f t="shared" si="20"/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55">
        <v>384.47717017920007</v>
      </c>
      <c r="BX60" s="55">
        <v>830.50591241660004</v>
      </c>
      <c r="BY60" s="55">
        <v>347.8339920226</v>
      </c>
      <c r="BZ60" s="55">
        <v>384.30822347119999</v>
      </c>
      <c r="CA60" s="478">
        <f t="shared" si="15"/>
        <v>1947.1252980896002</v>
      </c>
      <c r="CB60" s="55">
        <v>490.76149499580004</v>
      </c>
      <c r="CC60" s="55">
        <v>113.2515780354</v>
      </c>
      <c r="CD60" s="55">
        <v>20.591661999999999</v>
      </c>
      <c r="CE60" s="55">
        <v>19.208457356199997</v>
      </c>
      <c r="CF60" s="55">
        <v>13.720762214600001</v>
      </c>
      <c r="CG60" s="55">
        <v>0</v>
      </c>
      <c r="CH60" s="55">
        <v>41.178312427000002</v>
      </c>
      <c r="CI60" s="55">
        <v>205.88167227880004</v>
      </c>
      <c r="CJ60" s="55">
        <v>72.062108641599991</v>
      </c>
      <c r="CK60" s="55">
        <v>212.69466220799998</v>
      </c>
      <c r="CL60" s="55">
        <v>107.73038887520001</v>
      </c>
      <c r="CM60" s="161">
        <v>520.06152568580012</v>
      </c>
      <c r="CN60" s="55">
        <v>89.201365881600012</v>
      </c>
      <c r="CO60" s="577">
        <f t="shared" si="24"/>
        <v>0</v>
      </c>
      <c r="CP60" s="491">
        <f t="shared" si="25"/>
        <v>490.76149499580004</v>
      </c>
      <c r="CQ60" s="480">
        <f t="shared" si="26"/>
        <v>89.201365881600012</v>
      </c>
      <c r="CR60" s="487">
        <f t="shared" si="14"/>
        <v>-81.823886594370364</v>
      </c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</row>
    <row r="61" spans="1:119" ht="20.100000000000001" customHeight="1" x14ac:dyDescent="0.25">
      <c r="A61" s="542"/>
      <c r="B61" s="469" t="s">
        <v>150</v>
      </c>
      <c r="C61" s="470" t="s">
        <v>154</v>
      </c>
      <c r="D61" s="485">
        <v>0</v>
      </c>
      <c r="E61" s="485">
        <v>0</v>
      </c>
      <c r="F61" s="485">
        <v>0</v>
      </c>
      <c r="G61" s="485">
        <v>0</v>
      </c>
      <c r="H61" s="485">
        <v>0</v>
      </c>
      <c r="I61" s="485">
        <v>0</v>
      </c>
      <c r="J61" s="485">
        <v>0</v>
      </c>
      <c r="K61" s="485">
        <v>0</v>
      </c>
      <c r="L61" s="485">
        <v>0</v>
      </c>
      <c r="M61" s="485">
        <v>0</v>
      </c>
      <c r="N61" s="485">
        <v>0</v>
      </c>
      <c r="O61" s="485">
        <v>0</v>
      </c>
      <c r="P61" s="487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11">
        <v>0</v>
      </c>
      <c r="AC61" s="487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13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490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478">
        <f t="shared" si="20"/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44.427460669199995</v>
      </c>
      <c r="CA61" s="478">
        <f t="shared" si="15"/>
        <v>44.427460669199995</v>
      </c>
      <c r="CB61" s="55">
        <v>37.508755739000001</v>
      </c>
      <c r="CC61" s="55">
        <v>33.163423538000018</v>
      </c>
      <c r="CD61" s="55">
        <v>35.684219512200023</v>
      </c>
      <c r="CE61" s="55">
        <v>33.849168003000003</v>
      </c>
      <c r="CF61" s="55">
        <v>37.405046190400022</v>
      </c>
      <c r="CG61" s="55">
        <v>41.210279272400008</v>
      </c>
      <c r="CH61" s="55">
        <v>42.448449864800004</v>
      </c>
      <c r="CI61" s="55">
        <v>36.330736644999973</v>
      </c>
      <c r="CJ61" s="55">
        <v>39.758867775200017</v>
      </c>
      <c r="CK61" s="55">
        <v>38.954305160399997</v>
      </c>
      <c r="CL61" s="55">
        <v>40.556992691599994</v>
      </c>
      <c r="CM61" s="161">
        <v>44.085495911800017</v>
      </c>
      <c r="CN61" s="55">
        <v>36.583007656999975</v>
      </c>
      <c r="CO61" s="577">
        <f t="shared" si="24"/>
        <v>0</v>
      </c>
      <c r="CP61" s="491">
        <f t="shared" si="25"/>
        <v>37.508755739000001</v>
      </c>
      <c r="CQ61" s="480">
        <f t="shared" si="26"/>
        <v>36.583007656999975</v>
      </c>
      <c r="CR61" s="487">
        <f t="shared" si="14"/>
        <v>-2.46808528771717</v>
      </c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</row>
    <row r="62" spans="1:119" ht="20.100000000000001" customHeight="1" x14ac:dyDescent="0.25">
      <c r="A62" s="542"/>
      <c r="B62" s="469" t="s">
        <v>148</v>
      </c>
      <c r="C62" s="470" t="s">
        <v>153</v>
      </c>
      <c r="D62" s="485">
        <v>0</v>
      </c>
      <c r="E62" s="485">
        <v>0</v>
      </c>
      <c r="F62" s="485">
        <v>0</v>
      </c>
      <c r="G62" s="485">
        <v>0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7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11">
        <v>0</v>
      </c>
      <c r="AC62" s="487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13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490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478">
        <f t="shared" si="20"/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47.652183401199999</v>
      </c>
      <c r="CA62" s="478">
        <f t="shared" si="15"/>
        <v>47.652183401199999</v>
      </c>
      <c r="CB62" s="55">
        <v>39.429074647200004</v>
      </c>
      <c r="CC62" s="55">
        <v>34.890464896000005</v>
      </c>
      <c r="CD62" s="55">
        <v>36.869943072200009</v>
      </c>
      <c r="CE62" s="55">
        <v>35.081069241400009</v>
      </c>
      <c r="CF62" s="55">
        <v>38.263421114800011</v>
      </c>
      <c r="CG62" s="55">
        <v>42.000377097000012</v>
      </c>
      <c r="CH62" s="55">
        <v>43.049224723400023</v>
      </c>
      <c r="CI62" s="55">
        <v>36.896091334199994</v>
      </c>
      <c r="CJ62" s="55">
        <v>40.076500249799999</v>
      </c>
      <c r="CK62" s="55">
        <v>39.242013491800002</v>
      </c>
      <c r="CL62" s="55">
        <v>41.734452764199993</v>
      </c>
      <c r="CM62" s="161">
        <v>45.704705135600008</v>
      </c>
      <c r="CN62" s="55">
        <v>37.565698472400008</v>
      </c>
      <c r="CO62" s="577">
        <f t="shared" si="24"/>
        <v>0</v>
      </c>
      <c r="CP62" s="491">
        <f t="shared" si="25"/>
        <v>39.429074647200004</v>
      </c>
      <c r="CQ62" s="480">
        <f t="shared" si="26"/>
        <v>37.565698472400008</v>
      </c>
      <c r="CR62" s="487">
        <f t="shared" si="14"/>
        <v>-4.7258937509260583</v>
      </c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</row>
    <row r="63" spans="1:119" ht="20.100000000000001" customHeight="1" x14ac:dyDescent="0.25">
      <c r="A63" s="542"/>
      <c r="B63" s="469" t="s">
        <v>151</v>
      </c>
      <c r="C63" s="470" t="s">
        <v>155</v>
      </c>
      <c r="D63" s="485">
        <v>0</v>
      </c>
      <c r="E63" s="485">
        <v>0</v>
      </c>
      <c r="F63" s="485">
        <v>0</v>
      </c>
      <c r="G63" s="485">
        <v>0</v>
      </c>
      <c r="H63" s="485">
        <v>0</v>
      </c>
      <c r="I63" s="485">
        <v>0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7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11">
        <v>0</v>
      </c>
      <c r="AC63" s="487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478">
        <f t="shared" si="20"/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2.1037535246000005</v>
      </c>
      <c r="CA63" s="478">
        <f t="shared" si="15"/>
        <v>2.1037535246000005</v>
      </c>
      <c r="CB63" s="55">
        <v>1.8468966711999999</v>
      </c>
      <c r="CC63" s="55">
        <v>1.6883320243999997</v>
      </c>
      <c r="CD63" s="55">
        <v>1.083097617</v>
      </c>
      <c r="CE63" s="55">
        <v>1.1431950586000001</v>
      </c>
      <c r="CF63" s="55">
        <v>0.84053041800000006</v>
      </c>
      <c r="CG63" s="55">
        <v>0.73888552359999993</v>
      </c>
      <c r="CH63" s="55">
        <v>0.56784610399999991</v>
      </c>
      <c r="CI63" s="55">
        <v>0.55164641980000018</v>
      </c>
      <c r="CJ63" s="55">
        <v>0.31529726199999997</v>
      </c>
      <c r="CK63" s="55">
        <v>0.25894339100000008</v>
      </c>
      <c r="CL63" s="55">
        <v>0.90906524800000021</v>
      </c>
      <c r="CM63" s="161">
        <v>1.5037985046000002</v>
      </c>
      <c r="CN63" s="55">
        <v>0.98269081540000003</v>
      </c>
      <c r="CO63" s="577">
        <f t="shared" si="24"/>
        <v>0</v>
      </c>
      <c r="CP63" s="491">
        <f t="shared" si="25"/>
        <v>1.8468966711999999</v>
      </c>
      <c r="CQ63" s="480">
        <f t="shared" si="26"/>
        <v>0.98269081540000003</v>
      </c>
      <c r="CR63" s="487">
        <f t="shared" si="14"/>
        <v>-46.792322996526494</v>
      </c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</row>
    <row r="64" spans="1:119" ht="20.100000000000001" customHeight="1" x14ac:dyDescent="0.25">
      <c r="A64" s="542"/>
      <c r="B64" s="469" t="s">
        <v>123</v>
      </c>
      <c r="C64" s="470" t="s">
        <v>125</v>
      </c>
      <c r="D64" s="485">
        <v>0</v>
      </c>
      <c r="E64" s="485">
        <v>0</v>
      </c>
      <c r="F64" s="485">
        <v>0</v>
      </c>
      <c r="G64" s="485">
        <v>0</v>
      </c>
      <c r="H64" s="485">
        <v>0</v>
      </c>
      <c r="I64" s="485">
        <v>0</v>
      </c>
      <c r="J64" s="485">
        <v>0</v>
      </c>
      <c r="K64" s="485">
        <v>0</v>
      </c>
      <c r="L64" s="485">
        <v>0</v>
      </c>
      <c r="M64" s="485">
        <v>0</v>
      </c>
      <c r="N64" s="485">
        <v>0</v>
      </c>
      <c r="O64" s="485">
        <v>0</v>
      </c>
      <c r="P64" s="487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11">
        <v>0</v>
      </c>
      <c r="AA64" s="511">
        <v>0</v>
      </c>
      <c r="AB64" s="511">
        <v>0</v>
      </c>
      <c r="AC64" s="487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13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490">
        <v>0</v>
      </c>
      <c r="BC64" s="55">
        <v>0</v>
      </c>
      <c r="BD64" s="55">
        <v>0</v>
      </c>
      <c r="BE64" s="55">
        <v>0</v>
      </c>
      <c r="BF64" s="55">
        <v>0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 s="55">
        <v>0</v>
      </c>
      <c r="BN64" s="478">
        <f t="shared" si="20"/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1370.08953116</v>
      </c>
      <c r="BX64" s="55">
        <v>1383.5229683800001</v>
      </c>
      <c r="BY64" s="55">
        <v>1335.87414926</v>
      </c>
      <c r="BZ64" s="55">
        <v>1162.8147203399999</v>
      </c>
      <c r="CA64" s="478">
        <f t="shared" si="15"/>
        <v>5252.3013691399992</v>
      </c>
      <c r="CB64" s="55">
        <v>1181.6048365800002</v>
      </c>
      <c r="CC64" s="55">
        <v>1062.7091207599999</v>
      </c>
      <c r="CD64" s="55">
        <v>1131.2118048</v>
      </c>
      <c r="CE64" s="55">
        <v>991.32397448000006</v>
      </c>
      <c r="CF64" s="55">
        <v>928.47771716000011</v>
      </c>
      <c r="CG64" s="55">
        <v>1034.6995967</v>
      </c>
      <c r="CH64" s="55">
        <v>812.71387946000004</v>
      </c>
      <c r="CI64" s="55">
        <v>856.45989366000003</v>
      </c>
      <c r="CJ64" s="55">
        <v>814.92784842000003</v>
      </c>
      <c r="CK64" s="55">
        <v>773.4860670600001</v>
      </c>
      <c r="CL64" s="55">
        <v>768.95973616000003</v>
      </c>
      <c r="CM64" s="161">
        <v>740.25560966000012</v>
      </c>
      <c r="CN64" s="55">
        <v>665.69196470000009</v>
      </c>
      <c r="CO64" s="577">
        <f t="shared" si="24"/>
        <v>0</v>
      </c>
      <c r="CP64" s="491">
        <f t="shared" si="25"/>
        <v>1181.6048365800002</v>
      </c>
      <c r="CQ64" s="480">
        <f t="shared" si="26"/>
        <v>665.69196470000009</v>
      </c>
      <c r="CR64" s="487">
        <f t="shared" si="14"/>
        <v>-43.662048081424757</v>
      </c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</row>
    <row r="65" spans="1:119" ht="20.100000000000001" customHeight="1" x14ac:dyDescent="0.25">
      <c r="A65" s="542"/>
      <c r="B65" s="469" t="s">
        <v>179</v>
      </c>
      <c r="C65" s="470" t="s">
        <v>190</v>
      </c>
      <c r="D65" s="485">
        <v>0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11">
        <v>0</v>
      </c>
      <c r="AC65" s="487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13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90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8">
        <f t="shared" si="20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8">
        <f t="shared" si="15"/>
        <v>0</v>
      </c>
      <c r="CB65" s="55">
        <v>0</v>
      </c>
      <c r="CC65" s="55">
        <v>0</v>
      </c>
      <c r="CD65" s="55">
        <v>6.1314680000000002E-4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61">
        <v>0</v>
      </c>
      <c r="CN65" s="55">
        <v>0</v>
      </c>
      <c r="CO65" s="577">
        <f t="shared" si="24"/>
        <v>0</v>
      </c>
      <c r="CP65" s="491">
        <f t="shared" si="25"/>
        <v>0</v>
      </c>
      <c r="CQ65" s="480">
        <f t="shared" si="26"/>
        <v>0</v>
      </c>
      <c r="CR65" s="487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</row>
    <row r="66" spans="1:119" ht="20.100000000000001" customHeight="1" x14ac:dyDescent="0.25">
      <c r="A66" s="542"/>
      <c r="B66" s="469" t="s">
        <v>17</v>
      </c>
      <c r="C66" s="470" t="s">
        <v>18</v>
      </c>
      <c r="D66" s="485">
        <v>837.6832679585001</v>
      </c>
      <c r="E66" s="485">
        <v>678.10867391309989</v>
      </c>
      <c r="F66" s="485">
        <v>923.48887630219997</v>
      </c>
      <c r="G66" s="485">
        <v>884.56939078180017</v>
      </c>
      <c r="H66" s="485">
        <v>875.50482137509994</v>
      </c>
      <c r="I66" s="485">
        <v>1027.4582229575001</v>
      </c>
      <c r="J66" s="485">
        <v>1001.9859068590997</v>
      </c>
      <c r="K66" s="485">
        <v>1080.9570192516001</v>
      </c>
      <c r="L66" s="485">
        <v>876.73797161829987</v>
      </c>
      <c r="M66" s="485">
        <v>1008.4569294380999</v>
      </c>
      <c r="N66" s="485">
        <v>872.7228477765002</v>
      </c>
      <c r="O66" s="485">
        <v>881.70555125729993</v>
      </c>
      <c r="P66" s="487">
        <v>10949.3794794891</v>
      </c>
      <c r="Q66" s="55">
        <v>854.6658994835002</v>
      </c>
      <c r="R66" s="55">
        <v>746.51504302830006</v>
      </c>
      <c r="S66" s="55">
        <v>844.05240119559994</v>
      </c>
      <c r="T66" s="55">
        <v>1010.5824901133998</v>
      </c>
      <c r="U66" s="55">
        <v>1009.0431877083</v>
      </c>
      <c r="V66" s="55">
        <v>824.04109828889989</v>
      </c>
      <c r="W66" s="55">
        <v>819.64692514619992</v>
      </c>
      <c r="X66" s="55">
        <v>744.64260069099987</v>
      </c>
      <c r="Y66" s="55">
        <v>727.86717743830013</v>
      </c>
      <c r="Z66" s="511">
        <v>843.68035507189984</v>
      </c>
      <c r="AA66" s="511">
        <v>868.62310303679988</v>
      </c>
      <c r="AB66" s="511">
        <v>1009.1367374535001</v>
      </c>
      <c r="AC66" s="487">
        <v>10302.4970186557</v>
      </c>
      <c r="AD66" s="55">
        <v>741.29915755579998</v>
      </c>
      <c r="AE66" s="55">
        <v>668.93213728159992</v>
      </c>
      <c r="AF66" s="55">
        <v>869.73483888700002</v>
      </c>
      <c r="AG66" s="55">
        <v>1056.5763230160001</v>
      </c>
      <c r="AH66" s="55">
        <v>1151.5738378807002</v>
      </c>
      <c r="AI66" s="55">
        <v>932.73783362539996</v>
      </c>
      <c r="AJ66" s="55">
        <v>1028.0910491924001</v>
      </c>
      <c r="AK66" s="55">
        <v>1124.0587103487001</v>
      </c>
      <c r="AL66" s="55">
        <v>1203.9886637907002</v>
      </c>
      <c r="AM66" s="55">
        <v>1349.9985790893002</v>
      </c>
      <c r="AN66" s="55">
        <v>1047.5234343882</v>
      </c>
      <c r="AO66" s="55">
        <v>1566.9513561058002</v>
      </c>
      <c r="AP66" s="490">
        <v>1045.0126084328001</v>
      </c>
      <c r="AQ66" s="244">
        <v>929.97727200000008</v>
      </c>
      <c r="AR66" s="244">
        <v>1227.5785850846</v>
      </c>
      <c r="AS66" s="244">
        <v>1341.5507878724</v>
      </c>
      <c r="AT66" s="244">
        <v>1645.3266398100002</v>
      </c>
      <c r="AU66" s="244">
        <v>1136.4116509116002</v>
      </c>
      <c r="AV66" s="55">
        <v>1216.8345524859999</v>
      </c>
      <c r="AW66" s="55">
        <v>1273.4459832150012</v>
      </c>
      <c r="AX66" s="55">
        <v>1115.3942199931998</v>
      </c>
      <c r="AY66" s="55">
        <v>1402.9616353997999</v>
      </c>
      <c r="AZ66" s="55">
        <v>1347.9143622574002</v>
      </c>
      <c r="BA66" s="55">
        <v>1262.0963948866004</v>
      </c>
      <c r="BB66" s="490">
        <v>1347.4739877816003</v>
      </c>
      <c r="BC66" s="55">
        <v>1024.4314374994005</v>
      </c>
      <c r="BD66" s="55">
        <v>1507.6629626687998</v>
      </c>
      <c r="BE66" s="55">
        <v>1637.3562301320003</v>
      </c>
      <c r="BF66" s="55">
        <v>1770.6470809467999</v>
      </c>
      <c r="BG66" s="55">
        <v>1943.3469824117988</v>
      </c>
      <c r="BH66" s="55">
        <v>1855.6926026450008</v>
      </c>
      <c r="BI66" s="55">
        <v>1917.0409457625997</v>
      </c>
      <c r="BJ66" s="55">
        <v>1982.7348345644011</v>
      </c>
      <c r="BK66" s="55">
        <v>1961.0072517812</v>
      </c>
      <c r="BL66" s="55">
        <v>1749.1270888979996</v>
      </c>
      <c r="BM66" s="55">
        <v>1842.6059386994004</v>
      </c>
      <c r="BN66" s="478">
        <f t="shared" si="20"/>
        <v>20539.127343791002</v>
      </c>
      <c r="BO66" s="55">
        <v>1621.5225429158006</v>
      </c>
      <c r="BP66" s="55">
        <v>1728.0993539166004</v>
      </c>
      <c r="BQ66" s="55">
        <v>1633.1730229178006</v>
      </c>
      <c r="BR66" s="55">
        <v>1918.3380233807995</v>
      </c>
      <c r="BS66" s="55">
        <v>2119.8464459340007</v>
      </c>
      <c r="BT66" s="55">
        <v>1707.1714488108003</v>
      </c>
      <c r="BU66" s="55">
        <v>1833.4884928429999</v>
      </c>
      <c r="BV66" s="55">
        <v>1476.8680835789992</v>
      </c>
      <c r="BW66" s="55">
        <v>1394.7813066347996</v>
      </c>
      <c r="BX66" s="55">
        <v>1274.4890554760009</v>
      </c>
      <c r="BY66" s="55">
        <v>920.13978155960012</v>
      </c>
      <c r="BZ66" s="55">
        <v>1510.8208801140004</v>
      </c>
      <c r="CA66" s="478">
        <f t="shared" si="15"/>
        <v>19138.7384380822</v>
      </c>
      <c r="CB66" s="55">
        <v>1073.2930383517994</v>
      </c>
      <c r="CC66" s="55">
        <v>864.55610791760034</v>
      </c>
      <c r="CD66" s="55">
        <v>1093.0509288860001</v>
      </c>
      <c r="CE66" s="55">
        <v>1553.4623518567998</v>
      </c>
      <c r="CF66" s="55">
        <v>1287.3466360328</v>
      </c>
      <c r="CG66" s="55">
        <v>1156.3158260065998</v>
      </c>
      <c r="CH66" s="55">
        <v>888.52701065099893</v>
      </c>
      <c r="CI66" s="55">
        <v>1010.8112340354004</v>
      </c>
      <c r="CJ66" s="55">
        <v>1057.7267419305995</v>
      </c>
      <c r="CK66" s="55">
        <v>1508.9091624796004</v>
      </c>
      <c r="CL66" s="55">
        <v>952.53944711660006</v>
      </c>
      <c r="CM66" s="161">
        <v>2361.9485531235996</v>
      </c>
      <c r="CN66" s="55">
        <v>1146.7572529951999</v>
      </c>
      <c r="CO66" s="577">
        <f t="shared" si="24"/>
        <v>1621.5225429158006</v>
      </c>
      <c r="CP66" s="491">
        <f t="shared" si="25"/>
        <v>1073.2930383517994</v>
      </c>
      <c r="CQ66" s="480">
        <f t="shared" si="26"/>
        <v>1146.7572529951999</v>
      </c>
      <c r="CR66" s="487">
        <f t="shared" si="14"/>
        <v>6.844749012461282</v>
      </c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</row>
    <row r="67" spans="1:119" ht="20.100000000000001" customHeight="1" x14ac:dyDescent="0.25">
      <c r="A67" s="542"/>
      <c r="B67" s="469" t="s">
        <v>164</v>
      </c>
      <c r="C67" s="470" t="s">
        <v>165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20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478">
        <f t="shared" si="15"/>
        <v>0</v>
      </c>
      <c r="CB67" s="55">
        <v>2.3628858400000001E-2</v>
      </c>
      <c r="CC67" s="55">
        <v>2.5936356600000005E-2</v>
      </c>
      <c r="CD67" s="55">
        <v>2.52109116E-2</v>
      </c>
      <c r="CE67" s="55">
        <v>2.4553517800000001E-2</v>
      </c>
      <c r="CF67" s="55">
        <v>2.3628858400000001E-2</v>
      </c>
      <c r="CG67" s="55">
        <v>2.6539007600000001E-2</v>
      </c>
      <c r="CH67" s="55">
        <v>8.6457266000000005E-3</v>
      </c>
      <c r="CI67" s="55">
        <v>4.99964346E-2</v>
      </c>
      <c r="CJ67" s="55">
        <v>2.4939667200000005E-2</v>
      </c>
      <c r="CK67" s="55">
        <v>0</v>
      </c>
      <c r="CL67" s="55">
        <v>5.2158226400000007E-2</v>
      </c>
      <c r="CM67" s="161">
        <v>2.5772334000000001E-2</v>
      </c>
      <c r="CN67" s="55">
        <v>2.5378089800000003E-2</v>
      </c>
      <c r="CO67" s="577">
        <f t="shared" si="24"/>
        <v>0</v>
      </c>
      <c r="CP67" s="491">
        <f t="shared" si="25"/>
        <v>2.3628858400000001E-2</v>
      </c>
      <c r="CQ67" s="480">
        <f t="shared" si="26"/>
        <v>2.5378089800000003E-2</v>
      </c>
      <c r="CR67" s="487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</row>
    <row r="68" spans="1:119" ht="20.100000000000001" customHeight="1" x14ac:dyDescent="0.25">
      <c r="A68" s="542"/>
      <c r="B68" s="469" t="s">
        <v>28</v>
      </c>
      <c r="C68" s="470" t="s">
        <v>29</v>
      </c>
      <c r="D68" s="514">
        <v>0</v>
      </c>
      <c r="E68" s="485">
        <v>95.097055920299994</v>
      </c>
      <c r="F68" s="485">
        <v>0</v>
      </c>
      <c r="G68" s="485">
        <v>9.8444630591000006</v>
      </c>
      <c r="H68" s="485">
        <v>6.9699999999999993E-6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104.9415259494</v>
      </c>
      <c r="Q68" s="55">
        <v>0</v>
      </c>
      <c r="R68" s="55">
        <v>0</v>
      </c>
      <c r="S68" s="55">
        <v>0</v>
      </c>
      <c r="T68" s="55">
        <v>0</v>
      </c>
      <c r="U68" s="55">
        <v>4.3768784120000008</v>
      </c>
      <c r="V68" s="55">
        <v>90.7131947532</v>
      </c>
      <c r="W68" s="55">
        <v>0</v>
      </c>
      <c r="X68" s="55">
        <v>0</v>
      </c>
      <c r="Y68" s="55">
        <v>0</v>
      </c>
      <c r="Z68" s="511">
        <v>0</v>
      </c>
      <c r="AA68" s="511">
        <v>0</v>
      </c>
      <c r="AB68" s="511">
        <v>27.7679038966</v>
      </c>
      <c r="AC68" s="487">
        <v>122.8579770618</v>
      </c>
      <c r="AD68" s="55">
        <v>34.749399266999994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490">
        <v>0</v>
      </c>
      <c r="AQ68" s="55">
        <v>0</v>
      </c>
      <c r="AR68" s="55">
        <v>0</v>
      </c>
      <c r="AS68" s="55">
        <v>12.840397423000001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20"/>
        <v>0</v>
      </c>
      <c r="BO68" s="55">
        <v>0</v>
      </c>
      <c r="BP68" s="55">
        <v>0</v>
      </c>
      <c r="BQ68" s="55">
        <v>0</v>
      </c>
      <c r="BR68" s="55">
        <v>0.25997740000000003</v>
      </c>
      <c r="BS68" s="55">
        <v>0</v>
      </c>
      <c r="BT68" s="55">
        <v>0</v>
      </c>
      <c r="BU68" s="55">
        <v>5.4880000000000004</v>
      </c>
      <c r="BV68" s="55">
        <v>397.06000000000006</v>
      </c>
      <c r="BW68" s="55">
        <v>82.32</v>
      </c>
      <c r="BX68" s="55">
        <v>0</v>
      </c>
      <c r="BY68" s="55">
        <v>8.9515628752000005</v>
      </c>
      <c r="BZ68" s="55">
        <v>0</v>
      </c>
      <c r="CA68" s="478">
        <f t="shared" si="15"/>
        <v>494.07954027520009</v>
      </c>
      <c r="CB68" s="55">
        <v>0</v>
      </c>
      <c r="CC68" s="55">
        <v>0</v>
      </c>
      <c r="CD68" s="55">
        <v>0</v>
      </c>
      <c r="CE68" s="55">
        <v>0</v>
      </c>
      <c r="CF68" s="55">
        <v>0</v>
      </c>
      <c r="CG68" s="55">
        <v>7.5540701039999991</v>
      </c>
      <c r="CH68" s="55">
        <v>15.792567896</v>
      </c>
      <c r="CI68" s="55">
        <v>19.571908456799999</v>
      </c>
      <c r="CJ68" s="55">
        <v>11.2624307936</v>
      </c>
      <c r="CK68" s="55">
        <v>18.129725923399999</v>
      </c>
      <c r="CL68" s="55">
        <v>16.206882535199998</v>
      </c>
      <c r="CM68" s="161">
        <v>15.108140550999998</v>
      </c>
      <c r="CN68" s="55">
        <v>15.451402397199999</v>
      </c>
      <c r="CO68" s="577">
        <f t="shared" si="24"/>
        <v>0</v>
      </c>
      <c r="CP68" s="491">
        <f t="shared" si="25"/>
        <v>0</v>
      </c>
      <c r="CQ68" s="480">
        <f t="shared" si="26"/>
        <v>15.451402397199999</v>
      </c>
      <c r="CR68" s="487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</row>
    <row r="69" spans="1:119" ht="20.100000000000001" customHeight="1" x14ac:dyDescent="0.25">
      <c r="A69" s="542"/>
      <c r="B69" s="469" t="s">
        <v>30</v>
      </c>
      <c r="C69" s="470" t="s">
        <v>31</v>
      </c>
      <c r="D69" s="485">
        <v>0</v>
      </c>
      <c r="E69" s="485">
        <v>3.2024263722999997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3.2024263722999997</v>
      </c>
      <c r="Q69" s="55">
        <v>0</v>
      </c>
      <c r="R69" s="55">
        <v>0</v>
      </c>
      <c r="S69" s="55">
        <v>0</v>
      </c>
      <c r="T69" s="55">
        <v>0</v>
      </c>
      <c r="U69" s="55">
        <v>4.3768784120000008</v>
      </c>
      <c r="V69" s="55">
        <v>0</v>
      </c>
      <c r="W69" s="55">
        <v>0</v>
      </c>
      <c r="X69" s="55">
        <v>0</v>
      </c>
      <c r="Y69" s="55">
        <v>0</v>
      </c>
      <c r="Z69" s="511">
        <v>0</v>
      </c>
      <c r="AA69" s="511">
        <v>0</v>
      </c>
      <c r="AB69" s="511">
        <v>0</v>
      </c>
      <c r="AC69" s="487">
        <v>4.3768784120000008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490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20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478">
        <f t="shared" si="15"/>
        <v>0</v>
      </c>
      <c r="CB69" s="55">
        <v>0</v>
      </c>
      <c r="CC69" s="55">
        <v>0</v>
      </c>
      <c r="CD69" s="55">
        <v>0</v>
      </c>
      <c r="CE69" s="55">
        <v>0</v>
      </c>
      <c r="CF69" s="55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161">
        <v>0</v>
      </c>
      <c r="CN69" s="55">
        <v>0</v>
      </c>
      <c r="CO69" s="577">
        <f t="shared" si="24"/>
        <v>0</v>
      </c>
      <c r="CP69" s="491">
        <f t="shared" si="25"/>
        <v>0</v>
      </c>
      <c r="CQ69" s="480">
        <f t="shared" si="26"/>
        <v>0</v>
      </c>
      <c r="CR69" s="487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</row>
    <row r="70" spans="1:119" ht="20.100000000000001" customHeight="1" x14ac:dyDescent="0.25">
      <c r="A70" s="542"/>
      <c r="B70" s="469" t="s">
        <v>136</v>
      </c>
      <c r="C70" s="470" t="s">
        <v>137</v>
      </c>
      <c r="D70" s="485">
        <v>0</v>
      </c>
      <c r="E70" s="485">
        <v>91.880010670000004</v>
      </c>
      <c r="F70" s="485">
        <v>0</v>
      </c>
      <c r="G70" s="485">
        <v>9.8416609099999999</v>
      </c>
      <c r="H70" s="485">
        <v>6.9699999999999993E-6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101.72167855000001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90.61</v>
      </c>
      <c r="W70" s="55">
        <v>0</v>
      </c>
      <c r="X70" s="55">
        <v>0</v>
      </c>
      <c r="Y70" s="55">
        <v>0</v>
      </c>
      <c r="Z70" s="511">
        <v>0</v>
      </c>
      <c r="AA70" s="511">
        <v>0</v>
      </c>
      <c r="AB70" s="511">
        <v>62.46</v>
      </c>
      <c r="AC70" s="487">
        <v>153.07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490">
        <v>0</v>
      </c>
      <c r="AQ70" s="55">
        <v>0</v>
      </c>
      <c r="AR70" s="55">
        <v>0</v>
      </c>
      <c r="AS70" s="55">
        <v>12.840397423000001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20"/>
        <v>0</v>
      </c>
      <c r="BO70" s="55">
        <v>0</v>
      </c>
      <c r="BP70" s="55">
        <v>0</v>
      </c>
      <c r="BQ70" s="55">
        <v>0</v>
      </c>
      <c r="BR70" s="55">
        <v>0.25997740000000003</v>
      </c>
      <c r="BS70" s="55">
        <v>0</v>
      </c>
      <c r="BT70" s="55">
        <v>0</v>
      </c>
      <c r="BU70" s="55">
        <v>5.4880000000000004</v>
      </c>
      <c r="BV70" s="55">
        <v>397.06000000000006</v>
      </c>
      <c r="BW70" s="55">
        <v>82.32</v>
      </c>
      <c r="BX70" s="55">
        <v>0</v>
      </c>
      <c r="BY70" s="55">
        <v>9.0006000000000004</v>
      </c>
      <c r="BZ70" s="55">
        <v>0</v>
      </c>
      <c r="CA70" s="478">
        <f t="shared" si="15"/>
        <v>494.1285774000001</v>
      </c>
      <c r="CB70" s="55">
        <v>0</v>
      </c>
      <c r="CC70" s="55">
        <v>0</v>
      </c>
      <c r="CD70" s="55">
        <v>0</v>
      </c>
      <c r="CE70" s="55">
        <v>0</v>
      </c>
      <c r="CF70" s="55">
        <v>0</v>
      </c>
      <c r="CG70" s="55">
        <v>11.319000000000001</v>
      </c>
      <c r="CH70" s="55">
        <v>14.749000000000001</v>
      </c>
      <c r="CI70" s="55">
        <v>19.207999999999998</v>
      </c>
      <c r="CJ70" s="55">
        <v>13.72</v>
      </c>
      <c r="CK70" s="55">
        <v>17.218599999999999</v>
      </c>
      <c r="CL70" s="55">
        <v>15.9838</v>
      </c>
      <c r="CM70" s="161">
        <v>15.778</v>
      </c>
      <c r="CN70" s="55">
        <v>13.514200000000001</v>
      </c>
      <c r="CO70" s="577">
        <f t="shared" si="24"/>
        <v>0</v>
      </c>
      <c r="CP70" s="491">
        <f t="shared" si="25"/>
        <v>0</v>
      </c>
      <c r="CQ70" s="480">
        <f t="shared" si="26"/>
        <v>13.514200000000001</v>
      </c>
      <c r="CR70" s="487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</row>
    <row r="71" spans="1:119" ht="20.100000000000001" customHeight="1" x14ac:dyDescent="0.25">
      <c r="A71" s="542"/>
      <c r="B71" s="469" t="s">
        <v>32</v>
      </c>
      <c r="C71" s="470" t="s">
        <v>133</v>
      </c>
      <c r="D71" s="485">
        <v>387.0834676752001</v>
      </c>
      <c r="E71" s="485">
        <v>397.64037904229997</v>
      </c>
      <c r="F71" s="485">
        <v>424.86484245710005</v>
      </c>
      <c r="G71" s="485">
        <v>446.42577242989995</v>
      </c>
      <c r="H71" s="485">
        <v>463.01821980019997</v>
      </c>
      <c r="I71" s="485">
        <v>383.61861578449998</v>
      </c>
      <c r="J71" s="485">
        <v>221.67964223839999</v>
      </c>
      <c r="K71" s="485">
        <v>305.39734777129996</v>
      </c>
      <c r="L71" s="485">
        <v>261.10252485679996</v>
      </c>
      <c r="M71" s="485">
        <v>347.72753232499997</v>
      </c>
      <c r="N71" s="485">
        <v>431.41873324799997</v>
      </c>
      <c r="O71" s="485">
        <v>416.67534205280003</v>
      </c>
      <c r="P71" s="487">
        <v>4486.6524196814999</v>
      </c>
      <c r="Q71" s="55">
        <v>248.58112108070003</v>
      </c>
      <c r="R71" s="55">
        <v>377.51369691629998</v>
      </c>
      <c r="S71" s="55">
        <v>440.40206375000002</v>
      </c>
      <c r="T71" s="55">
        <v>458.53068406510005</v>
      </c>
      <c r="U71" s="55">
        <v>460.00997177309995</v>
      </c>
      <c r="V71" s="55">
        <v>449.53784975900004</v>
      </c>
      <c r="W71" s="55">
        <v>323.59931541769998</v>
      </c>
      <c r="X71" s="55">
        <v>325.01565140999998</v>
      </c>
      <c r="Y71" s="55">
        <v>395.92310695730009</v>
      </c>
      <c r="Z71" s="55">
        <v>397.09908326629994</v>
      </c>
      <c r="AA71" s="55">
        <v>374.7568979106</v>
      </c>
      <c r="AB71" s="511">
        <v>569.36267363790012</v>
      </c>
      <c r="AC71" s="487">
        <v>4820.3321159440011</v>
      </c>
      <c r="AD71" s="55">
        <v>276.13614163599999</v>
      </c>
      <c r="AE71" s="55">
        <v>331.364992723</v>
      </c>
      <c r="AF71" s="55">
        <v>402.12968218620006</v>
      </c>
      <c r="AG71" s="55">
        <v>330.9728485741</v>
      </c>
      <c r="AH71" s="55">
        <v>350.51538188419994</v>
      </c>
      <c r="AI71" s="55">
        <v>410.00332139120007</v>
      </c>
      <c r="AJ71" s="55">
        <v>370.93031396179998</v>
      </c>
      <c r="AK71" s="55">
        <v>221.40268819110003</v>
      </c>
      <c r="AL71" s="55">
        <v>217.02928067850002</v>
      </c>
      <c r="AM71" s="244">
        <v>209.12240490630001</v>
      </c>
      <c r="AN71" s="244">
        <v>257.95148652519998</v>
      </c>
      <c r="AO71" s="244">
        <v>291.99673760600001</v>
      </c>
      <c r="AP71" s="513">
        <v>288.63145614940004</v>
      </c>
      <c r="AQ71" s="55">
        <v>322.61326876940001</v>
      </c>
      <c r="AR71" s="55">
        <v>442.81619943539994</v>
      </c>
      <c r="AS71" s="55">
        <v>683.90277150160011</v>
      </c>
      <c r="AT71" s="55">
        <v>859.06133517679996</v>
      </c>
      <c r="AU71" s="55">
        <v>887.46565710740003</v>
      </c>
      <c r="AV71" s="55">
        <v>677.10876483880008</v>
      </c>
      <c r="AW71" s="55">
        <v>543.95914578320003</v>
      </c>
      <c r="AX71" s="55">
        <v>685.2261150308002</v>
      </c>
      <c r="AY71" s="55">
        <v>526.04634952380036</v>
      </c>
      <c r="AZ71" s="55">
        <v>495.66687787120014</v>
      </c>
      <c r="BA71" s="55">
        <v>455.04209568860006</v>
      </c>
      <c r="BB71" s="490">
        <v>576.70923037979992</v>
      </c>
      <c r="BC71" s="55">
        <v>541.38499855999999</v>
      </c>
      <c r="BD71" s="55">
        <v>616.97936263599991</v>
      </c>
      <c r="BE71" s="55">
        <v>547.53806623040009</v>
      </c>
      <c r="BF71" s="55">
        <v>719.70001273800028</v>
      </c>
      <c r="BG71" s="55">
        <v>1864.7154478665989</v>
      </c>
      <c r="BH71" s="55">
        <v>585.2447171913999</v>
      </c>
      <c r="BI71" s="55">
        <v>1374.665408272801</v>
      </c>
      <c r="BJ71" s="55">
        <v>899.47437474719982</v>
      </c>
      <c r="BK71" s="55">
        <v>759.25290777840041</v>
      </c>
      <c r="BL71" s="55">
        <v>851.89884738700027</v>
      </c>
      <c r="BM71" s="55">
        <v>1018.5925036350001</v>
      </c>
      <c r="BN71" s="478">
        <f t="shared" si="20"/>
        <v>10356.1558774226</v>
      </c>
      <c r="BO71" s="55">
        <v>440.96850789600035</v>
      </c>
      <c r="BP71" s="55">
        <v>346.74318836080005</v>
      </c>
      <c r="BQ71" s="55">
        <v>625.82912621599996</v>
      </c>
      <c r="BR71" s="55">
        <v>757.63081262119954</v>
      </c>
      <c r="BS71" s="55">
        <v>1159.6411452877994</v>
      </c>
      <c r="BT71" s="55">
        <v>1012.9053369119998</v>
      </c>
      <c r="BU71" s="55">
        <v>761.05482631080031</v>
      </c>
      <c r="BV71" s="55">
        <v>1026.4264037720004</v>
      </c>
      <c r="BW71" s="55">
        <v>812.25927137599979</v>
      </c>
      <c r="BX71" s="55">
        <v>628.96280371399996</v>
      </c>
      <c r="BY71" s="55">
        <v>360.24067545780002</v>
      </c>
      <c r="BZ71" s="55">
        <v>676.04810916300028</v>
      </c>
      <c r="CA71" s="478">
        <f t="shared" si="15"/>
        <v>8608.7102070873989</v>
      </c>
      <c r="CB71" s="55">
        <v>811.49567805320044</v>
      </c>
      <c r="CC71" s="55">
        <v>711.12924480920003</v>
      </c>
      <c r="CD71" s="55">
        <v>777.03939867819952</v>
      </c>
      <c r="CE71" s="55">
        <v>777.30010344280015</v>
      </c>
      <c r="CF71" s="55">
        <v>409.28684161399991</v>
      </c>
      <c r="CG71" s="55">
        <v>718.69123848760023</v>
      </c>
      <c r="CH71" s="55">
        <v>632.03791087499997</v>
      </c>
      <c r="CI71" s="55">
        <v>569.89407241619983</v>
      </c>
      <c r="CJ71" s="55">
        <v>484.03379290840002</v>
      </c>
      <c r="CK71" s="55">
        <v>433.52701601720003</v>
      </c>
      <c r="CL71" s="55">
        <v>286.61334238460006</v>
      </c>
      <c r="CM71" s="161">
        <v>566.8534756514</v>
      </c>
      <c r="CN71" s="55">
        <v>728.13099177139986</v>
      </c>
      <c r="CO71" s="577">
        <f t="shared" si="24"/>
        <v>440.96850789600035</v>
      </c>
      <c r="CP71" s="491">
        <f t="shared" si="25"/>
        <v>811.49567805320044</v>
      </c>
      <c r="CQ71" s="480">
        <f t="shared" si="26"/>
        <v>728.13099177139986</v>
      </c>
      <c r="CR71" s="487">
        <f t="shared" si="14"/>
        <v>-10.272967378186737</v>
      </c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</row>
    <row r="72" spans="1:119" ht="20.100000000000001" customHeight="1" x14ac:dyDescent="0.25">
      <c r="A72" s="542"/>
      <c r="B72" s="469" t="s">
        <v>103</v>
      </c>
      <c r="C72" s="470" t="s">
        <v>104</v>
      </c>
      <c r="D72" s="485">
        <v>0</v>
      </c>
      <c r="E72" s="485">
        <v>0</v>
      </c>
      <c r="F72" s="485">
        <v>0</v>
      </c>
      <c r="G72" s="485">
        <v>0</v>
      </c>
      <c r="H72" s="485">
        <v>0</v>
      </c>
      <c r="I72" s="485">
        <v>0</v>
      </c>
      <c r="J72" s="485">
        <v>0</v>
      </c>
      <c r="K72" s="485">
        <v>0</v>
      </c>
      <c r="L72" s="485">
        <v>0</v>
      </c>
      <c r="M72" s="485">
        <v>0</v>
      </c>
      <c r="N72" s="485">
        <v>0</v>
      </c>
      <c r="O72" s="485">
        <v>0</v>
      </c>
      <c r="P72" s="487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11">
        <v>0</v>
      </c>
      <c r="AC72" s="487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490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90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6.86</v>
      </c>
      <c r="BK72" s="55">
        <v>0</v>
      </c>
      <c r="BL72" s="55">
        <v>0</v>
      </c>
      <c r="BM72" s="55">
        <v>4.8019999999999996</v>
      </c>
      <c r="BN72" s="478">
        <f t="shared" si="20"/>
        <v>11.661999999999999</v>
      </c>
      <c r="BO72" s="55">
        <v>4.1159999999999997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478">
        <f t="shared" si="15"/>
        <v>4.1159999999999997</v>
      </c>
      <c r="CB72" s="55">
        <v>0</v>
      </c>
      <c r="CC72" s="55">
        <v>0</v>
      </c>
      <c r="CD72" s="55">
        <v>0</v>
      </c>
      <c r="CE72" s="55">
        <v>0</v>
      </c>
      <c r="CF72" s="55">
        <v>0</v>
      </c>
      <c r="CG72" s="55">
        <v>0</v>
      </c>
      <c r="CH72" s="55">
        <v>0</v>
      </c>
      <c r="CI72" s="55">
        <v>0</v>
      </c>
      <c r="CJ72" s="55">
        <v>0</v>
      </c>
      <c r="CK72" s="55">
        <v>0</v>
      </c>
      <c r="CL72" s="55">
        <v>0</v>
      </c>
      <c r="CM72" s="161">
        <v>0</v>
      </c>
      <c r="CN72" s="55">
        <v>0</v>
      </c>
      <c r="CO72" s="577">
        <f t="shared" si="24"/>
        <v>4.1159999999999997</v>
      </c>
      <c r="CP72" s="491">
        <f t="shared" si="25"/>
        <v>0</v>
      </c>
      <c r="CQ72" s="480">
        <f t="shared" si="26"/>
        <v>0</v>
      </c>
      <c r="CR72" s="487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</row>
    <row r="73" spans="1:119" ht="20.100000000000001" customHeight="1" x14ac:dyDescent="0.25">
      <c r="A73" s="542"/>
      <c r="B73" s="469" t="s">
        <v>126</v>
      </c>
      <c r="C73" s="470" t="s">
        <v>129</v>
      </c>
      <c r="D73" s="485">
        <v>0</v>
      </c>
      <c r="E73" s="485">
        <v>0</v>
      </c>
      <c r="F73" s="485">
        <v>0</v>
      </c>
      <c r="G73" s="485">
        <v>0</v>
      </c>
      <c r="H73" s="485">
        <v>0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11">
        <v>0</v>
      </c>
      <c r="AC73" s="487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13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20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7.5210021599999996E-2</v>
      </c>
      <c r="BX73" s="55">
        <v>7.1306123882000003</v>
      </c>
      <c r="BY73" s="55">
        <v>2.6213637800000003</v>
      </c>
      <c r="BZ73" s="55">
        <v>0.68821804380000007</v>
      </c>
      <c r="CA73" s="478">
        <f t="shared" si="15"/>
        <v>10.515404233600002</v>
      </c>
      <c r="CB73" s="55">
        <v>0</v>
      </c>
      <c r="CC73" s="55">
        <v>0</v>
      </c>
      <c r="CD73" s="55">
        <v>3.4220243582000003</v>
      </c>
      <c r="CE73" s="55">
        <v>0</v>
      </c>
      <c r="CF73" s="55">
        <v>0.58817358740000003</v>
      </c>
      <c r="CG73" s="55">
        <v>1.1910812200000001</v>
      </c>
      <c r="CH73" s="55">
        <v>0.28729247820000003</v>
      </c>
      <c r="CI73" s="55">
        <v>2.8221583809999999</v>
      </c>
      <c r="CJ73" s="55">
        <v>4.2719377470000008</v>
      </c>
      <c r="CK73" s="55">
        <v>1.4970527236000002</v>
      </c>
      <c r="CL73" s="55">
        <v>0.18601802380000002</v>
      </c>
      <c r="CM73" s="161">
        <v>2.0197205826000002</v>
      </c>
      <c r="CN73" s="55">
        <v>45.071578516999992</v>
      </c>
      <c r="CO73" s="577">
        <f t="shared" si="24"/>
        <v>0</v>
      </c>
      <c r="CP73" s="491">
        <f t="shared" si="25"/>
        <v>0</v>
      </c>
      <c r="CQ73" s="480">
        <f t="shared" si="26"/>
        <v>45.071578516999992</v>
      </c>
      <c r="CR73" s="487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</row>
    <row r="74" spans="1:119" ht="20.100000000000001" customHeight="1" x14ac:dyDescent="0.25">
      <c r="A74" s="542"/>
      <c r="B74" s="469" t="s">
        <v>127</v>
      </c>
      <c r="C74" s="470" t="s">
        <v>187</v>
      </c>
      <c r="D74" s="485">
        <v>0</v>
      </c>
      <c r="E74" s="485">
        <v>0</v>
      </c>
      <c r="F74" s="485">
        <v>0</v>
      </c>
      <c r="G74" s="485">
        <v>0</v>
      </c>
      <c r="H74" s="485">
        <v>0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11">
        <v>0</v>
      </c>
      <c r="AC74" s="487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13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20"/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173.93430145839991</v>
      </c>
      <c r="BX74" s="55">
        <v>370.24759181759993</v>
      </c>
      <c r="BY74" s="55">
        <v>248.66085619479998</v>
      </c>
      <c r="BZ74" s="55">
        <v>330.01173047499998</v>
      </c>
      <c r="CA74" s="478">
        <f t="shared" si="15"/>
        <v>1122.8544799457998</v>
      </c>
      <c r="CB74" s="55">
        <v>143.86948956800003</v>
      </c>
      <c r="CC74" s="55">
        <v>279.01396726279995</v>
      </c>
      <c r="CD74" s="55">
        <v>265.11371328539991</v>
      </c>
      <c r="CE74" s="55">
        <v>209.38786101660006</v>
      </c>
      <c r="CF74" s="55">
        <v>241.50429283260019</v>
      </c>
      <c r="CG74" s="55">
        <v>259.08845502960003</v>
      </c>
      <c r="CH74" s="55">
        <v>135.08172069979992</v>
      </c>
      <c r="CI74" s="55">
        <v>200.67974710700022</v>
      </c>
      <c r="CJ74" s="55">
        <v>187.39928747540034</v>
      </c>
      <c r="CK74" s="55">
        <v>322.7821462600001</v>
      </c>
      <c r="CL74" s="55">
        <v>313.69291071299983</v>
      </c>
      <c r="CM74" s="161">
        <v>730.8255599833999</v>
      </c>
      <c r="CN74" s="55">
        <v>369.5743464097996</v>
      </c>
      <c r="CO74" s="577">
        <f t="shared" si="24"/>
        <v>0</v>
      </c>
      <c r="CP74" s="491">
        <f t="shared" si="25"/>
        <v>143.86948956800003</v>
      </c>
      <c r="CQ74" s="480">
        <f t="shared" si="26"/>
        <v>369.5743464097996</v>
      </c>
      <c r="CR74" s="487">
        <f t="shared" si="14"/>
        <v>156.88166929592114</v>
      </c>
      <c r="CX74" s="233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</row>
    <row r="75" spans="1:119" ht="20.100000000000001" customHeight="1" x14ac:dyDescent="0.25">
      <c r="A75" s="542"/>
      <c r="B75" s="469" t="s">
        <v>128</v>
      </c>
      <c r="C75" s="470" t="s">
        <v>130</v>
      </c>
      <c r="D75" s="485">
        <v>0</v>
      </c>
      <c r="E75" s="485">
        <v>0</v>
      </c>
      <c r="F75" s="485">
        <v>0</v>
      </c>
      <c r="G75" s="485">
        <v>0</v>
      </c>
      <c r="H75" s="485">
        <v>0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11">
        <v>0</v>
      </c>
      <c r="AC75" s="487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13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20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19.103083983199998</v>
      </c>
      <c r="BX75" s="55">
        <v>140.4502901578</v>
      </c>
      <c r="BY75" s="55">
        <v>35.160257329199993</v>
      </c>
      <c r="BZ75" s="55">
        <v>85.833555348800019</v>
      </c>
      <c r="CA75" s="478">
        <f t="shared" si="15"/>
        <v>280.54718681899999</v>
      </c>
      <c r="CB75" s="55">
        <v>14.188290971400001</v>
      </c>
      <c r="CC75" s="55">
        <v>5.8361364936000006</v>
      </c>
      <c r="CD75" s="55">
        <v>4.8772395195999998</v>
      </c>
      <c r="CE75" s="55">
        <v>22.196113511600004</v>
      </c>
      <c r="CF75" s="55">
        <v>54.520905136600007</v>
      </c>
      <c r="CG75" s="55">
        <v>68.270516944000008</v>
      </c>
      <c r="CH75" s="55">
        <v>20.663009087000002</v>
      </c>
      <c r="CI75" s="55">
        <v>17.2631897256</v>
      </c>
      <c r="CJ75" s="55">
        <v>14.921211519200002</v>
      </c>
      <c r="CK75" s="55">
        <v>29.9716464362</v>
      </c>
      <c r="CL75" s="55">
        <v>26.466499800999998</v>
      </c>
      <c r="CM75" s="161">
        <v>332.27220714799995</v>
      </c>
      <c r="CN75" s="55">
        <v>8.0214709218000007</v>
      </c>
      <c r="CO75" s="577">
        <f t="shared" si="24"/>
        <v>0</v>
      </c>
      <c r="CP75" s="491">
        <f t="shared" si="25"/>
        <v>14.188290971400001</v>
      </c>
      <c r="CQ75" s="480">
        <f t="shared" si="26"/>
        <v>8.0214709218000007</v>
      </c>
      <c r="CR75" s="487">
        <f t="shared" si="14"/>
        <v>-43.464149854487388</v>
      </c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</row>
    <row r="76" spans="1:119" ht="20.100000000000001" customHeight="1" x14ac:dyDescent="0.25">
      <c r="A76" s="542"/>
      <c r="B76" s="469" t="s">
        <v>181</v>
      </c>
      <c r="C76" s="470" t="s">
        <v>183</v>
      </c>
      <c r="D76" s="485">
        <v>0</v>
      </c>
      <c r="E76" s="485">
        <v>0</v>
      </c>
      <c r="F76" s="485">
        <v>0</v>
      </c>
      <c r="G76" s="485">
        <v>0</v>
      </c>
      <c r="H76" s="485">
        <v>0</v>
      </c>
      <c r="I76" s="485">
        <v>0</v>
      </c>
      <c r="J76" s="485">
        <v>0</v>
      </c>
      <c r="K76" s="485">
        <v>0</v>
      </c>
      <c r="L76" s="485">
        <v>0</v>
      </c>
      <c r="M76" s="485">
        <v>0</v>
      </c>
      <c r="N76" s="485">
        <v>0</v>
      </c>
      <c r="O76" s="485">
        <v>0</v>
      </c>
      <c r="P76" s="487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11">
        <v>0</v>
      </c>
      <c r="AC76" s="487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13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90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8">
        <f t="shared" si="20"/>
        <v>0</v>
      </c>
      <c r="BO76" s="55">
        <v>0</v>
      </c>
      <c r="BP76" s="55">
        <v>0</v>
      </c>
      <c r="BQ76" s="55">
        <v>0</v>
      </c>
      <c r="BR76" s="55">
        <v>0</v>
      </c>
      <c r="BS76" s="55">
        <v>0</v>
      </c>
      <c r="BT76" s="55">
        <v>0</v>
      </c>
      <c r="BU76" s="55">
        <v>0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478">
        <f t="shared" si="15"/>
        <v>0</v>
      </c>
      <c r="CB76" s="55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0.89779303320000003</v>
      </c>
      <c r="CH76" s="55">
        <v>1.6734634546000002</v>
      </c>
      <c r="CI76" s="55">
        <v>1.3228067342000003</v>
      </c>
      <c r="CJ76" s="55">
        <v>1.7961571614000003</v>
      </c>
      <c r="CK76" s="55">
        <v>1.2413145989999996</v>
      </c>
      <c r="CL76" s="55">
        <v>1.3910566684000001</v>
      </c>
      <c r="CM76" s="161">
        <v>2.1658041454000005</v>
      </c>
      <c r="CN76" s="55">
        <v>1.4298043493999999</v>
      </c>
      <c r="CO76" s="577">
        <f t="shared" si="24"/>
        <v>0</v>
      </c>
      <c r="CP76" s="491">
        <f t="shared" si="25"/>
        <v>0</v>
      </c>
      <c r="CQ76" s="480">
        <f t="shared" si="26"/>
        <v>1.4298043493999999</v>
      </c>
      <c r="CR76" s="487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</row>
    <row r="77" spans="1:119" ht="20.100000000000001" customHeight="1" x14ac:dyDescent="0.25">
      <c r="A77" s="542"/>
      <c r="B77" s="469" t="s">
        <v>182</v>
      </c>
      <c r="C77" s="470" t="s">
        <v>184</v>
      </c>
      <c r="D77" s="485">
        <v>0</v>
      </c>
      <c r="E77" s="485">
        <v>0</v>
      </c>
      <c r="F77" s="485">
        <v>0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0</v>
      </c>
      <c r="P77" s="487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11">
        <v>0</v>
      </c>
      <c r="AC77" s="487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13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90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8">
        <f t="shared" ref="BN77:BN79" si="27">SUM(BB77:BM77)</f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8">
        <f t="shared" si="15"/>
        <v>0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0.89779303320000015</v>
      </c>
      <c r="CH77" s="55">
        <v>1.7331760502</v>
      </c>
      <c r="CI77" s="55">
        <v>1.3228067341999998</v>
      </c>
      <c r="CJ77" s="55">
        <v>1.7961571613999996</v>
      </c>
      <c r="CK77" s="55">
        <v>1.3188103040000005</v>
      </c>
      <c r="CL77" s="55">
        <v>1.3910566683999999</v>
      </c>
      <c r="CM77" s="161">
        <v>2.1725110301999999</v>
      </c>
      <c r="CN77" s="55">
        <v>1.4298043493999997</v>
      </c>
      <c r="CO77" s="577">
        <f t="shared" si="24"/>
        <v>0</v>
      </c>
      <c r="CP77" s="491">
        <f t="shared" si="25"/>
        <v>0</v>
      </c>
      <c r="CQ77" s="480">
        <f t="shared" si="26"/>
        <v>1.4298043493999997</v>
      </c>
      <c r="CR77" s="487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</row>
    <row r="78" spans="1:119" ht="20.100000000000001" customHeight="1" x14ac:dyDescent="0.25">
      <c r="A78" s="542"/>
      <c r="B78" s="469" t="s">
        <v>185</v>
      </c>
      <c r="C78" s="470" t="s">
        <v>167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13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8">
        <f t="shared" si="27"/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478">
        <f t="shared" si="15"/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0.17012779420000002</v>
      </c>
      <c r="CH78" s="55">
        <v>0.17547125400000002</v>
      </c>
      <c r="CI78" s="55">
        <v>6.8856564000000006E-3</v>
      </c>
      <c r="CJ78" s="55">
        <v>48.061217006600003</v>
      </c>
      <c r="CK78" s="55">
        <v>0.71892779419999997</v>
      </c>
      <c r="CL78" s="55">
        <v>0.58172779419999998</v>
      </c>
      <c r="CM78" s="161">
        <v>8.6802031763999992</v>
      </c>
      <c r="CN78" s="55">
        <v>0.32418741040000004</v>
      </c>
      <c r="CO78" s="577">
        <f t="shared" si="24"/>
        <v>0</v>
      </c>
      <c r="CP78" s="491">
        <f t="shared" si="25"/>
        <v>0</v>
      </c>
      <c r="CQ78" s="480">
        <f t="shared" si="26"/>
        <v>0.32418741040000004</v>
      </c>
      <c r="CR78" s="487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</row>
    <row r="79" spans="1:119" ht="20.100000000000001" customHeight="1" x14ac:dyDescent="0.25">
      <c r="A79" s="542"/>
      <c r="B79" s="469" t="s">
        <v>207</v>
      </c>
      <c r="C79" s="470" t="s">
        <v>208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27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478">
        <f t="shared" si="15"/>
        <v>0</v>
      </c>
      <c r="CB79" s="55">
        <v>0</v>
      </c>
      <c r="CC79" s="55">
        <v>0</v>
      </c>
      <c r="CD79" s="55">
        <v>0</v>
      </c>
      <c r="CE79" s="55">
        <v>0</v>
      </c>
      <c r="CF79" s="55">
        <v>0</v>
      </c>
      <c r="CG79" s="55">
        <v>0</v>
      </c>
      <c r="CH79" s="55">
        <v>0</v>
      </c>
      <c r="CI79" s="55">
        <v>0</v>
      </c>
      <c r="CJ79" s="55">
        <v>0</v>
      </c>
      <c r="CK79" s="55">
        <v>0</v>
      </c>
      <c r="CL79" s="55">
        <v>0</v>
      </c>
      <c r="CM79" s="161">
        <v>0</v>
      </c>
      <c r="CN79" s="55">
        <v>6.8599999999999998E-4</v>
      </c>
      <c r="CO79" s="577">
        <f t="shared" si="24"/>
        <v>0</v>
      </c>
      <c r="CP79" s="491">
        <f t="shared" si="25"/>
        <v>0</v>
      </c>
      <c r="CQ79" s="480">
        <v>0</v>
      </c>
      <c r="CR79" s="487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</row>
    <row r="80" spans="1:119" ht="20.100000000000001" customHeight="1" x14ac:dyDescent="0.25">
      <c r="A80" s="542"/>
      <c r="B80" s="469" t="s">
        <v>149</v>
      </c>
      <c r="C80" s="470" t="s">
        <v>156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>SUM(BB80:BM80)</f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1.1209692074000002</v>
      </c>
      <c r="CA80" s="478">
        <f t="shared" si="15"/>
        <v>1.1209692074000002</v>
      </c>
      <c r="CB80" s="55">
        <v>7.3422237000000015E-2</v>
      </c>
      <c r="CC80" s="55">
        <v>3.87093336E-2</v>
      </c>
      <c r="CD80" s="55">
        <v>0.10262594300000001</v>
      </c>
      <c r="CE80" s="55">
        <v>8.8706179799999993E-2</v>
      </c>
      <c r="CF80" s="55">
        <v>1.7844506399999998E-2</v>
      </c>
      <c r="CG80" s="55">
        <v>5.1212301000000009E-2</v>
      </c>
      <c r="CH80" s="55">
        <v>3.2928754599999999E-2</v>
      </c>
      <c r="CI80" s="55">
        <v>1.37082694E-2</v>
      </c>
      <c r="CJ80" s="55">
        <v>2.3352125999999999E-3</v>
      </c>
      <c r="CK80" s="55">
        <v>2.8764940400000005E-2</v>
      </c>
      <c r="CL80" s="55">
        <v>0.26839482459999997</v>
      </c>
      <c r="CM80" s="161">
        <v>0.11541071920000001</v>
      </c>
      <c r="CN80" s="55">
        <v>0</v>
      </c>
      <c r="CO80" s="577">
        <f t="shared" si="24"/>
        <v>0</v>
      </c>
      <c r="CP80" s="491">
        <f t="shared" si="25"/>
        <v>7.3422237000000015E-2</v>
      </c>
      <c r="CQ80" s="480">
        <f>SUM($CN80:$CN80)</f>
        <v>0</v>
      </c>
      <c r="CR80" s="487">
        <f t="shared" si="14"/>
        <v>-100</v>
      </c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</row>
    <row r="81" spans="1:3397" ht="20.100000000000001" customHeight="1" x14ac:dyDescent="0.25">
      <c r="A81" s="542"/>
      <c r="B81" s="469" t="s">
        <v>188</v>
      </c>
      <c r="C81" s="470" t="s">
        <v>189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>SUM(BB81:BM81)</f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478">
        <f t="shared" si="15"/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</v>
      </c>
      <c r="CH81" s="55">
        <v>5.9712595600000001E-2</v>
      </c>
      <c r="CI81" s="55">
        <v>0</v>
      </c>
      <c r="CJ81" s="55">
        <v>0</v>
      </c>
      <c r="CK81" s="55">
        <v>7.7495704999999998E-2</v>
      </c>
      <c r="CL81" s="55">
        <v>0</v>
      </c>
      <c r="CM81" s="161">
        <v>6.7068848E-3</v>
      </c>
      <c r="CN81" s="55">
        <v>0</v>
      </c>
      <c r="CO81" s="577">
        <f t="shared" si="24"/>
        <v>0</v>
      </c>
      <c r="CP81" s="491">
        <f t="shared" si="25"/>
        <v>0</v>
      </c>
      <c r="CQ81" s="480">
        <f>SUM($CN81:$CN81)</f>
        <v>0</v>
      </c>
      <c r="CR81" s="487"/>
      <c r="CX81" s="233"/>
      <c r="CY81" s="233"/>
      <c r="CZ81" s="233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</row>
    <row r="82" spans="1:3397" ht="20.100000000000001" customHeight="1" thickBot="1" x14ac:dyDescent="0.3">
      <c r="A82" s="542"/>
      <c r="B82" s="469" t="s">
        <v>152</v>
      </c>
      <c r="C82" s="470" t="s">
        <v>157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>SUM(BB82:BM82)</f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1.8290230783999999</v>
      </c>
      <c r="CA82" s="562">
        <f t="shared" si="15"/>
        <v>1.8290230783999999</v>
      </c>
      <c r="CB82" s="55">
        <v>0.57605011520000005</v>
      </c>
      <c r="CC82" s="55">
        <v>0.54140690939999991</v>
      </c>
      <c r="CD82" s="55">
        <v>0.48607799099999993</v>
      </c>
      <c r="CE82" s="55">
        <v>0.43117048240000017</v>
      </c>
      <c r="CF82" s="496">
        <v>1.1162819751999999</v>
      </c>
      <c r="CG82" s="55">
        <v>0.30460526599999999</v>
      </c>
      <c r="CH82" s="55">
        <v>2.1787264645999995</v>
      </c>
      <c r="CI82" s="55">
        <v>0.40180357700000002</v>
      </c>
      <c r="CJ82" s="55">
        <v>0.45890409040000008</v>
      </c>
      <c r="CK82" s="55">
        <v>1.4121535008000001</v>
      </c>
      <c r="CL82" s="55">
        <v>0.47031720960000029</v>
      </c>
      <c r="CM82" s="161">
        <v>0.51004971220000017</v>
      </c>
      <c r="CN82" s="55">
        <v>0.73377509800000007</v>
      </c>
      <c r="CO82" s="577">
        <f t="shared" si="24"/>
        <v>0</v>
      </c>
      <c r="CP82" s="491">
        <f t="shared" si="25"/>
        <v>0.57605011520000005</v>
      </c>
      <c r="CQ82" s="480">
        <f>SUM($CN82:$CN82)</f>
        <v>0.73377509800000007</v>
      </c>
      <c r="CR82" s="487">
        <f t="shared" si="14"/>
        <v>27.380427264603391</v>
      </c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</row>
    <row r="83" spans="1:3397" ht="20.100000000000001" customHeight="1" x14ac:dyDescent="0.3">
      <c r="A83" s="542"/>
      <c r="B83" s="515" t="s">
        <v>57</v>
      </c>
      <c r="C83" s="516"/>
      <c r="D83" s="517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02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502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9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9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  <c r="BM83" s="488"/>
      <c r="BN83" s="518"/>
      <c r="BO83" s="488"/>
      <c r="BP83" s="488"/>
      <c r="BQ83" s="488"/>
      <c r="BR83" s="488"/>
      <c r="BS83" s="488"/>
      <c r="BT83" s="488"/>
      <c r="BU83" s="488"/>
      <c r="BV83" s="488"/>
      <c r="BW83" s="488"/>
      <c r="BX83" s="488"/>
      <c r="BY83" s="488"/>
      <c r="BZ83" s="488"/>
      <c r="CA83" s="478"/>
      <c r="CB83" s="488"/>
      <c r="CC83" s="488"/>
      <c r="CD83" s="488"/>
      <c r="CE83" s="488"/>
      <c r="CF83" s="55"/>
      <c r="CG83" s="488"/>
      <c r="CH83" s="488"/>
      <c r="CI83" s="488"/>
      <c r="CJ83" s="488"/>
      <c r="CK83" s="488"/>
      <c r="CL83" s="488"/>
      <c r="CM83" s="160"/>
      <c r="CN83" s="488"/>
      <c r="CO83" s="489"/>
      <c r="CP83" s="503"/>
      <c r="CQ83" s="505"/>
      <c r="CR83" s="518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</row>
    <row r="84" spans="1:3397" ht="22.5" customHeight="1" thickBot="1" x14ac:dyDescent="0.3">
      <c r="A84" s="542"/>
      <c r="B84" s="652" t="s">
        <v>49</v>
      </c>
      <c r="C84" s="653"/>
      <c r="D84" s="506">
        <v>0</v>
      </c>
      <c r="E84" s="506">
        <v>0</v>
      </c>
      <c r="F84" s="506">
        <v>0</v>
      </c>
      <c r="G84" s="506">
        <v>0</v>
      </c>
      <c r="H84" s="506">
        <v>0</v>
      </c>
      <c r="I84" s="506">
        <v>0</v>
      </c>
      <c r="J84" s="506">
        <v>0</v>
      </c>
      <c r="K84" s="506">
        <v>0</v>
      </c>
      <c r="L84" s="506">
        <v>0</v>
      </c>
      <c r="M84" s="506">
        <v>0</v>
      </c>
      <c r="N84" s="506">
        <v>0</v>
      </c>
      <c r="O84" s="506">
        <v>0</v>
      </c>
      <c r="P84" s="507">
        <v>0</v>
      </c>
      <c r="Q84" s="506">
        <v>0</v>
      </c>
      <c r="R84" s="506">
        <v>0</v>
      </c>
      <c r="S84" s="506">
        <v>0</v>
      </c>
      <c r="T84" s="506">
        <v>0</v>
      </c>
      <c r="U84" s="506">
        <v>0</v>
      </c>
      <c r="V84" s="506">
        <v>0</v>
      </c>
      <c r="W84" s="506">
        <v>0</v>
      </c>
      <c r="X84" s="506">
        <v>0</v>
      </c>
      <c r="Y84" s="506">
        <v>0</v>
      </c>
      <c r="Z84" s="506">
        <v>0</v>
      </c>
      <c r="AA84" s="506">
        <v>0</v>
      </c>
      <c r="AB84" s="519">
        <v>0.48719499999999999</v>
      </c>
      <c r="AC84" s="520">
        <v>0.48719499999999999</v>
      </c>
      <c r="AD84" s="491">
        <v>0</v>
      </c>
      <c r="AE84" s="491">
        <v>34.660693999999999</v>
      </c>
      <c r="AF84" s="491">
        <v>0</v>
      </c>
      <c r="AG84" s="491"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v>0</v>
      </c>
      <c r="AP84" s="508">
        <v>0</v>
      </c>
      <c r="AQ84" s="506">
        <v>0</v>
      </c>
      <c r="AR84" s="506">
        <v>0</v>
      </c>
      <c r="AS84" s="506">
        <v>0</v>
      </c>
      <c r="AT84" s="506">
        <v>0</v>
      </c>
      <c r="AU84" s="506">
        <v>0</v>
      </c>
      <c r="AV84" s="506">
        <v>0</v>
      </c>
      <c r="AW84" s="506">
        <v>0</v>
      </c>
      <c r="AX84" s="506">
        <v>0</v>
      </c>
      <c r="AY84" s="506">
        <v>0</v>
      </c>
      <c r="AZ84" s="506">
        <v>0</v>
      </c>
      <c r="BA84" s="506">
        <v>0</v>
      </c>
      <c r="BB84" s="508">
        <v>0</v>
      </c>
      <c r="BC84" s="506">
        <v>0</v>
      </c>
      <c r="BD84" s="506">
        <v>0</v>
      </c>
      <c r="BE84" s="506">
        <v>0</v>
      </c>
      <c r="BF84" s="506">
        <v>0</v>
      </c>
      <c r="BG84" s="506">
        <v>0</v>
      </c>
      <c r="BH84" s="506">
        <v>0</v>
      </c>
      <c r="BI84" s="506">
        <v>0</v>
      </c>
      <c r="BJ84" s="506">
        <v>0</v>
      </c>
      <c r="BK84" s="506">
        <v>0</v>
      </c>
      <c r="BL84" s="506">
        <v>0</v>
      </c>
      <c r="BM84" s="506">
        <v>0</v>
      </c>
      <c r="BN84" s="507">
        <f>SUM(BB84:BM84)</f>
        <v>0</v>
      </c>
      <c r="BO84" s="506">
        <v>0</v>
      </c>
      <c r="BP84" s="506">
        <v>0</v>
      </c>
      <c r="BQ84" s="506">
        <v>0</v>
      </c>
      <c r="BR84" s="506">
        <v>0</v>
      </c>
      <c r="BS84" s="506">
        <v>0</v>
      </c>
      <c r="BT84" s="506">
        <v>0</v>
      </c>
      <c r="BU84" s="506">
        <v>0</v>
      </c>
      <c r="BV84" s="506">
        <v>0</v>
      </c>
      <c r="BW84" s="506">
        <v>0</v>
      </c>
      <c r="BX84" s="506">
        <v>0</v>
      </c>
      <c r="BY84" s="506">
        <v>0</v>
      </c>
      <c r="BZ84" s="506">
        <v>0</v>
      </c>
      <c r="CA84" s="478">
        <f t="shared" ref="CA84:CA149" si="28">SUM(BO84:BZ84)</f>
        <v>0</v>
      </c>
      <c r="CB84" s="506">
        <f>+CB85</f>
        <v>0</v>
      </c>
      <c r="CC84" s="506">
        <f>+CC85</f>
        <v>0</v>
      </c>
      <c r="CD84" s="506">
        <f t="shared" ref="CD84:CJ84" si="29">+CD85</f>
        <v>0</v>
      </c>
      <c r="CE84" s="506">
        <f t="shared" si="29"/>
        <v>0</v>
      </c>
      <c r="CF84" s="506">
        <f t="shared" si="29"/>
        <v>0</v>
      </c>
      <c r="CG84" s="506">
        <f t="shared" si="29"/>
        <v>0</v>
      </c>
      <c r="CH84" s="506">
        <f t="shared" si="29"/>
        <v>0</v>
      </c>
      <c r="CI84" s="506">
        <f t="shared" si="29"/>
        <v>0</v>
      </c>
      <c r="CJ84" s="506">
        <f t="shared" si="29"/>
        <v>0</v>
      </c>
      <c r="CK84" s="550">
        <f>+CK85</f>
        <v>0</v>
      </c>
      <c r="CL84" s="550">
        <f>+CL85</f>
        <v>0</v>
      </c>
      <c r="CM84" s="521">
        <f>+CM85</f>
        <v>0</v>
      </c>
      <c r="CN84" s="521">
        <f>+CN85</f>
        <v>0</v>
      </c>
      <c r="CO84" s="508">
        <f>SUM($BO84:$BO84)</f>
        <v>0</v>
      </c>
      <c r="CP84" s="506">
        <f>SUM($CB84:$CB84)</f>
        <v>0</v>
      </c>
      <c r="CQ84" s="509">
        <f>SUM($CN84:$CN84)</f>
        <v>0</v>
      </c>
      <c r="CR84" s="507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</row>
    <row r="85" spans="1:3397" ht="20.100000000000001" customHeight="1" thickBot="1" x14ac:dyDescent="0.3">
      <c r="A85" s="542"/>
      <c r="B85" s="522" t="s">
        <v>15</v>
      </c>
      <c r="C85" s="523" t="s">
        <v>16</v>
      </c>
      <c r="D85" s="524">
        <v>0</v>
      </c>
      <c r="E85" s="525">
        <v>0</v>
      </c>
      <c r="F85" s="525">
        <v>0</v>
      </c>
      <c r="G85" s="525">
        <v>0</v>
      </c>
      <c r="H85" s="525">
        <v>0</v>
      </c>
      <c r="I85" s="525">
        <v>0</v>
      </c>
      <c r="J85" s="525">
        <v>0</v>
      </c>
      <c r="K85" s="525">
        <v>0</v>
      </c>
      <c r="L85" s="525">
        <v>0</v>
      </c>
      <c r="M85" s="525">
        <v>0</v>
      </c>
      <c r="N85" s="525">
        <v>0</v>
      </c>
      <c r="O85" s="525">
        <v>0</v>
      </c>
      <c r="P85" s="487">
        <v>0</v>
      </c>
      <c r="Q85" s="525">
        <v>0</v>
      </c>
      <c r="R85" s="525">
        <v>0</v>
      </c>
      <c r="S85" s="525">
        <v>0</v>
      </c>
      <c r="T85" s="525">
        <v>0</v>
      </c>
      <c r="U85" s="525">
        <v>0</v>
      </c>
      <c r="V85" s="525">
        <v>0</v>
      </c>
      <c r="W85" s="525">
        <v>0</v>
      </c>
      <c r="X85" s="525">
        <v>0</v>
      </c>
      <c r="Y85" s="525">
        <v>0</v>
      </c>
      <c r="Z85" s="525">
        <v>0</v>
      </c>
      <c r="AA85" s="525">
        <v>0</v>
      </c>
      <c r="AB85" s="526">
        <v>0.48719499999999999</v>
      </c>
      <c r="AC85" s="527">
        <v>0.48719499999999999</v>
      </c>
      <c r="AD85" s="525">
        <v>0</v>
      </c>
      <c r="AE85" s="525">
        <v>34.660693999999999</v>
      </c>
      <c r="AF85" s="525">
        <v>0</v>
      </c>
      <c r="AG85" s="525">
        <v>0</v>
      </c>
      <c r="AH85" s="525">
        <v>0</v>
      </c>
      <c r="AI85" s="525">
        <v>0</v>
      </c>
      <c r="AJ85" s="525">
        <v>0</v>
      </c>
      <c r="AK85" s="525">
        <v>0</v>
      </c>
      <c r="AL85" s="525">
        <v>0</v>
      </c>
      <c r="AM85" s="525">
        <v>0</v>
      </c>
      <c r="AN85" s="525">
        <v>0</v>
      </c>
      <c r="AO85" s="525">
        <v>0</v>
      </c>
      <c r="AP85" s="490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8">
        <f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535">
        <f t="shared" si="28"/>
        <v>0</v>
      </c>
      <c r="CB85" s="55">
        <v>0</v>
      </c>
      <c r="CC85" s="55">
        <v>0</v>
      </c>
      <c r="CD85" s="55">
        <v>0</v>
      </c>
      <c r="CE85" s="55">
        <v>0</v>
      </c>
      <c r="CF85" s="525">
        <v>0</v>
      </c>
      <c r="CG85" s="525">
        <v>0</v>
      </c>
      <c r="CH85" s="525">
        <v>0</v>
      </c>
      <c r="CI85" s="544">
        <v>0</v>
      </c>
      <c r="CJ85" s="546">
        <v>0</v>
      </c>
      <c r="CK85" s="546">
        <v>0</v>
      </c>
      <c r="CL85" s="546">
        <v>0</v>
      </c>
      <c r="CM85" s="545">
        <v>0</v>
      </c>
      <c r="CN85" s="546">
        <v>0</v>
      </c>
      <c r="CO85" s="489">
        <f>SUM($BO85:$BO85)</f>
        <v>0</v>
      </c>
      <c r="CP85" s="491">
        <f>SUM($CB85:$CB85)</f>
        <v>0</v>
      </c>
      <c r="CQ85" s="480">
        <f>SUM($CN85:$CN85)</f>
        <v>0</v>
      </c>
      <c r="CR85" s="518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</row>
    <row r="86" spans="1:3397" ht="18.75" customHeight="1" x14ac:dyDescent="0.3">
      <c r="A86" s="542"/>
      <c r="B86" s="497" t="s">
        <v>51</v>
      </c>
      <c r="C86" s="528"/>
      <c r="D86" s="517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29"/>
      <c r="P86" s="505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7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489"/>
      <c r="AQ86" s="488"/>
      <c r="AR86" s="488"/>
      <c r="AS86" s="488"/>
      <c r="AT86" s="488"/>
      <c r="AU86" s="488"/>
      <c r="AV86" s="488"/>
      <c r="AW86" s="488"/>
      <c r="AX86" s="488"/>
      <c r="AY86" s="488"/>
      <c r="AZ86" s="488"/>
      <c r="BA86" s="488"/>
      <c r="BB86" s="489"/>
      <c r="BC86" s="488"/>
      <c r="BD86" s="488"/>
      <c r="BE86" s="488"/>
      <c r="BF86" s="488"/>
      <c r="BG86" s="488"/>
      <c r="BH86" s="488"/>
      <c r="BI86" s="488"/>
      <c r="BJ86" s="488"/>
      <c r="BK86" s="488"/>
      <c r="BL86" s="488"/>
      <c r="BM86" s="488"/>
      <c r="BN86" s="518"/>
      <c r="BO86" s="488"/>
      <c r="BP86" s="488"/>
      <c r="BQ86" s="488"/>
      <c r="BR86" s="488"/>
      <c r="BS86" s="488"/>
      <c r="BT86" s="488"/>
      <c r="BU86" s="488"/>
      <c r="BV86" s="488"/>
      <c r="BW86" s="488"/>
      <c r="BX86" s="488"/>
      <c r="BY86" s="488"/>
      <c r="BZ86" s="488"/>
      <c r="CA86" s="478"/>
      <c r="CB86" s="488"/>
      <c r="CC86" s="488"/>
      <c r="CD86" s="488"/>
      <c r="CE86" s="488"/>
      <c r="CF86" s="55"/>
      <c r="CG86" s="488"/>
      <c r="CH86" s="488"/>
      <c r="CI86" s="488"/>
      <c r="CJ86" s="488"/>
      <c r="CK86" s="488"/>
      <c r="CL86" s="488"/>
      <c r="CM86" s="160"/>
      <c r="CN86" s="488"/>
      <c r="CO86" s="489"/>
      <c r="CP86" s="503"/>
      <c r="CQ86" s="505"/>
      <c r="CR86" s="518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</row>
    <row r="87" spans="1:3397" ht="19.5" customHeight="1" thickBot="1" x14ac:dyDescent="0.35">
      <c r="A87" s="542"/>
      <c r="B87" s="619" t="s">
        <v>49</v>
      </c>
      <c r="C87" s="620"/>
      <c r="D87" s="508">
        <v>637.19348155364889</v>
      </c>
      <c r="E87" s="506">
        <v>292.53931925319586</v>
      </c>
      <c r="F87" s="506">
        <v>238.77799200829034</v>
      </c>
      <c r="G87" s="506">
        <v>184.32154472652402</v>
      </c>
      <c r="H87" s="506">
        <v>311.4505755027331</v>
      </c>
      <c r="I87" s="506">
        <v>138.74423144100439</v>
      </c>
      <c r="J87" s="506">
        <v>39.478034134901002</v>
      </c>
      <c r="K87" s="506">
        <v>53.879962746173703</v>
      </c>
      <c r="L87" s="506">
        <v>39.221368999593302</v>
      </c>
      <c r="M87" s="506">
        <v>18.417000000000002</v>
      </c>
      <c r="N87" s="506">
        <v>45.352761415591999</v>
      </c>
      <c r="O87" s="509">
        <v>158.269108033203</v>
      </c>
      <c r="P87" s="509">
        <v>2157.6453798148596</v>
      </c>
      <c r="Q87" s="506">
        <v>15.8391900007957</v>
      </c>
      <c r="R87" s="506">
        <v>18.219501359624999</v>
      </c>
      <c r="S87" s="506">
        <v>227.9063059355947</v>
      </c>
      <c r="T87" s="506">
        <v>355.76560431031504</v>
      </c>
      <c r="U87" s="506">
        <v>221.51586002468147</v>
      </c>
      <c r="V87" s="506">
        <v>6.1657456387362002</v>
      </c>
      <c r="W87" s="506">
        <v>3.6541079693266005</v>
      </c>
      <c r="X87" s="506">
        <v>0</v>
      </c>
      <c r="Y87" s="506">
        <v>2.6002000078943999</v>
      </c>
      <c r="Z87" s="506">
        <v>17.840405000000001</v>
      </c>
      <c r="AA87" s="506">
        <v>27.795461555423401</v>
      </c>
      <c r="AB87" s="519">
        <v>15.1172113612306</v>
      </c>
      <c r="AC87" s="487">
        <v>912.41959316362318</v>
      </c>
      <c r="AD87" s="491">
        <v>31.322000003081605</v>
      </c>
      <c r="AE87" s="491">
        <v>4.0517304104863996</v>
      </c>
      <c r="AF87" s="491">
        <v>8.518299997681801</v>
      </c>
      <c r="AG87" s="491">
        <v>35.871589999202804</v>
      </c>
      <c r="AH87" s="491">
        <v>38.013031007923999</v>
      </c>
      <c r="AI87" s="491">
        <v>29.260259999999999</v>
      </c>
      <c r="AJ87" s="491">
        <v>13.4963599911885</v>
      </c>
      <c r="AK87" s="491">
        <v>1.5000000063084</v>
      </c>
      <c r="AL87" s="491">
        <v>0</v>
      </c>
      <c r="AM87" s="491">
        <v>0</v>
      </c>
      <c r="AN87" s="491">
        <v>1.7033400000000001</v>
      </c>
      <c r="AO87" s="491">
        <v>0.34353</v>
      </c>
      <c r="AP87" s="508">
        <v>0</v>
      </c>
      <c r="AQ87" s="506">
        <v>0</v>
      </c>
      <c r="AR87" s="506">
        <v>0</v>
      </c>
      <c r="AS87" s="506">
        <v>0</v>
      </c>
      <c r="AT87" s="506">
        <v>0</v>
      </c>
      <c r="AU87" s="506">
        <v>7.5459999989948008</v>
      </c>
      <c r="AV87" s="506">
        <v>5.3042699999999998E-3</v>
      </c>
      <c r="AW87" s="506">
        <v>0</v>
      </c>
      <c r="AX87" s="506">
        <v>1.45821098235</v>
      </c>
      <c r="AY87" s="506">
        <v>24.059159999999999</v>
      </c>
      <c r="AZ87" s="506">
        <v>1.5214574999999999</v>
      </c>
      <c r="BA87" s="506">
        <v>0</v>
      </c>
      <c r="BB87" s="508">
        <v>0</v>
      </c>
      <c r="BC87" s="506">
        <v>0</v>
      </c>
      <c r="BD87" s="506">
        <v>0</v>
      </c>
      <c r="BE87" s="506">
        <v>3.3569930160485999</v>
      </c>
      <c r="BF87" s="506">
        <v>0</v>
      </c>
      <c r="BG87" s="506">
        <v>0</v>
      </c>
      <c r="BH87" s="506">
        <v>46.055490406964005</v>
      </c>
      <c r="BI87" s="506">
        <v>0</v>
      </c>
      <c r="BJ87" s="506">
        <v>0</v>
      </c>
      <c r="BK87" s="506">
        <v>0</v>
      </c>
      <c r="BL87" s="506">
        <v>0</v>
      </c>
      <c r="BM87" s="506">
        <v>1.4623470033188002</v>
      </c>
      <c r="BN87" s="507">
        <f t="shared" ref="BN87:BN90" si="30">SUM(BB87:BM87)</f>
        <v>50.8748304263314</v>
      </c>
      <c r="BO87" s="506">
        <v>0</v>
      </c>
      <c r="BP87" s="506">
        <v>0</v>
      </c>
      <c r="BQ87" s="506">
        <v>0</v>
      </c>
      <c r="BR87" s="506">
        <v>0</v>
      </c>
      <c r="BS87" s="506">
        <v>0.89476900000000004</v>
      </c>
      <c r="BT87" s="506">
        <v>0</v>
      </c>
      <c r="BU87" s="506">
        <v>0</v>
      </c>
      <c r="BV87" s="506">
        <v>0</v>
      </c>
      <c r="BW87" s="506">
        <v>0</v>
      </c>
      <c r="BX87" s="506">
        <v>0</v>
      </c>
      <c r="BY87" s="506">
        <v>0</v>
      </c>
      <c r="BZ87" s="506">
        <v>0</v>
      </c>
      <c r="CA87" s="478">
        <f t="shared" si="28"/>
        <v>0.89476900000000004</v>
      </c>
      <c r="CB87" s="506">
        <f>+CB88</f>
        <v>0</v>
      </c>
      <c r="CC87" s="506">
        <f>+CC88</f>
        <v>0</v>
      </c>
      <c r="CD87" s="506">
        <f t="shared" ref="CD87:CN87" si="31">+CD88</f>
        <v>0</v>
      </c>
      <c r="CE87" s="506">
        <f t="shared" si="31"/>
        <v>0.25</v>
      </c>
      <c r="CF87" s="506">
        <f t="shared" si="31"/>
        <v>0</v>
      </c>
      <c r="CG87" s="506">
        <f t="shared" si="31"/>
        <v>0</v>
      </c>
      <c r="CH87" s="506">
        <f t="shared" si="31"/>
        <v>7</v>
      </c>
      <c r="CI87" s="506">
        <f t="shared" si="31"/>
        <v>0</v>
      </c>
      <c r="CJ87" s="506">
        <f t="shared" si="31"/>
        <v>0</v>
      </c>
      <c r="CK87" s="506">
        <f t="shared" si="31"/>
        <v>0</v>
      </c>
      <c r="CL87" s="506">
        <f t="shared" si="31"/>
        <v>0</v>
      </c>
      <c r="CM87" s="509">
        <f t="shared" si="31"/>
        <v>0</v>
      </c>
      <c r="CN87" s="509">
        <f t="shared" si="31"/>
        <v>0.2</v>
      </c>
      <c r="CO87" s="508">
        <f t="shared" ref="CO87:CO118" si="32">SUM($BO87:$BO87)</f>
        <v>0</v>
      </c>
      <c r="CP87" s="506">
        <f t="shared" ref="CP87:CP118" si="33">SUM($CB87:$CB87)</f>
        <v>0</v>
      </c>
      <c r="CQ87" s="509">
        <f t="shared" ref="CQ87:CQ107" si="34">SUM($CN87:$CN87)</f>
        <v>0.2</v>
      </c>
      <c r="CR87" s="507"/>
      <c r="CX87" s="233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</row>
    <row r="88" spans="1:3397" ht="20.100000000000001" customHeight="1" thickBot="1" x14ac:dyDescent="0.3">
      <c r="A88" s="542"/>
      <c r="B88" s="530" t="s">
        <v>15</v>
      </c>
      <c r="C88" s="531" t="s">
        <v>16</v>
      </c>
      <c r="D88" s="524">
        <v>637.19348155364889</v>
      </c>
      <c r="E88" s="525">
        <v>292.53931925319586</v>
      </c>
      <c r="F88" s="525">
        <v>238.77799200829034</v>
      </c>
      <c r="G88" s="525">
        <v>184.32154472652402</v>
      </c>
      <c r="H88" s="525">
        <v>311.4505755027331</v>
      </c>
      <c r="I88" s="525">
        <v>138.74423144100439</v>
      </c>
      <c r="J88" s="525">
        <v>39.478034134901002</v>
      </c>
      <c r="K88" s="525">
        <v>53.879962746173703</v>
      </c>
      <c r="L88" s="525">
        <v>39.221368999593302</v>
      </c>
      <c r="M88" s="525">
        <v>18.417000000000002</v>
      </c>
      <c r="N88" s="525">
        <v>45.352761415591999</v>
      </c>
      <c r="O88" s="532">
        <v>158.269108033203</v>
      </c>
      <c r="P88" s="533">
        <v>2157.6453798148596</v>
      </c>
      <c r="Q88" s="525">
        <v>15.8391900007957</v>
      </c>
      <c r="R88" s="525">
        <v>18.219501359624999</v>
      </c>
      <c r="S88" s="525">
        <v>227.9063059355947</v>
      </c>
      <c r="T88" s="525">
        <v>355.76560431031504</v>
      </c>
      <c r="U88" s="525">
        <v>221.51586002468147</v>
      </c>
      <c r="V88" s="525">
        <v>6.1657456387362002</v>
      </c>
      <c r="W88" s="525">
        <v>3.6541079693266005</v>
      </c>
      <c r="X88" s="525">
        <v>0</v>
      </c>
      <c r="Y88" s="525">
        <v>2.6002000078943999</v>
      </c>
      <c r="Z88" s="525">
        <v>17.840405000000001</v>
      </c>
      <c r="AA88" s="525">
        <v>27.795461555423401</v>
      </c>
      <c r="AB88" s="526">
        <v>15.1172113612306</v>
      </c>
      <c r="AC88" s="534">
        <v>912.41959316362318</v>
      </c>
      <c r="AD88" s="525">
        <v>31.322000003081605</v>
      </c>
      <c r="AE88" s="525">
        <v>4.0517304104863996</v>
      </c>
      <c r="AF88" s="525">
        <v>8.518299997681801</v>
      </c>
      <c r="AG88" s="525">
        <v>35.871589999202804</v>
      </c>
      <c r="AH88" s="525">
        <v>38.013031007923999</v>
      </c>
      <c r="AI88" s="525">
        <v>29.260259999999999</v>
      </c>
      <c r="AJ88" s="525">
        <v>13.4963599911885</v>
      </c>
      <c r="AK88" s="525">
        <v>1.5000000063084</v>
      </c>
      <c r="AL88" s="525">
        <v>0</v>
      </c>
      <c r="AM88" s="525">
        <v>0</v>
      </c>
      <c r="AN88" s="525">
        <v>1.7033400000000001</v>
      </c>
      <c r="AO88" s="525">
        <v>0.34353</v>
      </c>
      <c r="AP88" s="524">
        <v>0</v>
      </c>
      <c r="AQ88" s="525">
        <v>0</v>
      </c>
      <c r="AR88" s="525">
        <v>0</v>
      </c>
      <c r="AS88" s="525">
        <v>0</v>
      </c>
      <c r="AT88" s="525">
        <v>0</v>
      </c>
      <c r="AU88" s="525">
        <v>7.5459999989948008</v>
      </c>
      <c r="AV88" s="525">
        <v>5.3042699999999998E-3</v>
      </c>
      <c r="AW88" s="525">
        <v>0</v>
      </c>
      <c r="AX88" s="525">
        <v>1.45821098235</v>
      </c>
      <c r="AY88" s="525">
        <v>24.059159999999999</v>
      </c>
      <c r="AZ88" s="525">
        <v>1.5214574999999999</v>
      </c>
      <c r="BA88" s="525">
        <v>0</v>
      </c>
      <c r="BB88" s="524">
        <v>0</v>
      </c>
      <c r="BC88" s="525">
        <v>0</v>
      </c>
      <c r="BD88" s="525">
        <v>0</v>
      </c>
      <c r="BE88" s="525">
        <v>3.3569930160485999</v>
      </c>
      <c r="BF88" s="525">
        <v>0</v>
      </c>
      <c r="BG88" s="525">
        <v>0</v>
      </c>
      <c r="BH88" s="525">
        <v>46.055490406964005</v>
      </c>
      <c r="BI88" s="525">
        <v>0</v>
      </c>
      <c r="BJ88" s="525">
        <v>0</v>
      </c>
      <c r="BK88" s="525">
        <v>0</v>
      </c>
      <c r="BL88" s="525">
        <v>0</v>
      </c>
      <c r="BM88" s="525">
        <v>1.4623470033188002</v>
      </c>
      <c r="BN88" s="535">
        <f t="shared" si="30"/>
        <v>50.8748304263314</v>
      </c>
      <c r="BO88" s="525">
        <v>0</v>
      </c>
      <c r="BP88" s="525">
        <v>0</v>
      </c>
      <c r="BQ88" s="525">
        <v>0</v>
      </c>
      <c r="BR88" s="525">
        <v>0</v>
      </c>
      <c r="BS88" s="525">
        <v>0.89476900000000004</v>
      </c>
      <c r="BT88" s="525">
        <v>0</v>
      </c>
      <c r="BU88" s="525">
        <v>0</v>
      </c>
      <c r="BV88" s="525">
        <v>0</v>
      </c>
      <c r="BW88" s="525">
        <v>0</v>
      </c>
      <c r="BX88" s="525">
        <v>0</v>
      </c>
      <c r="BY88" s="525">
        <v>0</v>
      </c>
      <c r="BZ88" s="525">
        <v>0</v>
      </c>
      <c r="CA88" s="535">
        <f t="shared" si="28"/>
        <v>0.89476900000000004</v>
      </c>
      <c r="CB88" s="525">
        <v>0</v>
      </c>
      <c r="CC88" s="525">
        <v>0</v>
      </c>
      <c r="CD88" s="525">
        <v>0</v>
      </c>
      <c r="CE88" s="525">
        <f>250000/1000000</f>
        <v>0.25</v>
      </c>
      <c r="CF88" s="525">
        <v>0</v>
      </c>
      <c r="CG88" s="525">
        <v>0</v>
      </c>
      <c r="CH88" s="525">
        <v>7</v>
      </c>
      <c r="CI88" s="525">
        <v>0</v>
      </c>
      <c r="CJ88" s="525">
        <v>0</v>
      </c>
      <c r="CK88" s="525">
        <v>0</v>
      </c>
      <c r="CL88" s="525">
        <v>0</v>
      </c>
      <c r="CM88" s="532">
        <v>0</v>
      </c>
      <c r="CN88" s="525">
        <v>0.2</v>
      </c>
      <c r="CO88" s="524">
        <f t="shared" si="32"/>
        <v>0</v>
      </c>
      <c r="CP88" s="575">
        <f t="shared" si="33"/>
        <v>0</v>
      </c>
      <c r="CQ88" s="533">
        <f t="shared" si="34"/>
        <v>0.2</v>
      </c>
      <c r="CR88" s="534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</row>
    <row r="89" spans="1:3397" ht="20.100000000000001" customHeight="1" thickBot="1" x14ac:dyDescent="0.3">
      <c r="A89" s="542"/>
      <c r="B89" s="454"/>
      <c r="C89" s="325" t="s">
        <v>115</v>
      </c>
      <c r="D89" s="322">
        <f t="shared" ref="D89:AI89" si="35">+D90+D126+D157+D159</f>
        <v>5162</v>
      </c>
      <c r="E89" s="323">
        <f t="shared" si="35"/>
        <v>4393</v>
      </c>
      <c r="F89" s="323">
        <f t="shared" si="35"/>
        <v>5069</v>
      </c>
      <c r="G89" s="323">
        <f t="shared" si="35"/>
        <v>4887</v>
      </c>
      <c r="H89" s="323">
        <f t="shared" si="35"/>
        <v>4972</v>
      </c>
      <c r="I89" s="323">
        <f t="shared" si="35"/>
        <v>5033</v>
      </c>
      <c r="J89" s="323">
        <f t="shared" si="35"/>
        <v>5158</v>
      </c>
      <c r="K89" s="323">
        <f t="shared" si="35"/>
        <v>4582</v>
      </c>
      <c r="L89" s="323">
        <f t="shared" si="35"/>
        <v>5023</v>
      </c>
      <c r="M89" s="323">
        <f t="shared" si="35"/>
        <v>5111</v>
      </c>
      <c r="N89" s="323">
        <f t="shared" si="35"/>
        <v>4906</v>
      </c>
      <c r="O89" s="324">
        <f t="shared" si="35"/>
        <v>5521</v>
      </c>
      <c r="P89" s="323">
        <f t="shared" si="35"/>
        <v>59817</v>
      </c>
      <c r="Q89" s="322">
        <f t="shared" si="35"/>
        <v>4353</v>
      </c>
      <c r="R89" s="323">
        <f t="shared" si="35"/>
        <v>4211</v>
      </c>
      <c r="S89" s="323">
        <f t="shared" si="35"/>
        <v>5289</v>
      </c>
      <c r="T89" s="323">
        <f t="shared" si="35"/>
        <v>5113</v>
      </c>
      <c r="U89" s="323">
        <f t="shared" si="35"/>
        <v>5185</v>
      </c>
      <c r="V89" s="323">
        <f t="shared" si="35"/>
        <v>5191</v>
      </c>
      <c r="W89" s="323">
        <f t="shared" si="35"/>
        <v>5019</v>
      </c>
      <c r="X89" s="323">
        <f t="shared" si="35"/>
        <v>5164</v>
      </c>
      <c r="Y89" s="323">
        <f t="shared" si="35"/>
        <v>5262</v>
      </c>
      <c r="Z89" s="323">
        <f t="shared" si="35"/>
        <v>5216</v>
      </c>
      <c r="AA89" s="323">
        <f t="shared" si="35"/>
        <v>4985</v>
      </c>
      <c r="AB89" s="324">
        <f t="shared" si="35"/>
        <v>5776</v>
      </c>
      <c r="AC89" s="323">
        <f t="shared" si="35"/>
        <v>60764</v>
      </c>
      <c r="AD89" s="322">
        <f t="shared" si="35"/>
        <v>4907</v>
      </c>
      <c r="AE89" s="323">
        <f t="shared" si="35"/>
        <v>4659</v>
      </c>
      <c r="AF89" s="323">
        <f t="shared" si="35"/>
        <v>5111</v>
      </c>
      <c r="AG89" s="323">
        <f t="shared" si="35"/>
        <v>4840</v>
      </c>
      <c r="AH89" s="323">
        <f t="shared" si="35"/>
        <v>5347</v>
      </c>
      <c r="AI89" s="323">
        <f t="shared" si="35"/>
        <v>5133</v>
      </c>
      <c r="AJ89" s="323">
        <f t="shared" ref="AJ89:BM89" si="36">+AJ90+AJ126+AJ157+AJ159</f>
        <v>4590</v>
      </c>
      <c r="AK89" s="323">
        <f t="shared" si="36"/>
        <v>5118</v>
      </c>
      <c r="AL89" s="323">
        <f t="shared" si="36"/>
        <v>4913</v>
      </c>
      <c r="AM89" s="323">
        <f t="shared" si="36"/>
        <v>4636</v>
      </c>
      <c r="AN89" s="323">
        <f t="shared" si="36"/>
        <v>4825</v>
      </c>
      <c r="AO89" s="324">
        <f t="shared" si="36"/>
        <v>5215</v>
      </c>
      <c r="AP89" s="323">
        <f t="shared" si="36"/>
        <v>4500</v>
      </c>
      <c r="AQ89" s="323">
        <f t="shared" si="36"/>
        <v>4349</v>
      </c>
      <c r="AR89" s="323">
        <f t="shared" si="36"/>
        <v>5191</v>
      </c>
      <c r="AS89" s="323">
        <f t="shared" si="36"/>
        <v>4646</v>
      </c>
      <c r="AT89" s="323">
        <f t="shared" si="36"/>
        <v>5721</v>
      </c>
      <c r="AU89" s="323">
        <f t="shared" si="36"/>
        <v>4753</v>
      </c>
      <c r="AV89" s="323">
        <f t="shared" si="36"/>
        <v>5361</v>
      </c>
      <c r="AW89" s="323">
        <f t="shared" si="36"/>
        <v>5345</v>
      </c>
      <c r="AX89" s="323">
        <f t="shared" si="36"/>
        <v>4979</v>
      </c>
      <c r="AY89" s="323">
        <f t="shared" si="36"/>
        <v>5717</v>
      </c>
      <c r="AZ89" s="323">
        <f t="shared" si="36"/>
        <v>5025</v>
      </c>
      <c r="BA89" s="323">
        <f t="shared" si="36"/>
        <v>5065</v>
      </c>
      <c r="BB89" s="322">
        <f t="shared" si="36"/>
        <v>4990</v>
      </c>
      <c r="BC89" s="323">
        <f t="shared" si="36"/>
        <v>4500</v>
      </c>
      <c r="BD89" s="323">
        <f t="shared" si="36"/>
        <v>5042</v>
      </c>
      <c r="BE89" s="323">
        <f t="shared" si="36"/>
        <v>5589</v>
      </c>
      <c r="BF89" s="323">
        <f t="shared" si="36"/>
        <v>5777</v>
      </c>
      <c r="BG89" s="323">
        <f t="shared" si="36"/>
        <v>5396</v>
      </c>
      <c r="BH89" s="323">
        <f t="shared" si="36"/>
        <v>6350</v>
      </c>
      <c r="BI89" s="323">
        <f t="shared" si="36"/>
        <v>5837</v>
      </c>
      <c r="BJ89" s="323">
        <f t="shared" si="36"/>
        <v>5798</v>
      </c>
      <c r="BK89" s="323">
        <f t="shared" si="36"/>
        <v>6415</v>
      </c>
      <c r="BL89" s="323">
        <f t="shared" si="36"/>
        <v>6134</v>
      </c>
      <c r="BM89" s="323">
        <f t="shared" si="36"/>
        <v>6696</v>
      </c>
      <c r="BN89" s="438">
        <f t="shared" si="30"/>
        <v>68524</v>
      </c>
      <c r="BO89" s="323">
        <f t="shared" ref="BO89:CF89" si="37">+BO90+BO126+BO157+BO159</f>
        <v>6146</v>
      </c>
      <c r="BP89" s="323">
        <f t="shared" si="37"/>
        <v>5852</v>
      </c>
      <c r="BQ89" s="323">
        <f t="shared" si="37"/>
        <v>5971</v>
      </c>
      <c r="BR89" s="323">
        <f t="shared" si="37"/>
        <v>6322</v>
      </c>
      <c r="BS89" s="323">
        <f t="shared" si="37"/>
        <v>6551</v>
      </c>
      <c r="BT89" s="323">
        <f t="shared" si="37"/>
        <v>6107</v>
      </c>
      <c r="BU89" s="323">
        <f t="shared" si="37"/>
        <v>6809</v>
      </c>
      <c r="BV89" s="323">
        <f t="shared" si="37"/>
        <v>6391</v>
      </c>
      <c r="BW89" s="323">
        <f t="shared" si="37"/>
        <v>6731</v>
      </c>
      <c r="BX89" s="323">
        <f t="shared" si="37"/>
        <v>7270</v>
      </c>
      <c r="BY89" s="323">
        <f t="shared" si="37"/>
        <v>6071</v>
      </c>
      <c r="BZ89" s="323">
        <f t="shared" si="37"/>
        <v>8418</v>
      </c>
      <c r="CA89" s="438">
        <f t="shared" si="28"/>
        <v>78639</v>
      </c>
      <c r="CB89" s="323">
        <f t="shared" si="37"/>
        <v>7122</v>
      </c>
      <c r="CC89" s="323">
        <f t="shared" si="37"/>
        <v>6335</v>
      </c>
      <c r="CD89" s="323">
        <f t="shared" si="37"/>
        <v>7653</v>
      </c>
      <c r="CE89" s="323">
        <f t="shared" si="37"/>
        <v>7823</v>
      </c>
      <c r="CF89" s="323">
        <f t="shared" si="37"/>
        <v>7310</v>
      </c>
      <c r="CG89" s="323">
        <f t="shared" ref="CG89" si="38">+CG90+CG126+CG157+CG159</f>
        <v>7945</v>
      </c>
      <c r="CH89" s="323">
        <f t="shared" ref="CH89:CN89" si="39">+CH90+CH126+CH157+CH159</f>
        <v>8776</v>
      </c>
      <c r="CI89" s="323">
        <f t="shared" si="39"/>
        <v>8294</v>
      </c>
      <c r="CJ89" s="323">
        <f t="shared" si="39"/>
        <v>8599</v>
      </c>
      <c r="CK89" s="323">
        <f t="shared" si="39"/>
        <v>9353</v>
      </c>
      <c r="CL89" s="323">
        <f t="shared" si="39"/>
        <v>8598</v>
      </c>
      <c r="CM89" s="324">
        <f t="shared" si="39"/>
        <v>9999</v>
      </c>
      <c r="CN89" s="324">
        <f t="shared" si="39"/>
        <v>8388</v>
      </c>
      <c r="CO89" s="322">
        <f t="shared" si="32"/>
        <v>6146</v>
      </c>
      <c r="CP89" s="323">
        <f t="shared" si="33"/>
        <v>7122</v>
      </c>
      <c r="CQ89" s="324">
        <f t="shared" si="34"/>
        <v>8388</v>
      </c>
      <c r="CR89" s="548">
        <f t="shared" si="14"/>
        <v>17.775905644481881</v>
      </c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</row>
    <row r="90" spans="1:3397" s="36" customFormat="1" ht="20.100000000000001" customHeight="1" thickBot="1" x14ac:dyDescent="0.35">
      <c r="A90" s="542"/>
      <c r="B90" s="342" t="s">
        <v>71</v>
      </c>
      <c r="C90" s="274"/>
      <c r="D90" s="185">
        <f t="shared" ref="D90:AI90" si="40">SUM(D91:D125)</f>
        <v>3856</v>
      </c>
      <c r="E90" s="169">
        <f t="shared" si="40"/>
        <v>3216</v>
      </c>
      <c r="F90" s="169">
        <f t="shared" si="40"/>
        <v>3684</v>
      </c>
      <c r="G90" s="169">
        <f t="shared" si="40"/>
        <v>3570</v>
      </c>
      <c r="H90" s="169">
        <f t="shared" si="40"/>
        <v>3508</v>
      </c>
      <c r="I90" s="169">
        <f t="shared" si="40"/>
        <v>3593</v>
      </c>
      <c r="J90" s="169">
        <f t="shared" si="40"/>
        <v>3706</v>
      </c>
      <c r="K90" s="169">
        <f t="shared" si="40"/>
        <v>3322</v>
      </c>
      <c r="L90" s="169">
        <f t="shared" si="40"/>
        <v>3700</v>
      </c>
      <c r="M90" s="169">
        <f t="shared" si="40"/>
        <v>3817</v>
      </c>
      <c r="N90" s="169">
        <f t="shared" si="40"/>
        <v>3557</v>
      </c>
      <c r="O90" s="169">
        <f t="shared" si="40"/>
        <v>4053</v>
      </c>
      <c r="P90" s="171">
        <f t="shared" si="40"/>
        <v>43582</v>
      </c>
      <c r="Q90" s="169">
        <f t="shared" si="40"/>
        <v>3227</v>
      </c>
      <c r="R90" s="169">
        <f t="shared" si="40"/>
        <v>3091</v>
      </c>
      <c r="S90" s="169">
        <f t="shared" si="40"/>
        <v>3892</v>
      </c>
      <c r="T90" s="169">
        <f t="shared" si="40"/>
        <v>3718</v>
      </c>
      <c r="U90" s="169">
        <f t="shared" si="40"/>
        <v>3775</v>
      </c>
      <c r="V90" s="169">
        <f t="shared" si="40"/>
        <v>3671</v>
      </c>
      <c r="W90" s="169">
        <f t="shared" si="40"/>
        <v>3670</v>
      </c>
      <c r="X90" s="169">
        <f t="shared" si="40"/>
        <v>3878</v>
      </c>
      <c r="Y90" s="169">
        <f t="shared" si="40"/>
        <v>3965</v>
      </c>
      <c r="Z90" s="169">
        <f t="shared" si="40"/>
        <v>3912</v>
      </c>
      <c r="AA90" s="169">
        <f t="shared" si="40"/>
        <v>3770</v>
      </c>
      <c r="AB90" s="169">
        <f t="shared" si="40"/>
        <v>4200</v>
      </c>
      <c r="AC90" s="171">
        <f t="shared" si="40"/>
        <v>44769</v>
      </c>
      <c r="AD90" s="169">
        <f t="shared" si="40"/>
        <v>3701</v>
      </c>
      <c r="AE90" s="169">
        <f t="shared" si="40"/>
        <v>3490</v>
      </c>
      <c r="AF90" s="169">
        <f t="shared" si="40"/>
        <v>3812</v>
      </c>
      <c r="AG90" s="169">
        <f t="shared" si="40"/>
        <v>3636</v>
      </c>
      <c r="AH90" s="169">
        <f t="shared" si="40"/>
        <v>3952</v>
      </c>
      <c r="AI90" s="169">
        <f t="shared" si="40"/>
        <v>3859</v>
      </c>
      <c r="AJ90" s="169">
        <f t="shared" ref="AJ90:BM90" si="41">SUM(AJ91:AJ125)</f>
        <v>3276</v>
      </c>
      <c r="AK90" s="169">
        <f t="shared" si="41"/>
        <v>3594</v>
      </c>
      <c r="AL90" s="169">
        <f t="shared" si="41"/>
        <v>3465</v>
      </c>
      <c r="AM90" s="169">
        <f t="shared" si="41"/>
        <v>3328</v>
      </c>
      <c r="AN90" s="169">
        <f t="shared" si="41"/>
        <v>3416</v>
      </c>
      <c r="AO90" s="169">
        <f t="shared" si="41"/>
        <v>3718</v>
      </c>
      <c r="AP90" s="185">
        <f t="shared" si="41"/>
        <v>3198</v>
      </c>
      <c r="AQ90" s="169">
        <f t="shared" si="41"/>
        <v>3105</v>
      </c>
      <c r="AR90" s="169">
        <f t="shared" si="41"/>
        <v>3629</v>
      </c>
      <c r="AS90" s="169">
        <f t="shared" si="41"/>
        <v>3173</v>
      </c>
      <c r="AT90" s="169">
        <f t="shared" si="41"/>
        <v>3947</v>
      </c>
      <c r="AU90" s="169">
        <f t="shared" si="41"/>
        <v>3373</v>
      </c>
      <c r="AV90" s="169">
        <f t="shared" si="41"/>
        <v>3905</v>
      </c>
      <c r="AW90" s="169">
        <f t="shared" si="41"/>
        <v>3882</v>
      </c>
      <c r="AX90" s="169">
        <f t="shared" si="41"/>
        <v>3589</v>
      </c>
      <c r="AY90" s="169">
        <f t="shared" si="41"/>
        <v>4210</v>
      </c>
      <c r="AZ90" s="169">
        <f t="shared" si="41"/>
        <v>3705</v>
      </c>
      <c r="BA90" s="421">
        <f t="shared" si="41"/>
        <v>3753</v>
      </c>
      <c r="BB90" s="169">
        <f t="shared" si="41"/>
        <v>3586</v>
      </c>
      <c r="BC90" s="169">
        <f t="shared" si="41"/>
        <v>3269</v>
      </c>
      <c r="BD90" s="169">
        <f t="shared" si="41"/>
        <v>3682</v>
      </c>
      <c r="BE90" s="169">
        <f t="shared" si="41"/>
        <v>4133</v>
      </c>
      <c r="BF90" s="169">
        <f t="shared" si="41"/>
        <v>4368</v>
      </c>
      <c r="BG90" s="169">
        <f t="shared" si="41"/>
        <v>4063</v>
      </c>
      <c r="BH90" s="169">
        <f t="shared" si="41"/>
        <v>4880</v>
      </c>
      <c r="BI90" s="169">
        <f t="shared" si="41"/>
        <v>4324</v>
      </c>
      <c r="BJ90" s="169">
        <f t="shared" si="41"/>
        <v>4329</v>
      </c>
      <c r="BK90" s="169">
        <f t="shared" si="41"/>
        <v>4810</v>
      </c>
      <c r="BL90" s="169">
        <f t="shared" si="41"/>
        <v>4654</v>
      </c>
      <c r="BM90" s="169">
        <f t="shared" si="41"/>
        <v>5235</v>
      </c>
      <c r="BN90" s="171">
        <f t="shared" si="30"/>
        <v>51333</v>
      </c>
      <c r="BO90" s="169">
        <f t="shared" ref="BO90:CF90" si="42">SUM(BO91:BO125)</f>
        <v>4705</v>
      </c>
      <c r="BP90" s="169">
        <f t="shared" si="42"/>
        <v>4482</v>
      </c>
      <c r="BQ90" s="169">
        <f t="shared" si="42"/>
        <v>4558</v>
      </c>
      <c r="BR90" s="169">
        <f t="shared" si="42"/>
        <v>4826</v>
      </c>
      <c r="BS90" s="169">
        <f t="shared" si="42"/>
        <v>4991</v>
      </c>
      <c r="BT90" s="169">
        <f t="shared" si="42"/>
        <v>4665</v>
      </c>
      <c r="BU90" s="169">
        <f t="shared" si="42"/>
        <v>5240</v>
      </c>
      <c r="BV90" s="169">
        <f t="shared" si="42"/>
        <v>4760</v>
      </c>
      <c r="BW90" s="169">
        <f t="shared" si="42"/>
        <v>5071</v>
      </c>
      <c r="BX90" s="169">
        <f t="shared" si="42"/>
        <v>5560</v>
      </c>
      <c r="BY90" s="169">
        <f t="shared" si="42"/>
        <v>4672</v>
      </c>
      <c r="BZ90" s="169">
        <f t="shared" si="42"/>
        <v>6443</v>
      </c>
      <c r="CA90" s="171">
        <f t="shared" si="28"/>
        <v>59973</v>
      </c>
      <c r="CB90" s="169">
        <f t="shared" si="42"/>
        <v>5381</v>
      </c>
      <c r="CC90" s="169">
        <f t="shared" si="42"/>
        <v>4808</v>
      </c>
      <c r="CD90" s="169">
        <f t="shared" si="42"/>
        <v>5836</v>
      </c>
      <c r="CE90" s="169">
        <f t="shared" si="42"/>
        <v>5939</v>
      </c>
      <c r="CF90" s="169">
        <f t="shared" si="42"/>
        <v>5625</v>
      </c>
      <c r="CG90" s="169">
        <f t="shared" ref="CG90" si="43">SUM(CG91:CG125)</f>
        <v>6081</v>
      </c>
      <c r="CH90" s="169">
        <f t="shared" ref="CH90:CN90" si="44">SUM(CH91:CH125)</f>
        <v>6641</v>
      </c>
      <c r="CI90" s="169">
        <f t="shared" si="44"/>
        <v>6214</v>
      </c>
      <c r="CJ90" s="169">
        <f t="shared" si="44"/>
        <v>6455</v>
      </c>
      <c r="CK90" s="169">
        <f t="shared" si="44"/>
        <v>7082</v>
      </c>
      <c r="CL90" s="169">
        <f t="shared" si="44"/>
        <v>6518</v>
      </c>
      <c r="CM90" s="421">
        <f t="shared" si="44"/>
        <v>7652</v>
      </c>
      <c r="CN90" s="421">
        <f t="shared" si="44"/>
        <v>6364</v>
      </c>
      <c r="CO90" s="578">
        <f t="shared" si="32"/>
        <v>4705</v>
      </c>
      <c r="CP90" s="372">
        <f t="shared" si="33"/>
        <v>5381</v>
      </c>
      <c r="CQ90" s="373">
        <f t="shared" si="34"/>
        <v>6364</v>
      </c>
      <c r="CR90" s="184">
        <f t="shared" si="14"/>
        <v>18.267979929381163</v>
      </c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  <c r="XL90" s="10"/>
      <c r="XM90" s="10"/>
      <c r="XN90" s="10"/>
      <c r="XO90" s="10"/>
      <c r="XP90" s="10"/>
      <c r="XQ90" s="10"/>
      <c r="XR90" s="10"/>
      <c r="XS90" s="10"/>
      <c r="XT90" s="10"/>
      <c r="XU90" s="10"/>
      <c r="XV90" s="10"/>
      <c r="XW90" s="10"/>
      <c r="XX90" s="10"/>
      <c r="XY90" s="10"/>
      <c r="XZ90" s="10"/>
      <c r="YA90" s="10"/>
      <c r="YB90" s="10"/>
      <c r="YC90" s="10"/>
      <c r="YD90" s="10"/>
      <c r="YE90" s="10"/>
      <c r="YF90" s="10"/>
      <c r="YG90" s="10"/>
      <c r="YH90" s="10"/>
      <c r="YI90" s="10"/>
      <c r="YJ90" s="10"/>
      <c r="YK90" s="10"/>
      <c r="YL90" s="10"/>
      <c r="YM90" s="10"/>
      <c r="YN90" s="10"/>
      <c r="YO90" s="10"/>
      <c r="YP90" s="10"/>
      <c r="YQ90" s="10"/>
      <c r="YR90" s="10"/>
      <c r="YS90" s="10"/>
      <c r="YT90" s="10"/>
      <c r="YU90" s="10"/>
      <c r="YV90" s="10"/>
      <c r="YW90" s="10"/>
      <c r="YX90" s="10"/>
      <c r="YY90" s="10"/>
      <c r="YZ90" s="10"/>
      <c r="ZA90" s="10"/>
      <c r="ZB90" s="10"/>
      <c r="ZC90" s="10"/>
      <c r="ZD90" s="10"/>
      <c r="ZE90" s="10"/>
      <c r="ZF90" s="10"/>
      <c r="ZG90" s="10"/>
      <c r="ZH90" s="10"/>
      <c r="ZI90" s="10"/>
      <c r="ZJ90" s="10"/>
      <c r="ZK90" s="10"/>
      <c r="ZL90" s="10"/>
      <c r="ZM90" s="10"/>
      <c r="ZN90" s="10"/>
      <c r="ZO90" s="10"/>
      <c r="ZP90" s="10"/>
      <c r="ZQ90" s="10"/>
      <c r="ZR90" s="10"/>
      <c r="ZS90" s="10"/>
      <c r="ZT90" s="10"/>
      <c r="ZU90" s="10"/>
      <c r="ZV90" s="10"/>
      <c r="ZW90" s="10"/>
      <c r="ZX90" s="10"/>
      <c r="ZY90" s="10"/>
      <c r="ZZ90" s="10"/>
      <c r="AAA90" s="10"/>
      <c r="AAB90" s="10"/>
      <c r="AAC90" s="10"/>
      <c r="AAD90" s="10"/>
      <c r="AAE90" s="10"/>
      <c r="AAF90" s="10"/>
      <c r="AAG90" s="10"/>
      <c r="AAH90" s="10"/>
      <c r="AAI90" s="10"/>
      <c r="AAJ90" s="10"/>
      <c r="AAK90" s="10"/>
      <c r="AAL90" s="10"/>
      <c r="AAM90" s="10"/>
      <c r="AAN90" s="10"/>
      <c r="AAO90" s="10"/>
      <c r="AAP90" s="10"/>
      <c r="AAQ90" s="10"/>
      <c r="AAR90" s="10"/>
      <c r="AAS90" s="10"/>
      <c r="AAT90" s="10"/>
      <c r="AAU90" s="10"/>
      <c r="AAV90" s="10"/>
      <c r="AAW90" s="10"/>
      <c r="AAX90" s="10"/>
      <c r="AAY90" s="10"/>
      <c r="AAZ90" s="10"/>
      <c r="ABA90" s="10"/>
      <c r="ABB90" s="10"/>
      <c r="ABC90" s="10"/>
      <c r="ABD90" s="10"/>
      <c r="ABE90" s="10"/>
      <c r="ABF90" s="10"/>
      <c r="ABG90" s="10"/>
      <c r="ABH90" s="10"/>
      <c r="ABI90" s="10"/>
      <c r="ABJ90" s="10"/>
      <c r="ABK90" s="10"/>
      <c r="ABL90" s="10"/>
      <c r="ABM90" s="10"/>
      <c r="ABN90" s="10"/>
      <c r="ABO90" s="10"/>
      <c r="ABP90" s="10"/>
      <c r="ABQ90" s="10"/>
      <c r="ABR90" s="10"/>
      <c r="ABS90" s="10"/>
      <c r="ABT90" s="10"/>
      <c r="ABU90" s="10"/>
      <c r="ABV90" s="10"/>
      <c r="ABW90" s="10"/>
      <c r="ABX90" s="10"/>
      <c r="ABY90" s="10"/>
      <c r="ABZ90" s="10"/>
      <c r="ACA90" s="10"/>
      <c r="ACB90" s="10"/>
      <c r="ACC90" s="10"/>
      <c r="ACD90" s="10"/>
      <c r="ACE90" s="10"/>
      <c r="ACF90" s="10"/>
      <c r="ACG90" s="10"/>
      <c r="ACH90" s="10"/>
      <c r="ACI90" s="10"/>
      <c r="ACJ90" s="10"/>
      <c r="ACK90" s="10"/>
      <c r="ACL90" s="10"/>
      <c r="ACM90" s="10"/>
      <c r="ACN90" s="10"/>
      <c r="ACO90" s="10"/>
      <c r="ACP90" s="10"/>
      <c r="ACQ90" s="10"/>
      <c r="ACR90" s="10"/>
      <c r="ACS90" s="10"/>
      <c r="ACT90" s="10"/>
      <c r="ACU90" s="10"/>
      <c r="ACV90" s="10"/>
      <c r="ACW90" s="10"/>
      <c r="ACX90" s="10"/>
      <c r="ACY90" s="10"/>
      <c r="ACZ90" s="10"/>
      <c r="ADA90" s="10"/>
      <c r="ADB90" s="10"/>
      <c r="ADC90" s="10"/>
      <c r="ADD90" s="10"/>
      <c r="ADE90" s="10"/>
      <c r="ADF90" s="10"/>
      <c r="ADG90" s="10"/>
      <c r="ADH90" s="10"/>
      <c r="ADI90" s="10"/>
      <c r="ADJ90" s="10"/>
      <c r="ADK90" s="10"/>
      <c r="ADL90" s="10"/>
      <c r="ADM90" s="10"/>
      <c r="ADN90" s="10"/>
      <c r="ADO90" s="10"/>
      <c r="ADP90" s="10"/>
      <c r="ADQ90" s="10"/>
      <c r="ADR90" s="10"/>
      <c r="ADS90" s="10"/>
      <c r="ADT90" s="10"/>
      <c r="ADU90" s="10"/>
      <c r="ADV90" s="10"/>
      <c r="ADW90" s="10"/>
      <c r="ADX90" s="10"/>
      <c r="ADY90" s="10"/>
      <c r="ADZ90" s="10"/>
      <c r="AEA90" s="10"/>
      <c r="AEB90" s="10"/>
      <c r="AEC90" s="10"/>
      <c r="AED90" s="10"/>
      <c r="AEE90" s="10"/>
      <c r="AEF90" s="10"/>
      <c r="AEG90" s="10"/>
      <c r="AEH90" s="10"/>
      <c r="AEI90" s="10"/>
      <c r="AEJ90" s="10"/>
      <c r="AEK90" s="10"/>
      <c r="AEL90" s="10"/>
      <c r="AEM90" s="10"/>
      <c r="AEN90" s="10"/>
      <c r="AEO90" s="10"/>
      <c r="AEP90" s="10"/>
      <c r="AEQ90" s="10"/>
      <c r="AER90" s="10"/>
      <c r="AES90" s="10"/>
      <c r="AET90" s="10"/>
      <c r="AEU90" s="10"/>
      <c r="AEV90" s="10"/>
      <c r="AEW90" s="10"/>
      <c r="AEX90" s="10"/>
      <c r="AEY90" s="10"/>
      <c r="AEZ90" s="10"/>
      <c r="AFA90" s="10"/>
      <c r="AFB90" s="10"/>
      <c r="AFC90" s="10"/>
      <c r="AFD90" s="10"/>
      <c r="AFE90" s="10"/>
      <c r="AFF90" s="10"/>
      <c r="AFG90" s="10"/>
      <c r="AFH90" s="10"/>
      <c r="AFI90" s="10"/>
      <c r="AFJ90" s="10"/>
      <c r="AFK90" s="10"/>
      <c r="AFL90" s="10"/>
      <c r="AFM90" s="10"/>
      <c r="AFN90" s="10"/>
      <c r="AFO90" s="10"/>
      <c r="AFP90" s="10"/>
      <c r="AFQ90" s="10"/>
      <c r="AFR90" s="10"/>
      <c r="AFS90" s="10"/>
      <c r="AFT90" s="10"/>
      <c r="AFU90" s="10"/>
      <c r="AFV90" s="10"/>
      <c r="AFW90" s="10"/>
      <c r="AFX90" s="10"/>
      <c r="AFY90" s="10"/>
      <c r="AFZ90" s="10"/>
      <c r="AGA90" s="10"/>
      <c r="AGB90" s="10"/>
      <c r="AGC90" s="10"/>
      <c r="AGD90" s="10"/>
      <c r="AGE90" s="10"/>
      <c r="AGF90" s="10"/>
      <c r="AGG90" s="10"/>
      <c r="AGH90" s="10"/>
      <c r="AGI90" s="10"/>
      <c r="AGJ90" s="10"/>
      <c r="AGK90" s="10"/>
      <c r="AGL90" s="10"/>
      <c r="AGM90" s="10"/>
      <c r="AGN90" s="10"/>
      <c r="AGO90" s="10"/>
      <c r="AGP90" s="10"/>
      <c r="AGQ90" s="10"/>
      <c r="AGR90" s="10"/>
      <c r="AGS90" s="10"/>
      <c r="AGT90" s="10"/>
      <c r="AGU90" s="10"/>
      <c r="AGV90" s="10"/>
      <c r="AGW90" s="10"/>
      <c r="AGX90" s="10"/>
      <c r="AGY90" s="10"/>
      <c r="AGZ90" s="10"/>
      <c r="AHA90" s="10"/>
      <c r="AHB90" s="10"/>
      <c r="AHC90" s="10"/>
      <c r="AHD90" s="10"/>
      <c r="AHE90" s="10"/>
      <c r="AHF90" s="10"/>
      <c r="AHG90" s="10"/>
      <c r="AHH90" s="10"/>
      <c r="AHI90" s="10"/>
      <c r="AHJ90" s="10"/>
      <c r="AHK90" s="10"/>
      <c r="AHL90" s="10"/>
      <c r="AHM90" s="10"/>
      <c r="AHN90" s="10"/>
      <c r="AHO90" s="10"/>
      <c r="AHP90" s="10"/>
      <c r="AHQ90" s="10"/>
      <c r="AHR90" s="10"/>
      <c r="AHS90" s="10"/>
      <c r="AHT90" s="10"/>
      <c r="AHU90" s="10"/>
      <c r="AHV90" s="10"/>
      <c r="AHW90" s="10"/>
      <c r="AHX90" s="10"/>
      <c r="AHY90" s="10"/>
      <c r="AHZ90" s="10"/>
      <c r="AIA90" s="10"/>
      <c r="AIB90" s="10"/>
      <c r="AIC90" s="10"/>
      <c r="AID90" s="10"/>
      <c r="AIE90" s="10"/>
      <c r="AIF90" s="10"/>
      <c r="AIG90" s="10"/>
      <c r="AIH90" s="10"/>
      <c r="AII90" s="10"/>
      <c r="AIJ90" s="10"/>
      <c r="AIK90" s="10"/>
      <c r="AIL90" s="10"/>
      <c r="AIM90" s="10"/>
      <c r="AIN90" s="10"/>
      <c r="AIO90" s="10"/>
      <c r="AIP90" s="10"/>
      <c r="AIQ90" s="10"/>
      <c r="AIR90" s="10"/>
      <c r="AIS90" s="10"/>
      <c r="AIT90" s="10"/>
      <c r="AIU90" s="10"/>
      <c r="AIV90" s="10"/>
      <c r="AIW90" s="10"/>
      <c r="AIX90" s="10"/>
      <c r="AIY90" s="10"/>
      <c r="AIZ90" s="10"/>
      <c r="AJA90" s="10"/>
      <c r="AJB90" s="10"/>
      <c r="AJC90" s="10"/>
      <c r="AJD90" s="10"/>
      <c r="AJE90" s="10"/>
      <c r="AJF90" s="10"/>
      <c r="AJG90" s="10"/>
      <c r="AJH90" s="10"/>
      <c r="AJI90" s="10"/>
      <c r="AJJ90" s="10"/>
      <c r="AJK90" s="10"/>
      <c r="AJL90" s="10"/>
      <c r="AJM90" s="10"/>
      <c r="AJN90" s="10"/>
      <c r="AJO90" s="10"/>
      <c r="AJP90" s="10"/>
      <c r="AJQ90" s="10"/>
      <c r="AJR90" s="10"/>
      <c r="AJS90" s="10"/>
      <c r="AJT90" s="10"/>
      <c r="AJU90" s="10"/>
      <c r="AJV90" s="10"/>
      <c r="AJW90" s="10"/>
      <c r="AJX90" s="10"/>
      <c r="AJY90" s="10"/>
      <c r="AJZ90" s="10"/>
      <c r="AKA90" s="10"/>
      <c r="AKB90" s="10"/>
      <c r="AKC90" s="10"/>
      <c r="AKD90" s="10"/>
      <c r="AKE90" s="10"/>
      <c r="AKF90" s="10"/>
      <c r="AKG90" s="10"/>
      <c r="AKH90" s="10"/>
      <c r="AKI90" s="10"/>
      <c r="AKJ90" s="10"/>
      <c r="AKK90" s="10"/>
      <c r="AKL90" s="10"/>
      <c r="AKM90" s="10"/>
      <c r="AKN90" s="10"/>
      <c r="AKO90" s="10"/>
      <c r="AKP90" s="10"/>
      <c r="AKQ90" s="10"/>
      <c r="AKR90" s="10"/>
      <c r="AKS90" s="10"/>
      <c r="AKT90" s="10"/>
      <c r="AKU90" s="10"/>
      <c r="AKV90" s="10"/>
      <c r="AKW90" s="10"/>
      <c r="AKX90" s="10"/>
      <c r="AKY90" s="10"/>
      <c r="AKZ90" s="10"/>
      <c r="ALA90" s="10"/>
      <c r="ALB90" s="10"/>
      <c r="ALC90" s="10"/>
      <c r="ALD90" s="10"/>
      <c r="ALE90" s="10"/>
      <c r="ALF90" s="10"/>
      <c r="ALG90" s="10"/>
      <c r="ALH90" s="10"/>
      <c r="ALI90" s="10"/>
      <c r="ALJ90" s="10"/>
      <c r="ALK90" s="10"/>
      <c r="ALL90" s="10"/>
      <c r="ALM90" s="10"/>
      <c r="ALN90" s="10"/>
      <c r="ALO90" s="10"/>
      <c r="ALP90" s="10"/>
      <c r="ALQ90" s="10"/>
      <c r="ALR90" s="10"/>
      <c r="ALS90" s="10"/>
      <c r="ALT90" s="10"/>
      <c r="ALU90" s="10"/>
      <c r="ALV90" s="10"/>
      <c r="ALW90" s="10"/>
      <c r="ALX90" s="10"/>
      <c r="ALY90" s="10"/>
      <c r="ALZ90" s="10"/>
      <c r="AMA90" s="10"/>
      <c r="AMB90" s="10"/>
      <c r="AMC90" s="10"/>
      <c r="AMD90" s="10"/>
      <c r="AME90" s="10"/>
      <c r="AMF90" s="10"/>
      <c r="AMG90" s="10"/>
      <c r="AMH90" s="10"/>
      <c r="AMI90" s="10"/>
      <c r="AMJ90" s="10"/>
      <c r="AMK90" s="10"/>
      <c r="AML90" s="10"/>
      <c r="AMM90" s="10"/>
      <c r="AMN90" s="10"/>
      <c r="AMO90" s="10"/>
      <c r="AMP90" s="10"/>
      <c r="AMQ90" s="10"/>
      <c r="AMR90" s="10"/>
      <c r="AMS90" s="10"/>
      <c r="AMT90" s="10"/>
      <c r="AMU90" s="10"/>
      <c r="AMV90" s="10"/>
      <c r="AMW90" s="10"/>
      <c r="AMX90" s="10"/>
      <c r="AMY90" s="10"/>
      <c r="AMZ90" s="10"/>
      <c r="ANA90" s="10"/>
      <c r="ANB90" s="10"/>
      <c r="ANC90" s="10"/>
      <c r="AND90" s="10"/>
      <c r="ANE90" s="10"/>
      <c r="ANF90" s="10"/>
      <c r="ANG90" s="10"/>
      <c r="ANH90" s="10"/>
      <c r="ANI90" s="10"/>
      <c r="ANJ90" s="10"/>
      <c r="ANK90" s="10"/>
      <c r="ANL90" s="10"/>
      <c r="ANM90" s="10"/>
      <c r="ANN90" s="10"/>
      <c r="ANO90" s="10"/>
      <c r="ANP90" s="10"/>
      <c r="ANQ90" s="10"/>
      <c r="ANR90" s="10"/>
      <c r="ANS90" s="10"/>
      <c r="ANT90" s="10"/>
      <c r="ANU90" s="10"/>
      <c r="ANV90" s="10"/>
      <c r="ANW90" s="10"/>
      <c r="ANX90" s="10"/>
      <c r="ANY90" s="10"/>
      <c r="ANZ90" s="10"/>
      <c r="AOA90" s="10"/>
      <c r="AOB90" s="10"/>
      <c r="AOC90" s="10"/>
      <c r="AOD90" s="10"/>
      <c r="AOE90" s="10"/>
      <c r="AOF90" s="10"/>
      <c r="AOG90" s="10"/>
      <c r="AOH90" s="10"/>
      <c r="AOI90" s="10"/>
      <c r="AOJ90" s="10"/>
      <c r="AOK90" s="10"/>
      <c r="AOL90" s="10"/>
      <c r="AOM90" s="10"/>
      <c r="AON90" s="10"/>
      <c r="AOO90" s="10"/>
      <c r="AOP90" s="10"/>
      <c r="AOQ90" s="10"/>
      <c r="AOR90" s="10"/>
      <c r="AOS90" s="10"/>
      <c r="AOT90" s="10"/>
      <c r="AOU90" s="10"/>
      <c r="AOV90" s="10"/>
      <c r="AOW90" s="10"/>
      <c r="AOX90" s="10"/>
      <c r="AOY90" s="10"/>
      <c r="AOZ90" s="10"/>
      <c r="APA90" s="10"/>
      <c r="APB90" s="10"/>
      <c r="APC90" s="10"/>
      <c r="APD90" s="10"/>
      <c r="APE90" s="10"/>
      <c r="APF90" s="10"/>
      <c r="APG90" s="10"/>
      <c r="APH90" s="10"/>
      <c r="API90" s="10"/>
      <c r="APJ90" s="10"/>
      <c r="APK90" s="10"/>
      <c r="APL90" s="10"/>
      <c r="APM90" s="10"/>
      <c r="APN90" s="10"/>
      <c r="APO90" s="10"/>
      <c r="APP90" s="10"/>
      <c r="APQ90" s="10"/>
      <c r="APR90" s="10"/>
      <c r="APS90" s="10"/>
      <c r="APT90" s="10"/>
      <c r="APU90" s="10"/>
      <c r="APV90" s="10"/>
      <c r="APW90" s="10"/>
      <c r="APX90" s="10"/>
      <c r="APY90" s="10"/>
      <c r="APZ90" s="10"/>
      <c r="AQA90" s="10"/>
      <c r="AQB90" s="10"/>
      <c r="AQC90" s="10"/>
      <c r="AQD90" s="10"/>
      <c r="AQE90" s="10"/>
      <c r="AQF90" s="10"/>
      <c r="AQG90" s="10"/>
      <c r="AQH90" s="10"/>
      <c r="AQI90" s="10"/>
      <c r="AQJ90" s="10"/>
      <c r="AQK90" s="10"/>
      <c r="AQL90" s="10"/>
      <c r="AQM90" s="10"/>
      <c r="AQN90" s="10"/>
      <c r="AQO90" s="10"/>
      <c r="AQP90" s="10"/>
      <c r="AQQ90" s="10"/>
      <c r="AQR90" s="10"/>
      <c r="AQS90" s="10"/>
      <c r="AQT90" s="10"/>
      <c r="AQU90" s="10"/>
      <c r="AQV90" s="10"/>
      <c r="AQW90" s="10"/>
      <c r="AQX90" s="10"/>
      <c r="AQY90" s="10"/>
      <c r="AQZ90" s="10"/>
      <c r="ARA90" s="10"/>
      <c r="ARB90" s="10"/>
      <c r="ARC90" s="10"/>
      <c r="ARD90" s="10"/>
      <c r="ARE90" s="10"/>
      <c r="ARF90" s="10"/>
      <c r="ARG90" s="10"/>
      <c r="ARH90" s="10"/>
      <c r="ARI90" s="10"/>
      <c r="ARJ90" s="10"/>
      <c r="ARK90" s="10"/>
      <c r="ARL90" s="10"/>
      <c r="ARM90" s="10"/>
      <c r="ARN90" s="10"/>
      <c r="ARO90" s="10"/>
      <c r="ARP90" s="10"/>
      <c r="ARQ90" s="10"/>
      <c r="ARR90" s="10"/>
      <c r="ARS90" s="10"/>
      <c r="ART90" s="10"/>
      <c r="ARU90" s="10"/>
      <c r="ARV90" s="10"/>
      <c r="ARW90" s="10"/>
      <c r="ARX90" s="10"/>
      <c r="ARY90" s="10"/>
      <c r="ARZ90" s="10"/>
      <c r="ASA90" s="10"/>
      <c r="ASB90" s="10"/>
      <c r="ASC90" s="10"/>
      <c r="ASD90" s="10"/>
      <c r="ASE90" s="10"/>
      <c r="ASF90" s="10"/>
      <c r="ASG90" s="10"/>
      <c r="ASH90" s="10"/>
      <c r="ASI90" s="10"/>
      <c r="ASJ90" s="10"/>
      <c r="ASK90" s="10"/>
      <c r="ASL90" s="10"/>
      <c r="ASM90" s="10"/>
      <c r="ASN90" s="10"/>
      <c r="ASO90" s="10"/>
      <c r="ASP90" s="10"/>
      <c r="ASQ90" s="10"/>
      <c r="ASR90" s="10"/>
      <c r="ASS90" s="10"/>
      <c r="AST90" s="10"/>
      <c r="ASU90" s="10"/>
      <c r="ASV90" s="10"/>
      <c r="ASW90" s="10"/>
      <c r="ASX90" s="10"/>
      <c r="ASY90" s="10"/>
      <c r="ASZ90" s="10"/>
      <c r="ATA90" s="10"/>
      <c r="ATB90" s="10"/>
      <c r="ATC90" s="10"/>
      <c r="ATD90" s="10"/>
      <c r="ATE90" s="10"/>
      <c r="ATF90" s="10"/>
      <c r="ATG90" s="10"/>
      <c r="ATH90" s="10"/>
      <c r="ATI90" s="10"/>
      <c r="ATJ90" s="10"/>
      <c r="ATK90" s="10"/>
      <c r="ATL90" s="10"/>
      <c r="ATM90" s="10"/>
      <c r="ATN90" s="10"/>
      <c r="ATO90" s="10"/>
      <c r="ATP90" s="10"/>
      <c r="ATQ90" s="10"/>
      <c r="ATR90" s="10"/>
      <c r="ATS90" s="10"/>
      <c r="ATT90" s="10"/>
      <c r="ATU90" s="10"/>
      <c r="ATV90" s="10"/>
      <c r="ATW90" s="10"/>
      <c r="ATX90" s="10"/>
      <c r="ATY90" s="10"/>
      <c r="ATZ90" s="10"/>
      <c r="AUA90" s="10"/>
      <c r="AUB90" s="10"/>
      <c r="AUC90" s="10"/>
      <c r="AUD90" s="10"/>
      <c r="AUE90" s="10"/>
      <c r="AUF90" s="10"/>
      <c r="AUG90" s="10"/>
      <c r="AUH90" s="10"/>
      <c r="AUI90" s="10"/>
      <c r="AUJ90" s="10"/>
      <c r="AUK90" s="10"/>
      <c r="AUL90" s="10"/>
      <c r="AUM90" s="10"/>
      <c r="AUN90" s="10"/>
      <c r="AUO90" s="10"/>
      <c r="AUP90" s="10"/>
      <c r="AUQ90" s="10"/>
      <c r="AUR90" s="10"/>
      <c r="AUS90" s="10"/>
      <c r="AUT90" s="10"/>
      <c r="AUU90" s="10"/>
      <c r="AUV90" s="10"/>
      <c r="AUW90" s="10"/>
      <c r="AUX90" s="10"/>
      <c r="AUY90" s="10"/>
      <c r="AUZ90" s="10"/>
      <c r="AVA90" s="10"/>
      <c r="AVB90" s="10"/>
      <c r="AVC90" s="10"/>
      <c r="AVD90" s="10"/>
      <c r="AVE90" s="10"/>
      <c r="AVF90" s="10"/>
      <c r="AVG90" s="10"/>
      <c r="AVH90" s="10"/>
      <c r="AVI90" s="10"/>
      <c r="AVJ90" s="10"/>
      <c r="AVK90" s="10"/>
      <c r="AVL90" s="10"/>
      <c r="AVM90" s="10"/>
      <c r="AVN90" s="10"/>
      <c r="AVO90" s="10"/>
      <c r="AVP90" s="10"/>
      <c r="AVQ90" s="10"/>
      <c r="AVR90" s="10"/>
      <c r="AVS90" s="10"/>
      <c r="AVT90" s="10"/>
      <c r="AVU90" s="10"/>
      <c r="AVV90" s="10"/>
      <c r="AVW90" s="10"/>
      <c r="AVX90" s="10"/>
      <c r="AVY90" s="10"/>
      <c r="AVZ90" s="10"/>
      <c r="AWA90" s="10"/>
      <c r="AWB90" s="10"/>
      <c r="AWC90" s="10"/>
      <c r="AWD90" s="10"/>
      <c r="AWE90" s="10"/>
      <c r="AWF90" s="10"/>
      <c r="AWG90" s="10"/>
      <c r="AWH90" s="10"/>
      <c r="AWI90" s="10"/>
      <c r="AWJ90" s="10"/>
      <c r="AWK90" s="10"/>
      <c r="AWL90" s="10"/>
      <c r="AWM90" s="10"/>
      <c r="AWN90" s="10"/>
      <c r="AWO90" s="10"/>
      <c r="AWP90" s="10"/>
      <c r="AWQ90" s="10"/>
      <c r="AWR90" s="10"/>
      <c r="AWS90" s="10"/>
      <c r="AWT90" s="10"/>
      <c r="AWU90" s="10"/>
      <c r="AWV90" s="10"/>
      <c r="AWW90" s="10"/>
      <c r="AWX90" s="10"/>
      <c r="AWY90" s="10"/>
      <c r="AWZ90" s="10"/>
      <c r="AXA90" s="10"/>
      <c r="AXB90" s="10"/>
      <c r="AXC90" s="10"/>
      <c r="AXD90" s="10"/>
      <c r="AXE90" s="10"/>
      <c r="AXF90" s="10"/>
      <c r="AXG90" s="10"/>
      <c r="AXH90" s="10"/>
      <c r="AXI90" s="10"/>
      <c r="AXJ90" s="10"/>
      <c r="AXK90" s="10"/>
      <c r="AXL90" s="10"/>
      <c r="AXM90" s="10"/>
      <c r="AXN90" s="10"/>
      <c r="AXO90" s="10"/>
      <c r="AXP90" s="10"/>
      <c r="AXQ90" s="10"/>
      <c r="AXR90" s="10"/>
      <c r="AXS90" s="10"/>
      <c r="AXT90" s="10"/>
      <c r="AXU90" s="10"/>
      <c r="AXV90" s="10"/>
      <c r="AXW90" s="10"/>
      <c r="AXX90" s="10"/>
      <c r="AXY90" s="10"/>
      <c r="AXZ90" s="10"/>
      <c r="AYA90" s="10"/>
      <c r="AYB90" s="10"/>
      <c r="AYC90" s="10"/>
      <c r="AYD90" s="10"/>
      <c r="AYE90" s="10"/>
      <c r="AYF90" s="10"/>
      <c r="AYG90" s="10"/>
      <c r="AYH90" s="10"/>
      <c r="AYI90" s="10"/>
      <c r="AYJ90" s="10"/>
      <c r="AYK90" s="10"/>
      <c r="AYL90" s="10"/>
      <c r="AYM90" s="10"/>
      <c r="AYN90" s="10"/>
      <c r="AYO90" s="10"/>
      <c r="AYP90" s="10"/>
      <c r="AYQ90" s="10"/>
      <c r="AYR90" s="10"/>
      <c r="AYS90" s="10"/>
      <c r="AYT90" s="10"/>
      <c r="AYU90" s="10"/>
      <c r="AYV90" s="10"/>
      <c r="AYW90" s="10"/>
      <c r="AYX90" s="10"/>
      <c r="AYY90" s="10"/>
      <c r="AYZ90" s="10"/>
      <c r="AZA90" s="10"/>
      <c r="AZB90" s="10"/>
      <c r="AZC90" s="10"/>
      <c r="AZD90" s="10"/>
      <c r="AZE90" s="10"/>
      <c r="AZF90" s="10"/>
      <c r="AZG90" s="10"/>
      <c r="AZH90" s="10"/>
      <c r="AZI90" s="10"/>
      <c r="AZJ90" s="10"/>
      <c r="AZK90" s="10"/>
      <c r="AZL90" s="10"/>
      <c r="AZM90" s="10"/>
      <c r="AZN90" s="10"/>
      <c r="AZO90" s="10"/>
      <c r="AZP90" s="10"/>
      <c r="AZQ90" s="10"/>
      <c r="AZR90" s="10"/>
      <c r="AZS90" s="10"/>
      <c r="AZT90" s="10"/>
      <c r="AZU90" s="10"/>
      <c r="AZV90" s="10"/>
      <c r="AZW90" s="10"/>
      <c r="AZX90" s="10"/>
      <c r="AZY90" s="10"/>
      <c r="AZZ90" s="10"/>
      <c r="BAA90" s="10"/>
      <c r="BAB90" s="10"/>
      <c r="BAC90" s="10"/>
      <c r="BAD90" s="10"/>
      <c r="BAE90" s="10"/>
      <c r="BAF90" s="10"/>
      <c r="BAG90" s="10"/>
      <c r="BAH90" s="10"/>
      <c r="BAI90" s="10"/>
      <c r="BAJ90" s="10"/>
      <c r="BAK90" s="10"/>
      <c r="BAL90" s="10"/>
      <c r="BAM90" s="10"/>
      <c r="BAN90" s="10"/>
      <c r="BAO90" s="10"/>
      <c r="BAP90" s="10"/>
      <c r="BAQ90" s="10"/>
      <c r="BAR90" s="10"/>
      <c r="BAS90" s="10"/>
      <c r="BAT90" s="10"/>
      <c r="BAU90" s="10"/>
      <c r="BAV90" s="10"/>
      <c r="BAW90" s="10"/>
      <c r="BAX90" s="10"/>
      <c r="BAY90" s="10"/>
      <c r="BAZ90" s="10"/>
      <c r="BBA90" s="10"/>
      <c r="BBB90" s="10"/>
      <c r="BBC90" s="10"/>
      <c r="BBD90" s="10"/>
      <c r="BBE90" s="10"/>
      <c r="BBF90" s="10"/>
      <c r="BBG90" s="10"/>
      <c r="BBH90" s="10"/>
      <c r="BBI90" s="10"/>
      <c r="BBJ90" s="10"/>
      <c r="BBK90" s="10"/>
      <c r="BBL90" s="10"/>
      <c r="BBM90" s="10"/>
      <c r="BBN90" s="10"/>
      <c r="BBO90" s="10"/>
      <c r="BBP90" s="10"/>
      <c r="BBQ90" s="10"/>
      <c r="BBR90" s="10"/>
      <c r="BBS90" s="10"/>
      <c r="BBT90" s="10"/>
      <c r="BBU90" s="10"/>
      <c r="BBV90" s="10"/>
      <c r="BBW90" s="10"/>
      <c r="BBX90" s="10"/>
      <c r="BBY90" s="10"/>
      <c r="BBZ90" s="10"/>
      <c r="BCA90" s="10"/>
      <c r="BCB90" s="10"/>
      <c r="BCC90" s="10"/>
      <c r="BCD90" s="10"/>
      <c r="BCE90" s="10"/>
      <c r="BCF90" s="10"/>
      <c r="BCG90" s="10"/>
      <c r="BCH90" s="10"/>
      <c r="BCI90" s="10"/>
      <c r="BCJ90" s="10"/>
      <c r="BCK90" s="10"/>
      <c r="BCL90" s="10"/>
      <c r="BCM90" s="10"/>
      <c r="BCN90" s="10"/>
      <c r="BCO90" s="10"/>
      <c r="BCP90" s="10"/>
      <c r="BCQ90" s="10"/>
      <c r="BCR90" s="10"/>
      <c r="BCS90" s="10"/>
      <c r="BCT90" s="10"/>
      <c r="BCU90" s="10"/>
      <c r="BCV90" s="10"/>
      <c r="BCW90" s="10"/>
      <c r="BCX90" s="10"/>
      <c r="BCY90" s="10"/>
      <c r="BCZ90" s="10"/>
      <c r="BDA90" s="10"/>
      <c r="BDB90" s="10"/>
      <c r="BDC90" s="10"/>
      <c r="BDD90" s="10"/>
      <c r="BDE90" s="10"/>
      <c r="BDF90" s="10"/>
      <c r="BDG90" s="10"/>
      <c r="BDH90" s="10"/>
      <c r="BDI90" s="10"/>
      <c r="BDJ90" s="10"/>
      <c r="BDK90" s="10"/>
      <c r="BDL90" s="10"/>
      <c r="BDM90" s="10"/>
      <c r="BDN90" s="10"/>
      <c r="BDO90" s="10"/>
      <c r="BDP90" s="10"/>
      <c r="BDQ90" s="10"/>
      <c r="BDR90" s="10"/>
      <c r="BDS90" s="10"/>
      <c r="BDT90" s="10"/>
      <c r="BDU90" s="10"/>
      <c r="BDV90" s="10"/>
      <c r="BDW90" s="10"/>
      <c r="BDX90" s="10"/>
      <c r="BDY90" s="10"/>
      <c r="BDZ90" s="10"/>
      <c r="BEA90" s="10"/>
      <c r="BEB90" s="10"/>
      <c r="BEC90" s="10"/>
      <c r="BED90" s="10"/>
      <c r="BEE90" s="10"/>
      <c r="BEF90" s="10"/>
      <c r="BEG90" s="10"/>
      <c r="BEH90" s="10"/>
      <c r="BEI90" s="10"/>
      <c r="BEJ90" s="10"/>
      <c r="BEK90" s="10"/>
      <c r="BEL90" s="10"/>
      <c r="BEM90" s="10"/>
      <c r="BEN90" s="10"/>
      <c r="BEO90" s="10"/>
      <c r="BEP90" s="10"/>
      <c r="BEQ90" s="10"/>
      <c r="BER90" s="10"/>
      <c r="BES90" s="10"/>
      <c r="BET90" s="10"/>
      <c r="BEU90" s="10"/>
      <c r="BEV90" s="10"/>
      <c r="BEW90" s="10"/>
      <c r="BEX90" s="10"/>
      <c r="BEY90" s="10"/>
      <c r="BEZ90" s="10"/>
      <c r="BFA90" s="10"/>
      <c r="BFB90" s="10"/>
      <c r="BFC90" s="10"/>
      <c r="BFD90" s="10"/>
      <c r="BFE90" s="10"/>
      <c r="BFF90" s="10"/>
      <c r="BFG90" s="10"/>
      <c r="BFH90" s="10"/>
      <c r="BFI90" s="10"/>
      <c r="BFJ90" s="10"/>
      <c r="BFK90" s="10"/>
      <c r="BFL90" s="10"/>
      <c r="BFM90" s="10"/>
      <c r="BFN90" s="10"/>
      <c r="BFO90" s="10"/>
      <c r="BFP90" s="10"/>
      <c r="BFQ90" s="10"/>
      <c r="BFR90" s="10"/>
      <c r="BFS90" s="10"/>
      <c r="BFT90" s="10"/>
      <c r="BFU90" s="10"/>
      <c r="BFV90" s="10"/>
      <c r="BFW90" s="10"/>
      <c r="BFX90" s="10"/>
      <c r="BFY90" s="10"/>
      <c r="BFZ90" s="10"/>
      <c r="BGA90" s="10"/>
      <c r="BGB90" s="10"/>
      <c r="BGC90" s="10"/>
      <c r="BGD90" s="10"/>
      <c r="BGE90" s="10"/>
      <c r="BGF90" s="10"/>
      <c r="BGG90" s="10"/>
      <c r="BGH90" s="10"/>
      <c r="BGI90" s="10"/>
      <c r="BGJ90" s="10"/>
      <c r="BGK90" s="10"/>
      <c r="BGL90" s="10"/>
      <c r="BGM90" s="10"/>
      <c r="BGN90" s="10"/>
      <c r="BGO90" s="10"/>
      <c r="BGP90" s="10"/>
      <c r="BGQ90" s="10"/>
      <c r="BGR90" s="10"/>
      <c r="BGS90" s="10"/>
      <c r="BGT90" s="10"/>
      <c r="BGU90" s="10"/>
      <c r="BGV90" s="10"/>
      <c r="BGW90" s="10"/>
      <c r="BGX90" s="10"/>
      <c r="BGY90" s="10"/>
      <c r="BGZ90" s="10"/>
      <c r="BHA90" s="10"/>
      <c r="BHB90" s="10"/>
      <c r="BHC90" s="10"/>
      <c r="BHD90" s="10"/>
      <c r="BHE90" s="10"/>
      <c r="BHF90" s="10"/>
      <c r="BHG90" s="10"/>
      <c r="BHH90" s="10"/>
      <c r="BHI90" s="10"/>
      <c r="BHJ90" s="10"/>
      <c r="BHK90" s="10"/>
      <c r="BHL90" s="10"/>
      <c r="BHM90" s="10"/>
      <c r="BHN90" s="10"/>
      <c r="BHO90" s="10"/>
      <c r="BHP90" s="10"/>
      <c r="BHQ90" s="10"/>
      <c r="BHR90" s="10"/>
      <c r="BHS90" s="10"/>
      <c r="BHT90" s="10"/>
      <c r="BHU90" s="10"/>
      <c r="BHV90" s="10"/>
      <c r="BHW90" s="10"/>
      <c r="BHX90" s="10"/>
      <c r="BHY90" s="10"/>
      <c r="BHZ90" s="10"/>
      <c r="BIA90" s="10"/>
      <c r="BIB90" s="10"/>
      <c r="BIC90" s="10"/>
      <c r="BID90" s="10"/>
      <c r="BIE90" s="10"/>
      <c r="BIF90" s="10"/>
      <c r="BIG90" s="10"/>
      <c r="BIH90" s="10"/>
      <c r="BII90" s="10"/>
      <c r="BIJ90" s="10"/>
      <c r="BIK90" s="10"/>
      <c r="BIL90" s="10"/>
      <c r="BIM90" s="10"/>
      <c r="BIN90" s="10"/>
      <c r="BIO90" s="10"/>
      <c r="BIP90" s="10"/>
      <c r="BIQ90" s="10"/>
      <c r="BIR90" s="10"/>
      <c r="BIS90" s="10"/>
      <c r="BIT90" s="10"/>
      <c r="BIU90" s="10"/>
      <c r="BIV90" s="10"/>
      <c r="BIW90" s="10"/>
      <c r="BIX90" s="10"/>
      <c r="BIY90" s="10"/>
      <c r="BIZ90" s="10"/>
      <c r="BJA90" s="10"/>
      <c r="BJB90" s="10"/>
      <c r="BJC90" s="10"/>
      <c r="BJD90" s="10"/>
      <c r="BJE90" s="10"/>
      <c r="BJF90" s="10"/>
      <c r="BJG90" s="10"/>
      <c r="BJH90" s="10"/>
      <c r="BJI90" s="10"/>
      <c r="BJJ90" s="10"/>
      <c r="BJK90" s="10"/>
      <c r="BJL90" s="10"/>
      <c r="BJM90" s="10"/>
      <c r="BJN90" s="10"/>
      <c r="BJO90" s="10"/>
      <c r="BJP90" s="10"/>
      <c r="BJQ90" s="10"/>
      <c r="BJR90" s="10"/>
      <c r="BJS90" s="10"/>
      <c r="BJT90" s="10"/>
      <c r="BJU90" s="10"/>
      <c r="BJV90" s="10"/>
      <c r="BJW90" s="10"/>
      <c r="BJX90" s="10"/>
      <c r="BJY90" s="10"/>
      <c r="BJZ90" s="10"/>
      <c r="BKA90" s="10"/>
      <c r="BKB90" s="10"/>
      <c r="BKC90" s="10"/>
      <c r="BKD90" s="10"/>
      <c r="BKE90" s="10"/>
      <c r="BKF90" s="10"/>
      <c r="BKG90" s="10"/>
      <c r="BKH90" s="10"/>
      <c r="BKI90" s="10"/>
      <c r="BKJ90" s="10"/>
      <c r="BKK90" s="10"/>
      <c r="BKL90" s="10"/>
      <c r="BKM90" s="10"/>
      <c r="BKN90" s="10"/>
      <c r="BKO90" s="10"/>
      <c r="BKP90" s="10"/>
      <c r="BKQ90" s="10"/>
      <c r="BKR90" s="10"/>
      <c r="BKS90" s="10"/>
      <c r="BKT90" s="10"/>
      <c r="BKU90" s="10"/>
      <c r="BKV90" s="10"/>
      <c r="BKW90" s="10"/>
      <c r="BKX90" s="10"/>
      <c r="BKY90" s="10"/>
      <c r="BKZ90" s="10"/>
      <c r="BLA90" s="10"/>
      <c r="BLB90" s="10"/>
      <c r="BLC90" s="10"/>
      <c r="BLD90" s="10"/>
      <c r="BLE90" s="10"/>
      <c r="BLF90" s="10"/>
      <c r="BLG90" s="10"/>
      <c r="BLH90" s="10"/>
      <c r="BLI90" s="10"/>
      <c r="BLJ90" s="10"/>
      <c r="BLK90" s="10"/>
      <c r="BLL90" s="10"/>
      <c r="BLM90" s="10"/>
      <c r="BLN90" s="10"/>
      <c r="BLO90" s="10"/>
      <c r="BLP90" s="10"/>
      <c r="BLQ90" s="10"/>
      <c r="BLR90" s="10"/>
      <c r="BLS90" s="10"/>
      <c r="BLT90" s="10"/>
      <c r="BLU90" s="10"/>
      <c r="BLV90" s="10"/>
      <c r="BLW90" s="10"/>
      <c r="BLX90" s="10"/>
      <c r="BLY90" s="10"/>
      <c r="BLZ90" s="10"/>
      <c r="BMA90" s="10"/>
      <c r="BMB90" s="10"/>
      <c r="BMC90" s="10"/>
      <c r="BMD90" s="10"/>
      <c r="BME90" s="10"/>
      <c r="BMF90" s="10"/>
      <c r="BMG90" s="10"/>
      <c r="BMH90" s="10"/>
      <c r="BMI90" s="10"/>
      <c r="BMJ90" s="10"/>
      <c r="BMK90" s="10"/>
      <c r="BML90" s="10"/>
      <c r="BMM90" s="10"/>
      <c r="BMN90" s="10"/>
      <c r="BMO90" s="10"/>
      <c r="BMP90" s="10"/>
      <c r="BMQ90" s="10"/>
      <c r="BMR90" s="10"/>
      <c r="BMS90" s="10"/>
      <c r="BMT90" s="10"/>
      <c r="BMU90" s="10"/>
      <c r="BMV90" s="10"/>
      <c r="BMW90" s="10"/>
      <c r="BMX90" s="10"/>
      <c r="BMY90" s="10"/>
      <c r="BMZ90" s="10"/>
      <c r="BNA90" s="10"/>
      <c r="BNB90" s="10"/>
      <c r="BNC90" s="10"/>
      <c r="BND90" s="10"/>
      <c r="BNE90" s="10"/>
      <c r="BNF90" s="10"/>
      <c r="BNG90" s="10"/>
      <c r="BNH90" s="10"/>
      <c r="BNI90" s="10"/>
      <c r="BNJ90" s="10"/>
      <c r="BNK90" s="10"/>
      <c r="BNL90" s="10"/>
      <c r="BNM90" s="10"/>
      <c r="BNN90" s="10"/>
      <c r="BNO90" s="10"/>
      <c r="BNP90" s="10"/>
      <c r="BNQ90" s="10"/>
      <c r="BNR90" s="10"/>
      <c r="BNS90" s="10"/>
      <c r="BNT90" s="10"/>
      <c r="BNU90" s="10"/>
      <c r="BNV90" s="10"/>
      <c r="BNW90" s="10"/>
      <c r="BNX90" s="10"/>
      <c r="BNY90" s="10"/>
      <c r="BNZ90" s="10"/>
      <c r="BOA90" s="10"/>
      <c r="BOB90" s="10"/>
      <c r="BOC90" s="10"/>
      <c r="BOD90" s="10"/>
      <c r="BOE90" s="10"/>
      <c r="BOF90" s="10"/>
      <c r="BOG90" s="10"/>
      <c r="BOH90" s="10"/>
      <c r="BOI90" s="10"/>
      <c r="BOJ90" s="10"/>
      <c r="BOK90" s="10"/>
      <c r="BOL90" s="10"/>
      <c r="BOM90" s="10"/>
      <c r="BON90" s="10"/>
      <c r="BOO90" s="10"/>
      <c r="BOP90" s="10"/>
      <c r="BOQ90" s="10"/>
      <c r="BOR90" s="10"/>
      <c r="BOS90" s="10"/>
      <c r="BOT90" s="10"/>
      <c r="BOU90" s="10"/>
      <c r="BOV90" s="10"/>
      <c r="BOW90" s="10"/>
      <c r="BOX90" s="10"/>
      <c r="BOY90" s="10"/>
      <c r="BOZ90" s="10"/>
      <c r="BPA90" s="10"/>
      <c r="BPB90" s="10"/>
      <c r="BPC90" s="10"/>
      <c r="BPD90" s="10"/>
      <c r="BPE90" s="10"/>
      <c r="BPF90" s="10"/>
      <c r="BPG90" s="10"/>
      <c r="BPH90" s="10"/>
      <c r="BPI90" s="10"/>
      <c r="BPJ90" s="10"/>
      <c r="BPK90" s="10"/>
      <c r="BPL90" s="10"/>
      <c r="BPM90" s="10"/>
      <c r="BPN90" s="10"/>
      <c r="BPO90" s="10"/>
      <c r="BPP90" s="10"/>
      <c r="BPQ90" s="10"/>
      <c r="BPR90" s="10"/>
      <c r="BPS90" s="10"/>
      <c r="BPT90" s="10"/>
      <c r="BPU90" s="10"/>
      <c r="BPV90" s="10"/>
      <c r="BPW90" s="10"/>
      <c r="BPX90" s="10"/>
      <c r="BPY90" s="10"/>
      <c r="BPZ90" s="10"/>
      <c r="BQA90" s="10"/>
      <c r="BQB90" s="10"/>
      <c r="BQC90" s="10"/>
      <c r="BQD90" s="10"/>
      <c r="BQE90" s="10"/>
      <c r="BQF90" s="10"/>
      <c r="BQG90" s="10"/>
      <c r="BQH90" s="10"/>
      <c r="BQI90" s="10"/>
      <c r="BQJ90" s="10"/>
      <c r="BQK90" s="10"/>
      <c r="BQL90" s="10"/>
      <c r="BQM90" s="10"/>
      <c r="BQN90" s="10"/>
      <c r="BQO90" s="10"/>
      <c r="BQP90" s="10"/>
      <c r="BQQ90" s="10"/>
      <c r="BQR90" s="10"/>
      <c r="BQS90" s="10"/>
      <c r="BQT90" s="10"/>
      <c r="BQU90" s="10"/>
      <c r="BQV90" s="10"/>
      <c r="BQW90" s="10"/>
      <c r="BQX90" s="10"/>
      <c r="BQY90" s="10"/>
      <c r="BQZ90" s="10"/>
      <c r="BRA90" s="10"/>
      <c r="BRB90" s="10"/>
      <c r="BRC90" s="10"/>
      <c r="BRD90" s="10"/>
      <c r="BRE90" s="10"/>
      <c r="BRF90" s="10"/>
      <c r="BRG90" s="10"/>
      <c r="BRH90" s="10"/>
      <c r="BRI90" s="10"/>
      <c r="BRJ90" s="10"/>
      <c r="BRK90" s="10"/>
      <c r="BRL90" s="10"/>
      <c r="BRM90" s="10"/>
      <c r="BRN90" s="10"/>
      <c r="BRO90" s="10"/>
      <c r="BRP90" s="10"/>
      <c r="BRQ90" s="10"/>
      <c r="BRR90" s="10"/>
      <c r="BRS90" s="10"/>
      <c r="BRT90" s="10"/>
      <c r="BRU90" s="10"/>
      <c r="BRV90" s="10"/>
      <c r="BRW90" s="10"/>
      <c r="BRX90" s="10"/>
      <c r="BRY90" s="10"/>
      <c r="BRZ90" s="10"/>
      <c r="BSA90" s="10"/>
      <c r="BSB90" s="10"/>
      <c r="BSC90" s="10"/>
      <c r="BSD90" s="10"/>
      <c r="BSE90" s="10"/>
      <c r="BSF90" s="10"/>
      <c r="BSG90" s="10"/>
      <c r="BSH90" s="10"/>
      <c r="BSI90" s="10"/>
      <c r="BSJ90" s="10"/>
      <c r="BSK90" s="10"/>
      <c r="BSL90" s="10"/>
      <c r="BSM90" s="10"/>
      <c r="BSN90" s="10"/>
      <c r="BSO90" s="10"/>
      <c r="BSP90" s="10"/>
      <c r="BSQ90" s="10"/>
      <c r="BSR90" s="10"/>
      <c r="BSS90" s="10"/>
      <c r="BST90" s="10"/>
      <c r="BSU90" s="10"/>
      <c r="BSV90" s="10"/>
      <c r="BSW90" s="10"/>
      <c r="BSX90" s="10"/>
      <c r="BSY90" s="10"/>
      <c r="BSZ90" s="10"/>
      <c r="BTA90" s="10"/>
      <c r="BTB90" s="10"/>
      <c r="BTC90" s="10"/>
      <c r="BTD90" s="10"/>
      <c r="BTE90" s="10"/>
      <c r="BTF90" s="10"/>
      <c r="BTG90" s="10"/>
      <c r="BTH90" s="10"/>
      <c r="BTI90" s="10"/>
      <c r="BTJ90" s="10"/>
      <c r="BTK90" s="10"/>
      <c r="BTL90" s="10"/>
      <c r="BTM90" s="10"/>
      <c r="BTN90" s="10"/>
      <c r="BTO90" s="10"/>
      <c r="BTP90" s="10"/>
      <c r="BTQ90" s="10"/>
      <c r="BTR90" s="10"/>
      <c r="BTS90" s="10"/>
      <c r="BTT90" s="10"/>
      <c r="BTU90" s="10"/>
      <c r="BTV90" s="10"/>
      <c r="BTW90" s="10"/>
      <c r="BTX90" s="10"/>
      <c r="BTY90" s="10"/>
      <c r="BTZ90" s="10"/>
      <c r="BUA90" s="10"/>
      <c r="BUB90" s="10"/>
      <c r="BUC90" s="10"/>
      <c r="BUD90" s="10"/>
      <c r="BUE90" s="10"/>
      <c r="BUF90" s="10"/>
      <c r="BUG90" s="10"/>
      <c r="BUH90" s="10"/>
      <c r="BUI90" s="10"/>
      <c r="BUJ90" s="10"/>
      <c r="BUK90" s="10"/>
      <c r="BUL90" s="10"/>
      <c r="BUM90" s="10"/>
      <c r="BUN90" s="10"/>
      <c r="BUO90" s="10"/>
      <c r="BUP90" s="10"/>
      <c r="BUQ90" s="10"/>
      <c r="BUR90" s="10"/>
      <c r="BUS90" s="10"/>
      <c r="BUT90" s="10"/>
      <c r="BUU90" s="10"/>
      <c r="BUV90" s="10"/>
      <c r="BUW90" s="10"/>
      <c r="BUX90" s="10"/>
      <c r="BUY90" s="10"/>
      <c r="BUZ90" s="10"/>
      <c r="BVA90" s="10"/>
      <c r="BVB90" s="10"/>
      <c r="BVC90" s="10"/>
      <c r="BVD90" s="10"/>
      <c r="BVE90" s="10"/>
      <c r="BVF90" s="10"/>
      <c r="BVG90" s="10"/>
      <c r="BVH90" s="10"/>
      <c r="BVI90" s="10"/>
      <c r="BVJ90" s="10"/>
      <c r="BVK90" s="10"/>
      <c r="BVL90" s="10"/>
      <c r="BVM90" s="10"/>
      <c r="BVN90" s="10"/>
      <c r="BVO90" s="10"/>
      <c r="BVP90" s="10"/>
      <c r="BVQ90" s="10"/>
      <c r="BVR90" s="10"/>
      <c r="BVS90" s="10"/>
      <c r="BVT90" s="10"/>
      <c r="BVU90" s="10"/>
      <c r="BVV90" s="10"/>
      <c r="BVW90" s="10"/>
      <c r="BVX90" s="10"/>
      <c r="BVY90" s="10"/>
      <c r="BVZ90" s="10"/>
      <c r="BWA90" s="10"/>
      <c r="BWB90" s="10"/>
      <c r="BWC90" s="10"/>
      <c r="BWD90" s="10"/>
      <c r="BWE90" s="10"/>
      <c r="BWF90" s="10"/>
      <c r="BWG90" s="10"/>
      <c r="BWH90" s="10"/>
      <c r="BWI90" s="10"/>
      <c r="BWJ90" s="10"/>
      <c r="BWK90" s="10"/>
      <c r="BWL90" s="10"/>
      <c r="BWM90" s="10"/>
      <c r="BWN90" s="10"/>
      <c r="BWO90" s="10"/>
      <c r="BWP90" s="10"/>
      <c r="BWQ90" s="10"/>
      <c r="BWR90" s="10"/>
      <c r="BWS90" s="10"/>
      <c r="BWT90" s="10"/>
      <c r="BWU90" s="10"/>
      <c r="BWV90" s="10"/>
      <c r="BWW90" s="10"/>
      <c r="BWX90" s="10"/>
      <c r="BWY90" s="10"/>
      <c r="BWZ90" s="10"/>
      <c r="BXA90" s="10"/>
      <c r="BXB90" s="10"/>
      <c r="BXC90" s="10"/>
      <c r="BXD90" s="10"/>
      <c r="BXE90" s="10"/>
      <c r="BXF90" s="10"/>
      <c r="BXG90" s="10"/>
      <c r="BXH90" s="10"/>
      <c r="BXI90" s="10"/>
      <c r="BXJ90" s="10"/>
      <c r="BXK90" s="10"/>
      <c r="BXL90" s="10"/>
      <c r="BXM90" s="10"/>
      <c r="BXN90" s="10"/>
      <c r="BXO90" s="10"/>
      <c r="BXP90" s="10"/>
      <c r="BXQ90" s="10"/>
      <c r="BXR90" s="10"/>
      <c r="BXS90" s="10"/>
      <c r="BXT90" s="10"/>
      <c r="BXU90" s="10"/>
      <c r="BXV90" s="10"/>
      <c r="BXW90" s="10"/>
      <c r="BXX90" s="10"/>
      <c r="BXY90" s="10"/>
      <c r="BXZ90" s="10"/>
      <c r="BYA90" s="10"/>
      <c r="BYB90" s="10"/>
      <c r="BYC90" s="10"/>
      <c r="BYD90" s="10"/>
      <c r="BYE90" s="10"/>
      <c r="BYF90" s="10"/>
      <c r="BYG90" s="10"/>
      <c r="BYH90" s="10"/>
      <c r="BYI90" s="10"/>
      <c r="BYJ90" s="10"/>
      <c r="BYK90" s="10"/>
      <c r="BYL90" s="10"/>
      <c r="BYM90" s="10"/>
      <c r="BYN90" s="10"/>
      <c r="BYO90" s="10"/>
      <c r="BYP90" s="10"/>
      <c r="BYQ90" s="10"/>
      <c r="BYR90" s="10"/>
      <c r="BYS90" s="10"/>
      <c r="BYT90" s="10"/>
      <c r="BYU90" s="10"/>
      <c r="BYV90" s="10"/>
      <c r="BYW90" s="10"/>
      <c r="BYX90" s="10"/>
      <c r="BYY90" s="10"/>
      <c r="BYZ90" s="10"/>
      <c r="BZA90" s="10"/>
      <c r="BZB90" s="10"/>
      <c r="BZC90" s="10"/>
      <c r="BZD90" s="10"/>
      <c r="BZE90" s="10"/>
      <c r="BZF90" s="10"/>
      <c r="BZG90" s="10"/>
      <c r="BZH90" s="10"/>
      <c r="BZI90" s="10"/>
      <c r="BZJ90" s="10"/>
      <c r="BZK90" s="10"/>
      <c r="BZL90" s="10"/>
      <c r="BZM90" s="10"/>
      <c r="BZN90" s="10"/>
      <c r="BZO90" s="10"/>
      <c r="BZP90" s="10"/>
      <c r="BZQ90" s="10"/>
      <c r="BZR90" s="10"/>
      <c r="BZS90" s="10"/>
      <c r="BZT90" s="10"/>
      <c r="BZU90" s="10"/>
      <c r="BZV90" s="10"/>
      <c r="BZW90" s="10"/>
      <c r="BZX90" s="10"/>
      <c r="BZY90" s="10"/>
      <c r="BZZ90" s="10"/>
      <c r="CAA90" s="10"/>
      <c r="CAB90" s="10"/>
      <c r="CAC90" s="10"/>
      <c r="CAD90" s="10"/>
      <c r="CAE90" s="10"/>
      <c r="CAF90" s="10"/>
      <c r="CAG90" s="10"/>
      <c r="CAH90" s="10"/>
      <c r="CAI90" s="10"/>
      <c r="CAJ90" s="10"/>
      <c r="CAK90" s="10"/>
      <c r="CAL90" s="10"/>
      <c r="CAM90" s="10"/>
      <c r="CAN90" s="10"/>
      <c r="CAO90" s="10"/>
      <c r="CAP90" s="10"/>
      <c r="CAQ90" s="10"/>
      <c r="CAR90" s="10"/>
      <c r="CAS90" s="10"/>
      <c r="CAT90" s="10"/>
      <c r="CAU90" s="10"/>
      <c r="CAV90" s="10"/>
      <c r="CAW90" s="10"/>
      <c r="CAX90" s="10"/>
      <c r="CAY90" s="10"/>
      <c r="CAZ90" s="10"/>
      <c r="CBA90" s="10"/>
      <c r="CBB90" s="10"/>
      <c r="CBC90" s="10"/>
      <c r="CBD90" s="10"/>
      <c r="CBE90" s="10"/>
      <c r="CBF90" s="10"/>
      <c r="CBG90" s="10"/>
      <c r="CBH90" s="10"/>
      <c r="CBI90" s="10"/>
      <c r="CBJ90" s="10"/>
      <c r="CBK90" s="10"/>
      <c r="CBL90" s="10"/>
      <c r="CBM90" s="10"/>
      <c r="CBN90" s="10"/>
      <c r="CBO90" s="10"/>
      <c r="CBP90" s="10"/>
      <c r="CBQ90" s="10"/>
      <c r="CBR90" s="10"/>
      <c r="CBS90" s="10"/>
      <c r="CBT90" s="10"/>
      <c r="CBU90" s="10"/>
      <c r="CBV90" s="10"/>
      <c r="CBW90" s="10"/>
      <c r="CBX90" s="10"/>
      <c r="CBY90" s="10"/>
      <c r="CBZ90" s="10"/>
      <c r="CCA90" s="10"/>
      <c r="CCB90" s="10"/>
      <c r="CCC90" s="10"/>
      <c r="CCD90" s="10"/>
      <c r="CCE90" s="10"/>
      <c r="CCF90" s="10"/>
      <c r="CCG90" s="10"/>
      <c r="CCH90" s="10"/>
      <c r="CCI90" s="10"/>
      <c r="CCJ90" s="10"/>
      <c r="CCK90" s="10"/>
      <c r="CCL90" s="10"/>
      <c r="CCM90" s="10"/>
      <c r="CCN90" s="10"/>
      <c r="CCO90" s="10"/>
      <c r="CCP90" s="10"/>
      <c r="CCQ90" s="10"/>
      <c r="CCR90" s="10"/>
      <c r="CCS90" s="10"/>
      <c r="CCT90" s="10"/>
      <c r="CCU90" s="10"/>
      <c r="CCV90" s="10"/>
      <c r="CCW90" s="10"/>
      <c r="CCX90" s="10"/>
      <c r="CCY90" s="10"/>
      <c r="CCZ90" s="10"/>
      <c r="CDA90" s="10"/>
      <c r="CDB90" s="10"/>
      <c r="CDC90" s="10"/>
      <c r="CDD90" s="10"/>
      <c r="CDE90" s="10"/>
      <c r="CDF90" s="10"/>
      <c r="CDG90" s="10"/>
      <c r="CDH90" s="10"/>
      <c r="CDI90" s="10"/>
      <c r="CDJ90" s="10"/>
      <c r="CDK90" s="10"/>
      <c r="CDL90" s="10"/>
      <c r="CDM90" s="10"/>
      <c r="CDN90" s="10"/>
      <c r="CDO90" s="10"/>
      <c r="CDP90" s="10"/>
      <c r="CDQ90" s="10"/>
      <c r="CDR90" s="10"/>
      <c r="CDS90" s="10"/>
      <c r="CDT90" s="10"/>
      <c r="CDU90" s="10"/>
      <c r="CDV90" s="10"/>
      <c r="CDW90" s="10"/>
      <c r="CDX90" s="10"/>
      <c r="CDY90" s="10"/>
      <c r="CDZ90" s="10"/>
      <c r="CEA90" s="10"/>
      <c r="CEB90" s="10"/>
      <c r="CEC90" s="10"/>
      <c r="CED90" s="10"/>
      <c r="CEE90" s="10"/>
      <c r="CEF90" s="10"/>
      <c r="CEG90" s="10"/>
      <c r="CEH90" s="10"/>
      <c r="CEI90" s="10"/>
      <c r="CEJ90" s="10"/>
      <c r="CEK90" s="10"/>
      <c r="CEL90" s="10"/>
      <c r="CEM90" s="10"/>
      <c r="CEN90" s="10"/>
      <c r="CEO90" s="10"/>
      <c r="CEP90" s="10"/>
      <c r="CEQ90" s="10"/>
      <c r="CER90" s="10"/>
      <c r="CES90" s="10"/>
      <c r="CET90" s="10"/>
      <c r="CEU90" s="10"/>
      <c r="CEV90" s="10"/>
      <c r="CEW90" s="10"/>
      <c r="CEX90" s="10"/>
      <c r="CEY90" s="10"/>
      <c r="CEZ90" s="10"/>
      <c r="CFA90" s="10"/>
      <c r="CFB90" s="10"/>
      <c r="CFC90" s="10"/>
      <c r="CFD90" s="10"/>
      <c r="CFE90" s="10"/>
      <c r="CFF90" s="10"/>
      <c r="CFG90" s="10"/>
      <c r="CFH90" s="10"/>
      <c r="CFI90" s="10"/>
      <c r="CFJ90" s="10"/>
      <c r="CFK90" s="10"/>
      <c r="CFL90" s="10"/>
      <c r="CFM90" s="10"/>
      <c r="CFN90" s="10"/>
      <c r="CFO90" s="10"/>
      <c r="CFP90" s="10"/>
      <c r="CFQ90" s="10"/>
      <c r="CFR90" s="10"/>
      <c r="CFS90" s="10"/>
      <c r="CFT90" s="10"/>
      <c r="CFU90" s="10"/>
      <c r="CFV90" s="10"/>
      <c r="CFW90" s="10"/>
      <c r="CFX90" s="10"/>
      <c r="CFY90" s="10"/>
      <c r="CFZ90" s="10"/>
      <c r="CGA90" s="10"/>
      <c r="CGB90" s="10"/>
      <c r="CGC90" s="10"/>
      <c r="CGD90" s="10"/>
      <c r="CGE90" s="10"/>
      <c r="CGF90" s="10"/>
      <c r="CGG90" s="10"/>
      <c r="CGH90" s="10"/>
      <c r="CGI90" s="10"/>
      <c r="CGJ90" s="10"/>
      <c r="CGK90" s="10"/>
      <c r="CGL90" s="10"/>
      <c r="CGM90" s="10"/>
      <c r="CGN90" s="10"/>
      <c r="CGO90" s="10"/>
      <c r="CGP90" s="10"/>
      <c r="CGQ90" s="10"/>
      <c r="CGR90" s="10"/>
      <c r="CGS90" s="10"/>
      <c r="CGT90" s="10"/>
      <c r="CGU90" s="10"/>
      <c r="CGV90" s="10"/>
      <c r="CGW90" s="10"/>
      <c r="CGX90" s="10"/>
      <c r="CGY90" s="10"/>
      <c r="CGZ90" s="10"/>
      <c r="CHA90" s="10"/>
      <c r="CHB90" s="10"/>
      <c r="CHC90" s="10"/>
      <c r="CHD90" s="10"/>
      <c r="CHE90" s="10"/>
      <c r="CHF90" s="10"/>
      <c r="CHG90" s="10"/>
      <c r="CHH90" s="10"/>
      <c r="CHI90" s="10"/>
      <c r="CHJ90" s="10"/>
      <c r="CHK90" s="10"/>
      <c r="CHL90" s="10"/>
      <c r="CHM90" s="10"/>
      <c r="CHN90" s="10"/>
      <c r="CHO90" s="10"/>
      <c r="CHP90" s="10"/>
      <c r="CHQ90" s="10"/>
      <c r="CHR90" s="10"/>
      <c r="CHS90" s="10"/>
      <c r="CHT90" s="10"/>
      <c r="CHU90" s="10"/>
      <c r="CHV90" s="10"/>
      <c r="CHW90" s="10"/>
      <c r="CHX90" s="10"/>
      <c r="CHY90" s="10"/>
      <c r="CHZ90" s="10"/>
      <c r="CIA90" s="10"/>
      <c r="CIB90" s="10"/>
      <c r="CIC90" s="10"/>
      <c r="CID90" s="10"/>
      <c r="CIE90" s="10"/>
      <c r="CIF90" s="10"/>
      <c r="CIG90" s="10"/>
      <c r="CIH90" s="10"/>
      <c r="CII90" s="10"/>
      <c r="CIJ90" s="10"/>
      <c r="CIK90" s="10"/>
      <c r="CIL90" s="10"/>
      <c r="CIM90" s="10"/>
      <c r="CIN90" s="10"/>
      <c r="CIO90" s="10"/>
      <c r="CIP90" s="10"/>
      <c r="CIQ90" s="10"/>
      <c r="CIR90" s="10"/>
      <c r="CIS90" s="10"/>
      <c r="CIT90" s="10"/>
      <c r="CIU90" s="10"/>
      <c r="CIV90" s="10"/>
      <c r="CIW90" s="10"/>
      <c r="CIX90" s="10"/>
      <c r="CIY90" s="10"/>
      <c r="CIZ90" s="10"/>
      <c r="CJA90" s="10"/>
      <c r="CJB90" s="10"/>
      <c r="CJC90" s="10"/>
      <c r="CJD90" s="10"/>
      <c r="CJE90" s="10"/>
      <c r="CJF90" s="10"/>
      <c r="CJG90" s="10"/>
      <c r="CJH90" s="10"/>
      <c r="CJI90" s="10"/>
      <c r="CJJ90" s="10"/>
      <c r="CJK90" s="10"/>
      <c r="CJL90" s="10"/>
      <c r="CJM90" s="10"/>
      <c r="CJN90" s="10"/>
      <c r="CJO90" s="10"/>
      <c r="CJP90" s="10"/>
      <c r="CJQ90" s="10"/>
      <c r="CJR90" s="10"/>
      <c r="CJS90" s="10"/>
      <c r="CJT90" s="10"/>
      <c r="CJU90" s="10"/>
      <c r="CJV90" s="10"/>
      <c r="CJW90" s="10"/>
      <c r="CJX90" s="10"/>
      <c r="CJY90" s="10"/>
      <c r="CJZ90" s="10"/>
      <c r="CKA90" s="10"/>
      <c r="CKB90" s="10"/>
      <c r="CKC90" s="10"/>
      <c r="CKD90" s="10"/>
      <c r="CKE90" s="10"/>
      <c r="CKF90" s="10"/>
      <c r="CKG90" s="10"/>
      <c r="CKH90" s="10"/>
      <c r="CKI90" s="10"/>
      <c r="CKJ90" s="10"/>
      <c r="CKK90" s="10"/>
      <c r="CKL90" s="10"/>
      <c r="CKM90" s="10"/>
      <c r="CKN90" s="10"/>
      <c r="CKO90" s="10"/>
      <c r="CKP90" s="10"/>
      <c r="CKQ90" s="10"/>
      <c r="CKR90" s="10"/>
      <c r="CKS90" s="10"/>
      <c r="CKT90" s="10"/>
      <c r="CKU90" s="10"/>
      <c r="CKV90" s="10"/>
      <c r="CKW90" s="10"/>
      <c r="CKX90" s="10"/>
      <c r="CKY90" s="10"/>
      <c r="CKZ90" s="10"/>
      <c r="CLA90" s="10"/>
      <c r="CLB90" s="10"/>
      <c r="CLC90" s="10"/>
      <c r="CLD90" s="10"/>
      <c r="CLE90" s="10"/>
      <c r="CLF90" s="10"/>
      <c r="CLG90" s="10"/>
      <c r="CLH90" s="10"/>
      <c r="CLI90" s="10"/>
      <c r="CLJ90" s="10"/>
      <c r="CLK90" s="10"/>
      <c r="CLL90" s="10"/>
      <c r="CLM90" s="10"/>
      <c r="CLN90" s="10"/>
      <c r="CLO90" s="10"/>
      <c r="CLP90" s="10"/>
      <c r="CLQ90" s="10"/>
      <c r="CLR90" s="10"/>
      <c r="CLS90" s="10"/>
      <c r="CLT90" s="10"/>
      <c r="CLU90" s="10"/>
      <c r="CLV90" s="10"/>
      <c r="CLW90" s="10"/>
      <c r="CLX90" s="10"/>
      <c r="CLY90" s="10"/>
      <c r="CLZ90" s="10"/>
      <c r="CMA90" s="10"/>
      <c r="CMB90" s="10"/>
      <c r="CMC90" s="10"/>
      <c r="CMD90" s="10"/>
      <c r="CME90" s="10"/>
      <c r="CMF90" s="10"/>
      <c r="CMG90" s="10"/>
      <c r="CMH90" s="10"/>
      <c r="CMI90" s="10"/>
      <c r="CMJ90" s="10"/>
      <c r="CMK90" s="10"/>
      <c r="CML90" s="10"/>
      <c r="CMM90" s="10"/>
      <c r="CMN90" s="10"/>
      <c r="CMO90" s="10"/>
      <c r="CMP90" s="10"/>
      <c r="CMQ90" s="10"/>
      <c r="CMR90" s="10"/>
      <c r="CMS90" s="10"/>
      <c r="CMT90" s="10"/>
      <c r="CMU90" s="10"/>
      <c r="CMV90" s="10"/>
      <c r="CMW90" s="10"/>
      <c r="CMX90" s="10"/>
      <c r="CMY90" s="10"/>
      <c r="CMZ90" s="10"/>
      <c r="CNA90" s="10"/>
      <c r="CNB90" s="10"/>
      <c r="CNC90" s="10"/>
      <c r="CND90" s="10"/>
      <c r="CNE90" s="10"/>
      <c r="CNF90" s="10"/>
      <c r="CNG90" s="10"/>
      <c r="CNH90" s="10"/>
      <c r="CNI90" s="10"/>
      <c r="CNJ90" s="10"/>
      <c r="CNK90" s="10"/>
      <c r="CNL90" s="10"/>
      <c r="CNM90" s="10"/>
      <c r="CNN90" s="10"/>
      <c r="CNO90" s="10"/>
      <c r="CNP90" s="10"/>
      <c r="CNQ90" s="10"/>
      <c r="CNR90" s="10"/>
      <c r="CNS90" s="10"/>
      <c r="CNT90" s="10"/>
      <c r="CNU90" s="10"/>
      <c r="CNV90" s="10"/>
      <c r="CNW90" s="10"/>
      <c r="CNX90" s="10"/>
      <c r="CNY90" s="10"/>
      <c r="CNZ90" s="10"/>
      <c r="COA90" s="10"/>
      <c r="COB90" s="10"/>
      <c r="COC90" s="10"/>
      <c r="COD90" s="10"/>
      <c r="COE90" s="10"/>
      <c r="COF90" s="10"/>
      <c r="COG90" s="10"/>
      <c r="COH90" s="10"/>
      <c r="COI90" s="10"/>
      <c r="COJ90" s="10"/>
      <c r="COK90" s="10"/>
      <c r="COL90" s="10"/>
      <c r="COM90" s="10"/>
      <c r="CON90" s="10"/>
      <c r="COO90" s="10"/>
      <c r="COP90" s="10"/>
      <c r="COQ90" s="10"/>
      <c r="COR90" s="10"/>
      <c r="COS90" s="10"/>
      <c r="COT90" s="10"/>
      <c r="COU90" s="10"/>
      <c r="COV90" s="10"/>
      <c r="COW90" s="10"/>
      <c r="COX90" s="10"/>
      <c r="COY90" s="10"/>
      <c r="COZ90" s="10"/>
      <c r="CPA90" s="10"/>
      <c r="CPB90" s="10"/>
      <c r="CPC90" s="10"/>
      <c r="CPD90" s="10"/>
      <c r="CPE90" s="10"/>
      <c r="CPF90" s="10"/>
      <c r="CPG90" s="10"/>
      <c r="CPH90" s="10"/>
      <c r="CPI90" s="10"/>
      <c r="CPJ90" s="10"/>
      <c r="CPK90" s="10"/>
      <c r="CPL90" s="10"/>
      <c r="CPM90" s="10"/>
      <c r="CPN90" s="10"/>
      <c r="CPO90" s="10"/>
      <c r="CPP90" s="10"/>
      <c r="CPQ90" s="10"/>
      <c r="CPR90" s="10"/>
      <c r="CPS90" s="10"/>
      <c r="CPT90" s="10"/>
      <c r="CPU90" s="10"/>
      <c r="CPV90" s="10"/>
      <c r="CPW90" s="10"/>
      <c r="CPX90" s="10"/>
      <c r="CPY90" s="10"/>
      <c r="CPZ90" s="10"/>
      <c r="CQA90" s="10"/>
      <c r="CQB90" s="10"/>
      <c r="CQC90" s="10"/>
      <c r="CQD90" s="10"/>
      <c r="CQE90" s="10"/>
      <c r="CQF90" s="10"/>
      <c r="CQG90" s="10"/>
      <c r="CQH90" s="10"/>
      <c r="CQI90" s="10"/>
      <c r="CQJ90" s="10"/>
      <c r="CQK90" s="10"/>
      <c r="CQL90" s="10"/>
      <c r="CQM90" s="10"/>
      <c r="CQN90" s="10"/>
      <c r="CQO90" s="10"/>
      <c r="CQP90" s="10"/>
      <c r="CQQ90" s="10"/>
      <c r="CQR90" s="10"/>
      <c r="CQS90" s="10"/>
      <c r="CQT90" s="10"/>
      <c r="CQU90" s="10"/>
      <c r="CQV90" s="10"/>
      <c r="CQW90" s="10"/>
      <c r="CQX90" s="10"/>
      <c r="CQY90" s="10"/>
      <c r="CQZ90" s="10"/>
      <c r="CRA90" s="10"/>
      <c r="CRB90" s="10"/>
      <c r="CRC90" s="10"/>
      <c r="CRD90" s="10"/>
      <c r="CRE90" s="10"/>
      <c r="CRF90" s="10"/>
      <c r="CRG90" s="10"/>
      <c r="CRH90" s="10"/>
      <c r="CRI90" s="10"/>
      <c r="CRJ90" s="10"/>
      <c r="CRK90" s="10"/>
      <c r="CRL90" s="10"/>
      <c r="CRM90" s="10"/>
      <c r="CRN90" s="10"/>
      <c r="CRO90" s="10"/>
      <c r="CRP90" s="10"/>
      <c r="CRQ90" s="10"/>
      <c r="CRR90" s="10"/>
      <c r="CRS90" s="10"/>
      <c r="CRT90" s="10"/>
      <c r="CRU90" s="10"/>
      <c r="CRV90" s="10"/>
      <c r="CRW90" s="10"/>
      <c r="CRX90" s="10"/>
      <c r="CRY90" s="10"/>
      <c r="CRZ90" s="10"/>
      <c r="CSA90" s="10"/>
      <c r="CSB90" s="10"/>
      <c r="CSC90" s="10"/>
      <c r="CSD90" s="10"/>
      <c r="CSE90" s="10"/>
      <c r="CSF90" s="10"/>
      <c r="CSG90" s="10"/>
      <c r="CSH90" s="10"/>
      <c r="CSI90" s="10"/>
      <c r="CSJ90" s="10"/>
      <c r="CSK90" s="10"/>
      <c r="CSL90" s="10"/>
      <c r="CSM90" s="10"/>
      <c r="CSN90" s="10"/>
      <c r="CSO90" s="10"/>
      <c r="CSP90" s="10"/>
      <c r="CSQ90" s="10"/>
      <c r="CSR90" s="10"/>
      <c r="CSS90" s="10"/>
      <c r="CST90" s="10"/>
      <c r="CSU90" s="10"/>
      <c r="CSV90" s="10"/>
      <c r="CSW90" s="10"/>
      <c r="CSX90" s="10"/>
      <c r="CSY90" s="10"/>
      <c r="CSZ90" s="10"/>
      <c r="CTA90" s="10"/>
      <c r="CTB90" s="10"/>
      <c r="CTC90" s="10"/>
      <c r="CTD90" s="10"/>
      <c r="CTE90" s="10"/>
      <c r="CTF90" s="10"/>
      <c r="CTG90" s="10"/>
      <c r="CTH90" s="10"/>
      <c r="CTI90" s="10"/>
      <c r="CTJ90" s="10"/>
      <c r="CTK90" s="10"/>
      <c r="CTL90" s="10"/>
      <c r="CTM90" s="10"/>
      <c r="CTN90" s="10"/>
      <c r="CTO90" s="10"/>
      <c r="CTP90" s="10"/>
      <c r="CTQ90" s="10"/>
      <c r="CTR90" s="10"/>
      <c r="CTS90" s="10"/>
      <c r="CTT90" s="10"/>
      <c r="CTU90" s="10"/>
      <c r="CTV90" s="10"/>
      <c r="CTW90" s="10"/>
      <c r="CTX90" s="10"/>
      <c r="CTY90" s="10"/>
      <c r="CTZ90" s="10"/>
      <c r="CUA90" s="10"/>
      <c r="CUB90" s="10"/>
      <c r="CUC90" s="10"/>
      <c r="CUD90" s="10"/>
      <c r="CUE90" s="10"/>
      <c r="CUF90" s="10"/>
      <c r="CUG90" s="10"/>
      <c r="CUH90" s="10"/>
      <c r="CUI90" s="10"/>
      <c r="CUJ90" s="10"/>
      <c r="CUK90" s="10"/>
      <c r="CUL90" s="10"/>
      <c r="CUM90" s="10"/>
      <c r="CUN90" s="10"/>
      <c r="CUO90" s="10"/>
      <c r="CUP90" s="10"/>
      <c r="CUQ90" s="10"/>
      <c r="CUR90" s="10"/>
      <c r="CUS90" s="10"/>
      <c r="CUT90" s="10"/>
      <c r="CUU90" s="10"/>
      <c r="CUV90" s="10"/>
      <c r="CUW90" s="10"/>
      <c r="CUX90" s="10"/>
      <c r="CUY90" s="10"/>
      <c r="CUZ90" s="10"/>
      <c r="CVA90" s="10"/>
      <c r="CVB90" s="10"/>
      <c r="CVC90" s="10"/>
      <c r="CVD90" s="10"/>
      <c r="CVE90" s="10"/>
      <c r="CVF90" s="10"/>
      <c r="CVG90" s="10"/>
      <c r="CVH90" s="10"/>
      <c r="CVI90" s="10"/>
      <c r="CVJ90" s="10"/>
      <c r="CVK90" s="10"/>
      <c r="CVL90" s="10"/>
      <c r="CVM90" s="10"/>
      <c r="CVN90" s="10"/>
      <c r="CVO90" s="10"/>
      <c r="CVP90" s="10"/>
      <c r="CVQ90" s="10"/>
      <c r="CVR90" s="10"/>
      <c r="CVS90" s="10"/>
      <c r="CVT90" s="10"/>
      <c r="CVU90" s="10"/>
      <c r="CVV90" s="10"/>
      <c r="CVW90" s="10"/>
      <c r="CVX90" s="10"/>
      <c r="CVY90" s="10"/>
      <c r="CVZ90" s="10"/>
      <c r="CWA90" s="10"/>
      <c r="CWB90" s="10"/>
      <c r="CWC90" s="10"/>
      <c r="CWD90" s="10"/>
      <c r="CWE90" s="10"/>
      <c r="CWF90" s="10"/>
      <c r="CWG90" s="10"/>
      <c r="CWH90" s="10"/>
      <c r="CWI90" s="10"/>
      <c r="CWJ90" s="10"/>
      <c r="CWK90" s="10"/>
      <c r="CWL90" s="10"/>
      <c r="CWM90" s="10"/>
      <c r="CWN90" s="10"/>
      <c r="CWO90" s="10"/>
      <c r="CWP90" s="10"/>
      <c r="CWQ90" s="10"/>
      <c r="CWR90" s="10"/>
      <c r="CWS90" s="10"/>
      <c r="CWT90" s="10"/>
      <c r="CWU90" s="10"/>
      <c r="CWV90" s="10"/>
      <c r="CWW90" s="10"/>
      <c r="CWX90" s="10"/>
      <c r="CWY90" s="10"/>
      <c r="CWZ90" s="10"/>
      <c r="CXA90" s="10"/>
      <c r="CXB90" s="10"/>
      <c r="CXC90" s="10"/>
      <c r="CXD90" s="10"/>
      <c r="CXE90" s="10"/>
      <c r="CXF90" s="10"/>
      <c r="CXG90" s="10"/>
      <c r="CXH90" s="10"/>
      <c r="CXI90" s="10"/>
      <c r="CXJ90" s="10"/>
      <c r="CXK90" s="10"/>
      <c r="CXL90" s="10"/>
      <c r="CXM90" s="10"/>
      <c r="CXN90" s="10"/>
      <c r="CXO90" s="10"/>
      <c r="CXP90" s="10"/>
      <c r="CXQ90" s="10"/>
      <c r="CXR90" s="10"/>
      <c r="CXS90" s="10"/>
      <c r="CXT90" s="10"/>
      <c r="CXU90" s="10"/>
      <c r="CXV90" s="10"/>
      <c r="CXW90" s="10"/>
      <c r="CXX90" s="10"/>
      <c r="CXY90" s="10"/>
      <c r="CXZ90" s="10"/>
      <c r="CYA90" s="10"/>
      <c r="CYB90" s="10"/>
      <c r="CYC90" s="10"/>
      <c r="CYD90" s="10"/>
      <c r="CYE90" s="10"/>
      <c r="CYF90" s="10"/>
      <c r="CYG90" s="10"/>
      <c r="CYH90" s="10"/>
      <c r="CYI90" s="10"/>
      <c r="CYJ90" s="10"/>
      <c r="CYK90" s="10"/>
      <c r="CYL90" s="10"/>
      <c r="CYM90" s="10"/>
      <c r="CYN90" s="10"/>
      <c r="CYO90" s="10"/>
      <c r="CYP90" s="10"/>
      <c r="CYQ90" s="10"/>
      <c r="CYR90" s="10"/>
      <c r="CYS90" s="10"/>
      <c r="CYT90" s="10"/>
      <c r="CYU90" s="10"/>
      <c r="CYV90" s="10"/>
      <c r="CYW90" s="10"/>
      <c r="CYX90" s="10"/>
      <c r="CYY90" s="10"/>
      <c r="CYZ90" s="10"/>
      <c r="CZA90" s="10"/>
      <c r="CZB90" s="10"/>
      <c r="CZC90" s="10"/>
      <c r="CZD90" s="10"/>
      <c r="CZE90" s="10"/>
      <c r="CZF90" s="10"/>
      <c r="CZG90" s="10"/>
      <c r="CZH90" s="10"/>
      <c r="CZI90" s="10"/>
      <c r="CZJ90" s="10"/>
      <c r="CZK90" s="10"/>
      <c r="CZL90" s="10"/>
      <c r="CZM90" s="10"/>
      <c r="CZN90" s="10"/>
      <c r="CZO90" s="10"/>
      <c r="CZP90" s="10"/>
      <c r="CZQ90" s="10"/>
      <c r="CZR90" s="10"/>
      <c r="CZS90" s="10"/>
      <c r="CZT90" s="10"/>
      <c r="CZU90" s="10"/>
      <c r="CZV90" s="10"/>
      <c r="CZW90" s="10"/>
      <c r="CZX90" s="10"/>
      <c r="CZY90" s="10"/>
      <c r="CZZ90" s="10"/>
      <c r="DAA90" s="10"/>
      <c r="DAB90" s="10"/>
      <c r="DAC90" s="10"/>
      <c r="DAD90" s="10"/>
      <c r="DAE90" s="10"/>
      <c r="DAF90" s="10"/>
      <c r="DAG90" s="10"/>
      <c r="DAH90" s="10"/>
      <c r="DAI90" s="10"/>
      <c r="DAJ90" s="10"/>
      <c r="DAK90" s="10"/>
      <c r="DAL90" s="10"/>
      <c r="DAM90" s="10"/>
      <c r="DAN90" s="10"/>
      <c r="DAO90" s="10"/>
      <c r="DAP90" s="10"/>
      <c r="DAQ90" s="10"/>
      <c r="DAR90" s="10"/>
      <c r="DAS90" s="10"/>
      <c r="DAT90" s="10"/>
      <c r="DAU90" s="10"/>
      <c r="DAV90" s="10"/>
      <c r="DAW90" s="10"/>
      <c r="DAX90" s="10"/>
      <c r="DAY90" s="10"/>
      <c r="DAZ90" s="10"/>
      <c r="DBA90" s="10"/>
      <c r="DBB90" s="10"/>
      <c r="DBC90" s="10"/>
      <c r="DBD90" s="10"/>
      <c r="DBE90" s="10"/>
      <c r="DBF90" s="10"/>
      <c r="DBG90" s="10"/>
      <c r="DBH90" s="10"/>
      <c r="DBI90" s="10"/>
      <c r="DBJ90" s="10"/>
      <c r="DBK90" s="10"/>
      <c r="DBL90" s="10"/>
      <c r="DBM90" s="10"/>
      <c r="DBN90" s="10"/>
      <c r="DBO90" s="10"/>
      <c r="DBP90" s="10"/>
      <c r="DBQ90" s="10"/>
      <c r="DBR90" s="10"/>
      <c r="DBS90" s="10"/>
      <c r="DBT90" s="10"/>
      <c r="DBU90" s="10"/>
      <c r="DBV90" s="10"/>
      <c r="DBW90" s="10"/>
      <c r="DBX90" s="10"/>
      <c r="DBY90" s="10"/>
      <c r="DBZ90" s="10"/>
      <c r="DCA90" s="10"/>
      <c r="DCB90" s="10"/>
      <c r="DCC90" s="10"/>
      <c r="DCD90" s="10"/>
      <c r="DCE90" s="10"/>
      <c r="DCF90" s="10"/>
      <c r="DCG90" s="10"/>
      <c r="DCH90" s="10"/>
      <c r="DCI90" s="10"/>
      <c r="DCJ90" s="10"/>
      <c r="DCK90" s="10"/>
      <c r="DCL90" s="10"/>
      <c r="DCM90" s="10"/>
      <c r="DCN90" s="10"/>
      <c r="DCO90" s="10"/>
      <c r="DCP90" s="10"/>
      <c r="DCQ90" s="10"/>
      <c r="DCR90" s="10"/>
      <c r="DCS90" s="10"/>
      <c r="DCT90" s="10"/>
      <c r="DCU90" s="10"/>
      <c r="DCV90" s="10"/>
      <c r="DCW90" s="10"/>
      <c r="DCX90" s="10"/>
      <c r="DCY90" s="10"/>
      <c r="DCZ90" s="10"/>
      <c r="DDA90" s="10"/>
      <c r="DDB90" s="10"/>
      <c r="DDC90" s="10"/>
      <c r="DDD90" s="10"/>
      <c r="DDE90" s="10"/>
      <c r="DDF90" s="10"/>
      <c r="DDG90" s="10"/>
      <c r="DDH90" s="10"/>
      <c r="DDI90" s="10"/>
      <c r="DDJ90" s="10"/>
      <c r="DDK90" s="10"/>
      <c r="DDL90" s="10"/>
      <c r="DDM90" s="10"/>
      <c r="DDN90" s="10"/>
      <c r="DDO90" s="10"/>
      <c r="DDP90" s="10"/>
      <c r="DDQ90" s="10"/>
      <c r="DDR90" s="10"/>
      <c r="DDS90" s="10"/>
      <c r="DDT90" s="10"/>
      <c r="DDU90" s="10"/>
      <c r="DDV90" s="10"/>
      <c r="DDW90" s="10"/>
      <c r="DDX90" s="10"/>
      <c r="DDY90" s="10"/>
      <c r="DDZ90" s="10"/>
      <c r="DEA90" s="10"/>
      <c r="DEB90" s="10"/>
      <c r="DEC90" s="10"/>
      <c r="DED90" s="10"/>
      <c r="DEE90" s="10"/>
      <c r="DEF90" s="10"/>
      <c r="DEG90" s="10"/>
      <c r="DEH90" s="10"/>
      <c r="DEI90" s="10"/>
      <c r="DEJ90" s="10"/>
      <c r="DEK90" s="10"/>
      <c r="DEL90" s="10"/>
      <c r="DEM90" s="10"/>
      <c r="DEN90" s="10"/>
      <c r="DEO90" s="10"/>
      <c r="DEP90" s="10"/>
      <c r="DEQ90" s="10"/>
      <c r="DER90" s="10"/>
      <c r="DES90" s="10"/>
      <c r="DET90" s="10"/>
      <c r="DEU90" s="10"/>
      <c r="DEV90" s="10"/>
      <c r="DEW90" s="10"/>
      <c r="DEX90" s="10"/>
      <c r="DEY90" s="10"/>
      <c r="DEZ90" s="10"/>
      <c r="DFA90" s="10"/>
      <c r="DFB90" s="10"/>
      <c r="DFC90" s="10"/>
      <c r="DFD90" s="10"/>
      <c r="DFE90" s="10"/>
      <c r="DFF90" s="10"/>
      <c r="DFG90" s="10"/>
      <c r="DFH90" s="10"/>
      <c r="DFI90" s="10"/>
      <c r="DFJ90" s="10"/>
      <c r="DFK90" s="10"/>
      <c r="DFL90" s="10"/>
      <c r="DFM90" s="10"/>
      <c r="DFN90" s="10"/>
      <c r="DFO90" s="10"/>
      <c r="DFP90" s="10"/>
      <c r="DFQ90" s="10"/>
      <c r="DFR90" s="10"/>
      <c r="DFS90" s="10"/>
      <c r="DFT90" s="10"/>
      <c r="DFU90" s="10"/>
      <c r="DFV90" s="10"/>
      <c r="DFW90" s="10"/>
      <c r="DFX90" s="10"/>
      <c r="DFY90" s="10"/>
      <c r="DFZ90" s="10"/>
      <c r="DGA90" s="10"/>
      <c r="DGB90" s="10"/>
      <c r="DGC90" s="10"/>
      <c r="DGD90" s="10"/>
      <c r="DGE90" s="10"/>
      <c r="DGF90" s="10"/>
      <c r="DGG90" s="10"/>
      <c r="DGH90" s="10"/>
      <c r="DGI90" s="10"/>
      <c r="DGJ90" s="10"/>
      <c r="DGK90" s="10"/>
      <c r="DGL90" s="10"/>
      <c r="DGM90" s="10"/>
      <c r="DGN90" s="10"/>
      <c r="DGO90" s="10"/>
      <c r="DGP90" s="10"/>
      <c r="DGQ90" s="10"/>
      <c r="DGR90" s="10"/>
      <c r="DGS90" s="10"/>
      <c r="DGT90" s="10"/>
      <c r="DGU90" s="10"/>
      <c r="DGV90" s="10"/>
      <c r="DGW90" s="10"/>
      <c r="DGX90" s="10"/>
      <c r="DGY90" s="10"/>
      <c r="DGZ90" s="10"/>
      <c r="DHA90" s="10"/>
      <c r="DHB90" s="10"/>
      <c r="DHC90" s="10"/>
      <c r="DHD90" s="10"/>
      <c r="DHE90" s="10"/>
      <c r="DHF90" s="10"/>
      <c r="DHG90" s="10"/>
      <c r="DHH90" s="10"/>
      <c r="DHI90" s="10"/>
      <c r="DHJ90" s="10"/>
      <c r="DHK90" s="10"/>
      <c r="DHL90" s="10"/>
      <c r="DHM90" s="10"/>
      <c r="DHN90" s="10"/>
      <c r="DHO90" s="10"/>
      <c r="DHP90" s="10"/>
      <c r="DHQ90" s="10"/>
      <c r="DHR90" s="10"/>
      <c r="DHS90" s="10"/>
      <c r="DHT90" s="10"/>
      <c r="DHU90" s="10"/>
      <c r="DHV90" s="10"/>
      <c r="DHW90" s="10"/>
      <c r="DHX90" s="10"/>
      <c r="DHY90" s="10"/>
      <c r="DHZ90" s="10"/>
      <c r="DIA90" s="10"/>
      <c r="DIB90" s="10"/>
      <c r="DIC90" s="10"/>
      <c r="DID90" s="10"/>
      <c r="DIE90" s="10"/>
      <c r="DIF90" s="10"/>
      <c r="DIG90" s="10"/>
      <c r="DIH90" s="10"/>
      <c r="DII90" s="10"/>
      <c r="DIJ90" s="10"/>
      <c r="DIK90" s="10"/>
      <c r="DIL90" s="10"/>
      <c r="DIM90" s="10"/>
      <c r="DIN90" s="10"/>
      <c r="DIO90" s="10"/>
      <c r="DIP90" s="10"/>
      <c r="DIQ90" s="10"/>
      <c r="DIR90" s="10"/>
      <c r="DIS90" s="10"/>
      <c r="DIT90" s="10"/>
      <c r="DIU90" s="10"/>
      <c r="DIV90" s="10"/>
      <c r="DIW90" s="10"/>
      <c r="DIX90" s="10"/>
      <c r="DIY90" s="10"/>
      <c r="DIZ90" s="10"/>
      <c r="DJA90" s="10"/>
      <c r="DJB90" s="10"/>
      <c r="DJC90" s="10"/>
      <c r="DJD90" s="10"/>
      <c r="DJE90" s="10"/>
      <c r="DJF90" s="10"/>
      <c r="DJG90" s="10"/>
      <c r="DJH90" s="10"/>
      <c r="DJI90" s="10"/>
      <c r="DJJ90" s="10"/>
      <c r="DJK90" s="10"/>
      <c r="DJL90" s="10"/>
      <c r="DJM90" s="10"/>
      <c r="DJN90" s="10"/>
      <c r="DJO90" s="10"/>
      <c r="DJP90" s="10"/>
      <c r="DJQ90" s="10"/>
      <c r="DJR90" s="10"/>
      <c r="DJS90" s="10"/>
      <c r="DJT90" s="10"/>
      <c r="DJU90" s="10"/>
      <c r="DJV90" s="10"/>
      <c r="DJW90" s="10"/>
      <c r="DJX90" s="10"/>
      <c r="DJY90" s="10"/>
      <c r="DJZ90" s="10"/>
      <c r="DKA90" s="10"/>
      <c r="DKB90" s="10"/>
      <c r="DKC90" s="10"/>
      <c r="DKD90" s="10"/>
      <c r="DKE90" s="10"/>
      <c r="DKF90" s="10"/>
      <c r="DKG90" s="10"/>
      <c r="DKH90" s="10"/>
      <c r="DKI90" s="10"/>
      <c r="DKJ90" s="10"/>
      <c r="DKK90" s="10"/>
      <c r="DKL90" s="10"/>
      <c r="DKM90" s="10"/>
      <c r="DKN90" s="10"/>
      <c r="DKO90" s="10"/>
      <c r="DKP90" s="10"/>
      <c r="DKQ90" s="10"/>
      <c r="DKR90" s="10"/>
      <c r="DKS90" s="10"/>
      <c r="DKT90" s="10"/>
      <c r="DKU90" s="10"/>
      <c r="DKV90" s="10"/>
      <c r="DKW90" s="10"/>
      <c r="DKX90" s="10"/>
      <c r="DKY90" s="10"/>
      <c r="DKZ90" s="10"/>
      <c r="DLA90" s="10"/>
      <c r="DLB90" s="10"/>
      <c r="DLC90" s="10"/>
      <c r="DLD90" s="10"/>
      <c r="DLE90" s="10"/>
      <c r="DLF90" s="10"/>
      <c r="DLG90" s="10"/>
      <c r="DLH90" s="10"/>
      <c r="DLI90" s="10"/>
      <c r="DLJ90" s="10"/>
      <c r="DLK90" s="10"/>
      <c r="DLL90" s="10"/>
      <c r="DLM90" s="10"/>
      <c r="DLN90" s="10"/>
      <c r="DLO90" s="10"/>
      <c r="DLP90" s="10"/>
      <c r="DLQ90" s="10"/>
      <c r="DLR90" s="10"/>
      <c r="DLS90" s="10"/>
      <c r="DLT90" s="10"/>
      <c r="DLU90" s="10"/>
      <c r="DLV90" s="10"/>
      <c r="DLW90" s="10"/>
      <c r="DLX90" s="10"/>
      <c r="DLY90" s="10"/>
      <c r="DLZ90" s="10"/>
      <c r="DMA90" s="10"/>
      <c r="DMB90" s="10"/>
      <c r="DMC90" s="10"/>
      <c r="DMD90" s="10"/>
      <c r="DME90" s="10"/>
      <c r="DMF90" s="10"/>
      <c r="DMG90" s="10"/>
      <c r="DMH90" s="10"/>
      <c r="DMI90" s="10"/>
      <c r="DMJ90" s="10"/>
      <c r="DMK90" s="10"/>
      <c r="DML90" s="10"/>
      <c r="DMM90" s="10"/>
      <c r="DMN90" s="10"/>
      <c r="DMO90" s="10"/>
      <c r="DMP90" s="10"/>
      <c r="DMQ90" s="10"/>
      <c r="DMR90" s="10"/>
      <c r="DMS90" s="10"/>
      <c r="DMT90" s="10"/>
      <c r="DMU90" s="10"/>
      <c r="DMV90" s="10"/>
      <c r="DMW90" s="10"/>
      <c r="DMX90" s="10"/>
      <c r="DMY90" s="10"/>
      <c r="DMZ90" s="10"/>
      <c r="DNA90" s="10"/>
      <c r="DNB90" s="10"/>
      <c r="DNC90" s="10"/>
      <c r="DND90" s="10"/>
      <c r="DNE90" s="10"/>
      <c r="DNF90" s="10"/>
      <c r="DNG90" s="10"/>
      <c r="DNH90" s="10"/>
      <c r="DNI90" s="10"/>
      <c r="DNJ90" s="10"/>
      <c r="DNK90" s="10"/>
      <c r="DNL90" s="10"/>
      <c r="DNM90" s="10"/>
      <c r="DNN90" s="10"/>
      <c r="DNO90" s="10"/>
      <c r="DNP90" s="10"/>
      <c r="DNQ90" s="10"/>
      <c r="DNR90" s="10"/>
      <c r="DNS90" s="10"/>
      <c r="DNT90" s="10"/>
      <c r="DNU90" s="10"/>
      <c r="DNV90" s="10"/>
      <c r="DNW90" s="10"/>
      <c r="DNX90" s="10"/>
      <c r="DNY90" s="10"/>
      <c r="DNZ90" s="10"/>
      <c r="DOA90" s="10"/>
      <c r="DOB90" s="10"/>
      <c r="DOC90" s="10"/>
      <c r="DOD90" s="10"/>
      <c r="DOE90" s="10"/>
      <c r="DOF90" s="10"/>
      <c r="DOG90" s="10"/>
      <c r="DOH90" s="10"/>
      <c r="DOI90" s="10"/>
      <c r="DOJ90" s="10"/>
      <c r="DOK90" s="10"/>
      <c r="DOL90" s="10"/>
      <c r="DOM90" s="10"/>
      <c r="DON90" s="10"/>
      <c r="DOO90" s="10"/>
      <c r="DOP90" s="10"/>
      <c r="DOQ90" s="10"/>
      <c r="DOR90" s="10"/>
      <c r="DOS90" s="10"/>
      <c r="DOT90" s="10"/>
      <c r="DOU90" s="10"/>
      <c r="DOV90" s="10"/>
      <c r="DOW90" s="10"/>
      <c r="DOX90" s="10"/>
      <c r="DOY90" s="10"/>
      <c r="DOZ90" s="10"/>
      <c r="DPA90" s="10"/>
      <c r="DPB90" s="10"/>
      <c r="DPC90" s="10"/>
      <c r="DPD90" s="10"/>
      <c r="DPE90" s="10"/>
      <c r="DPF90" s="10"/>
      <c r="DPG90" s="10"/>
      <c r="DPH90" s="10"/>
      <c r="DPI90" s="10"/>
      <c r="DPJ90" s="10"/>
      <c r="DPK90" s="10"/>
      <c r="DPL90" s="10"/>
      <c r="DPM90" s="10"/>
      <c r="DPN90" s="10"/>
      <c r="DPO90" s="10"/>
      <c r="DPP90" s="10"/>
      <c r="DPQ90" s="10"/>
      <c r="DPR90" s="10"/>
      <c r="DPS90" s="10"/>
      <c r="DPT90" s="10"/>
      <c r="DPU90" s="10"/>
      <c r="DPV90" s="10"/>
      <c r="DPW90" s="10"/>
      <c r="DPX90" s="10"/>
      <c r="DPY90" s="10"/>
      <c r="DPZ90" s="10"/>
      <c r="DQA90" s="10"/>
      <c r="DQB90" s="10"/>
      <c r="DQC90" s="10"/>
      <c r="DQD90" s="10"/>
      <c r="DQE90" s="10"/>
      <c r="DQF90" s="10"/>
      <c r="DQG90" s="10"/>
      <c r="DQH90" s="10"/>
      <c r="DQI90" s="10"/>
      <c r="DQJ90" s="10"/>
      <c r="DQK90" s="10"/>
      <c r="DQL90" s="10"/>
      <c r="DQM90" s="10"/>
      <c r="DQN90" s="10"/>
      <c r="DQO90" s="10"/>
      <c r="DQP90" s="10"/>
      <c r="DQQ90" s="10"/>
      <c r="DQR90" s="10"/>
      <c r="DQS90" s="10"/>
      <c r="DQT90" s="10"/>
      <c r="DQU90" s="10"/>
      <c r="DQV90" s="10"/>
      <c r="DQW90" s="10"/>
      <c r="DQX90" s="10"/>
      <c r="DQY90" s="10"/>
      <c r="DQZ90" s="10"/>
      <c r="DRA90" s="10"/>
      <c r="DRB90" s="10"/>
      <c r="DRC90" s="10"/>
      <c r="DRD90" s="10"/>
      <c r="DRE90" s="10"/>
      <c r="DRF90" s="10"/>
      <c r="DRG90" s="10"/>
      <c r="DRH90" s="10"/>
      <c r="DRI90" s="10"/>
      <c r="DRJ90" s="10"/>
      <c r="DRK90" s="10"/>
      <c r="DRL90" s="10"/>
      <c r="DRM90" s="10"/>
      <c r="DRN90" s="10"/>
      <c r="DRO90" s="10"/>
      <c r="DRP90" s="10"/>
      <c r="DRQ90" s="10"/>
      <c r="DRR90" s="10"/>
      <c r="DRS90" s="10"/>
      <c r="DRT90" s="10"/>
      <c r="DRU90" s="10"/>
      <c r="DRV90" s="10"/>
      <c r="DRW90" s="10"/>
      <c r="DRX90" s="10"/>
      <c r="DRY90" s="10"/>
      <c r="DRZ90" s="10"/>
      <c r="DSA90" s="10"/>
      <c r="DSB90" s="10"/>
      <c r="DSC90" s="10"/>
      <c r="DSD90" s="10"/>
      <c r="DSE90" s="10"/>
      <c r="DSF90" s="10"/>
      <c r="DSG90" s="10"/>
      <c r="DSH90" s="10"/>
      <c r="DSI90" s="10"/>
      <c r="DSJ90" s="10"/>
      <c r="DSK90" s="10"/>
      <c r="DSL90" s="10"/>
      <c r="DSM90" s="10"/>
      <c r="DSN90" s="10"/>
      <c r="DSO90" s="10"/>
      <c r="DSP90" s="10"/>
      <c r="DSQ90" s="10"/>
      <c r="DSR90" s="10"/>
      <c r="DSS90" s="10"/>
      <c r="DST90" s="10"/>
      <c r="DSU90" s="10"/>
      <c r="DSV90" s="10"/>
      <c r="DSW90" s="10"/>
      <c r="DSX90" s="10"/>
      <c r="DSY90" s="10"/>
      <c r="DSZ90" s="10"/>
      <c r="DTA90" s="10"/>
      <c r="DTB90" s="10"/>
      <c r="DTC90" s="10"/>
      <c r="DTD90" s="10"/>
      <c r="DTE90" s="10"/>
      <c r="DTF90" s="10"/>
      <c r="DTG90" s="10"/>
      <c r="DTH90" s="10"/>
      <c r="DTI90" s="10"/>
      <c r="DTJ90" s="10"/>
      <c r="DTK90" s="10"/>
      <c r="DTL90" s="10"/>
      <c r="DTM90" s="10"/>
      <c r="DTN90" s="10"/>
      <c r="DTO90" s="10"/>
      <c r="DTP90" s="10"/>
      <c r="DTQ90" s="10"/>
      <c r="DTR90" s="10"/>
      <c r="DTS90" s="10"/>
      <c r="DTT90" s="10"/>
      <c r="DTU90" s="10"/>
      <c r="DTV90" s="10"/>
      <c r="DTW90" s="10"/>
      <c r="DTX90" s="10"/>
      <c r="DTY90" s="10"/>
      <c r="DTZ90" s="10"/>
      <c r="DUA90" s="10"/>
      <c r="DUB90" s="10"/>
      <c r="DUC90" s="10"/>
      <c r="DUD90" s="10"/>
      <c r="DUE90" s="10"/>
      <c r="DUF90" s="10"/>
      <c r="DUG90" s="10"/>
      <c r="DUH90" s="10"/>
      <c r="DUI90" s="10"/>
      <c r="DUJ90" s="10"/>
      <c r="DUK90" s="10"/>
      <c r="DUL90" s="10"/>
      <c r="DUM90" s="10"/>
      <c r="DUN90" s="10"/>
      <c r="DUO90" s="10"/>
      <c r="DUP90" s="10"/>
      <c r="DUQ90" s="10"/>
      <c r="DUR90" s="10"/>
      <c r="DUS90" s="10"/>
      <c r="DUT90" s="10"/>
      <c r="DUU90" s="10"/>
      <c r="DUV90" s="10"/>
      <c r="DUW90" s="10"/>
      <c r="DUX90" s="10"/>
      <c r="DUY90" s="10"/>
      <c r="DUZ90" s="10"/>
      <c r="DVA90" s="10"/>
      <c r="DVB90" s="10"/>
      <c r="DVC90" s="10"/>
      <c r="DVD90" s="10"/>
      <c r="DVE90" s="10"/>
      <c r="DVF90" s="10"/>
      <c r="DVG90" s="10"/>
      <c r="DVH90" s="10"/>
      <c r="DVI90" s="10"/>
      <c r="DVJ90" s="10"/>
      <c r="DVK90" s="10"/>
      <c r="DVL90" s="10"/>
      <c r="DVM90" s="10"/>
      <c r="DVN90" s="10"/>
      <c r="DVO90" s="10"/>
      <c r="DVP90" s="10"/>
      <c r="DVQ90" s="10"/>
      <c r="DVR90" s="10"/>
      <c r="DVS90" s="10"/>
      <c r="DVT90" s="10"/>
      <c r="DVU90" s="10"/>
      <c r="DVV90" s="10"/>
      <c r="DVW90" s="10"/>
      <c r="DVX90" s="10"/>
      <c r="DVY90" s="10"/>
      <c r="DVZ90" s="10"/>
      <c r="DWA90" s="10"/>
      <c r="DWB90" s="10"/>
      <c r="DWC90" s="10"/>
      <c r="DWD90" s="10"/>
      <c r="DWE90" s="10"/>
      <c r="DWF90" s="10"/>
      <c r="DWG90" s="10"/>
      <c r="DWH90" s="10"/>
      <c r="DWI90" s="10"/>
      <c r="DWJ90" s="10"/>
      <c r="DWK90" s="10"/>
      <c r="DWL90" s="10"/>
      <c r="DWM90" s="10"/>
      <c r="DWN90" s="10"/>
      <c r="DWO90" s="10"/>
      <c r="DWP90" s="10"/>
      <c r="DWQ90" s="10"/>
      <c r="DWR90" s="10"/>
      <c r="DWS90" s="10"/>
      <c r="DWT90" s="10"/>
      <c r="DWU90" s="10"/>
      <c r="DWV90" s="10"/>
      <c r="DWW90" s="10"/>
      <c r="DWX90" s="10"/>
      <c r="DWY90" s="10"/>
      <c r="DWZ90" s="10"/>
      <c r="DXA90" s="10"/>
      <c r="DXB90" s="10"/>
      <c r="DXC90" s="10"/>
      <c r="DXD90" s="10"/>
      <c r="DXE90" s="10"/>
      <c r="DXF90" s="10"/>
      <c r="DXG90" s="10"/>
      <c r="DXH90" s="10"/>
      <c r="DXI90" s="10"/>
      <c r="DXJ90" s="10"/>
      <c r="DXK90" s="10"/>
      <c r="DXL90" s="10"/>
      <c r="DXM90" s="10"/>
      <c r="DXN90" s="10"/>
      <c r="DXO90" s="10"/>
      <c r="DXP90" s="10"/>
      <c r="DXQ90" s="10"/>
      <c r="DXR90" s="10"/>
      <c r="DXS90" s="10"/>
      <c r="DXT90" s="10"/>
      <c r="DXU90" s="10"/>
      <c r="DXV90" s="10"/>
      <c r="DXW90" s="10"/>
      <c r="DXX90" s="10"/>
      <c r="DXY90" s="10"/>
      <c r="DXZ90" s="10"/>
      <c r="DYA90" s="10"/>
      <c r="DYB90" s="10"/>
      <c r="DYC90" s="10"/>
      <c r="DYD90" s="10"/>
      <c r="DYE90" s="10"/>
      <c r="DYF90" s="10"/>
      <c r="DYG90" s="10"/>
      <c r="DYH90" s="10"/>
      <c r="DYI90" s="10"/>
      <c r="DYJ90" s="10"/>
      <c r="DYK90" s="10"/>
      <c r="DYL90" s="10"/>
      <c r="DYM90" s="10"/>
      <c r="DYN90" s="10"/>
      <c r="DYO90" s="10"/>
      <c r="DYP90" s="10"/>
      <c r="DYQ90" s="10"/>
      <c r="DYR90" s="10"/>
      <c r="DYS90" s="10"/>
      <c r="DYT90" s="10"/>
      <c r="DYU90" s="10"/>
      <c r="DYV90" s="10"/>
      <c r="DYW90" s="10"/>
      <c r="DYX90" s="10"/>
      <c r="DYY90" s="10"/>
      <c r="DYZ90" s="10"/>
      <c r="DZA90" s="10"/>
      <c r="DZB90" s="10"/>
      <c r="DZC90" s="10"/>
      <c r="DZD90" s="10"/>
      <c r="DZE90" s="10"/>
      <c r="DZF90" s="10"/>
      <c r="DZG90" s="10"/>
      <c r="DZH90" s="10"/>
      <c r="DZI90" s="10"/>
      <c r="DZJ90" s="10"/>
      <c r="DZK90" s="10"/>
      <c r="DZL90" s="10"/>
      <c r="DZM90" s="10"/>
      <c r="DZN90" s="10"/>
      <c r="DZO90" s="10"/>
      <c r="DZP90" s="10"/>
      <c r="DZQ90" s="10"/>
    </row>
    <row r="91" spans="1:3397" ht="20.100000000000001" customHeight="1" x14ac:dyDescent="0.25">
      <c r="A91" s="542"/>
      <c r="B91" s="172" t="s">
        <v>8</v>
      </c>
      <c r="C91" s="129" t="s">
        <v>132</v>
      </c>
      <c r="D91" s="174">
        <v>1367</v>
      </c>
      <c r="E91" s="175">
        <v>1156</v>
      </c>
      <c r="F91" s="175">
        <v>1276</v>
      </c>
      <c r="G91" s="175">
        <v>1220</v>
      </c>
      <c r="H91" s="175">
        <v>1280</v>
      </c>
      <c r="I91" s="175">
        <v>1226</v>
      </c>
      <c r="J91" s="175">
        <v>1283</v>
      </c>
      <c r="K91" s="175">
        <v>1145</v>
      </c>
      <c r="L91" s="175">
        <v>1363</v>
      </c>
      <c r="M91" s="175">
        <v>1416</v>
      </c>
      <c r="N91" s="175">
        <v>1345</v>
      </c>
      <c r="O91" s="175">
        <v>1457</v>
      </c>
      <c r="P91" s="176">
        <f t="shared" ref="P91:P98" si="45">SUM(D91:O91)</f>
        <v>15534</v>
      </c>
      <c r="Q91" s="175">
        <v>1212</v>
      </c>
      <c r="R91" s="175">
        <v>1148</v>
      </c>
      <c r="S91" s="175">
        <v>1481</v>
      </c>
      <c r="T91" s="175">
        <v>1396</v>
      </c>
      <c r="U91" s="175">
        <v>1409</v>
      </c>
      <c r="V91" s="175">
        <v>1370</v>
      </c>
      <c r="W91" s="175">
        <v>1474</v>
      </c>
      <c r="X91" s="175">
        <v>1524</v>
      </c>
      <c r="Y91" s="175">
        <v>1521</v>
      </c>
      <c r="Z91" s="175">
        <v>1548</v>
      </c>
      <c r="AA91" s="175">
        <v>1481</v>
      </c>
      <c r="AB91" s="175">
        <v>1582</v>
      </c>
      <c r="AC91" s="176">
        <f t="shared" ref="AC91:AC98" si="46">SUM(Q91:AB91)</f>
        <v>17146</v>
      </c>
      <c r="AD91" s="175">
        <v>1458</v>
      </c>
      <c r="AE91" s="175">
        <v>1514</v>
      </c>
      <c r="AF91" s="175">
        <v>1632</v>
      </c>
      <c r="AG91" s="175">
        <v>1386</v>
      </c>
      <c r="AH91" s="175">
        <v>1590</v>
      </c>
      <c r="AI91" s="175">
        <v>1450</v>
      </c>
      <c r="AJ91" s="175">
        <v>1208</v>
      </c>
      <c r="AK91" s="175">
        <v>1265</v>
      </c>
      <c r="AL91" s="175">
        <v>1187</v>
      </c>
      <c r="AM91" s="249">
        <v>1127</v>
      </c>
      <c r="AN91" s="249">
        <v>1134</v>
      </c>
      <c r="AO91" s="249">
        <v>1255</v>
      </c>
      <c r="AP91" s="138">
        <v>1038</v>
      </c>
      <c r="AQ91" s="98">
        <v>875</v>
      </c>
      <c r="AR91" s="98">
        <v>1014</v>
      </c>
      <c r="AS91" s="98">
        <v>836</v>
      </c>
      <c r="AT91" s="98">
        <v>1009</v>
      </c>
      <c r="AU91" s="98">
        <v>892</v>
      </c>
      <c r="AV91" s="98">
        <v>1003</v>
      </c>
      <c r="AW91" s="98">
        <v>983</v>
      </c>
      <c r="AX91" s="98">
        <v>888</v>
      </c>
      <c r="AY91" s="98">
        <v>1055</v>
      </c>
      <c r="AZ91" s="98">
        <v>897</v>
      </c>
      <c r="BA91" s="98">
        <v>836</v>
      </c>
      <c r="BB91" s="138">
        <v>743</v>
      </c>
      <c r="BC91" s="98">
        <v>786</v>
      </c>
      <c r="BD91" s="98">
        <v>850</v>
      </c>
      <c r="BE91" s="98">
        <v>934</v>
      </c>
      <c r="BF91" s="98">
        <v>1037</v>
      </c>
      <c r="BG91" s="98">
        <v>931</v>
      </c>
      <c r="BH91" s="98">
        <v>1055</v>
      </c>
      <c r="BI91" s="98">
        <v>870</v>
      </c>
      <c r="BJ91" s="98">
        <v>812</v>
      </c>
      <c r="BK91" s="98">
        <v>836</v>
      </c>
      <c r="BL91" s="98">
        <v>841</v>
      </c>
      <c r="BM91" s="98">
        <v>949</v>
      </c>
      <c r="BN91" s="439">
        <f t="shared" ref="BN91:BN117" si="47">SUM(BB91:BM91)</f>
        <v>10644</v>
      </c>
      <c r="BO91" s="34">
        <v>891</v>
      </c>
      <c r="BP91" s="34">
        <v>827</v>
      </c>
      <c r="BQ91" s="34">
        <v>852</v>
      </c>
      <c r="BR91" s="34">
        <v>996</v>
      </c>
      <c r="BS91" s="34">
        <v>965</v>
      </c>
      <c r="BT91" s="34">
        <v>978</v>
      </c>
      <c r="BU91" s="34">
        <v>1113</v>
      </c>
      <c r="BV91" s="34">
        <v>927</v>
      </c>
      <c r="BW91" s="34">
        <v>239</v>
      </c>
      <c r="BX91" s="34">
        <v>22</v>
      </c>
      <c r="BY91" s="34">
        <v>8</v>
      </c>
      <c r="BZ91" s="34">
        <v>13</v>
      </c>
      <c r="CA91" s="478">
        <f t="shared" si="28"/>
        <v>7831</v>
      </c>
      <c r="CB91" s="98">
        <v>15</v>
      </c>
      <c r="CC91" s="98">
        <v>14</v>
      </c>
      <c r="CD91" s="98">
        <v>26</v>
      </c>
      <c r="CE91" s="98">
        <v>22</v>
      </c>
      <c r="CF91" s="98">
        <v>23</v>
      </c>
      <c r="CG91" s="98">
        <v>17</v>
      </c>
      <c r="CH91" s="98">
        <v>14</v>
      </c>
      <c r="CI91" s="98">
        <v>6</v>
      </c>
      <c r="CJ91" s="98">
        <v>3</v>
      </c>
      <c r="CK91" s="98">
        <v>7</v>
      </c>
      <c r="CL91" s="98">
        <v>17</v>
      </c>
      <c r="CM91" s="243">
        <v>30</v>
      </c>
      <c r="CN91" s="98">
        <v>25</v>
      </c>
      <c r="CO91" s="578">
        <f t="shared" si="32"/>
        <v>891</v>
      </c>
      <c r="CP91" s="80">
        <f t="shared" si="33"/>
        <v>15</v>
      </c>
      <c r="CQ91" s="27">
        <f t="shared" si="34"/>
        <v>25</v>
      </c>
      <c r="CR91" s="364">
        <f t="shared" si="14"/>
        <v>66.666666666666671</v>
      </c>
      <c r="CX91" s="233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</row>
    <row r="92" spans="1:3397" ht="20.100000000000001" customHeight="1" x14ac:dyDescent="0.25">
      <c r="A92" s="542"/>
      <c r="B92" s="172" t="s">
        <v>9</v>
      </c>
      <c r="C92" s="173" t="s">
        <v>10</v>
      </c>
      <c r="D92" s="177">
        <v>70</v>
      </c>
      <c r="E92" s="178">
        <v>64</v>
      </c>
      <c r="F92" s="178">
        <v>88</v>
      </c>
      <c r="G92" s="178">
        <v>68</v>
      </c>
      <c r="H92" s="178">
        <v>60</v>
      </c>
      <c r="I92" s="178">
        <v>63</v>
      </c>
      <c r="J92" s="178">
        <v>57</v>
      </c>
      <c r="K92" s="178">
        <v>41</v>
      </c>
      <c r="L92" s="178">
        <v>42</v>
      </c>
      <c r="M92" s="178">
        <v>48</v>
      </c>
      <c r="N92" s="178">
        <v>55</v>
      </c>
      <c r="O92" s="178">
        <v>48</v>
      </c>
      <c r="P92" s="170">
        <f t="shared" si="45"/>
        <v>704</v>
      </c>
      <c r="Q92" s="179">
        <v>37</v>
      </c>
      <c r="R92" s="179">
        <v>36</v>
      </c>
      <c r="S92" s="179">
        <v>50</v>
      </c>
      <c r="T92" s="179">
        <v>57</v>
      </c>
      <c r="U92" s="179">
        <v>52</v>
      </c>
      <c r="V92" s="179">
        <v>65</v>
      </c>
      <c r="W92" s="179">
        <v>53</v>
      </c>
      <c r="X92" s="179">
        <v>59</v>
      </c>
      <c r="Y92" s="179">
        <v>65</v>
      </c>
      <c r="Z92" s="179">
        <v>61</v>
      </c>
      <c r="AA92" s="180">
        <v>68</v>
      </c>
      <c r="AB92" s="180">
        <v>68</v>
      </c>
      <c r="AC92" s="170">
        <f t="shared" si="46"/>
        <v>671</v>
      </c>
      <c r="AD92" s="180">
        <v>69</v>
      </c>
      <c r="AE92" s="180">
        <v>72</v>
      </c>
      <c r="AF92" s="180">
        <v>85</v>
      </c>
      <c r="AG92" s="180">
        <v>84</v>
      </c>
      <c r="AH92" s="180">
        <v>92</v>
      </c>
      <c r="AI92" s="180">
        <v>92</v>
      </c>
      <c r="AJ92" s="180">
        <v>86</v>
      </c>
      <c r="AK92" s="180">
        <v>97</v>
      </c>
      <c r="AL92" s="180">
        <v>79</v>
      </c>
      <c r="AM92" s="242">
        <v>81</v>
      </c>
      <c r="AN92" s="242">
        <v>92</v>
      </c>
      <c r="AO92" s="242">
        <v>82</v>
      </c>
      <c r="AP92" s="138">
        <v>79</v>
      </c>
      <c r="AQ92" s="98">
        <v>81</v>
      </c>
      <c r="AR92" s="98">
        <v>69</v>
      </c>
      <c r="AS92" s="98">
        <v>82</v>
      </c>
      <c r="AT92" s="98">
        <v>95</v>
      </c>
      <c r="AU92" s="98">
        <v>67</v>
      </c>
      <c r="AV92" s="98">
        <v>90</v>
      </c>
      <c r="AW92" s="98">
        <v>101</v>
      </c>
      <c r="AX92" s="98">
        <v>86</v>
      </c>
      <c r="AY92" s="98">
        <v>108</v>
      </c>
      <c r="AZ92" s="98">
        <v>86</v>
      </c>
      <c r="BA92" s="98">
        <v>83</v>
      </c>
      <c r="BB92" s="138">
        <v>85</v>
      </c>
      <c r="BC92" s="98">
        <v>68</v>
      </c>
      <c r="BD92" s="98">
        <v>73</v>
      </c>
      <c r="BE92" s="98">
        <v>85</v>
      </c>
      <c r="BF92" s="98">
        <v>89</v>
      </c>
      <c r="BG92" s="98">
        <v>97</v>
      </c>
      <c r="BH92" s="98">
        <v>87</v>
      </c>
      <c r="BI92" s="98">
        <v>106</v>
      </c>
      <c r="BJ92" s="98">
        <v>111</v>
      </c>
      <c r="BK92" s="98">
        <v>117</v>
      </c>
      <c r="BL92" s="98">
        <v>101</v>
      </c>
      <c r="BM92" s="98">
        <v>87</v>
      </c>
      <c r="BN92" s="439">
        <f t="shared" si="47"/>
        <v>1106</v>
      </c>
      <c r="BO92" s="98">
        <v>104</v>
      </c>
      <c r="BP92" s="98">
        <v>93</v>
      </c>
      <c r="BQ92" s="98">
        <v>82</v>
      </c>
      <c r="BR92" s="98">
        <v>95</v>
      </c>
      <c r="BS92" s="98">
        <v>94</v>
      </c>
      <c r="BT92" s="98">
        <v>91</v>
      </c>
      <c r="BU92" s="98">
        <v>92</v>
      </c>
      <c r="BV92" s="98">
        <v>95</v>
      </c>
      <c r="BW92" s="98">
        <v>93</v>
      </c>
      <c r="BX92" s="98">
        <v>100</v>
      </c>
      <c r="BY92" s="98">
        <v>81</v>
      </c>
      <c r="BZ92" s="98">
        <v>91</v>
      </c>
      <c r="CA92" s="478">
        <f t="shared" si="28"/>
        <v>1111</v>
      </c>
      <c r="CB92" s="98">
        <v>80</v>
      </c>
      <c r="CC92" s="98">
        <v>85</v>
      </c>
      <c r="CD92" s="98">
        <v>105</v>
      </c>
      <c r="CE92" s="98">
        <v>103</v>
      </c>
      <c r="CF92" s="98">
        <v>94</v>
      </c>
      <c r="CG92" s="98">
        <v>103</v>
      </c>
      <c r="CH92" s="98">
        <v>92</v>
      </c>
      <c r="CI92" s="98">
        <v>96</v>
      </c>
      <c r="CJ92" s="98">
        <v>111</v>
      </c>
      <c r="CK92" s="98">
        <v>108</v>
      </c>
      <c r="CL92" s="98">
        <v>95</v>
      </c>
      <c r="CM92" s="243">
        <v>106</v>
      </c>
      <c r="CN92" s="98">
        <v>79</v>
      </c>
      <c r="CO92" s="579">
        <f t="shared" si="32"/>
        <v>104</v>
      </c>
      <c r="CP92" s="80">
        <f t="shared" si="33"/>
        <v>80</v>
      </c>
      <c r="CQ92" s="27">
        <f t="shared" si="34"/>
        <v>79</v>
      </c>
      <c r="CR92" s="365">
        <f t="shared" si="14"/>
        <v>-1.2499999999999956</v>
      </c>
      <c r="CX92" s="233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</row>
    <row r="93" spans="1:3397" ht="20.100000000000001" customHeight="1" x14ac:dyDescent="0.25">
      <c r="A93" s="542"/>
      <c r="B93" s="172" t="s">
        <v>11</v>
      </c>
      <c r="C93" s="173" t="s">
        <v>12</v>
      </c>
      <c r="D93" s="177">
        <v>84</v>
      </c>
      <c r="E93" s="178">
        <v>72</v>
      </c>
      <c r="F93" s="178">
        <v>92</v>
      </c>
      <c r="G93" s="178">
        <v>71</v>
      </c>
      <c r="H93" s="178">
        <v>74</v>
      </c>
      <c r="I93" s="178">
        <v>69</v>
      </c>
      <c r="J93" s="178">
        <v>74</v>
      </c>
      <c r="K93" s="178">
        <v>40</v>
      </c>
      <c r="L93" s="178">
        <v>45</v>
      </c>
      <c r="M93" s="178">
        <v>41</v>
      </c>
      <c r="N93" s="178">
        <v>52</v>
      </c>
      <c r="O93" s="178">
        <v>53</v>
      </c>
      <c r="P93" s="170">
        <f t="shared" si="45"/>
        <v>767</v>
      </c>
      <c r="Q93" s="179">
        <v>29</v>
      </c>
      <c r="R93" s="179">
        <v>30</v>
      </c>
      <c r="S93" s="179">
        <v>48</v>
      </c>
      <c r="T93" s="179">
        <v>54</v>
      </c>
      <c r="U93" s="179">
        <v>50</v>
      </c>
      <c r="V93" s="179">
        <v>51</v>
      </c>
      <c r="W93" s="179">
        <v>54</v>
      </c>
      <c r="X93" s="179">
        <v>60</v>
      </c>
      <c r="Y93" s="179">
        <v>64</v>
      </c>
      <c r="Z93" s="179">
        <v>73</v>
      </c>
      <c r="AA93" s="180">
        <v>76</v>
      </c>
      <c r="AB93" s="180">
        <v>71</v>
      </c>
      <c r="AC93" s="170">
        <f t="shared" si="46"/>
        <v>660</v>
      </c>
      <c r="AD93" s="180">
        <v>62</v>
      </c>
      <c r="AE93" s="180">
        <v>64</v>
      </c>
      <c r="AF93" s="180">
        <v>90</v>
      </c>
      <c r="AG93" s="180">
        <v>89</v>
      </c>
      <c r="AH93" s="180">
        <v>90</v>
      </c>
      <c r="AI93" s="180">
        <v>83</v>
      </c>
      <c r="AJ93" s="180">
        <v>87</v>
      </c>
      <c r="AK93" s="180">
        <v>80</v>
      </c>
      <c r="AL93" s="180">
        <v>77</v>
      </c>
      <c r="AM93" s="242">
        <v>88</v>
      </c>
      <c r="AN93" s="242">
        <v>76</v>
      </c>
      <c r="AO93" s="242">
        <v>94</v>
      </c>
      <c r="AP93" s="138">
        <v>84</v>
      </c>
      <c r="AQ93" s="98">
        <v>78</v>
      </c>
      <c r="AR93" s="98">
        <v>106</v>
      </c>
      <c r="AS93" s="98">
        <v>67</v>
      </c>
      <c r="AT93" s="98">
        <v>102</v>
      </c>
      <c r="AU93" s="98">
        <v>102</v>
      </c>
      <c r="AV93" s="98">
        <v>90</v>
      </c>
      <c r="AW93" s="98">
        <v>109</v>
      </c>
      <c r="AX93" s="98">
        <v>80</v>
      </c>
      <c r="AY93" s="98">
        <v>94</v>
      </c>
      <c r="AZ93" s="98">
        <v>88</v>
      </c>
      <c r="BA93" s="98">
        <v>92</v>
      </c>
      <c r="BB93" s="138">
        <v>81</v>
      </c>
      <c r="BC93" s="98">
        <v>68</v>
      </c>
      <c r="BD93" s="98">
        <v>94</v>
      </c>
      <c r="BE93" s="98">
        <v>117</v>
      </c>
      <c r="BF93" s="98">
        <v>93</v>
      </c>
      <c r="BG93" s="98">
        <v>96</v>
      </c>
      <c r="BH93" s="98">
        <v>119</v>
      </c>
      <c r="BI93" s="98">
        <v>110</v>
      </c>
      <c r="BJ93" s="98">
        <v>106</v>
      </c>
      <c r="BK93" s="98">
        <v>112</v>
      </c>
      <c r="BL93" s="98">
        <v>90</v>
      </c>
      <c r="BM93" s="98">
        <v>96</v>
      </c>
      <c r="BN93" s="439">
        <f t="shared" si="47"/>
        <v>1182</v>
      </c>
      <c r="BO93" s="98">
        <v>102</v>
      </c>
      <c r="BP93" s="98">
        <v>93</v>
      </c>
      <c r="BQ93" s="98">
        <v>91</v>
      </c>
      <c r="BR93" s="98">
        <v>104</v>
      </c>
      <c r="BS93" s="98">
        <v>103</v>
      </c>
      <c r="BT93" s="98">
        <v>82</v>
      </c>
      <c r="BU93" s="98">
        <v>115</v>
      </c>
      <c r="BV93" s="98">
        <v>98</v>
      </c>
      <c r="BW93" s="98">
        <v>111</v>
      </c>
      <c r="BX93" s="98">
        <v>107</v>
      </c>
      <c r="BY93" s="98">
        <v>98</v>
      </c>
      <c r="BZ93" s="98">
        <v>109</v>
      </c>
      <c r="CA93" s="478">
        <f t="shared" si="28"/>
        <v>1213</v>
      </c>
      <c r="CB93" s="98">
        <v>103</v>
      </c>
      <c r="CC93" s="98">
        <v>88</v>
      </c>
      <c r="CD93" s="98">
        <v>112</v>
      </c>
      <c r="CE93" s="98">
        <v>109</v>
      </c>
      <c r="CF93" s="98">
        <v>105</v>
      </c>
      <c r="CG93" s="98">
        <v>118</v>
      </c>
      <c r="CH93" s="98">
        <v>123</v>
      </c>
      <c r="CI93" s="98">
        <v>114</v>
      </c>
      <c r="CJ93" s="98">
        <v>110</v>
      </c>
      <c r="CK93" s="98">
        <v>150</v>
      </c>
      <c r="CL93" s="98">
        <v>124</v>
      </c>
      <c r="CM93" s="243">
        <v>103</v>
      </c>
      <c r="CN93" s="98">
        <v>116</v>
      </c>
      <c r="CO93" s="579">
        <f t="shared" si="32"/>
        <v>102</v>
      </c>
      <c r="CP93" s="80">
        <f t="shared" si="33"/>
        <v>103</v>
      </c>
      <c r="CQ93" s="27">
        <f t="shared" si="34"/>
        <v>116</v>
      </c>
      <c r="CR93" s="365">
        <f t="shared" si="14"/>
        <v>12.621359223300965</v>
      </c>
      <c r="CX93" s="233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</row>
    <row r="94" spans="1:3397" ht="20.100000000000001" customHeight="1" x14ac:dyDescent="0.25">
      <c r="A94" s="542"/>
      <c r="B94" s="172" t="s">
        <v>13</v>
      </c>
      <c r="C94" s="130" t="s">
        <v>134</v>
      </c>
      <c r="D94" s="177">
        <v>261</v>
      </c>
      <c r="E94" s="178">
        <v>193</v>
      </c>
      <c r="F94" s="178">
        <v>244</v>
      </c>
      <c r="G94" s="178">
        <v>255</v>
      </c>
      <c r="H94" s="178">
        <v>211</v>
      </c>
      <c r="I94" s="178">
        <v>238</v>
      </c>
      <c r="J94" s="178">
        <v>319</v>
      </c>
      <c r="K94" s="178">
        <v>265</v>
      </c>
      <c r="L94" s="178">
        <v>282</v>
      </c>
      <c r="M94" s="178">
        <v>287</v>
      </c>
      <c r="N94" s="178">
        <v>306</v>
      </c>
      <c r="O94" s="178">
        <v>291</v>
      </c>
      <c r="P94" s="170">
        <f t="shared" si="45"/>
        <v>3152</v>
      </c>
      <c r="Q94" s="179">
        <v>305</v>
      </c>
      <c r="R94" s="179">
        <v>236</v>
      </c>
      <c r="S94" s="179">
        <v>279</v>
      </c>
      <c r="T94" s="179">
        <v>297</v>
      </c>
      <c r="U94" s="179">
        <v>253</v>
      </c>
      <c r="V94" s="179">
        <v>273</v>
      </c>
      <c r="W94" s="179">
        <v>286</v>
      </c>
      <c r="X94" s="179">
        <v>327</v>
      </c>
      <c r="Y94" s="179">
        <v>276</v>
      </c>
      <c r="Z94" s="179">
        <v>258</v>
      </c>
      <c r="AA94" s="180">
        <v>293</v>
      </c>
      <c r="AB94" s="180">
        <v>315</v>
      </c>
      <c r="AC94" s="170">
        <f t="shared" si="46"/>
        <v>3398</v>
      </c>
      <c r="AD94" s="180">
        <v>343</v>
      </c>
      <c r="AE94" s="180">
        <v>117</v>
      </c>
      <c r="AF94" s="180">
        <v>140</v>
      </c>
      <c r="AG94" s="180">
        <v>120</v>
      </c>
      <c r="AH94" s="180">
        <v>115</v>
      </c>
      <c r="AI94" s="251">
        <v>106</v>
      </c>
      <c r="AJ94" s="251">
        <v>115</v>
      </c>
      <c r="AK94" s="251">
        <v>118</v>
      </c>
      <c r="AL94" s="251">
        <v>120</v>
      </c>
      <c r="AM94" s="242">
        <v>110</v>
      </c>
      <c r="AN94" s="242">
        <v>110</v>
      </c>
      <c r="AO94" s="242">
        <v>106</v>
      </c>
      <c r="AP94" s="138">
        <v>116</v>
      </c>
      <c r="AQ94" s="98">
        <v>103</v>
      </c>
      <c r="AR94" s="98">
        <v>116</v>
      </c>
      <c r="AS94" s="98">
        <v>103</v>
      </c>
      <c r="AT94" s="98">
        <v>124</v>
      </c>
      <c r="AU94" s="98">
        <v>99</v>
      </c>
      <c r="AV94" s="98">
        <v>115</v>
      </c>
      <c r="AW94" s="98">
        <v>120</v>
      </c>
      <c r="AX94" s="98">
        <v>108</v>
      </c>
      <c r="AY94" s="98">
        <v>127</v>
      </c>
      <c r="AZ94" s="98">
        <v>103</v>
      </c>
      <c r="BA94" s="98">
        <v>102</v>
      </c>
      <c r="BB94" s="138">
        <v>114</v>
      </c>
      <c r="BC94" s="98">
        <v>24</v>
      </c>
      <c r="BD94" s="98">
        <v>20</v>
      </c>
      <c r="BE94" s="98">
        <v>22</v>
      </c>
      <c r="BF94" s="98">
        <v>21</v>
      </c>
      <c r="BG94" s="98">
        <v>19</v>
      </c>
      <c r="BH94" s="98">
        <v>22</v>
      </c>
      <c r="BI94" s="98">
        <v>19</v>
      </c>
      <c r="BJ94" s="98">
        <v>21</v>
      </c>
      <c r="BK94" s="98">
        <v>23</v>
      </c>
      <c r="BL94" s="98">
        <v>21</v>
      </c>
      <c r="BM94" s="98">
        <v>22</v>
      </c>
      <c r="BN94" s="439">
        <f t="shared" si="47"/>
        <v>348</v>
      </c>
      <c r="BO94" s="98">
        <v>21</v>
      </c>
      <c r="BP94" s="98">
        <v>20</v>
      </c>
      <c r="BQ94" s="98">
        <v>19</v>
      </c>
      <c r="BR94" s="98">
        <v>21</v>
      </c>
      <c r="BS94" s="98">
        <v>19</v>
      </c>
      <c r="BT94" s="98">
        <v>20</v>
      </c>
      <c r="BU94" s="98">
        <v>22</v>
      </c>
      <c r="BV94" s="98">
        <v>20</v>
      </c>
      <c r="BW94" s="98">
        <v>22</v>
      </c>
      <c r="BX94" s="98">
        <v>22</v>
      </c>
      <c r="BY94" s="98">
        <v>19</v>
      </c>
      <c r="BZ94" s="98">
        <v>22</v>
      </c>
      <c r="CA94" s="478">
        <f t="shared" si="28"/>
        <v>247</v>
      </c>
      <c r="CB94" s="98">
        <v>19</v>
      </c>
      <c r="CC94" s="98">
        <v>18</v>
      </c>
      <c r="CD94" s="98">
        <v>22</v>
      </c>
      <c r="CE94" s="98">
        <v>21</v>
      </c>
      <c r="CF94" s="98">
        <v>20</v>
      </c>
      <c r="CG94" s="98">
        <v>21</v>
      </c>
      <c r="CH94" s="98">
        <v>21</v>
      </c>
      <c r="CI94" s="98">
        <v>20</v>
      </c>
      <c r="CJ94" s="98">
        <v>22</v>
      </c>
      <c r="CK94" s="98">
        <v>22</v>
      </c>
      <c r="CL94" s="98">
        <v>20</v>
      </c>
      <c r="CM94" s="243">
        <v>22</v>
      </c>
      <c r="CN94" s="98">
        <v>19</v>
      </c>
      <c r="CO94" s="579">
        <f t="shared" si="32"/>
        <v>21</v>
      </c>
      <c r="CP94" s="80">
        <f t="shared" si="33"/>
        <v>19</v>
      </c>
      <c r="CQ94" s="27">
        <f t="shared" si="34"/>
        <v>19</v>
      </c>
      <c r="CR94" s="365">
        <f t="shared" si="14"/>
        <v>0</v>
      </c>
      <c r="CX94" s="233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</row>
    <row r="95" spans="1:3397" ht="20.100000000000001" customHeight="1" x14ac:dyDescent="0.25">
      <c r="A95" s="542"/>
      <c r="B95" s="172" t="s">
        <v>14</v>
      </c>
      <c r="C95" s="130" t="s">
        <v>135</v>
      </c>
      <c r="D95" s="177">
        <v>0</v>
      </c>
      <c r="E95" s="178">
        <v>0</v>
      </c>
      <c r="F95" s="178">
        <v>0</v>
      </c>
      <c r="G95" s="178">
        <v>0</v>
      </c>
      <c r="H95" s="178">
        <v>0</v>
      </c>
      <c r="I95" s="178">
        <v>3</v>
      </c>
      <c r="J95" s="178">
        <v>21</v>
      </c>
      <c r="K95" s="178">
        <v>29</v>
      </c>
      <c r="L95" s="178">
        <v>44</v>
      </c>
      <c r="M95" s="178">
        <v>44</v>
      </c>
      <c r="N95" s="178">
        <v>40</v>
      </c>
      <c r="O95" s="178">
        <v>41</v>
      </c>
      <c r="P95" s="170">
        <f t="shared" si="45"/>
        <v>222</v>
      </c>
      <c r="Q95" s="179">
        <v>38</v>
      </c>
      <c r="R95" s="179">
        <v>36</v>
      </c>
      <c r="S95" s="179">
        <v>46</v>
      </c>
      <c r="T95" s="179">
        <v>42</v>
      </c>
      <c r="U95" s="179">
        <v>43</v>
      </c>
      <c r="V95" s="179">
        <v>40</v>
      </c>
      <c r="W95" s="179">
        <v>42</v>
      </c>
      <c r="X95" s="179">
        <v>42</v>
      </c>
      <c r="Y95" s="179">
        <v>43</v>
      </c>
      <c r="Z95" s="179">
        <v>43</v>
      </c>
      <c r="AA95" s="180">
        <v>42</v>
      </c>
      <c r="AB95" s="180">
        <v>43</v>
      </c>
      <c r="AC95" s="170">
        <f t="shared" si="46"/>
        <v>500</v>
      </c>
      <c r="AD95" s="180">
        <v>42</v>
      </c>
      <c r="AE95" s="180">
        <v>40</v>
      </c>
      <c r="AF95" s="180">
        <v>42</v>
      </c>
      <c r="AG95" s="180">
        <v>42</v>
      </c>
      <c r="AH95" s="180">
        <v>42</v>
      </c>
      <c r="AI95" s="180">
        <v>40</v>
      </c>
      <c r="AJ95" s="180">
        <v>22</v>
      </c>
      <c r="AK95" s="180">
        <v>23</v>
      </c>
      <c r="AL95" s="180">
        <v>22</v>
      </c>
      <c r="AM95" s="242">
        <v>21</v>
      </c>
      <c r="AN95" s="242">
        <v>21</v>
      </c>
      <c r="AO95" s="242">
        <v>20</v>
      </c>
      <c r="AP95" s="138">
        <v>21</v>
      </c>
      <c r="AQ95" s="98">
        <v>19</v>
      </c>
      <c r="AR95" s="98">
        <v>22</v>
      </c>
      <c r="AS95" s="98">
        <v>19</v>
      </c>
      <c r="AT95" s="98">
        <v>22</v>
      </c>
      <c r="AU95" s="98">
        <v>19</v>
      </c>
      <c r="AV95" s="98">
        <v>21</v>
      </c>
      <c r="AW95" s="98">
        <v>22</v>
      </c>
      <c r="AX95" s="98">
        <v>20</v>
      </c>
      <c r="AY95" s="98">
        <v>23</v>
      </c>
      <c r="AZ95" s="98">
        <v>20</v>
      </c>
      <c r="BA95" s="98">
        <v>19</v>
      </c>
      <c r="BB95" s="138">
        <v>21</v>
      </c>
      <c r="BC95" s="98">
        <v>18</v>
      </c>
      <c r="BD95" s="98">
        <v>20</v>
      </c>
      <c r="BE95" s="98">
        <v>22</v>
      </c>
      <c r="BF95" s="98">
        <v>21</v>
      </c>
      <c r="BG95" s="98">
        <v>19</v>
      </c>
      <c r="BH95" s="98">
        <v>22</v>
      </c>
      <c r="BI95" s="98">
        <v>21</v>
      </c>
      <c r="BJ95" s="98">
        <v>21</v>
      </c>
      <c r="BK95" s="98">
        <v>23</v>
      </c>
      <c r="BL95" s="98">
        <v>21</v>
      </c>
      <c r="BM95" s="98">
        <v>21</v>
      </c>
      <c r="BN95" s="439">
        <f t="shared" si="47"/>
        <v>250</v>
      </c>
      <c r="BO95" s="98">
        <v>21</v>
      </c>
      <c r="BP95" s="98">
        <v>20</v>
      </c>
      <c r="BQ95" s="98">
        <v>19</v>
      </c>
      <c r="BR95" s="98">
        <v>21</v>
      </c>
      <c r="BS95" s="98">
        <v>21</v>
      </c>
      <c r="BT95" s="98">
        <v>20</v>
      </c>
      <c r="BU95" s="98">
        <v>22</v>
      </c>
      <c r="BV95" s="98">
        <v>20</v>
      </c>
      <c r="BW95" s="98">
        <v>22</v>
      </c>
      <c r="BX95" s="98">
        <v>22</v>
      </c>
      <c r="BY95" s="98">
        <v>19</v>
      </c>
      <c r="BZ95" s="98">
        <v>22</v>
      </c>
      <c r="CA95" s="478">
        <f t="shared" si="28"/>
        <v>249</v>
      </c>
      <c r="CB95" s="98">
        <v>20</v>
      </c>
      <c r="CC95" s="98">
        <v>18</v>
      </c>
      <c r="CD95" s="98">
        <v>22</v>
      </c>
      <c r="CE95" s="98">
        <v>21</v>
      </c>
      <c r="CF95" s="98">
        <v>20</v>
      </c>
      <c r="CG95" s="98">
        <v>21</v>
      </c>
      <c r="CH95" s="98">
        <v>21</v>
      </c>
      <c r="CI95" s="98">
        <v>20</v>
      </c>
      <c r="CJ95" s="98">
        <v>22</v>
      </c>
      <c r="CK95" s="98">
        <v>22</v>
      </c>
      <c r="CL95" s="98">
        <v>20</v>
      </c>
      <c r="CM95" s="243">
        <v>22</v>
      </c>
      <c r="CN95" s="98">
        <v>20</v>
      </c>
      <c r="CO95" s="579">
        <f t="shared" si="32"/>
        <v>21</v>
      </c>
      <c r="CP95" s="80">
        <f t="shared" si="33"/>
        <v>20</v>
      </c>
      <c r="CQ95" s="27">
        <f t="shared" si="34"/>
        <v>20</v>
      </c>
      <c r="CR95" s="365">
        <f t="shared" si="14"/>
        <v>0</v>
      </c>
      <c r="CX95" s="233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</row>
    <row r="96" spans="1:3397" ht="20.100000000000001" customHeight="1" x14ac:dyDescent="0.25">
      <c r="A96" s="542"/>
      <c r="B96" s="172" t="s">
        <v>15</v>
      </c>
      <c r="C96" s="173" t="s">
        <v>16</v>
      </c>
      <c r="D96" s="177">
        <v>16</v>
      </c>
      <c r="E96" s="178">
        <v>16</v>
      </c>
      <c r="F96" s="178">
        <v>15</v>
      </c>
      <c r="G96" s="178">
        <v>12</v>
      </c>
      <c r="H96" s="178">
        <v>24</v>
      </c>
      <c r="I96" s="178">
        <v>20</v>
      </c>
      <c r="J96" s="178">
        <v>7</v>
      </c>
      <c r="K96" s="178">
        <v>6</v>
      </c>
      <c r="L96" s="178">
        <v>7</v>
      </c>
      <c r="M96" s="178">
        <v>1</v>
      </c>
      <c r="N96" s="178">
        <v>2</v>
      </c>
      <c r="O96" s="178">
        <v>13</v>
      </c>
      <c r="P96" s="170">
        <f t="shared" si="45"/>
        <v>139</v>
      </c>
      <c r="Q96" s="179">
        <v>3</v>
      </c>
      <c r="R96" s="179">
        <v>2</v>
      </c>
      <c r="S96" s="179">
        <v>17</v>
      </c>
      <c r="T96" s="179">
        <v>29</v>
      </c>
      <c r="U96" s="179">
        <v>21</v>
      </c>
      <c r="V96" s="179">
        <v>2</v>
      </c>
      <c r="W96" s="179">
        <v>2</v>
      </c>
      <c r="X96" s="179"/>
      <c r="Y96" s="179">
        <v>2</v>
      </c>
      <c r="Z96" s="179">
        <v>7</v>
      </c>
      <c r="AA96" s="180">
        <v>11</v>
      </c>
      <c r="AB96" s="180">
        <v>6</v>
      </c>
      <c r="AC96" s="170">
        <f t="shared" si="46"/>
        <v>102</v>
      </c>
      <c r="AD96" s="180">
        <v>2</v>
      </c>
      <c r="AE96" s="180">
        <v>3</v>
      </c>
      <c r="AF96" s="180">
        <v>4</v>
      </c>
      <c r="AG96" s="180">
        <v>2</v>
      </c>
      <c r="AH96" s="180">
        <v>6</v>
      </c>
      <c r="AI96" s="180">
        <v>2</v>
      </c>
      <c r="AJ96" s="180">
        <v>0</v>
      </c>
      <c r="AK96" s="180">
        <v>2</v>
      </c>
      <c r="AL96" s="180">
        <v>1</v>
      </c>
      <c r="AM96" s="180">
        <v>0</v>
      </c>
      <c r="AN96" s="180">
        <v>0</v>
      </c>
      <c r="AO96" s="180">
        <v>2</v>
      </c>
      <c r="AP96" s="138">
        <v>2</v>
      </c>
      <c r="AQ96" s="98">
        <v>3</v>
      </c>
      <c r="AR96" s="98">
        <v>1</v>
      </c>
      <c r="AS96" s="98">
        <v>0</v>
      </c>
      <c r="AT96" s="98">
        <v>0</v>
      </c>
      <c r="AU96" s="98">
        <v>0</v>
      </c>
      <c r="AV96" s="98">
        <v>1</v>
      </c>
      <c r="AW96" s="98">
        <v>0</v>
      </c>
      <c r="AX96" s="98">
        <v>0</v>
      </c>
      <c r="AY96" s="98">
        <v>0</v>
      </c>
      <c r="AZ96" s="98">
        <v>0</v>
      </c>
      <c r="BA96" s="98">
        <v>0</v>
      </c>
      <c r="BB96" s="13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2</v>
      </c>
      <c r="BI96" s="98">
        <v>0</v>
      </c>
      <c r="BJ96" s="98">
        <v>0</v>
      </c>
      <c r="BK96" s="98">
        <v>0</v>
      </c>
      <c r="BL96" s="98">
        <v>0</v>
      </c>
      <c r="BM96" s="98">
        <v>1</v>
      </c>
      <c r="BN96" s="439">
        <f t="shared" si="47"/>
        <v>3</v>
      </c>
      <c r="BO96" s="98">
        <v>0</v>
      </c>
      <c r="BP96" s="98">
        <v>0</v>
      </c>
      <c r="BQ96" s="98">
        <v>0</v>
      </c>
      <c r="BR96" s="98">
        <v>0</v>
      </c>
      <c r="BS96" s="98">
        <v>1</v>
      </c>
      <c r="BT96" s="98">
        <v>0</v>
      </c>
      <c r="BU96" s="98">
        <v>2</v>
      </c>
      <c r="BV96" s="98">
        <v>0</v>
      </c>
      <c r="BW96" s="98">
        <v>0</v>
      </c>
      <c r="BX96" s="98">
        <v>3</v>
      </c>
      <c r="BY96" s="98">
        <v>0</v>
      </c>
      <c r="BZ96" s="98">
        <v>0</v>
      </c>
      <c r="CA96" s="478">
        <f t="shared" si="28"/>
        <v>6</v>
      </c>
      <c r="CB96" s="98">
        <v>1</v>
      </c>
      <c r="CC96" s="98">
        <v>2</v>
      </c>
      <c r="CD96" s="98">
        <v>1</v>
      </c>
      <c r="CE96" s="98">
        <v>0</v>
      </c>
      <c r="CF96" s="98">
        <v>1</v>
      </c>
      <c r="CG96" s="98">
        <v>0</v>
      </c>
      <c r="CH96" s="98">
        <v>0</v>
      </c>
      <c r="CI96" s="98">
        <v>2</v>
      </c>
      <c r="CJ96" s="98">
        <v>1</v>
      </c>
      <c r="CK96" s="98">
        <v>0</v>
      </c>
      <c r="CL96" s="98">
        <v>0</v>
      </c>
      <c r="CM96" s="243">
        <v>3</v>
      </c>
      <c r="CN96" s="98">
        <v>0</v>
      </c>
      <c r="CO96" s="579">
        <f t="shared" si="32"/>
        <v>0</v>
      </c>
      <c r="CP96" s="80">
        <f t="shared" si="33"/>
        <v>1</v>
      </c>
      <c r="CQ96" s="27">
        <f t="shared" si="34"/>
        <v>0</v>
      </c>
      <c r="CR96" s="365">
        <f t="shared" si="14"/>
        <v>-100</v>
      </c>
      <c r="CX96" s="233"/>
      <c r="CY96" s="233"/>
      <c r="CZ96" s="233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</row>
    <row r="97" spans="1:119" ht="20.100000000000001" customHeight="1" x14ac:dyDescent="0.25">
      <c r="A97" s="542"/>
      <c r="B97" s="172" t="s">
        <v>19</v>
      </c>
      <c r="C97" s="173" t="s">
        <v>20</v>
      </c>
      <c r="D97" s="177">
        <v>257</v>
      </c>
      <c r="E97" s="178">
        <v>212</v>
      </c>
      <c r="F97" s="178">
        <v>236</v>
      </c>
      <c r="G97" s="178">
        <v>254</v>
      </c>
      <c r="H97" s="178">
        <v>230</v>
      </c>
      <c r="I97" s="178">
        <v>237</v>
      </c>
      <c r="J97" s="178">
        <v>265</v>
      </c>
      <c r="K97" s="178">
        <v>232</v>
      </c>
      <c r="L97" s="178">
        <v>263</v>
      </c>
      <c r="M97" s="178">
        <v>235</v>
      </c>
      <c r="N97" s="178">
        <v>246</v>
      </c>
      <c r="O97" s="178">
        <v>256</v>
      </c>
      <c r="P97" s="170">
        <f t="shared" si="45"/>
        <v>2923</v>
      </c>
      <c r="Q97" s="179">
        <v>236</v>
      </c>
      <c r="R97" s="179">
        <v>211</v>
      </c>
      <c r="S97" s="179">
        <v>274</v>
      </c>
      <c r="T97" s="179">
        <v>250</v>
      </c>
      <c r="U97" s="179">
        <v>253</v>
      </c>
      <c r="V97" s="179">
        <v>241</v>
      </c>
      <c r="W97" s="179">
        <v>259</v>
      </c>
      <c r="X97" s="179">
        <v>266</v>
      </c>
      <c r="Y97" s="179">
        <v>268</v>
      </c>
      <c r="Z97" s="179">
        <v>253</v>
      </c>
      <c r="AA97" s="180">
        <v>245</v>
      </c>
      <c r="AB97" s="180">
        <v>279</v>
      </c>
      <c r="AC97" s="170">
        <f t="shared" si="46"/>
        <v>3035</v>
      </c>
      <c r="AD97" s="180">
        <v>235</v>
      </c>
      <c r="AE97" s="180">
        <v>238</v>
      </c>
      <c r="AF97" s="180">
        <v>243</v>
      </c>
      <c r="AG97" s="180">
        <v>229</v>
      </c>
      <c r="AH97" s="180">
        <v>261</v>
      </c>
      <c r="AI97" s="180">
        <v>247</v>
      </c>
      <c r="AJ97" s="180">
        <v>266</v>
      </c>
      <c r="AK97" s="180">
        <v>404</v>
      </c>
      <c r="AL97" s="180">
        <v>385</v>
      </c>
      <c r="AM97" s="242">
        <v>323</v>
      </c>
      <c r="AN97" s="242">
        <v>377</v>
      </c>
      <c r="AO97" s="242">
        <v>397</v>
      </c>
      <c r="AP97" s="138">
        <v>371</v>
      </c>
      <c r="AQ97" s="98">
        <v>372</v>
      </c>
      <c r="AR97" s="98">
        <v>449</v>
      </c>
      <c r="AS97" s="98">
        <v>351</v>
      </c>
      <c r="AT97" s="98">
        <v>435</v>
      </c>
      <c r="AU97" s="98">
        <v>371</v>
      </c>
      <c r="AV97" s="98">
        <v>387</v>
      </c>
      <c r="AW97" s="98">
        <v>416</v>
      </c>
      <c r="AX97" s="98">
        <v>382</v>
      </c>
      <c r="AY97" s="98">
        <v>413</v>
      </c>
      <c r="AZ97" s="98">
        <v>359</v>
      </c>
      <c r="BA97" s="98">
        <v>372</v>
      </c>
      <c r="BB97" s="138">
        <v>384</v>
      </c>
      <c r="BC97" s="98">
        <v>308</v>
      </c>
      <c r="BD97" s="98">
        <v>380</v>
      </c>
      <c r="BE97" s="98">
        <v>394</v>
      </c>
      <c r="BF97" s="98">
        <v>398</v>
      </c>
      <c r="BG97" s="98">
        <v>356</v>
      </c>
      <c r="BH97" s="98">
        <v>419</v>
      </c>
      <c r="BI97" s="98">
        <v>396</v>
      </c>
      <c r="BJ97" s="98">
        <v>394</v>
      </c>
      <c r="BK97" s="98">
        <v>442</v>
      </c>
      <c r="BL97" s="98">
        <v>434</v>
      </c>
      <c r="BM97" s="98">
        <v>449</v>
      </c>
      <c r="BN97" s="439">
        <f t="shared" si="47"/>
        <v>4754</v>
      </c>
      <c r="BO97" s="98">
        <v>444</v>
      </c>
      <c r="BP97" s="98">
        <v>407</v>
      </c>
      <c r="BQ97" s="98">
        <v>386</v>
      </c>
      <c r="BR97" s="98">
        <v>429</v>
      </c>
      <c r="BS97" s="98">
        <v>437</v>
      </c>
      <c r="BT97" s="98">
        <v>417</v>
      </c>
      <c r="BU97" s="98">
        <v>481</v>
      </c>
      <c r="BV97" s="98">
        <v>475</v>
      </c>
      <c r="BW97" s="98">
        <v>501</v>
      </c>
      <c r="BX97" s="98">
        <v>488</v>
      </c>
      <c r="BY97" s="98">
        <v>418</v>
      </c>
      <c r="BZ97" s="98">
        <v>482</v>
      </c>
      <c r="CA97" s="478">
        <f t="shared" si="28"/>
        <v>5365</v>
      </c>
      <c r="CB97" s="98">
        <v>396</v>
      </c>
      <c r="CC97" s="98">
        <v>362</v>
      </c>
      <c r="CD97" s="98">
        <v>448</v>
      </c>
      <c r="CE97" s="98">
        <v>419</v>
      </c>
      <c r="CF97" s="98">
        <v>439</v>
      </c>
      <c r="CG97" s="98">
        <v>437</v>
      </c>
      <c r="CH97" s="98">
        <v>463</v>
      </c>
      <c r="CI97" s="98">
        <v>412</v>
      </c>
      <c r="CJ97" s="98">
        <v>472</v>
      </c>
      <c r="CK97" s="98">
        <v>504</v>
      </c>
      <c r="CL97" s="98">
        <v>455</v>
      </c>
      <c r="CM97" s="243">
        <v>519</v>
      </c>
      <c r="CN97" s="98">
        <v>439</v>
      </c>
      <c r="CO97" s="579">
        <f t="shared" si="32"/>
        <v>444</v>
      </c>
      <c r="CP97" s="80">
        <f t="shared" si="33"/>
        <v>396</v>
      </c>
      <c r="CQ97" s="27">
        <f t="shared" si="34"/>
        <v>439</v>
      </c>
      <c r="CR97" s="365">
        <f t="shared" si="14"/>
        <v>10.858585858585856</v>
      </c>
      <c r="CX97" s="233"/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</row>
    <row r="98" spans="1:119" ht="20.100000000000001" customHeight="1" x14ac:dyDescent="0.25">
      <c r="A98" s="542"/>
      <c r="B98" s="110" t="s">
        <v>26</v>
      </c>
      <c r="C98" s="130" t="s">
        <v>124</v>
      </c>
      <c r="D98" s="177">
        <v>0</v>
      </c>
      <c r="E98" s="178">
        <v>0</v>
      </c>
      <c r="F98" s="178">
        <v>0</v>
      </c>
      <c r="G98" s="178">
        <v>0</v>
      </c>
      <c r="H98" s="178"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178">
        <v>0</v>
      </c>
      <c r="O98" s="178">
        <v>0</v>
      </c>
      <c r="P98" s="170">
        <f t="shared" si="45"/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v>0</v>
      </c>
      <c r="V98" s="179">
        <v>0</v>
      </c>
      <c r="W98" s="179">
        <v>0</v>
      </c>
      <c r="X98" s="179">
        <v>0</v>
      </c>
      <c r="Y98" s="179">
        <v>0</v>
      </c>
      <c r="Z98" s="179">
        <v>0</v>
      </c>
      <c r="AA98" s="180">
        <v>0</v>
      </c>
      <c r="AB98" s="180">
        <v>0</v>
      </c>
      <c r="AC98" s="170">
        <f t="shared" si="46"/>
        <v>0</v>
      </c>
      <c r="AD98" s="180">
        <v>0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80">
        <v>0</v>
      </c>
      <c r="AK98" s="180">
        <v>0</v>
      </c>
      <c r="AL98" s="180">
        <v>0</v>
      </c>
      <c r="AM98" s="180">
        <v>0</v>
      </c>
      <c r="AN98" s="180">
        <v>0</v>
      </c>
      <c r="AO98" s="180">
        <v>0</v>
      </c>
      <c r="AP98" s="250">
        <v>0</v>
      </c>
      <c r="AQ98" s="180">
        <v>0</v>
      </c>
      <c r="AR98" s="180">
        <v>0</v>
      </c>
      <c r="AS98" s="180">
        <v>0</v>
      </c>
      <c r="AT98" s="180">
        <v>0</v>
      </c>
      <c r="AU98" s="180">
        <v>0</v>
      </c>
      <c r="AV98" s="180">
        <v>0</v>
      </c>
      <c r="AW98" s="180">
        <v>0</v>
      </c>
      <c r="AX98" s="180">
        <v>0</v>
      </c>
      <c r="AY98" s="180">
        <v>0</v>
      </c>
      <c r="AZ98" s="180">
        <v>0</v>
      </c>
      <c r="BA98" s="180">
        <v>0</v>
      </c>
      <c r="BB98" s="250">
        <v>0</v>
      </c>
      <c r="BC98" s="180">
        <v>0</v>
      </c>
      <c r="BD98" s="180">
        <v>0</v>
      </c>
      <c r="BE98" s="180">
        <v>0</v>
      </c>
      <c r="BF98" s="180">
        <v>0</v>
      </c>
      <c r="BG98" s="180">
        <v>0</v>
      </c>
      <c r="BH98" s="180">
        <v>0</v>
      </c>
      <c r="BI98" s="180">
        <v>0</v>
      </c>
      <c r="BJ98" s="180">
        <v>0</v>
      </c>
      <c r="BK98" s="180">
        <v>0</v>
      </c>
      <c r="BL98" s="180">
        <v>0</v>
      </c>
      <c r="BM98" s="180">
        <v>0</v>
      </c>
      <c r="BN98" s="439">
        <f t="shared" si="47"/>
        <v>0</v>
      </c>
      <c r="BO98" s="180">
        <v>0</v>
      </c>
      <c r="BP98" s="180">
        <v>0</v>
      </c>
      <c r="BQ98" s="180">
        <v>0</v>
      </c>
      <c r="BR98" s="180">
        <v>0</v>
      </c>
      <c r="BS98" s="180">
        <v>0</v>
      </c>
      <c r="BT98" s="180">
        <v>0</v>
      </c>
      <c r="BU98" s="180">
        <v>0</v>
      </c>
      <c r="BV98" s="180">
        <v>0</v>
      </c>
      <c r="BW98" s="180">
        <v>12</v>
      </c>
      <c r="BX98" s="180">
        <v>50</v>
      </c>
      <c r="BY98" s="180">
        <v>12</v>
      </c>
      <c r="BZ98" s="180">
        <v>26</v>
      </c>
      <c r="CA98" s="478">
        <f t="shared" si="28"/>
        <v>100</v>
      </c>
      <c r="CB98" s="180">
        <v>16</v>
      </c>
      <c r="CC98" s="180">
        <v>22</v>
      </c>
      <c r="CD98" s="180">
        <v>17</v>
      </c>
      <c r="CE98" s="180">
        <v>38</v>
      </c>
      <c r="CF98" s="180">
        <v>33</v>
      </c>
      <c r="CG98" s="180">
        <v>20</v>
      </c>
      <c r="CH98" s="180">
        <v>20</v>
      </c>
      <c r="CI98" s="180">
        <v>15</v>
      </c>
      <c r="CJ98" s="180">
        <v>6</v>
      </c>
      <c r="CK98" s="180">
        <v>9</v>
      </c>
      <c r="CL98" s="180">
        <v>16</v>
      </c>
      <c r="CM98" s="434">
        <v>23</v>
      </c>
      <c r="CN98" s="180">
        <v>27</v>
      </c>
      <c r="CO98" s="579">
        <f t="shared" si="32"/>
        <v>0</v>
      </c>
      <c r="CP98" s="80">
        <f t="shared" si="33"/>
        <v>16</v>
      </c>
      <c r="CQ98" s="27">
        <f t="shared" si="34"/>
        <v>27</v>
      </c>
      <c r="CR98" s="365">
        <f t="shared" si="14"/>
        <v>68.75</v>
      </c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</row>
    <row r="99" spans="1:119" ht="20.100000000000001" customHeight="1" x14ac:dyDescent="0.25">
      <c r="A99" s="542"/>
      <c r="B99" s="110" t="s">
        <v>150</v>
      </c>
      <c r="C99" s="130" t="s">
        <v>154</v>
      </c>
      <c r="D99" s="177">
        <v>0</v>
      </c>
      <c r="E99" s="178">
        <v>0</v>
      </c>
      <c r="F99" s="178">
        <v>0</v>
      </c>
      <c r="G99" s="178">
        <v>0</v>
      </c>
      <c r="H99" s="178"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178">
        <v>0</v>
      </c>
      <c r="O99" s="178">
        <v>0</v>
      </c>
      <c r="P99" s="365">
        <v>0</v>
      </c>
      <c r="Q99" s="178">
        <v>0</v>
      </c>
      <c r="R99" s="178">
        <v>0</v>
      </c>
      <c r="S99" s="178">
        <v>0</v>
      </c>
      <c r="T99" s="178">
        <v>0</v>
      </c>
      <c r="U99" s="178">
        <v>0</v>
      </c>
      <c r="V99" s="178">
        <v>0</v>
      </c>
      <c r="W99" s="178">
        <v>0</v>
      </c>
      <c r="X99" s="178">
        <v>0</v>
      </c>
      <c r="Y99" s="178">
        <v>0</v>
      </c>
      <c r="Z99" s="178">
        <v>0</v>
      </c>
      <c r="AA99" s="178">
        <v>0</v>
      </c>
      <c r="AB99" s="178">
        <v>0</v>
      </c>
      <c r="AC99" s="395">
        <v>0</v>
      </c>
      <c r="AD99" s="178">
        <v>0</v>
      </c>
      <c r="AE99" s="178">
        <v>0</v>
      </c>
      <c r="AF99" s="178">
        <v>0</v>
      </c>
      <c r="AG99" s="178">
        <v>0</v>
      </c>
      <c r="AH99" s="178">
        <v>0</v>
      </c>
      <c r="AI99" s="178">
        <v>0</v>
      </c>
      <c r="AJ99" s="178">
        <v>0</v>
      </c>
      <c r="AK99" s="178">
        <v>0</v>
      </c>
      <c r="AL99" s="178">
        <v>0</v>
      </c>
      <c r="AM99" s="178">
        <v>0</v>
      </c>
      <c r="AN99" s="178">
        <v>0</v>
      </c>
      <c r="AO99" s="178">
        <v>0</v>
      </c>
      <c r="AP99" s="138">
        <v>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8">
        <v>0</v>
      </c>
      <c r="AW99" s="98">
        <v>0</v>
      </c>
      <c r="AX99" s="98">
        <v>0</v>
      </c>
      <c r="AY99" s="98">
        <v>0</v>
      </c>
      <c r="AZ99" s="98">
        <v>0</v>
      </c>
      <c r="BA99" s="98">
        <v>0</v>
      </c>
      <c r="BB99" s="13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439">
        <f t="shared" si="47"/>
        <v>0</v>
      </c>
      <c r="BO99" s="98">
        <v>0</v>
      </c>
      <c r="BP99" s="98">
        <v>0</v>
      </c>
      <c r="BQ99" s="98">
        <v>0</v>
      </c>
      <c r="BR99" s="98">
        <v>0</v>
      </c>
      <c r="BS99" s="98">
        <v>0</v>
      </c>
      <c r="BT99" s="98">
        <v>0</v>
      </c>
      <c r="BU99" s="98">
        <v>0</v>
      </c>
      <c r="BV99" s="98">
        <v>0</v>
      </c>
      <c r="BW99" s="98">
        <v>0</v>
      </c>
      <c r="BX99" s="98">
        <v>0</v>
      </c>
      <c r="BY99" s="98">
        <v>0</v>
      </c>
      <c r="BZ99" s="98">
        <v>234</v>
      </c>
      <c r="CA99" s="478">
        <f t="shared" si="28"/>
        <v>234</v>
      </c>
      <c r="CB99" s="98">
        <v>225</v>
      </c>
      <c r="CC99" s="98">
        <v>205</v>
      </c>
      <c r="CD99" s="98">
        <v>265</v>
      </c>
      <c r="CE99" s="98">
        <v>245</v>
      </c>
      <c r="CF99" s="98">
        <v>225</v>
      </c>
      <c r="CG99" s="98">
        <v>256</v>
      </c>
      <c r="CH99" s="98">
        <v>247</v>
      </c>
      <c r="CI99" s="98">
        <v>242</v>
      </c>
      <c r="CJ99" s="98">
        <v>261</v>
      </c>
      <c r="CK99" s="98">
        <v>268</v>
      </c>
      <c r="CL99" s="98">
        <v>244</v>
      </c>
      <c r="CM99" s="243">
        <v>272</v>
      </c>
      <c r="CN99" s="98">
        <v>240</v>
      </c>
      <c r="CO99" s="579">
        <f t="shared" si="32"/>
        <v>0</v>
      </c>
      <c r="CP99" s="80">
        <f t="shared" si="33"/>
        <v>225</v>
      </c>
      <c r="CQ99" s="27">
        <f t="shared" si="34"/>
        <v>240</v>
      </c>
      <c r="CR99" s="365">
        <f t="shared" si="14"/>
        <v>6.6666666666666652</v>
      </c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</row>
    <row r="100" spans="1:119" ht="20.100000000000001" customHeight="1" x14ac:dyDescent="0.25">
      <c r="A100" s="542"/>
      <c r="B100" s="110" t="s">
        <v>148</v>
      </c>
      <c r="C100" s="130" t="s">
        <v>153</v>
      </c>
      <c r="D100" s="177">
        <v>0</v>
      </c>
      <c r="E100" s="178">
        <v>0</v>
      </c>
      <c r="F100" s="178">
        <v>0</v>
      </c>
      <c r="G100" s="178">
        <v>0</v>
      </c>
      <c r="H100" s="178"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178">
        <v>0</v>
      </c>
      <c r="O100" s="178">
        <v>0</v>
      </c>
      <c r="P100" s="365">
        <v>0</v>
      </c>
      <c r="Q100" s="178">
        <v>0</v>
      </c>
      <c r="R100" s="178">
        <v>0</v>
      </c>
      <c r="S100" s="178">
        <v>0</v>
      </c>
      <c r="T100" s="178">
        <v>0</v>
      </c>
      <c r="U100" s="178">
        <v>0</v>
      </c>
      <c r="V100" s="178">
        <v>0</v>
      </c>
      <c r="W100" s="178">
        <v>0</v>
      </c>
      <c r="X100" s="178">
        <v>0</v>
      </c>
      <c r="Y100" s="178">
        <v>0</v>
      </c>
      <c r="Z100" s="178">
        <v>0</v>
      </c>
      <c r="AA100" s="178">
        <v>0</v>
      </c>
      <c r="AB100" s="178">
        <v>0</v>
      </c>
      <c r="AC100" s="395">
        <v>0</v>
      </c>
      <c r="AD100" s="178">
        <v>0</v>
      </c>
      <c r="AE100" s="178">
        <v>0</v>
      </c>
      <c r="AF100" s="178">
        <v>0</v>
      </c>
      <c r="AG100" s="178">
        <v>0</v>
      </c>
      <c r="AH100" s="178">
        <v>0</v>
      </c>
      <c r="AI100" s="178">
        <v>0</v>
      </c>
      <c r="AJ100" s="178">
        <v>0</v>
      </c>
      <c r="AK100" s="178">
        <v>0</v>
      </c>
      <c r="AL100" s="178">
        <v>0</v>
      </c>
      <c r="AM100" s="178">
        <v>0</v>
      </c>
      <c r="AN100" s="178">
        <v>0</v>
      </c>
      <c r="AO100" s="178">
        <v>0</v>
      </c>
      <c r="AP100" s="138">
        <v>0</v>
      </c>
      <c r="AQ100" s="98">
        <v>0</v>
      </c>
      <c r="AR100" s="98">
        <v>0</v>
      </c>
      <c r="AS100" s="98">
        <v>0</v>
      </c>
      <c r="AT100" s="98">
        <v>0</v>
      </c>
      <c r="AU100" s="98">
        <v>0</v>
      </c>
      <c r="AV100" s="98">
        <v>0</v>
      </c>
      <c r="AW100" s="98">
        <v>0</v>
      </c>
      <c r="AX100" s="98">
        <v>0</v>
      </c>
      <c r="AY100" s="98">
        <v>0</v>
      </c>
      <c r="AZ100" s="98">
        <v>0</v>
      </c>
      <c r="BA100" s="98">
        <v>0</v>
      </c>
      <c r="BB100" s="13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439">
        <f t="shared" si="47"/>
        <v>0</v>
      </c>
      <c r="BO100" s="98">
        <v>0</v>
      </c>
      <c r="BP100" s="98">
        <v>0</v>
      </c>
      <c r="BQ100" s="98">
        <v>0</v>
      </c>
      <c r="BR100" s="98">
        <v>0</v>
      </c>
      <c r="BS100" s="98">
        <v>0</v>
      </c>
      <c r="BT100" s="98">
        <v>0</v>
      </c>
      <c r="BU100" s="98">
        <v>0</v>
      </c>
      <c r="BV100" s="98">
        <v>0</v>
      </c>
      <c r="BW100" s="98">
        <v>0</v>
      </c>
      <c r="BX100" s="98">
        <v>0</v>
      </c>
      <c r="BY100" s="98">
        <v>0</v>
      </c>
      <c r="BZ100" s="98">
        <v>161</v>
      </c>
      <c r="CA100" s="478">
        <f t="shared" si="28"/>
        <v>161</v>
      </c>
      <c r="CB100" s="98">
        <v>155</v>
      </c>
      <c r="CC100" s="98">
        <v>127</v>
      </c>
      <c r="CD100" s="98">
        <v>178</v>
      </c>
      <c r="CE100" s="98">
        <v>148</v>
      </c>
      <c r="CF100" s="98">
        <v>149</v>
      </c>
      <c r="CG100" s="98">
        <v>160</v>
      </c>
      <c r="CH100" s="98">
        <v>160</v>
      </c>
      <c r="CI100" s="98">
        <v>150</v>
      </c>
      <c r="CJ100" s="98">
        <v>161</v>
      </c>
      <c r="CK100" s="98">
        <v>163</v>
      </c>
      <c r="CL100" s="98">
        <v>121</v>
      </c>
      <c r="CM100" s="243">
        <v>135</v>
      </c>
      <c r="CN100" s="98">
        <v>130</v>
      </c>
      <c r="CO100" s="579">
        <f t="shared" si="32"/>
        <v>0</v>
      </c>
      <c r="CP100" s="80">
        <f t="shared" si="33"/>
        <v>155</v>
      </c>
      <c r="CQ100" s="27">
        <f t="shared" si="34"/>
        <v>130</v>
      </c>
      <c r="CR100" s="365">
        <f t="shared" si="14"/>
        <v>-16.129032258064512</v>
      </c>
      <c r="CX100" s="233"/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</row>
    <row r="101" spans="1:119" ht="20.100000000000001" customHeight="1" x14ac:dyDescent="0.25">
      <c r="A101" s="542"/>
      <c r="B101" s="110" t="s">
        <v>151</v>
      </c>
      <c r="C101" s="130" t="s">
        <v>155</v>
      </c>
      <c r="D101" s="177">
        <v>0</v>
      </c>
      <c r="E101" s="178">
        <v>0</v>
      </c>
      <c r="F101" s="178">
        <v>0</v>
      </c>
      <c r="G101" s="178">
        <v>0</v>
      </c>
      <c r="H101" s="178"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178">
        <v>0</v>
      </c>
      <c r="O101" s="178">
        <v>0</v>
      </c>
      <c r="P101" s="365">
        <v>0</v>
      </c>
      <c r="Q101" s="178">
        <v>0</v>
      </c>
      <c r="R101" s="178">
        <v>0</v>
      </c>
      <c r="S101" s="178">
        <v>0</v>
      </c>
      <c r="T101" s="178">
        <v>0</v>
      </c>
      <c r="U101" s="178">
        <v>0</v>
      </c>
      <c r="V101" s="178">
        <v>0</v>
      </c>
      <c r="W101" s="178">
        <v>0</v>
      </c>
      <c r="X101" s="178">
        <v>0</v>
      </c>
      <c r="Y101" s="178">
        <v>0</v>
      </c>
      <c r="Z101" s="178">
        <v>0</v>
      </c>
      <c r="AA101" s="178">
        <v>0</v>
      </c>
      <c r="AB101" s="178">
        <v>0</v>
      </c>
      <c r="AC101" s="395">
        <v>0</v>
      </c>
      <c r="AD101" s="178">
        <v>0</v>
      </c>
      <c r="AE101" s="178">
        <v>0</v>
      </c>
      <c r="AF101" s="178">
        <v>0</v>
      </c>
      <c r="AG101" s="178">
        <v>0</v>
      </c>
      <c r="AH101" s="178">
        <v>0</v>
      </c>
      <c r="AI101" s="178">
        <v>0</v>
      </c>
      <c r="AJ101" s="178">
        <v>0</v>
      </c>
      <c r="AK101" s="178">
        <v>0</v>
      </c>
      <c r="AL101" s="178">
        <v>0</v>
      </c>
      <c r="AM101" s="178">
        <v>0</v>
      </c>
      <c r="AN101" s="178">
        <v>0</v>
      </c>
      <c r="AO101" s="178">
        <v>0</v>
      </c>
      <c r="AP101" s="13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98">
        <v>0</v>
      </c>
      <c r="AY101" s="98">
        <v>0</v>
      </c>
      <c r="AZ101" s="98">
        <v>0</v>
      </c>
      <c r="BA101" s="98">
        <v>0</v>
      </c>
      <c r="BB101" s="13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439">
        <f t="shared" si="47"/>
        <v>0</v>
      </c>
      <c r="BO101" s="98">
        <v>0</v>
      </c>
      <c r="BP101" s="98">
        <v>0</v>
      </c>
      <c r="BQ101" s="98">
        <v>0</v>
      </c>
      <c r="BR101" s="98">
        <v>0</v>
      </c>
      <c r="BS101" s="98">
        <v>0</v>
      </c>
      <c r="BT101" s="98">
        <v>0</v>
      </c>
      <c r="BU101" s="98">
        <v>0</v>
      </c>
      <c r="BV101" s="98">
        <v>0</v>
      </c>
      <c r="BW101" s="98">
        <v>0</v>
      </c>
      <c r="BX101" s="98">
        <v>0</v>
      </c>
      <c r="BY101" s="98">
        <v>0</v>
      </c>
      <c r="BZ101" s="98">
        <v>57</v>
      </c>
      <c r="CA101" s="478">
        <f t="shared" si="28"/>
        <v>57</v>
      </c>
      <c r="CB101" s="98">
        <v>41</v>
      </c>
      <c r="CC101" s="98">
        <v>27</v>
      </c>
      <c r="CD101" s="98">
        <v>17</v>
      </c>
      <c r="CE101" s="98">
        <v>23</v>
      </c>
      <c r="CF101" s="98">
        <v>9</v>
      </c>
      <c r="CG101" s="98">
        <v>9</v>
      </c>
      <c r="CH101" s="98">
        <v>7</v>
      </c>
      <c r="CI101" s="98">
        <v>10</v>
      </c>
      <c r="CJ101" s="98">
        <v>6</v>
      </c>
      <c r="CK101" s="98">
        <v>6</v>
      </c>
      <c r="CL101" s="98">
        <v>11</v>
      </c>
      <c r="CM101" s="243">
        <v>19</v>
      </c>
      <c r="CN101" s="98">
        <v>20</v>
      </c>
      <c r="CO101" s="579">
        <f t="shared" si="32"/>
        <v>0</v>
      </c>
      <c r="CP101" s="80">
        <f t="shared" si="33"/>
        <v>41</v>
      </c>
      <c r="CQ101" s="27">
        <f t="shared" si="34"/>
        <v>20</v>
      </c>
      <c r="CR101" s="365">
        <f t="shared" si="14"/>
        <v>-51.219512195121951</v>
      </c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</row>
    <row r="102" spans="1:119" ht="20.100000000000001" customHeight="1" x14ac:dyDescent="0.25">
      <c r="A102" s="542"/>
      <c r="B102" s="110" t="s">
        <v>123</v>
      </c>
      <c r="C102" s="130" t="s">
        <v>125</v>
      </c>
      <c r="D102" s="177">
        <v>0</v>
      </c>
      <c r="E102" s="178">
        <v>0</v>
      </c>
      <c r="F102" s="178">
        <v>0</v>
      </c>
      <c r="G102" s="178">
        <v>0</v>
      </c>
      <c r="H102" s="178"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178">
        <v>0</v>
      </c>
      <c r="O102" s="178">
        <v>0</v>
      </c>
      <c r="P102" s="170">
        <f>SUM(D102:O102)</f>
        <v>0</v>
      </c>
      <c r="Q102" s="179">
        <v>0</v>
      </c>
      <c r="R102" s="179">
        <v>0</v>
      </c>
      <c r="S102" s="179">
        <v>0</v>
      </c>
      <c r="T102" s="179">
        <v>0</v>
      </c>
      <c r="U102" s="179">
        <v>0</v>
      </c>
      <c r="V102" s="179">
        <v>0</v>
      </c>
      <c r="W102" s="179">
        <v>0</v>
      </c>
      <c r="X102" s="179">
        <v>0</v>
      </c>
      <c r="Y102" s="179">
        <v>0</v>
      </c>
      <c r="Z102" s="179">
        <v>0</v>
      </c>
      <c r="AA102" s="180">
        <v>0</v>
      </c>
      <c r="AB102" s="180">
        <v>0</v>
      </c>
      <c r="AC102" s="170">
        <f>SUM(Q102:AB102)</f>
        <v>0</v>
      </c>
      <c r="AD102" s="180">
        <v>0</v>
      </c>
      <c r="AE102" s="180">
        <v>0</v>
      </c>
      <c r="AF102" s="180">
        <v>0</v>
      </c>
      <c r="AG102" s="180">
        <v>0</v>
      </c>
      <c r="AH102" s="180">
        <v>0</v>
      </c>
      <c r="AI102" s="180">
        <v>0</v>
      </c>
      <c r="AJ102" s="180">
        <v>0</v>
      </c>
      <c r="AK102" s="180">
        <v>0</v>
      </c>
      <c r="AL102" s="180">
        <v>0</v>
      </c>
      <c r="AM102" s="180">
        <v>0</v>
      </c>
      <c r="AN102" s="180">
        <v>0</v>
      </c>
      <c r="AO102" s="180">
        <v>0</v>
      </c>
      <c r="AP102" s="250">
        <v>0</v>
      </c>
      <c r="AQ102" s="180">
        <v>0</v>
      </c>
      <c r="AR102" s="180">
        <v>0</v>
      </c>
      <c r="AS102" s="180">
        <v>0</v>
      </c>
      <c r="AT102" s="180">
        <v>0</v>
      </c>
      <c r="AU102" s="180">
        <v>0</v>
      </c>
      <c r="AV102" s="180">
        <v>0</v>
      </c>
      <c r="AW102" s="180">
        <v>0</v>
      </c>
      <c r="AX102" s="180">
        <v>0</v>
      </c>
      <c r="AY102" s="180">
        <v>0</v>
      </c>
      <c r="AZ102" s="180">
        <v>0</v>
      </c>
      <c r="BA102" s="180">
        <v>0</v>
      </c>
      <c r="BB102" s="250">
        <v>0</v>
      </c>
      <c r="BC102" s="180">
        <v>0</v>
      </c>
      <c r="BD102" s="180">
        <v>0</v>
      </c>
      <c r="BE102" s="180">
        <v>0</v>
      </c>
      <c r="BF102" s="180">
        <v>0</v>
      </c>
      <c r="BG102" s="180">
        <v>0</v>
      </c>
      <c r="BH102" s="180">
        <v>0</v>
      </c>
      <c r="BI102" s="180">
        <v>0</v>
      </c>
      <c r="BJ102" s="180">
        <v>0</v>
      </c>
      <c r="BK102" s="180">
        <v>0</v>
      </c>
      <c r="BL102" s="180">
        <v>0</v>
      </c>
      <c r="BM102" s="180">
        <v>0</v>
      </c>
      <c r="BN102" s="439">
        <f t="shared" si="47"/>
        <v>0</v>
      </c>
      <c r="BO102" s="180">
        <v>0</v>
      </c>
      <c r="BP102" s="180">
        <v>0</v>
      </c>
      <c r="BQ102" s="180">
        <v>0</v>
      </c>
      <c r="BR102" s="180">
        <v>0</v>
      </c>
      <c r="BS102" s="180">
        <v>0</v>
      </c>
      <c r="BT102" s="180">
        <v>0</v>
      </c>
      <c r="BU102" s="180">
        <v>0</v>
      </c>
      <c r="BV102" s="180">
        <v>0</v>
      </c>
      <c r="BW102" s="180">
        <v>0</v>
      </c>
      <c r="BX102" s="180">
        <v>0</v>
      </c>
      <c r="BY102" s="180">
        <v>0</v>
      </c>
      <c r="BZ102" s="180">
        <v>0</v>
      </c>
      <c r="CA102" s="478">
        <f t="shared" si="28"/>
        <v>0</v>
      </c>
      <c r="CB102" s="180">
        <v>0</v>
      </c>
      <c r="CC102" s="180">
        <v>0</v>
      </c>
      <c r="CD102" s="180">
        <v>0</v>
      </c>
      <c r="CE102" s="180">
        <v>0</v>
      </c>
      <c r="CF102" s="180">
        <v>0</v>
      </c>
      <c r="CG102" s="180">
        <v>0</v>
      </c>
      <c r="CH102" s="180">
        <v>0</v>
      </c>
      <c r="CI102" s="180">
        <v>0</v>
      </c>
      <c r="CJ102" s="180">
        <v>0</v>
      </c>
      <c r="CK102" s="180">
        <v>0</v>
      </c>
      <c r="CL102" s="180">
        <v>0</v>
      </c>
      <c r="CM102" s="434">
        <v>0</v>
      </c>
      <c r="CN102" s="180">
        <v>0</v>
      </c>
      <c r="CO102" s="579">
        <f t="shared" si="32"/>
        <v>0</v>
      </c>
      <c r="CP102" s="80">
        <f t="shared" si="33"/>
        <v>0</v>
      </c>
      <c r="CQ102" s="27">
        <f t="shared" si="34"/>
        <v>0</v>
      </c>
      <c r="CR102" s="365"/>
      <c r="CX102" s="233"/>
      <c r="CY102" s="233"/>
      <c r="CZ102" s="233"/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</row>
    <row r="103" spans="1:119" ht="19.5" customHeight="1" x14ac:dyDescent="0.25">
      <c r="A103" s="542"/>
      <c r="B103" s="172" t="s">
        <v>17</v>
      </c>
      <c r="C103" s="173" t="s">
        <v>18</v>
      </c>
      <c r="D103" s="177">
        <v>217</v>
      </c>
      <c r="E103" s="178">
        <v>201</v>
      </c>
      <c r="F103" s="178">
        <v>256</v>
      </c>
      <c r="G103" s="178">
        <v>235</v>
      </c>
      <c r="H103" s="178">
        <v>218</v>
      </c>
      <c r="I103" s="178">
        <v>246</v>
      </c>
      <c r="J103" s="178">
        <v>245</v>
      </c>
      <c r="K103" s="178">
        <v>227</v>
      </c>
      <c r="L103" s="178">
        <v>257</v>
      </c>
      <c r="M103" s="178">
        <v>262</v>
      </c>
      <c r="N103" s="178">
        <v>237</v>
      </c>
      <c r="O103" s="178">
        <v>260</v>
      </c>
      <c r="P103" s="170">
        <f>SUM(D103:O103)</f>
        <v>2861</v>
      </c>
      <c r="Q103" s="179">
        <v>219</v>
      </c>
      <c r="R103" s="179">
        <v>223</v>
      </c>
      <c r="S103" s="179">
        <v>287</v>
      </c>
      <c r="T103" s="179">
        <v>251</v>
      </c>
      <c r="U103" s="179">
        <v>256</v>
      </c>
      <c r="V103" s="179">
        <v>258</v>
      </c>
      <c r="W103" s="179">
        <v>274</v>
      </c>
      <c r="X103" s="179">
        <v>257</v>
      </c>
      <c r="Y103" s="179">
        <v>274</v>
      </c>
      <c r="Z103" s="179">
        <v>268</v>
      </c>
      <c r="AA103" s="180">
        <v>276</v>
      </c>
      <c r="AB103" s="180">
        <v>292</v>
      </c>
      <c r="AC103" s="170">
        <f>SUM(Q103:AB103)</f>
        <v>3135</v>
      </c>
      <c r="AD103" s="180">
        <v>268</v>
      </c>
      <c r="AE103" s="180">
        <v>241</v>
      </c>
      <c r="AF103" s="180">
        <v>273</v>
      </c>
      <c r="AG103" s="180">
        <v>283</v>
      </c>
      <c r="AH103" s="180">
        <v>284</v>
      </c>
      <c r="AI103" s="180">
        <v>280</v>
      </c>
      <c r="AJ103" s="180">
        <v>298</v>
      </c>
      <c r="AK103" s="180">
        <v>413</v>
      </c>
      <c r="AL103" s="180">
        <v>421</v>
      </c>
      <c r="AM103" s="180">
        <v>401</v>
      </c>
      <c r="AN103" s="180">
        <v>403</v>
      </c>
      <c r="AO103" s="180">
        <v>414</v>
      </c>
      <c r="AP103" s="138">
        <v>372</v>
      </c>
      <c r="AQ103" s="98">
        <v>348</v>
      </c>
      <c r="AR103" s="98">
        <v>422</v>
      </c>
      <c r="AS103" s="98">
        <v>408</v>
      </c>
      <c r="AT103" s="98">
        <v>486</v>
      </c>
      <c r="AU103" s="98">
        <v>425</v>
      </c>
      <c r="AV103" s="98">
        <v>486</v>
      </c>
      <c r="AW103" s="98">
        <v>497</v>
      </c>
      <c r="AX103" s="98">
        <v>429</v>
      </c>
      <c r="AY103" s="98">
        <v>558</v>
      </c>
      <c r="AZ103" s="98">
        <v>494</v>
      </c>
      <c r="BA103" s="98">
        <v>453</v>
      </c>
      <c r="BB103" s="138">
        <v>477</v>
      </c>
      <c r="BC103" s="98">
        <v>459</v>
      </c>
      <c r="BD103" s="98">
        <v>482</v>
      </c>
      <c r="BE103" s="98">
        <v>553</v>
      </c>
      <c r="BF103" s="98">
        <v>482</v>
      </c>
      <c r="BG103" s="98">
        <v>484</v>
      </c>
      <c r="BH103" s="98">
        <v>572</v>
      </c>
      <c r="BI103" s="98">
        <v>534</v>
      </c>
      <c r="BJ103" s="98">
        <v>535</v>
      </c>
      <c r="BK103" s="98">
        <v>569</v>
      </c>
      <c r="BL103" s="98">
        <v>532</v>
      </c>
      <c r="BM103" s="98">
        <v>532</v>
      </c>
      <c r="BN103" s="439">
        <f t="shared" si="47"/>
        <v>6211</v>
      </c>
      <c r="BO103" s="98">
        <v>511</v>
      </c>
      <c r="BP103" s="98">
        <v>512</v>
      </c>
      <c r="BQ103" s="98">
        <v>516</v>
      </c>
      <c r="BR103" s="98">
        <v>524</v>
      </c>
      <c r="BS103" s="98">
        <v>567</v>
      </c>
      <c r="BT103" s="98">
        <v>542</v>
      </c>
      <c r="BU103" s="98">
        <v>587</v>
      </c>
      <c r="BV103" s="98">
        <v>538</v>
      </c>
      <c r="BW103" s="98">
        <v>575</v>
      </c>
      <c r="BX103" s="98">
        <v>556</v>
      </c>
      <c r="BY103" s="98">
        <v>443</v>
      </c>
      <c r="BZ103" s="98">
        <v>523</v>
      </c>
      <c r="CA103" s="478">
        <f t="shared" si="28"/>
        <v>6394</v>
      </c>
      <c r="CB103" s="98">
        <v>473</v>
      </c>
      <c r="CC103" s="98">
        <v>403</v>
      </c>
      <c r="CD103" s="98">
        <v>486</v>
      </c>
      <c r="CE103" s="98">
        <v>505</v>
      </c>
      <c r="CF103" s="98">
        <v>440</v>
      </c>
      <c r="CG103" s="98">
        <v>453</v>
      </c>
      <c r="CH103" s="98">
        <v>505</v>
      </c>
      <c r="CI103" s="98">
        <v>429</v>
      </c>
      <c r="CJ103" s="98">
        <v>473</v>
      </c>
      <c r="CK103" s="98">
        <v>482</v>
      </c>
      <c r="CL103" s="98">
        <v>453</v>
      </c>
      <c r="CM103" s="243">
        <v>519</v>
      </c>
      <c r="CN103" s="98">
        <v>431</v>
      </c>
      <c r="CO103" s="579">
        <f t="shared" si="32"/>
        <v>511</v>
      </c>
      <c r="CP103" s="80">
        <f t="shared" si="33"/>
        <v>473</v>
      </c>
      <c r="CQ103" s="27">
        <f t="shared" si="34"/>
        <v>431</v>
      </c>
      <c r="CR103" s="365">
        <f t="shared" si="14"/>
        <v>-8.8794926004228341</v>
      </c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</row>
    <row r="104" spans="1:119" ht="20.100000000000001" customHeight="1" x14ac:dyDescent="0.25">
      <c r="A104" s="542"/>
      <c r="B104" s="110" t="s">
        <v>166</v>
      </c>
      <c r="C104" s="130" t="s">
        <v>167</v>
      </c>
      <c r="D104" s="177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0</v>
      </c>
      <c r="P104" s="365">
        <v>0</v>
      </c>
      <c r="Q104" s="178">
        <v>0</v>
      </c>
      <c r="R104" s="178">
        <v>0</v>
      </c>
      <c r="S104" s="178">
        <v>0</v>
      </c>
      <c r="T104" s="178">
        <v>0</v>
      </c>
      <c r="U104" s="178">
        <v>0</v>
      </c>
      <c r="V104" s="178">
        <v>0</v>
      </c>
      <c r="W104" s="178">
        <v>0</v>
      </c>
      <c r="X104" s="178">
        <v>0</v>
      </c>
      <c r="Y104" s="178">
        <v>0</v>
      </c>
      <c r="Z104" s="178">
        <v>0</v>
      </c>
      <c r="AA104" s="178">
        <v>0</v>
      </c>
      <c r="AB104" s="178">
        <v>0</v>
      </c>
      <c r="AC104" s="395">
        <v>0</v>
      </c>
      <c r="AD104" s="178">
        <v>0</v>
      </c>
      <c r="AE104" s="178">
        <v>0</v>
      </c>
      <c r="AF104" s="178">
        <v>0</v>
      </c>
      <c r="AG104" s="178">
        <v>0</v>
      </c>
      <c r="AH104" s="178">
        <v>0</v>
      </c>
      <c r="AI104" s="178">
        <v>0</v>
      </c>
      <c r="AJ104" s="178">
        <v>0</v>
      </c>
      <c r="AK104" s="178">
        <v>0</v>
      </c>
      <c r="AL104" s="178">
        <v>0</v>
      </c>
      <c r="AM104" s="178">
        <v>0</v>
      </c>
      <c r="AN104" s="178">
        <v>0</v>
      </c>
      <c r="AO104" s="178">
        <v>0</v>
      </c>
      <c r="AP104" s="13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98">
        <v>0</v>
      </c>
      <c r="AY104" s="98">
        <v>0</v>
      </c>
      <c r="AZ104" s="98">
        <v>0</v>
      </c>
      <c r="BA104" s="98">
        <v>0</v>
      </c>
      <c r="BB104" s="13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439">
        <f t="shared" si="47"/>
        <v>0</v>
      </c>
      <c r="BO104" s="98">
        <v>0</v>
      </c>
      <c r="BP104" s="98">
        <v>0</v>
      </c>
      <c r="BQ104" s="98">
        <v>0</v>
      </c>
      <c r="BR104" s="98">
        <v>0</v>
      </c>
      <c r="BS104" s="98">
        <v>0</v>
      </c>
      <c r="BT104" s="98">
        <v>0</v>
      </c>
      <c r="BU104" s="98">
        <v>0</v>
      </c>
      <c r="BV104" s="98">
        <v>0</v>
      </c>
      <c r="BW104" s="98">
        <v>0</v>
      </c>
      <c r="BX104" s="98">
        <v>0</v>
      </c>
      <c r="BY104" s="98">
        <v>0</v>
      </c>
      <c r="BZ104" s="98">
        <v>0</v>
      </c>
      <c r="CA104" s="478">
        <f t="shared" si="28"/>
        <v>0</v>
      </c>
      <c r="CB104" s="98">
        <v>0</v>
      </c>
      <c r="CC104" s="98">
        <v>2</v>
      </c>
      <c r="CD104" s="98">
        <v>23</v>
      </c>
      <c r="CE104" s="98">
        <v>16</v>
      </c>
      <c r="CF104" s="98">
        <v>21</v>
      </c>
      <c r="CG104" s="98">
        <v>26</v>
      </c>
      <c r="CH104" s="98">
        <v>33</v>
      </c>
      <c r="CI104" s="98">
        <v>25</v>
      </c>
      <c r="CJ104" s="98">
        <v>16</v>
      </c>
      <c r="CK104" s="98">
        <v>25</v>
      </c>
      <c r="CL104" s="98">
        <v>13</v>
      </c>
      <c r="CM104" s="243">
        <v>28</v>
      </c>
      <c r="CN104" s="98">
        <v>11</v>
      </c>
      <c r="CO104" s="579">
        <f t="shared" si="32"/>
        <v>0</v>
      </c>
      <c r="CP104" s="80">
        <f t="shared" si="33"/>
        <v>0</v>
      </c>
      <c r="CQ104" s="27">
        <f t="shared" si="34"/>
        <v>11</v>
      </c>
      <c r="CR104" s="365"/>
      <c r="CX104" s="233"/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</row>
    <row r="105" spans="1:119" ht="20.100000000000001" customHeight="1" x14ac:dyDescent="0.25">
      <c r="A105" s="542"/>
      <c r="B105" s="469" t="s">
        <v>28</v>
      </c>
      <c r="C105" s="470" t="s">
        <v>29</v>
      </c>
      <c r="D105" s="471">
        <v>1</v>
      </c>
      <c r="E105" s="472">
        <v>4</v>
      </c>
      <c r="F105" s="472">
        <v>0</v>
      </c>
      <c r="G105" s="472">
        <v>0</v>
      </c>
      <c r="H105" s="472">
        <v>2</v>
      </c>
      <c r="I105" s="472">
        <v>0</v>
      </c>
      <c r="J105" s="472">
        <v>0</v>
      </c>
      <c r="K105" s="472">
        <v>0</v>
      </c>
      <c r="L105" s="472">
        <v>0</v>
      </c>
      <c r="M105" s="473">
        <v>0</v>
      </c>
      <c r="N105" s="473">
        <v>0</v>
      </c>
      <c r="O105" s="472">
        <v>0</v>
      </c>
      <c r="P105" s="474">
        <f>SUM(D105:O105)</f>
        <v>7</v>
      </c>
      <c r="Q105" s="475">
        <v>0</v>
      </c>
      <c r="R105" s="475">
        <v>0</v>
      </c>
      <c r="S105" s="475">
        <v>0</v>
      </c>
      <c r="T105" s="475">
        <v>0</v>
      </c>
      <c r="U105" s="475">
        <v>0</v>
      </c>
      <c r="V105" s="475">
        <v>0</v>
      </c>
      <c r="W105" s="475">
        <v>0</v>
      </c>
      <c r="X105" s="475">
        <v>0</v>
      </c>
      <c r="Y105" s="475">
        <v>0</v>
      </c>
      <c r="Z105" s="475">
        <v>0</v>
      </c>
      <c r="AA105" s="475">
        <v>0</v>
      </c>
      <c r="AB105" s="476">
        <v>0</v>
      </c>
      <c r="AC105" s="474">
        <f>SUM(Q105:AB105)</f>
        <v>0</v>
      </c>
      <c r="AD105" s="476">
        <v>0</v>
      </c>
      <c r="AE105" s="476">
        <v>0</v>
      </c>
      <c r="AF105" s="476">
        <v>0</v>
      </c>
      <c r="AG105" s="476">
        <v>1</v>
      </c>
      <c r="AH105" s="476">
        <v>2</v>
      </c>
      <c r="AI105" s="476">
        <v>0</v>
      </c>
      <c r="AJ105" s="476">
        <v>0</v>
      </c>
      <c r="AK105" s="476">
        <v>0</v>
      </c>
      <c r="AL105" s="476">
        <v>0</v>
      </c>
      <c r="AM105" s="476">
        <v>0</v>
      </c>
      <c r="AN105" s="476">
        <v>0</v>
      </c>
      <c r="AO105" s="476">
        <v>0</v>
      </c>
      <c r="AP105" s="477">
        <v>0</v>
      </c>
      <c r="AQ105" s="476">
        <v>0</v>
      </c>
      <c r="AR105" s="476">
        <v>0</v>
      </c>
      <c r="AS105" s="476">
        <v>0</v>
      </c>
      <c r="AT105" s="476">
        <v>0</v>
      </c>
      <c r="AU105" s="476">
        <v>0</v>
      </c>
      <c r="AV105" s="476">
        <v>0</v>
      </c>
      <c r="AW105" s="476">
        <v>0</v>
      </c>
      <c r="AX105" s="476">
        <v>0</v>
      </c>
      <c r="AY105" s="476">
        <v>0</v>
      </c>
      <c r="AZ105" s="476">
        <v>0</v>
      </c>
      <c r="BA105" s="476">
        <v>0</v>
      </c>
      <c r="BB105" s="477">
        <v>0</v>
      </c>
      <c r="BC105" s="476">
        <v>0</v>
      </c>
      <c r="BD105" s="476">
        <v>0</v>
      </c>
      <c r="BE105" s="476">
        <v>1</v>
      </c>
      <c r="BF105" s="476">
        <v>0</v>
      </c>
      <c r="BG105" s="476">
        <v>0</v>
      </c>
      <c r="BH105" s="55">
        <v>0</v>
      </c>
      <c r="BI105" s="476">
        <v>0</v>
      </c>
      <c r="BJ105" s="476">
        <v>0</v>
      </c>
      <c r="BK105" s="476">
        <v>0</v>
      </c>
      <c r="BL105" s="476">
        <v>0</v>
      </c>
      <c r="BM105" s="476">
        <v>0</v>
      </c>
      <c r="BN105" s="478">
        <f t="shared" si="47"/>
        <v>1</v>
      </c>
      <c r="BO105" s="476">
        <v>0</v>
      </c>
      <c r="BP105" s="476">
        <v>0</v>
      </c>
      <c r="BQ105" s="476">
        <v>0</v>
      </c>
      <c r="BR105" s="476">
        <v>1</v>
      </c>
      <c r="BS105" s="476">
        <v>1</v>
      </c>
      <c r="BT105" s="476">
        <v>0</v>
      </c>
      <c r="BU105" s="476">
        <v>2</v>
      </c>
      <c r="BV105" s="476">
        <v>1</v>
      </c>
      <c r="BW105" s="476">
        <v>0</v>
      </c>
      <c r="BX105" s="476">
        <v>0</v>
      </c>
      <c r="BY105" s="476">
        <v>0</v>
      </c>
      <c r="BZ105" s="476">
        <v>3</v>
      </c>
      <c r="CA105" s="478">
        <f t="shared" si="28"/>
        <v>8</v>
      </c>
      <c r="CB105" s="476">
        <v>1</v>
      </c>
      <c r="CC105" s="476">
        <v>0</v>
      </c>
      <c r="CD105" s="476">
        <v>0</v>
      </c>
      <c r="CE105" s="476">
        <v>0</v>
      </c>
      <c r="CF105" s="476">
        <v>0</v>
      </c>
      <c r="CG105" s="476">
        <v>0</v>
      </c>
      <c r="CH105" s="476">
        <v>1</v>
      </c>
      <c r="CI105" s="476">
        <v>0</v>
      </c>
      <c r="CJ105" s="476">
        <v>1</v>
      </c>
      <c r="CK105" s="476">
        <v>3</v>
      </c>
      <c r="CL105" s="476">
        <v>5</v>
      </c>
      <c r="CM105" s="479">
        <v>0</v>
      </c>
      <c r="CN105" s="476">
        <v>2</v>
      </c>
      <c r="CO105" s="580">
        <f t="shared" si="32"/>
        <v>0</v>
      </c>
      <c r="CP105" s="491">
        <f t="shared" si="33"/>
        <v>1</v>
      </c>
      <c r="CQ105" s="480">
        <f t="shared" si="34"/>
        <v>2</v>
      </c>
      <c r="CR105" s="481">
        <f t="shared" ref="CR105:CR129" si="48">((CQ105/CP105)-1)*100</f>
        <v>100</v>
      </c>
      <c r="CX105" s="233"/>
      <c r="CY105" s="233"/>
      <c r="CZ105" s="233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</row>
    <row r="106" spans="1:119" ht="20.100000000000001" customHeight="1" x14ac:dyDescent="0.25">
      <c r="A106" s="542"/>
      <c r="B106" s="469" t="s">
        <v>30</v>
      </c>
      <c r="C106" s="470" t="s">
        <v>31</v>
      </c>
      <c r="D106" s="471">
        <v>1</v>
      </c>
      <c r="E106" s="472">
        <v>4</v>
      </c>
      <c r="F106" s="472">
        <v>0</v>
      </c>
      <c r="G106" s="472">
        <v>0</v>
      </c>
      <c r="H106" s="472">
        <v>1</v>
      </c>
      <c r="I106" s="472">
        <v>0</v>
      </c>
      <c r="J106" s="472">
        <v>0</v>
      </c>
      <c r="K106" s="472">
        <v>0</v>
      </c>
      <c r="L106" s="472">
        <v>0</v>
      </c>
      <c r="M106" s="473">
        <v>0</v>
      </c>
      <c r="N106" s="473">
        <v>0</v>
      </c>
      <c r="O106" s="472">
        <v>0</v>
      </c>
      <c r="P106" s="474">
        <f>SUM(D106:O106)</f>
        <v>6</v>
      </c>
      <c r="Q106" s="475">
        <v>0</v>
      </c>
      <c r="R106" s="475">
        <v>0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0</v>
      </c>
      <c r="Z106" s="475">
        <v>0</v>
      </c>
      <c r="AA106" s="475">
        <v>0</v>
      </c>
      <c r="AB106" s="476">
        <v>0</v>
      </c>
      <c r="AC106" s="474">
        <f>SUM(Q106:AB106)</f>
        <v>0</v>
      </c>
      <c r="AD106" s="476">
        <v>0</v>
      </c>
      <c r="AE106" s="476">
        <v>0</v>
      </c>
      <c r="AF106" s="476">
        <v>0</v>
      </c>
      <c r="AG106" s="476">
        <v>1</v>
      </c>
      <c r="AH106" s="476">
        <v>2</v>
      </c>
      <c r="AI106" s="476">
        <v>0</v>
      </c>
      <c r="AJ106" s="476">
        <v>0</v>
      </c>
      <c r="AK106" s="476">
        <v>0</v>
      </c>
      <c r="AL106" s="476">
        <v>0</v>
      </c>
      <c r="AM106" s="476">
        <v>0</v>
      </c>
      <c r="AN106" s="476">
        <v>0</v>
      </c>
      <c r="AO106" s="476">
        <v>0</v>
      </c>
      <c r="AP106" s="477">
        <v>0</v>
      </c>
      <c r="AQ106" s="476">
        <v>0</v>
      </c>
      <c r="AR106" s="476">
        <v>0</v>
      </c>
      <c r="AS106" s="476">
        <v>0</v>
      </c>
      <c r="AT106" s="476">
        <v>0</v>
      </c>
      <c r="AU106" s="476">
        <v>0</v>
      </c>
      <c r="AV106" s="476">
        <v>0</v>
      </c>
      <c r="AW106" s="476">
        <v>0</v>
      </c>
      <c r="AX106" s="476">
        <v>0</v>
      </c>
      <c r="AY106" s="476">
        <v>0</v>
      </c>
      <c r="AZ106" s="476">
        <v>0</v>
      </c>
      <c r="BA106" s="476">
        <v>0</v>
      </c>
      <c r="BB106" s="477">
        <v>0</v>
      </c>
      <c r="BC106" s="476">
        <v>0</v>
      </c>
      <c r="BD106" s="476">
        <v>0</v>
      </c>
      <c r="BE106" s="476">
        <v>0</v>
      </c>
      <c r="BF106" s="476">
        <v>0</v>
      </c>
      <c r="BG106" s="476">
        <v>0</v>
      </c>
      <c r="BH106" s="55">
        <v>0</v>
      </c>
      <c r="BI106" s="476">
        <v>0</v>
      </c>
      <c r="BJ106" s="476">
        <v>0</v>
      </c>
      <c r="BK106" s="476">
        <v>0</v>
      </c>
      <c r="BL106" s="476">
        <v>0</v>
      </c>
      <c r="BM106" s="476">
        <v>0</v>
      </c>
      <c r="BN106" s="478">
        <f t="shared" si="47"/>
        <v>0</v>
      </c>
      <c r="BO106" s="476">
        <v>0</v>
      </c>
      <c r="BP106" s="476">
        <v>0</v>
      </c>
      <c r="BQ106" s="476">
        <v>0</v>
      </c>
      <c r="BR106" s="476">
        <v>0</v>
      </c>
      <c r="BS106" s="476">
        <v>0</v>
      </c>
      <c r="BT106" s="476">
        <v>0</v>
      </c>
      <c r="BU106" s="476">
        <v>0</v>
      </c>
      <c r="BV106" s="476">
        <v>0</v>
      </c>
      <c r="BW106" s="476">
        <v>0</v>
      </c>
      <c r="BX106" s="476">
        <v>0</v>
      </c>
      <c r="BY106" s="476">
        <v>0</v>
      </c>
      <c r="BZ106" s="476">
        <v>0</v>
      </c>
      <c r="CA106" s="478">
        <f t="shared" si="28"/>
        <v>0</v>
      </c>
      <c r="CB106" s="476">
        <v>0</v>
      </c>
      <c r="CC106" s="476">
        <v>0</v>
      </c>
      <c r="CD106" s="476">
        <v>0</v>
      </c>
      <c r="CE106" s="476">
        <v>0</v>
      </c>
      <c r="CF106" s="476">
        <v>0</v>
      </c>
      <c r="CG106" s="476">
        <v>0</v>
      </c>
      <c r="CH106" s="476">
        <v>0</v>
      </c>
      <c r="CI106" s="476">
        <v>0</v>
      </c>
      <c r="CJ106" s="476">
        <v>0</v>
      </c>
      <c r="CK106" s="476">
        <v>0</v>
      </c>
      <c r="CL106" s="476">
        <v>0</v>
      </c>
      <c r="CM106" s="479">
        <v>0</v>
      </c>
      <c r="CN106" s="476">
        <v>0</v>
      </c>
      <c r="CO106" s="580">
        <f t="shared" si="32"/>
        <v>0</v>
      </c>
      <c r="CP106" s="491">
        <f t="shared" si="33"/>
        <v>0</v>
      </c>
      <c r="CQ106" s="480">
        <f t="shared" si="34"/>
        <v>0</v>
      </c>
      <c r="CR106" s="481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</row>
    <row r="107" spans="1:119" ht="20.100000000000001" customHeight="1" x14ac:dyDescent="0.25">
      <c r="A107" s="542"/>
      <c r="B107" s="469" t="s">
        <v>136</v>
      </c>
      <c r="C107" s="470" t="s">
        <v>206</v>
      </c>
      <c r="D107" s="471">
        <v>0</v>
      </c>
      <c r="E107" s="472">
        <v>0</v>
      </c>
      <c r="F107" s="472">
        <v>0</v>
      </c>
      <c r="G107" s="472">
        <v>0</v>
      </c>
      <c r="H107" s="472">
        <v>1</v>
      </c>
      <c r="I107" s="472">
        <v>0</v>
      </c>
      <c r="J107" s="472">
        <v>0</v>
      </c>
      <c r="K107" s="472">
        <v>0</v>
      </c>
      <c r="L107" s="472">
        <v>0</v>
      </c>
      <c r="M107" s="473">
        <v>0</v>
      </c>
      <c r="N107" s="473">
        <v>0</v>
      </c>
      <c r="O107" s="472">
        <v>0</v>
      </c>
      <c r="P107" s="474">
        <f>SUM(D107:O107)</f>
        <v>1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0</v>
      </c>
      <c r="W107" s="475">
        <v>0</v>
      </c>
      <c r="X107" s="475">
        <v>0</v>
      </c>
      <c r="Y107" s="475">
        <v>0</v>
      </c>
      <c r="Z107" s="475">
        <v>0</v>
      </c>
      <c r="AA107" s="475">
        <v>0</v>
      </c>
      <c r="AB107" s="476">
        <v>0</v>
      </c>
      <c r="AC107" s="474">
        <f>SUM(Q107:AB107)</f>
        <v>0</v>
      </c>
      <c r="AD107" s="476">
        <v>0</v>
      </c>
      <c r="AE107" s="476">
        <v>0</v>
      </c>
      <c r="AF107" s="476">
        <v>0</v>
      </c>
      <c r="AG107" s="476">
        <v>0</v>
      </c>
      <c r="AH107" s="476">
        <v>0</v>
      </c>
      <c r="AI107" s="476">
        <v>0</v>
      </c>
      <c r="AJ107" s="476">
        <v>0</v>
      </c>
      <c r="AK107" s="476">
        <v>0</v>
      </c>
      <c r="AL107" s="476">
        <v>0</v>
      </c>
      <c r="AM107" s="476">
        <v>0</v>
      </c>
      <c r="AN107" s="476">
        <v>0</v>
      </c>
      <c r="AO107" s="476">
        <v>0</v>
      </c>
      <c r="AP107" s="477">
        <v>0</v>
      </c>
      <c r="AQ107" s="476">
        <v>0</v>
      </c>
      <c r="AR107" s="476">
        <v>0</v>
      </c>
      <c r="AS107" s="476">
        <v>0</v>
      </c>
      <c r="AT107" s="476">
        <v>0</v>
      </c>
      <c r="AU107" s="476">
        <v>0</v>
      </c>
      <c r="AV107" s="476">
        <v>0</v>
      </c>
      <c r="AW107" s="476">
        <v>0</v>
      </c>
      <c r="AX107" s="476">
        <v>0</v>
      </c>
      <c r="AY107" s="476">
        <v>0</v>
      </c>
      <c r="AZ107" s="476">
        <v>0</v>
      </c>
      <c r="BA107" s="476">
        <v>0</v>
      </c>
      <c r="BB107" s="477">
        <v>0</v>
      </c>
      <c r="BC107" s="476">
        <v>0</v>
      </c>
      <c r="BD107" s="476">
        <v>0</v>
      </c>
      <c r="BE107" s="476">
        <v>1</v>
      </c>
      <c r="BF107" s="476">
        <v>0</v>
      </c>
      <c r="BG107" s="476">
        <v>0</v>
      </c>
      <c r="BH107" s="55">
        <v>0</v>
      </c>
      <c r="BI107" s="476">
        <v>0</v>
      </c>
      <c r="BJ107" s="476">
        <v>0</v>
      </c>
      <c r="BK107" s="476">
        <v>0</v>
      </c>
      <c r="BL107" s="476">
        <v>0</v>
      </c>
      <c r="BM107" s="476">
        <v>0</v>
      </c>
      <c r="BN107" s="478">
        <f t="shared" si="47"/>
        <v>1</v>
      </c>
      <c r="BO107" s="476">
        <v>0</v>
      </c>
      <c r="BP107" s="476">
        <v>0</v>
      </c>
      <c r="BQ107" s="476">
        <v>0</v>
      </c>
      <c r="BR107" s="476">
        <v>1</v>
      </c>
      <c r="BS107" s="476">
        <v>1</v>
      </c>
      <c r="BT107" s="476">
        <v>0</v>
      </c>
      <c r="BU107" s="476">
        <v>2</v>
      </c>
      <c r="BV107" s="476">
        <v>1</v>
      </c>
      <c r="BW107" s="476">
        <v>0</v>
      </c>
      <c r="BX107" s="476">
        <v>0</v>
      </c>
      <c r="BY107" s="476">
        <v>0</v>
      </c>
      <c r="BZ107" s="476">
        <v>4</v>
      </c>
      <c r="CA107" s="478">
        <f t="shared" si="28"/>
        <v>9</v>
      </c>
      <c r="CB107" s="476">
        <v>0</v>
      </c>
      <c r="CC107" s="476">
        <v>0</v>
      </c>
      <c r="CD107" s="476">
        <v>0</v>
      </c>
      <c r="CE107" s="476">
        <v>0</v>
      </c>
      <c r="CF107" s="476">
        <v>0</v>
      </c>
      <c r="CG107" s="476">
        <v>0</v>
      </c>
      <c r="CH107" s="476">
        <v>1</v>
      </c>
      <c r="CI107" s="476">
        <v>0</v>
      </c>
      <c r="CJ107" s="476">
        <v>1</v>
      </c>
      <c r="CK107" s="476">
        <v>4</v>
      </c>
      <c r="CL107" s="476">
        <v>4</v>
      </c>
      <c r="CM107" s="479">
        <v>0</v>
      </c>
      <c r="CN107" s="476">
        <v>2</v>
      </c>
      <c r="CO107" s="580">
        <f t="shared" si="32"/>
        <v>0</v>
      </c>
      <c r="CP107" s="491">
        <f t="shared" si="33"/>
        <v>0</v>
      </c>
      <c r="CQ107" s="480">
        <f t="shared" si="34"/>
        <v>2</v>
      </c>
      <c r="CR107" s="481"/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</row>
    <row r="108" spans="1:119" ht="20.100000000000001" customHeight="1" x14ac:dyDescent="0.25">
      <c r="A108" s="542"/>
      <c r="B108" s="469" t="s">
        <v>205</v>
      </c>
      <c r="C108" s="470" t="s">
        <v>209</v>
      </c>
      <c r="D108" s="471">
        <v>0</v>
      </c>
      <c r="E108" s="472">
        <v>0</v>
      </c>
      <c r="F108" s="472">
        <v>0</v>
      </c>
      <c r="G108" s="472">
        <v>0</v>
      </c>
      <c r="H108" s="472">
        <v>0</v>
      </c>
      <c r="I108" s="472">
        <v>0</v>
      </c>
      <c r="J108" s="472">
        <v>0</v>
      </c>
      <c r="K108" s="472">
        <v>0</v>
      </c>
      <c r="L108" s="472">
        <v>0</v>
      </c>
      <c r="M108" s="473">
        <v>0</v>
      </c>
      <c r="N108" s="473">
        <v>0</v>
      </c>
      <c r="O108" s="472">
        <v>0</v>
      </c>
      <c r="P108" s="474">
        <f>SUM(D108:O108)</f>
        <v>0</v>
      </c>
      <c r="Q108" s="475">
        <v>0</v>
      </c>
      <c r="R108" s="475">
        <v>0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6">
        <v>0</v>
      </c>
      <c r="AC108" s="474">
        <f>SUM(Q108:AB108)</f>
        <v>0</v>
      </c>
      <c r="AD108" s="476">
        <v>0</v>
      </c>
      <c r="AE108" s="476">
        <v>0</v>
      </c>
      <c r="AF108" s="476">
        <v>0</v>
      </c>
      <c r="AG108" s="476">
        <v>0</v>
      </c>
      <c r="AH108" s="476">
        <v>0</v>
      </c>
      <c r="AI108" s="476">
        <v>0</v>
      </c>
      <c r="AJ108" s="476">
        <v>0</v>
      </c>
      <c r="AK108" s="476">
        <v>0</v>
      </c>
      <c r="AL108" s="476">
        <v>0</v>
      </c>
      <c r="AM108" s="476">
        <v>0</v>
      </c>
      <c r="AN108" s="476">
        <v>0</v>
      </c>
      <c r="AO108" s="476">
        <v>0</v>
      </c>
      <c r="AP108" s="477">
        <v>0</v>
      </c>
      <c r="AQ108" s="476">
        <v>0</v>
      </c>
      <c r="AR108" s="476">
        <v>0</v>
      </c>
      <c r="AS108" s="476">
        <v>0</v>
      </c>
      <c r="AT108" s="476">
        <v>0</v>
      </c>
      <c r="AU108" s="476">
        <v>0</v>
      </c>
      <c r="AV108" s="476">
        <v>0</v>
      </c>
      <c r="AW108" s="476">
        <v>0</v>
      </c>
      <c r="AX108" s="476">
        <v>0</v>
      </c>
      <c r="AY108" s="476">
        <v>0</v>
      </c>
      <c r="AZ108" s="476">
        <v>0</v>
      </c>
      <c r="BA108" s="476">
        <v>0</v>
      </c>
      <c r="BB108" s="477">
        <v>0</v>
      </c>
      <c r="BC108" s="476">
        <v>0</v>
      </c>
      <c r="BD108" s="476">
        <v>0</v>
      </c>
      <c r="BE108" s="476">
        <v>0</v>
      </c>
      <c r="BF108" s="476">
        <v>0</v>
      </c>
      <c r="BG108" s="476">
        <v>0</v>
      </c>
      <c r="BH108" s="55">
        <v>0</v>
      </c>
      <c r="BI108" s="476">
        <v>0</v>
      </c>
      <c r="BJ108" s="476">
        <v>0</v>
      </c>
      <c r="BK108" s="476">
        <v>0</v>
      </c>
      <c r="BL108" s="476">
        <v>0</v>
      </c>
      <c r="BM108" s="476">
        <v>0</v>
      </c>
      <c r="BN108" s="478">
        <f t="shared" si="47"/>
        <v>0</v>
      </c>
      <c r="BO108" s="476">
        <v>0</v>
      </c>
      <c r="BP108" s="476">
        <v>0</v>
      </c>
      <c r="BQ108" s="476">
        <v>0</v>
      </c>
      <c r="BR108" s="476">
        <v>0</v>
      </c>
      <c r="BS108" s="476">
        <v>0</v>
      </c>
      <c r="BT108" s="476">
        <v>0</v>
      </c>
      <c r="BU108" s="476">
        <v>0</v>
      </c>
      <c r="BV108" s="476">
        <v>0</v>
      </c>
      <c r="BW108" s="476">
        <v>0</v>
      </c>
      <c r="BX108" s="476">
        <v>0</v>
      </c>
      <c r="BY108" s="476">
        <v>0</v>
      </c>
      <c r="BZ108" s="476">
        <v>0</v>
      </c>
      <c r="CA108" s="478">
        <f t="shared" si="28"/>
        <v>0</v>
      </c>
      <c r="CB108" s="476">
        <v>0</v>
      </c>
      <c r="CC108" s="476">
        <v>0</v>
      </c>
      <c r="CD108" s="476">
        <v>0</v>
      </c>
      <c r="CE108" s="476">
        <v>0</v>
      </c>
      <c r="CF108" s="476">
        <v>0</v>
      </c>
      <c r="CG108" s="476">
        <v>0</v>
      </c>
      <c r="CH108" s="476">
        <v>0</v>
      </c>
      <c r="CI108" s="476">
        <v>0</v>
      </c>
      <c r="CJ108" s="476">
        <v>0</v>
      </c>
      <c r="CK108" s="476">
        <v>0</v>
      </c>
      <c r="CL108" s="476">
        <v>0</v>
      </c>
      <c r="CM108" s="479">
        <v>0</v>
      </c>
      <c r="CN108" s="476">
        <v>1</v>
      </c>
      <c r="CO108" s="580">
        <f t="shared" si="32"/>
        <v>0</v>
      </c>
      <c r="CP108" s="491">
        <f t="shared" si="33"/>
        <v>0</v>
      </c>
      <c r="CQ108" s="480">
        <v>0</v>
      </c>
      <c r="CR108" s="481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</row>
    <row r="109" spans="1:119" ht="20.100000000000001" customHeight="1" x14ac:dyDescent="0.25">
      <c r="A109" s="542"/>
      <c r="B109" s="172" t="s">
        <v>32</v>
      </c>
      <c r="C109" s="130" t="s">
        <v>133</v>
      </c>
      <c r="D109" s="177">
        <v>337</v>
      </c>
      <c r="E109" s="178">
        <v>211</v>
      </c>
      <c r="F109" s="178">
        <v>243</v>
      </c>
      <c r="G109" s="178">
        <v>224</v>
      </c>
      <c r="H109" s="178">
        <v>245</v>
      </c>
      <c r="I109" s="178">
        <v>252</v>
      </c>
      <c r="J109" s="178">
        <v>240</v>
      </c>
      <c r="K109" s="178">
        <v>188</v>
      </c>
      <c r="L109" s="178">
        <v>204</v>
      </c>
      <c r="M109" s="181">
        <v>213</v>
      </c>
      <c r="N109" s="181">
        <v>215</v>
      </c>
      <c r="O109" s="178">
        <v>352</v>
      </c>
      <c r="P109" s="170">
        <f>SUM(D109:O109)</f>
        <v>2924</v>
      </c>
      <c r="Q109" s="179">
        <v>201</v>
      </c>
      <c r="R109" s="179">
        <v>204</v>
      </c>
      <c r="S109" s="179">
        <v>292</v>
      </c>
      <c r="T109" s="179">
        <v>295</v>
      </c>
      <c r="U109" s="179">
        <v>426</v>
      </c>
      <c r="V109" s="179">
        <v>419</v>
      </c>
      <c r="W109" s="179">
        <v>314</v>
      </c>
      <c r="X109" s="179">
        <v>391</v>
      </c>
      <c r="Y109" s="179">
        <v>426</v>
      </c>
      <c r="Z109" s="179">
        <v>337</v>
      </c>
      <c r="AA109" s="180">
        <v>327</v>
      </c>
      <c r="AB109" s="180">
        <v>488</v>
      </c>
      <c r="AC109" s="170">
        <f>SUM(Q109:AB109)</f>
        <v>4120</v>
      </c>
      <c r="AD109" s="180">
        <v>347</v>
      </c>
      <c r="AE109" s="180">
        <v>348</v>
      </c>
      <c r="AF109" s="180">
        <v>397</v>
      </c>
      <c r="AG109" s="180">
        <v>494</v>
      </c>
      <c r="AH109" s="180">
        <v>485</v>
      </c>
      <c r="AI109" s="180">
        <v>495</v>
      </c>
      <c r="AJ109" s="180">
        <v>479</v>
      </c>
      <c r="AK109" s="180">
        <v>380</v>
      </c>
      <c r="AL109" s="180">
        <v>386</v>
      </c>
      <c r="AM109" s="242">
        <v>401</v>
      </c>
      <c r="AN109" s="242">
        <v>445</v>
      </c>
      <c r="AO109" s="242">
        <v>489</v>
      </c>
      <c r="AP109" s="138">
        <v>471</v>
      </c>
      <c r="AQ109" s="98">
        <v>660</v>
      </c>
      <c r="AR109" s="98">
        <v>762</v>
      </c>
      <c r="AS109" s="98">
        <v>690</v>
      </c>
      <c r="AT109" s="98">
        <v>872</v>
      </c>
      <c r="AU109" s="98">
        <v>713</v>
      </c>
      <c r="AV109" s="98">
        <v>899</v>
      </c>
      <c r="AW109" s="98">
        <v>817</v>
      </c>
      <c r="AX109" s="98">
        <v>856</v>
      </c>
      <c r="AY109" s="98">
        <v>1038</v>
      </c>
      <c r="AZ109" s="98">
        <v>932</v>
      </c>
      <c r="BA109" s="98">
        <v>1018</v>
      </c>
      <c r="BB109" s="138">
        <v>924</v>
      </c>
      <c r="BC109" s="98">
        <v>931</v>
      </c>
      <c r="BD109" s="98">
        <v>1123</v>
      </c>
      <c r="BE109" s="98">
        <v>1294</v>
      </c>
      <c r="BF109" s="98">
        <v>1524</v>
      </c>
      <c r="BG109" s="98">
        <v>1280</v>
      </c>
      <c r="BH109" s="98">
        <v>1702</v>
      </c>
      <c r="BI109" s="98">
        <v>1464</v>
      </c>
      <c r="BJ109" s="98">
        <v>1553</v>
      </c>
      <c r="BK109" s="98">
        <v>1770</v>
      </c>
      <c r="BL109" s="98">
        <v>1810</v>
      </c>
      <c r="BM109" s="98">
        <v>2059</v>
      </c>
      <c r="BN109" s="439">
        <f t="shared" si="47"/>
        <v>17434</v>
      </c>
      <c r="BO109" s="98">
        <v>1752</v>
      </c>
      <c r="BP109" s="98">
        <v>1745</v>
      </c>
      <c r="BQ109" s="98">
        <v>1836</v>
      </c>
      <c r="BR109" s="98">
        <v>1821</v>
      </c>
      <c r="BS109" s="98">
        <v>1971</v>
      </c>
      <c r="BT109" s="98">
        <v>1705</v>
      </c>
      <c r="BU109" s="98">
        <v>1946</v>
      </c>
      <c r="BV109" s="98">
        <v>1813</v>
      </c>
      <c r="BW109" s="98">
        <v>1478</v>
      </c>
      <c r="BX109" s="98">
        <v>1160</v>
      </c>
      <c r="BY109" s="98">
        <v>1012</v>
      </c>
      <c r="BZ109" s="98">
        <v>1328</v>
      </c>
      <c r="CA109" s="478">
        <f t="shared" si="28"/>
        <v>19567</v>
      </c>
      <c r="CB109" s="98">
        <v>1184</v>
      </c>
      <c r="CC109" s="98">
        <v>1028</v>
      </c>
      <c r="CD109" s="98">
        <v>1203</v>
      </c>
      <c r="CE109" s="98">
        <v>1151</v>
      </c>
      <c r="CF109" s="98">
        <v>1100</v>
      </c>
      <c r="CG109" s="98">
        <v>1176</v>
      </c>
      <c r="CH109" s="98">
        <v>1250</v>
      </c>
      <c r="CI109" s="98">
        <v>1101</v>
      </c>
      <c r="CJ109" s="98">
        <v>1197</v>
      </c>
      <c r="CK109" s="98">
        <v>1192</v>
      </c>
      <c r="CL109" s="98">
        <v>1041</v>
      </c>
      <c r="CM109" s="243">
        <v>1283</v>
      </c>
      <c r="CN109" s="98">
        <v>1080</v>
      </c>
      <c r="CO109" s="579">
        <f t="shared" si="32"/>
        <v>1752</v>
      </c>
      <c r="CP109" s="80">
        <f t="shared" si="33"/>
        <v>1184</v>
      </c>
      <c r="CQ109" s="27">
        <f t="shared" ref="CQ109:CQ116" si="49">SUM($CN109:$CN109)</f>
        <v>1080</v>
      </c>
      <c r="CR109" s="365">
        <f t="shared" si="48"/>
        <v>-8.7837837837837824</v>
      </c>
      <c r="CX109" s="233"/>
      <c r="CY109" s="233"/>
      <c r="CZ109" s="233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</row>
    <row r="110" spans="1:119" ht="20.100000000000001" customHeight="1" x14ac:dyDescent="0.25">
      <c r="A110" s="542"/>
      <c r="B110" s="172" t="s">
        <v>103</v>
      </c>
      <c r="C110" s="130" t="s">
        <v>104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393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2</v>
      </c>
      <c r="BG110" s="98">
        <v>0</v>
      </c>
      <c r="BH110" s="98">
        <v>3</v>
      </c>
      <c r="BI110" s="98">
        <v>3</v>
      </c>
      <c r="BJ110" s="98">
        <v>3</v>
      </c>
      <c r="BK110" s="98">
        <v>0</v>
      </c>
      <c r="BL110" s="98">
        <v>1</v>
      </c>
      <c r="BM110" s="98">
        <v>1</v>
      </c>
      <c r="BN110" s="439">
        <f t="shared" si="47"/>
        <v>13</v>
      </c>
      <c r="BO110" s="98">
        <v>1</v>
      </c>
      <c r="BP110" s="98">
        <v>0</v>
      </c>
      <c r="BQ110" s="98">
        <v>2</v>
      </c>
      <c r="BR110" s="98">
        <v>0</v>
      </c>
      <c r="BS110" s="98">
        <v>1</v>
      </c>
      <c r="BT110" s="98">
        <v>1</v>
      </c>
      <c r="BU110" s="98">
        <v>2</v>
      </c>
      <c r="BV110" s="98">
        <v>0</v>
      </c>
      <c r="BW110" s="98">
        <v>0</v>
      </c>
      <c r="BX110" s="98">
        <v>0</v>
      </c>
      <c r="BY110" s="98">
        <v>0</v>
      </c>
      <c r="BZ110" s="98">
        <v>0</v>
      </c>
      <c r="CA110" s="478">
        <f t="shared" si="28"/>
        <v>7</v>
      </c>
      <c r="CB110" s="98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1</v>
      </c>
      <c r="CJ110" s="98">
        <v>0</v>
      </c>
      <c r="CK110" s="98">
        <v>0</v>
      </c>
      <c r="CL110" s="98">
        <v>1</v>
      </c>
      <c r="CM110" s="243">
        <v>0</v>
      </c>
      <c r="CN110" s="98">
        <v>0</v>
      </c>
      <c r="CO110" s="579">
        <f t="shared" si="32"/>
        <v>1</v>
      </c>
      <c r="CP110" s="80">
        <f t="shared" si="33"/>
        <v>0</v>
      </c>
      <c r="CQ110" s="27">
        <f t="shared" si="49"/>
        <v>0</v>
      </c>
      <c r="CR110" s="365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</row>
    <row r="111" spans="1:119" ht="20.100000000000001" customHeight="1" x14ac:dyDescent="0.25">
      <c r="A111" s="542"/>
      <c r="B111" s="110" t="s">
        <v>126</v>
      </c>
      <c r="C111" s="130" t="s">
        <v>129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365">
        <v>0</v>
      </c>
      <c r="Q111" s="178">
        <v>0</v>
      </c>
      <c r="R111" s="178">
        <v>0</v>
      </c>
      <c r="S111" s="178">
        <v>0</v>
      </c>
      <c r="T111" s="178">
        <v>0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0</v>
      </c>
      <c r="AB111" s="178">
        <v>0</v>
      </c>
      <c r="AC111" s="395"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393">
        <v>0</v>
      </c>
      <c r="AP111" s="13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0</v>
      </c>
      <c r="BA111" s="98">
        <v>0</v>
      </c>
      <c r="BB111" s="13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439">
        <f t="shared" si="47"/>
        <v>0</v>
      </c>
      <c r="BO111" s="98">
        <v>0</v>
      </c>
      <c r="BP111" s="98">
        <v>0</v>
      </c>
      <c r="BQ111" s="98">
        <v>0</v>
      </c>
      <c r="BR111" s="98">
        <v>0</v>
      </c>
      <c r="BS111" s="98">
        <v>0</v>
      </c>
      <c r="BT111" s="98">
        <v>0</v>
      </c>
      <c r="BU111" s="98">
        <v>0</v>
      </c>
      <c r="BV111" s="98">
        <v>0</v>
      </c>
      <c r="BW111" s="98">
        <v>35</v>
      </c>
      <c r="BX111" s="98">
        <v>65</v>
      </c>
      <c r="BY111" s="98">
        <v>52</v>
      </c>
      <c r="BZ111" s="98">
        <v>66</v>
      </c>
      <c r="CA111" s="478">
        <f t="shared" si="28"/>
        <v>218</v>
      </c>
      <c r="CB111" s="98">
        <v>33</v>
      </c>
      <c r="CC111" s="98">
        <v>43</v>
      </c>
      <c r="CD111" s="98">
        <v>63</v>
      </c>
      <c r="CE111" s="98">
        <v>45</v>
      </c>
      <c r="CF111" s="98">
        <v>41</v>
      </c>
      <c r="CG111" s="98">
        <v>43</v>
      </c>
      <c r="CH111" s="98">
        <v>63</v>
      </c>
      <c r="CI111" s="98">
        <v>63</v>
      </c>
      <c r="CJ111" s="98">
        <v>63</v>
      </c>
      <c r="CK111" s="98">
        <v>70</v>
      </c>
      <c r="CL111" s="98">
        <v>76</v>
      </c>
      <c r="CM111" s="243">
        <v>68</v>
      </c>
      <c r="CN111" s="98">
        <v>88</v>
      </c>
      <c r="CO111" s="579">
        <f t="shared" si="32"/>
        <v>0</v>
      </c>
      <c r="CP111" s="80">
        <f t="shared" si="33"/>
        <v>33</v>
      </c>
      <c r="CQ111" s="27">
        <f t="shared" si="49"/>
        <v>88</v>
      </c>
      <c r="CR111" s="365">
        <f t="shared" si="48"/>
        <v>166.66666666666666</v>
      </c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</row>
    <row r="112" spans="1:119" ht="20.100000000000001" customHeight="1" x14ac:dyDescent="0.25">
      <c r="A112" s="542"/>
      <c r="B112" s="110" t="s">
        <v>127</v>
      </c>
      <c r="C112" s="130" t="s">
        <v>187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365">
        <v>0</v>
      </c>
      <c r="Q112" s="178">
        <v>0</v>
      </c>
      <c r="R112" s="178">
        <v>0</v>
      </c>
      <c r="S112" s="178">
        <v>0</v>
      </c>
      <c r="T112" s="178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8">
        <v>0</v>
      </c>
      <c r="AA112" s="178">
        <v>0</v>
      </c>
      <c r="AB112" s="178">
        <v>0</v>
      </c>
      <c r="AC112" s="395">
        <v>0</v>
      </c>
      <c r="AD112" s="178">
        <v>0</v>
      </c>
      <c r="AE112" s="178">
        <v>0</v>
      </c>
      <c r="AF112" s="178">
        <v>0</v>
      </c>
      <c r="AG112" s="178">
        <v>0</v>
      </c>
      <c r="AH112" s="178">
        <v>0</v>
      </c>
      <c r="AI112" s="178">
        <v>0</v>
      </c>
      <c r="AJ112" s="178">
        <v>0</v>
      </c>
      <c r="AK112" s="178">
        <v>0</v>
      </c>
      <c r="AL112" s="178">
        <v>0</v>
      </c>
      <c r="AM112" s="178">
        <v>0</v>
      </c>
      <c r="AN112" s="178">
        <v>0</v>
      </c>
      <c r="AO112" s="393">
        <v>0</v>
      </c>
      <c r="AP112" s="138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9">
        <f t="shared" si="47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1087</v>
      </c>
      <c r="BX112" s="98">
        <v>1961</v>
      </c>
      <c r="BY112" s="98">
        <v>1639</v>
      </c>
      <c r="BZ112" s="98">
        <v>2159</v>
      </c>
      <c r="CA112" s="478">
        <f t="shared" si="28"/>
        <v>6846</v>
      </c>
      <c r="CB112" s="98">
        <v>1690</v>
      </c>
      <c r="CC112" s="98">
        <v>1652</v>
      </c>
      <c r="CD112" s="98">
        <v>1934</v>
      </c>
      <c r="CE112" s="98">
        <v>2032</v>
      </c>
      <c r="CF112" s="98">
        <v>1930</v>
      </c>
      <c r="CG112" s="98">
        <v>2167</v>
      </c>
      <c r="CH112" s="98">
        <v>2560</v>
      </c>
      <c r="CI112" s="98">
        <v>2412</v>
      </c>
      <c r="CJ112" s="98">
        <v>2393</v>
      </c>
      <c r="CK112" s="98">
        <v>2779</v>
      </c>
      <c r="CL112" s="98">
        <v>2670</v>
      </c>
      <c r="CM112" s="243">
        <v>2996</v>
      </c>
      <c r="CN112" s="98">
        <v>2481</v>
      </c>
      <c r="CO112" s="579">
        <f t="shared" si="32"/>
        <v>0</v>
      </c>
      <c r="CP112" s="80">
        <f t="shared" si="33"/>
        <v>1690</v>
      </c>
      <c r="CQ112" s="27">
        <f t="shared" si="49"/>
        <v>2481</v>
      </c>
      <c r="CR112" s="365">
        <f t="shared" si="48"/>
        <v>46.804733727810643</v>
      </c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</row>
    <row r="113" spans="1:3397" ht="20.100000000000001" customHeight="1" x14ac:dyDescent="0.25">
      <c r="A113" s="542"/>
      <c r="B113" s="110" t="s">
        <v>128</v>
      </c>
      <c r="C113" s="130" t="s">
        <v>130</v>
      </c>
      <c r="D113" s="177">
        <v>0</v>
      </c>
      <c r="E113" s="178">
        <v>0</v>
      </c>
      <c r="F113" s="178">
        <v>0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365">
        <v>0</v>
      </c>
      <c r="Q113" s="178">
        <v>0</v>
      </c>
      <c r="R113" s="178">
        <v>0</v>
      </c>
      <c r="S113" s="178">
        <v>0</v>
      </c>
      <c r="T113" s="178">
        <v>0</v>
      </c>
      <c r="U113" s="178">
        <v>0</v>
      </c>
      <c r="V113" s="178">
        <v>0</v>
      </c>
      <c r="W113" s="178">
        <v>0</v>
      </c>
      <c r="X113" s="178">
        <v>0</v>
      </c>
      <c r="Y113" s="178">
        <v>0</v>
      </c>
      <c r="Z113" s="178">
        <v>0</v>
      </c>
      <c r="AA113" s="178">
        <v>0</v>
      </c>
      <c r="AB113" s="178">
        <v>0</v>
      </c>
      <c r="AC113" s="395">
        <v>0</v>
      </c>
      <c r="AD113" s="178">
        <v>0</v>
      </c>
      <c r="AE113" s="178">
        <v>0</v>
      </c>
      <c r="AF113" s="178">
        <v>0</v>
      </c>
      <c r="AG113" s="178">
        <v>0</v>
      </c>
      <c r="AH113" s="178">
        <v>0</v>
      </c>
      <c r="AI113" s="178">
        <v>0</v>
      </c>
      <c r="AJ113" s="178">
        <v>0</v>
      </c>
      <c r="AK113" s="178">
        <v>0</v>
      </c>
      <c r="AL113" s="178">
        <v>0</v>
      </c>
      <c r="AM113" s="178">
        <v>0</v>
      </c>
      <c r="AN113" s="178">
        <v>0</v>
      </c>
      <c r="AO113" s="393">
        <v>0</v>
      </c>
      <c r="AP113" s="138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9">
        <f t="shared" si="47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36</v>
      </c>
      <c r="BX113" s="98">
        <v>103</v>
      </c>
      <c r="BY113" s="98">
        <v>111</v>
      </c>
      <c r="BZ113" s="98">
        <v>80</v>
      </c>
      <c r="CA113" s="478">
        <f t="shared" si="28"/>
        <v>330</v>
      </c>
      <c r="CB113" s="98">
        <v>54</v>
      </c>
      <c r="CC113" s="98">
        <v>63</v>
      </c>
      <c r="CD113" s="98">
        <v>57</v>
      </c>
      <c r="CE113" s="98">
        <v>67</v>
      </c>
      <c r="CF113" s="98">
        <v>101</v>
      </c>
      <c r="CG113" s="98">
        <v>76</v>
      </c>
      <c r="CH113" s="98">
        <v>77</v>
      </c>
      <c r="CI113" s="98">
        <v>54</v>
      </c>
      <c r="CJ113" s="98">
        <v>35</v>
      </c>
      <c r="CK113" s="98">
        <v>55</v>
      </c>
      <c r="CL113" s="98">
        <v>61</v>
      </c>
      <c r="CM113" s="243">
        <v>47</v>
      </c>
      <c r="CN113" s="98">
        <v>26</v>
      </c>
      <c r="CO113" s="579">
        <f t="shared" si="32"/>
        <v>0</v>
      </c>
      <c r="CP113" s="80">
        <f t="shared" si="33"/>
        <v>54</v>
      </c>
      <c r="CQ113" s="27">
        <f t="shared" si="49"/>
        <v>26</v>
      </c>
      <c r="CR113" s="365">
        <f t="shared" si="48"/>
        <v>-51.851851851851862</v>
      </c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</row>
    <row r="114" spans="1:3397" ht="20.100000000000001" customHeight="1" x14ac:dyDescent="0.25">
      <c r="A114" s="542"/>
      <c r="B114" s="110" t="s">
        <v>181</v>
      </c>
      <c r="C114" s="130" t="s">
        <v>183</v>
      </c>
      <c r="D114" s="177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178">
        <v>0</v>
      </c>
      <c r="O114" s="178"/>
      <c r="P114" s="365">
        <v>0</v>
      </c>
      <c r="Q114" s="178">
        <v>0</v>
      </c>
      <c r="R114" s="178">
        <v>0</v>
      </c>
      <c r="S114" s="178">
        <v>0</v>
      </c>
      <c r="T114" s="178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0</v>
      </c>
      <c r="AC114" s="395">
        <v>0</v>
      </c>
      <c r="AD114" s="178">
        <v>0</v>
      </c>
      <c r="AE114" s="178">
        <v>0</v>
      </c>
      <c r="AF114" s="178">
        <v>0</v>
      </c>
      <c r="AG114" s="178">
        <v>0</v>
      </c>
      <c r="AH114" s="178">
        <v>0</v>
      </c>
      <c r="AI114" s="178">
        <v>0</v>
      </c>
      <c r="AJ114" s="178">
        <v>0</v>
      </c>
      <c r="AK114" s="178">
        <v>0</v>
      </c>
      <c r="AL114" s="178">
        <v>0</v>
      </c>
      <c r="AM114" s="178">
        <v>0</v>
      </c>
      <c r="AN114" s="178">
        <v>0</v>
      </c>
      <c r="AO114" s="393">
        <v>0</v>
      </c>
      <c r="AP114" s="13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9">
        <f t="shared" si="47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0</v>
      </c>
      <c r="CA114" s="478">
        <f t="shared" si="28"/>
        <v>0</v>
      </c>
      <c r="CB114" s="98">
        <v>0</v>
      </c>
      <c r="CC114" s="98">
        <v>0</v>
      </c>
      <c r="CD114" s="98">
        <v>0</v>
      </c>
      <c r="CE114" s="98">
        <v>0</v>
      </c>
      <c r="CF114" s="98">
        <v>0</v>
      </c>
      <c r="CG114" s="98">
        <v>46</v>
      </c>
      <c r="CH114" s="98">
        <v>82</v>
      </c>
      <c r="CI114" s="98">
        <v>71</v>
      </c>
      <c r="CJ114" s="98">
        <v>78</v>
      </c>
      <c r="CK114" s="98">
        <v>79</v>
      </c>
      <c r="CL114" s="98">
        <v>62</v>
      </c>
      <c r="CM114" s="243">
        <v>62</v>
      </c>
      <c r="CN114" s="98">
        <v>63</v>
      </c>
      <c r="CO114" s="579">
        <f t="shared" si="32"/>
        <v>0</v>
      </c>
      <c r="CP114" s="80">
        <f t="shared" si="33"/>
        <v>0</v>
      </c>
      <c r="CQ114" s="27">
        <f t="shared" si="49"/>
        <v>63</v>
      </c>
      <c r="CR114" s="365"/>
      <c r="CX114" s="233"/>
      <c r="CY114" s="233"/>
      <c r="CZ114" s="233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</row>
    <row r="115" spans="1:3397" ht="20.100000000000001" customHeight="1" x14ac:dyDescent="0.25">
      <c r="A115" s="542"/>
      <c r="B115" s="110" t="s">
        <v>182</v>
      </c>
      <c r="C115" s="130" t="s">
        <v>184</v>
      </c>
      <c r="D115" s="177">
        <v>0</v>
      </c>
      <c r="E115" s="178">
        <v>0</v>
      </c>
      <c r="F115" s="178"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365"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8">
        <v>0</v>
      </c>
      <c r="AA115" s="178">
        <v>0</v>
      </c>
      <c r="AB115" s="178">
        <v>0</v>
      </c>
      <c r="AC115" s="395"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393">
        <v>0</v>
      </c>
      <c r="AP115" s="138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13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439">
        <f t="shared" si="47"/>
        <v>0</v>
      </c>
      <c r="BO115" s="98">
        <v>0</v>
      </c>
      <c r="BP115" s="98">
        <v>0</v>
      </c>
      <c r="BQ115" s="98">
        <v>0</v>
      </c>
      <c r="BR115" s="98">
        <v>0</v>
      </c>
      <c r="BS115" s="98">
        <v>0</v>
      </c>
      <c r="BT115" s="98">
        <v>0</v>
      </c>
      <c r="BU115" s="98">
        <v>0</v>
      </c>
      <c r="BV115" s="98">
        <v>0</v>
      </c>
      <c r="BW115" s="98">
        <v>0</v>
      </c>
      <c r="BX115" s="98">
        <v>0</v>
      </c>
      <c r="BY115" s="98">
        <v>0</v>
      </c>
      <c r="BZ115" s="98">
        <v>0</v>
      </c>
      <c r="CA115" s="478">
        <f t="shared" si="28"/>
        <v>0</v>
      </c>
      <c r="CB115" s="98">
        <v>0</v>
      </c>
      <c r="CC115" s="98">
        <v>0</v>
      </c>
      <c r="CD115" s="98">
        <v>0</v>
      </c>
      <c r="CE115" s="98">
        <v>0</v>
      </c>
      <c r="CF115" s="98">
        <v>0</v>
      </c>
      <c r="CG115" s="98">
        <v>26</v>
      </c>
      <c r="CH115" s="98">
        <v>52</v>
      </c>
      <c r="CI115" s="98">
        <v>49</v>
      </c>
      <c r="CJ115" s="98">
        <v>48</v>
      </c>
      <c r="CK115" s="98">
        <v>46</v>
      </c>
      <c r="CL115" s="98">
        <v>58</v>
      </c>
      <c r="CM115" s="243">
        <v>69</v>
      </c>
      <c r="CN115" s="98">
        <v>51</v>
      </c>
      <c r="CO115" s="579">
        <f t="shared" si="32"/>
        <v>0</v>
      </c>
      <c r="CP115" s="80">
        <f t="shared" si="33"/>
        <v>0</v>
      </c>
      <c r="CQ115" s="27">
        <f t="shared" si="49"/>
        <v>51</v>
      </c>
      <c r="CR115" s="365"/>
      <c r="CX115" s="233"/>
      <c r="CY115" s="233"/>
      <c r="CZ115" s="233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</row>
    <row r="116" spans="1:3397" ht="20.100000000000001" customHeight="1" x14ac:dyDescent="0.25">
      <c r="A116" s="542"/>
      <c r="B116" s="110" t="s">
        <v>193</v>
      </c>
      <c r="C116" s="130" t="s">
        <v>194</v>
      </c>
      <c r="D116" s="177">
        <v>0</v>
      </c>
      <c r="E116" s="178">
        <v>0</v>
      </c>
      <c r="F116" s="178">
        <v>0</v>
      </c>
      <c r="G116" s="178">
        <v>0</v>
      </c>
      <c r="H116" s="178"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178">
        <v>0</v>
      </c>
      <c r="O116" s="178">
        <v>0</v>
      </c>
      <c r="P116" s="365">
        <v>0</v>
      </c>
      <c r="Q116" s="178">
        <v>0</v>
      </c>
      <c r="R116" s="178">
        <v>0</v>
      </c>
      <c r="S116" s="178">
        <v>0</v>
      </c>
      <c r="T116" s="178">
        <v>0</v>
      </c>
      <c r="U116" s="178">
        <v>0</v>
      </c>
      <c r="V116" s="178">
        <v>0</v>
      </c>
      <c r="W116" s="178">
        <v>0</v>
      </c>
      <c r="X116" s="178">
        <v>0</v>
      </c>
      <c r="Y116" s="178">
        <v>0</v>
      </c>
      <c r="Z116" s="178">
        <v>0</v>
      </c>
      <c r="AA116" s="178">
        <v>0</v>
      </c>
      <c r="AB116" s="178">
        <v>0</v>
      </c>
      <c r="AC116" s="395"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393">
        <v>0</v>
      </c>
      <c r="AP116" s="138">
        <v>0</v>
      </c>
      <c r="AQ116" s="98">
        <v>0</v>
      </c>
      <c r="AR116" s="98">
        <v>0</v>
      </c>
      <c r="AS116" s="98">
        <v>0</v>
      </c>
      <c r="AT116" s="98">
        <v>0</v>
      </c>
      <c r="AU116" s="98">
        <v>0</v>
      </c>
      <c r="AV116" s="98">
        <v>0</v>
      </c>
      <c r="AW116" s="98">
        <v>0</v>
      </c>
      <c r="AX116" s="98">
        <v>0</v>
      </c>
      <c r="AY116" s="98">
        <v>0</v>
      </c>
      <c r="AZ116" s="98">
        <v>0</v>
      </c>
      <c r="BA116" s="98">
        <v>0</v>
      </c>
      <c r="BB116" s="13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439">
        <f t="shared" si="47"/>
        <v>0</v>
      </c>
      <c r="BO116" s="98">
        <v>0</v>
      </c>
      <c r="BP116" s="98">
        <v>0</v>
      </c>
      <c r="BQ116" s="98">
        <v>0</v>
      </c>
      <c r="BR116" s="98">
        <v>0</v>
      </c>
      <c r="BS116" s="98">
        <v>0</v>
      </c>
      <c r="BT116" s="98">
        <v>0</v>
      </c>
      <c r="BU116" s="98">
        <v>0</v>
      </c>
      <c r="BV116" s="98">
        <v>0</v>
      </c>
      <c r="BW116" s="98">
        <v>0</v>
      </c>
      <c r="BX116" s="98">
        <v>0</v>
      </c>
      <c r="BY116" s="98">
        <v>0</v>
      </c>
      <c r="BZ116" s="98">
        <v>0</v>
      </c>
      <c r="CA116" s="478">
        <f t="shared" si="28"/>
        <v>0</v>
      </c>
      <c r="CB116" s="98">
        <v>0</v>
      </c>
      <c r="CC116" s="98">
        <v>0</v>
      </c>
      <c r="CD116" s="98">
        <v>0</v>
      </c>
      <c r="CE116" s="98">
        <v>0</v>
      </c>
      <c r="CF116" s="98">
        <v>0</v>
      </c>
      <c r="CG116" s="98">
        <v>0</v>
      </c>
      <c r="CH116" s="98">
        <v>0</v>
      </c>
      <c r="CI116" s="98">
        <v>0</v>
      </c>
      <c r="CJ116" s="98">
        <v>1</v>
      </c>
      <c r="CK116" s="98">
        <v>1</v>
      </c>
      <c r="CL116" s="98">
        <v>3</v>
      </c>
      <c r="CM116" s="243">
        <v>12</v>
      </c>
      <c r="CN116" s="98">
        <v>3</v>
      </c>
      <c r="CO116" s="579">
        <f t="shared" si="32"/>
        <v>0</v>
      </c>
      <c r="CP116" s="80">
        <f t="shared" si="33"/>
        <v>0</v>
      </c>
      <c r="CQ116" s="27">
        <f t="shared" si="49"/>
        <v>3</v>
      </c>
      <c r="CR116" s="365"/>
      <c r="CX116" s="233"/>
      <c r="CY116" s="233"/>
      <c r="CZ116" s="233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</row>
    <row r="117" spans="1:3397" ht="20.100000000000001" customHeight="1" x14ac:dyDescent="0.25">
      <c r="A117" s="542"/>
      <c r="B117" s="110" t="s">
        <v>207</v>
      </c>
      <c r="C117" s="470" t="s">
        <v>208</v>
      </c>
      <c r="D117" s="177">
        <v>0</v>
      </c>
      <c r="E117" s="178">
        <v>0</v>
      </c>
      <c r="F117" s="178">
        <v>0</v>
      </c>
      <c r="G117" s="178">
        <v>0</v>
      </c>
      <c r="H117" s="178"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178">
        <v>0</v>
      </c>
      <c r="O117" s="178">
        <v>0</v>
      </c>
      <c r="P117" s="365">
        <v>0</v>
      </c>
      <c r="Q117" s="178">
        <v>0</v>
      </c>
      <c r="R117" s="178">
        <v>0</v>
      </c>
      <c r="S117" s="178">
        <v>0</v>
      </c>
      <c r="T117" s="178">
        <v>0</v>
      </c>
      <c r="U117" s="178">
        <v>0</v>
      </c>
      <c r="V117" s="178">
        <v>0</v>
      </c>
      <c r="W117" s="178">
        <v>0</v>
      </c>
      <c r="X117" s="178">
        <v>0</v>
      </c>
      <c r="Y117" s="178">
        <v>0</v>
      </c>
      <c r="Z117" s="178">
        <v>0</v>
      </c>
      <c r="AA117" s="178">
        <v>0</v>
      </c>
      <c r="AB117" s="178">
        <v>0</v>
      </c>
      <c r="AC117" s="395">
        <v>0</v>
      </c>
      <c r="AD117" s="178">
        <v>0</v>
      </c>
      <c r="AE117" s="178">
        <v>0</v>
      </c>
      <c r="AF117" s="178">
        <v>0</v>
      </c>
      <c r="AG117" s="178">
        <v>0</v>
      </c>
      <c r="AH117" s="178">
        <v>0</v>
      </c>
      <c r="AI117" s="178">
        <v>0</v>
      </c>
      <c r="AJ117" s="178">
        <v>0</v>
      </c>
      <c r="AK117" s="178">
        <v>0</v>
      </c>
      <c r="AL117" s="178">
        <v>0</v>
      </c>
      <c r="AM117" s="178">
        <v>0</v>
      </c>
      <c r="AN117" s="178">
        <v>0</v>
      </c>
      <c r="AO117" s="393">
        <v>0</v>
      </c>
      <c r="AP117" s="13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0</v>
      </c>
      <c r="AW117" s="98">
        <v>0</v>
      </c>
      <c r="AX117" s="98">
        <v>0</v>
      </c>
      <c r="AY117" s="98">
        <v>0</v>
      </c>
      <c r="AZ117" s="98">
        <v>0</v>
      </c>
      <c r="BA117" s="98">
        <v>0</v>
      </c>
      <c r="BB117" s="13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439">
        <f t="shared" si="47"/>
        <v>0</v>
      </c>
      <c r="BO117" s="98">
        <v>0</v>
      </c>
      <c r="BP117" s="98">
        <v>0</v>
      </c>
      <c r="BQ117" s="98">
        <v>0</v>
      </c>
      <c r="BR117" s="98">
        <v>0</v>
      </c>
      <c r="BS117" s="98">
        <v>0</v>
      </c>
      <c r="BT117" s="98">
        <v>0</v>
      </c>
      <c r="BU117" s="98">
        <v>0</v>
      </c>
      <c r="BV117" s="98">
        <v>0</v>
      </c>
      <c r="BW117" s="98">
        <v>0</v>
      </c>
      <c r="BX117" s="98">
        <v>0</v>
      </c>
      <c r="BY117" s="98">
        <v>0</v>
      </c>
      <c r="BZ117" s="98">
        <v>0</v>
      </c>
      <c r="CA117" s="478">
        <f t="shared" si="28"/>
        <v>0</v>
      </c>
      <c r="CB117" s="98">
        <v>0</v>
      </c>
      <c r="CC117" s="98">
        <v>0</v>
      </c>
      <c r="CD117" s="98">
        <v>0</v>
      </c>
      <c r="CE117" s="98">
        <v>0</v>
      </c>
      <c r="CF117" s="98">
        <v>0</v>
      </c>
      <c r="CG117" s="98">
        <v>0</v>
      </c>
      <c r="CH117" s="98">
        <v>0</v>
      </c>
      <c r="CI117" s="98">
        <v>0</v>
      </c>
      <c r="CJ117" s="98">
        <v>0</v>
      </c>
      <c r="CK117" s="98">
        <v>0</v>
      </c>
      <c r="CL117" s="98">
        <v>0</v>
      </c>
      <c r="CM117" s="243">
        <v>0</v>
      </c>
      <c r="CN117" s="98">
        <v>1</v>
      </c>
      <c r="CO117" s="579">
        <f t="shared" si="32"/>
        <v>0</v>
      </c>
      <c r="CP117" s="80">
        <f t="shared" si="33"/>
        <v>0</v>
      </c>
      <c r="CQ117" s="27">
        <v>0</v>
      </c>
      <c r="CR117" s="365"/>
      <c r="CX117" s="233"/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</row>
    <row r="118" spans="1:3397" ht="20.100000000000001" customHeight="1" x14ac:dyDescent="0.25">
      <c r="A118" s="542"/>
      <c r="B118" s="172" t="s">
        <v>21</v>
      </c>
      <c r="C118" s="173" t="s">
        <v>22</v>
      </c>
      <c r="D118" s="177">
        <v>612</v>
      </c>
      <c r="E118" s="178">
        <v>429</v>
      </c>
      <c r="F118" s="178">
        <v>517</v>
      </c>
      <c r="G118" s="178">
        <v>434</v>
      </c>
      <c r="H118" s="178">
        <v>407</v>
      </c>
      <c r="I118" s="178">
        <v>458</v>
      </c>
      <c r="J118" s="178">
        <v>454</v>
      </c>
      <c r="K118" s="178">
        <v>412</v>
      </c>
      <c r="L118" s="178">
        <v>441</v>
      </c>
      <c r="M118" s="178">
        <v>429</v>
      </c>
      <c r="N118" s="178">
        <v>387</v>
      </c>
      <c r="O118" s="178">
        <v>386</v>
      </c>
      <c r="P118" s="170">
        <f>SUM(D118:O118)</f>
        <v>5366</v>
      </c>
      <c r="Q118" s="179">
        <v>476</v>
      </c>
      <c r="R118" s="179">
        <v>380</v>
      </c>
      <c r="S118" s="179">
        <v>452</v>
      </c>
      <c r="T118" s="179">
        <v>365</v>
      </c>
      <c r="U118" s="179">
        <v>339</v>
      </c>
      <c r="V118" s="179">
        <v>376</v>
      </c>
      <c r="W118" s="179">
        <v>312</v>
      </c>
      <c r="X118" s="179">
        <v>342</v>
      </c>
      <c r="Y118" s="179">
        <v>352</v>
      </c>
      <c r="Z118" s="179">
        <v>354</v>
      </c>
      <c r="AA118" s="180">
        <v>321</v>
      </c>
      <c r="AB118" s="180">
        <v>210</v>
      </c>
      <c r="AC118" s="170">
        <f>SUM(Q118:AB118)</f>
        <v>4279</v>
      </c>
      <c r="AD118" s="180">
        <v>389</v>
      </c>
      <c r="AE118" s="180">
        <v>323</v>
      </c>
      <c r="AF118" s="180">
        <v>366</v>
      </c>
      <c r="AG118" s="180">
        <v>281</v>
      </c>
      <c r="AH118" s="180">
        <v>305</v>
      </c>
      <c r="AI118" s="180">
        <v>300</v>
      </c>
      <c r="AJ118" s="180">
        <v>281</v>
      </c>
      <c r="AK118" s="180">
        <v>306</v>
      </c>
      <c r="AL118" s="180">
        <v>269</v>
      </c>
      <c r="AM118" s="180">
        <v>302</v>
      </c>
      <c r="AN118" s="180">
        <v>292</v>
      </c>
      <c r="AO118" s="434">
        <v>237</v>
      </c>
      <c r="AP118" s="138">
        <v>342</v>
      </c>
      <c r="AQ118" s="98">
        <v>244</v>
      </c>
      <c r="AR118" s="98">
        <v>318</v>
      </c>
      <c r="AS118" s="98">
        <v>249</v>
      </c>
      <c r="AT118" s="98">
        <v>296</v>
      </c>
      <c r="AU118" s="98">
        <v>275</v>
      </c>
      <c r="AV118" s="98">
        <v>323</v>
      </c>
      <c r="AW118" s="98">
        <v>328</v>
      </c>
      <c r="AX118" s="98">
        <v>246</v>
      </c>
      <c r="AY118" s="98">
        <v>293</v>
      </c>
      <c r="AZ118" s="98">
        <v>276</v>
      </c>
      <c r="BA118" s="98">
        <v>249</v>
      </c>
      <c r="BB118" s="138">
        <v>404</v>
      </c>
      <c r="BC118" s="98">
        <v>277</v>
      </c>
      <c r="BD118" s="98">
        <v>274</v>
      </c>
      <c r="BE118" s="98">
        <v>268</v>
      </c>
      <c r="BF118" s="98">
        <v>253</v>
      </c>
      <c r="BG118" s="98">
        <v>328</v>
      </c>
      <c r="BH118" s="98">
        <v>332</v>
      </c>
      <c r="BI118" s="98">
        <v>332</v>
      </c>
      <c r="BJ118" s="98">
        <v>293</v>
      </c>
      <c r="BK118" s="98">
        <v>355</v>
      </c>
      <c r="BL118" s="98">
        <v>323</v>
      </c>
      <c r="BM118" s="98">
        <v>363</v>
      </c>
      <c r="BN118" s="439">
        <f t="shared" ref="BN118:BN140" si="50">SUM(BB118:BM118)</f>
        <v>3802</v>
      </c>
      <c r="BO118" s="98">
        <v>492</v>
      </c>
      <c r="BP118" s="98">
        <v>374</v>
      </c>
      <c r="BQ118" s="98">
        <v>381</v>
      </c>
      <c r="BR118" s="98">
        <v>360</v>
      </c>
      <c r="BS118" s="98">
        <v>355</v>
      </c>
      <c r="BT118" s="98">
        <v>325</v>
      </c>
      <c r="BU118" s="98">
        <v>372</v>
      </c>
      <c r="BV118" s="98">
        <v>347</v>
      </c>
      <c r="BW118" s="98">
        <v>342</v>
      </c>
      <c r="BX118" s="98">
        <v>400</v>
      </c>
      <c r="BY118" s="98">
        <v>338</v>
      </c>
      <c r="BZ118" s="98">
        <v>376</v>
      </c>
      <c r="CA118" s="478">
        <f t="shared" si="28"/>
        <v>4462</v>
      </c>
      <c r="CB118" s="98">
        <v>514</v>
      </c>
      <c r="CC118" s="98">
        <v>355</v>
      </c>
      <c r="CD118" s="98">
        <v>441</v>
      </c>
      <c r="CE118" s="98">
        <v>432</v>
      </c>
      <c r="CF118" s="98">
        <v>381</v>
      </c>
      <c r="CG118" s="98">
        <v>412</v>
      </c>
      <c r="CH118" s="98">
        <v>373</v>
      </c>
      <c r="CI118" s="98">
        <v>433</v>
      </c>
      <c r="CJ118" s="98">
        <v>428</v>
      </c>
      <c r="CK118" s="98">
        <v>448</v>
      </c>
      <c r="CL118" s="98">
        <v>435</v>
      </c>
      <c r="CM118" s="243">
        <v>470</v>
      </c>
      <c r="CN118" s="98">
        <v>597</v>
      </c>
      <c r="CO118" s="579">
        <f t="shared" si="32"/>
        <v>492</v>
      </c>
      <c r="CP118" s="80">
        <f t="shared" si="33"/>
        <v>514</v>
      </c>
      <c r="CQ118" s="27">
        <f t="shared" ref="CQ118:CQ160" si="51">SUM($CN118:$CN118)</f>
        <v>597</v>
      </c>
      <c r="CR118" s="365">
        <f t="shared" si="48"/>
        <v>16.147859922178998</v>
      </c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</row>
    <row r="119" spans="1:3397" ht="20.100000000000001" customHeight="1" x14ac:dyDescent="0.25">
      <c r="A119" s="542"/>
      <c r="B119" s="172" t="s">
        <v>23</v>
      </c>
      <c r="C119" s="173" t="s">
        <v>24</v>
      </c>
      <c r="D119" s="177">
        <v>317</v>
      </c>
      <c r="E119" s="178">
        <v>328</v>
      </c>
      <c r="F119" s="178">
        <v>359</v>
      </c>
      <c r="G119" s="178">
        <v>399</v>
      </c>
      <c r="H119" s="178">
        <v>382</v>
      </c>
      <c r="I119" s="178">
        <v>392</v>
      </c>
      <c r="J119" s="178">
        <v>371</v>
      </c>
      <c r="K119" s="178">
        <v>369</v>
      </c>
      <c r="L119" s="178">
        <v>377</v>
      </c>
      <c r="M119" s="178">
        <v>422</v>
      </c>
      <c r="N119" s="178">
        <v>337</v>
      </c>
      <c r="O119" s="178">
        <v>451</v>
      </c>
      <c r="P119" s="170">
        <f>SUM(D119:O119)</f>
        <v>4504</v>
      </c>
      <c r="Q119" s="179">
        <v>236</v>
      </c>
      <c r="R119" s="179">
        <v>293</v>
      </c>
      <c r="S119" s="179">
        <v>334</v>
      </c>
      <c r="T119" s="179">
        <v>343</v>
      </c>
      <c r="U119" s="179">
        <v>335</v>
      </c>
      <c r="V119" s="179">
        <v>288</v>
      </c>
      <c r="W119" s="179">
        <v>300</v>
      </c>
      <c r="X119" s="179">
        <v>305</v>
      </c>
      <c r="Y119" s="179">
        <v>337</v>
      </c>
      <c r="Z119" s="179">
        <v>355</v>
      </c>
      <c r="AA119" s="180">
        <v>315</v>
      </c>
      <c r="AB119" s="180">
        <v>423</v>
      </c>
      <c r="AC119" s="170">
        <f>SUM(Q119:AB119)</f>
        <v>3864</v>
      </c>
      <c r="AD119" s="180">
        <v>243</v>
      </c>
      <c r="AE119" s="180">
        <v>265</v>
      </c>
      <c r="AF119" s="180">
        <v>270</v>
      </c>
      <c r="AG119" s="180">
        <v>312</v>
      </c>
      <c r="AH119" s="180">
        <v>339</v>
      </c>
      <c r="AI119" s="180">
        <v>382</v>
      </c>
      <c r="AJ119" s="180">
        <v>217</v>
      </c>
      <c r="AK119" s="180">
        <v>253</v>
      </c>
      <c r="AL119" s="180">
        <v>259</v>
      </c>
      <c r="AM119" s="180">
        <v>237</v>
      </c>
      <c r="AN119" s="180">
        <v>233</v>
      </c>
      <c r="AO119" s="434">
        <v>311</v>
      </c>
      <c r="AP119" s="138">
        <v>151</v>
      </c>
      <c r="AQ119" s="98">
        <v>161</v>
      </c>
      <c r="AR119" s="98">
        <v>175</v>
      </c>
      <c r="AS119" s="98">
        <v>184</v>
      </c>
      <c r="AT119" s="98">
        <v>253</v>
      </c>
      <c r="AU119" s="98">
        <v>205</v>
      </c>
      <c r="AV119" s="98">
        <v>245</v>
      </c>
      <c r="AW119" s="98">
        <v>234</v>
      </c>
      <c r="AX119" s="98">
        <v>237</v>
      </c>
      <c r="AY119" s="98">
        <v>239</v>
      </c>
      <c r="AZ119" s="98">
        <v>215</v>
      </c>
      <c r="BA119" s="98">
        <v>254</v>
      </c>
      <c r="BB119" s="138">
        <v>166</v>
      </c>
      <c r="BC119" s="98">
        <v>156</v>
      </c>
      <c r="BD119" s="98">
        <v>172</v>
      </c>
      <c r="BE119" s="98">
        <v>210</v>
      </c>
      <c r="BF119" s="98">
        <v>213</v>
      </c>
      <c r="BG119" s="98">
        <v>217</v>
      </c>
      <c r="BH119" s="98">
        <v>261</v>
      </c>
      <c r="BI119" s="98">
        <v>224</v>
      </c>
      <c r="BJ119" s="98">
        <v>228</v>
      </c>
      <c r="BK119" s="98">
        <v>271</v>
      </c>
      <c r="BL119" s="98">
        <v>230</v>
      </c>
      <c r="BM119" s="98">
        <v>318</v>
      </c>
      <c r="BN119" s="439">
        <f t="shared" si="50"/>
        <v>2666</v>
      </c>
      <c r="BO119" s="98">
        <v>172</v>
      </c>
      <c r="BP119" s="98">
        <v>186</v>
      </c>
      <c r="BQ119" s="98">
        <v>177</v>
      </c>
      <c r="BR119" s="98">
        <v>217</v>
      </c>
      <c r="BS119" s="98">
        <v>221</v>
      </c>
      <c r="BT119" s="98">
        <v>238</v>
      </c>
      <c r="BU119" s="98">
        <v>233</v>
      </c>
      <c r="BV119" s="98">
        <v>206</v>
      </c>
      <c r="BW119" s="98">
        <v>253</v>
      </c>
      <c r="BX119" s="98">
        <v>239</v>
      </c>
      <c r="BY119" s="98">
        <v>207</v>
      </c>
      <c r="BZ119" s="98">
        <v>328</v>
      </c>
      <c r="CA119" s="478">
        <f t="shared" si="28"/>
        <v>2677</v>
      </c>
      <c r="CB119" s="98">
        <v>167</v>
      </c>
      <c r="CC119" s="98">
        <v>135</v>
      </c>
      <c r="CD119" s="98">
        <v>193</v>
      </c>
      <c r="CE119" s="98">
        <v>204</v>
      </c>
      <c r="CF119" s="98">
        <v>236</v>
      </c>
      <c r="CG119" s="98">
        <v>229</v>
      </c>
      <c r="CH119" s="98">
        <v>215</v>
      </c>
      <c r="CI119" s="98">
        <v>223</v>
      </c>
      <c r="CJ119" s="98">
        <v>247</v>
      </c>
      <c r="CK119" s="98">
        <v>290</v>
      </c>
      <c r="CL119" s="98">
        <v>233</v>
      </c>
      <c r="CM119" s="243">
        <v>398</v>
      </c>
      <c r="CN119" s="98">
        <v>186</v>
      </c>
      <c r="CO119" s="579">
        <f t="shared" ref="CO119:CO150" si="52">SUM($BO119:$BO119)</f>
        <v>172</v>
      </c>
      <c r="CP119" s="80">
        <f t="shared" ref="CP119:CP150" si="53">SUM($CB119:$CB119)</f>
        <v>167</v>
      </c>
      <c r="CQ119" s="27">
        <f t="shared" si="51"/>
        <v>186</v>
      </c>
      <c r="CR119" s="365">
        <f t="shared" si="48"/>
        <v>11.377245508982025</v>
      </c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</row>
    <row r="120" spans="1:3397" ht="20.100000000000001" customHeight="1" x14ac:dyDescent="0.25">
      <c r="A120" s="542"/>
      <c r="B120" s="172" t="s">
        <v>25</v>
      </c>
      <c r="C120" s="173" t="s">
        <v>63</v>
      </c>
      <c r="D120" s="177">
        <v>316</v>
      </c>
      <c r="E120" s="178">
        <v>326</v>
      </c>
      <c r="F120" s="178">
        <v>358</v>
      </c>
      <c r="G120" s="178">
        <v>398</v>
      </c>
      <c r="H120" s="178">
        <v>373</v>
      </c>
      <c r="I120" s="178">
        <v>389</v>
      </c>
      <c r="J120" s="178">
        <v>370</v>
      </c>
      <c r="K120" s="178">
        <v>368</v>
      </c>
      <c r="L120" s="178">
        <v>375</v>
      </c>
      <c r="M120" s="178">
        <v>419</v>
      </c>
      <c r="N120" s="178">
        <v>335</v>
      </c>
      <c r="O120" s="178">
        <v>445</v>
      </c>
      <c r="P120" s="170">
        <f>SUM(D120:O120)</f>
        <v>4472</v>
      </c>
      <c r="Q120" s="179">
        <v>235</v>
      </c>
      <c r="R120" s="179">
        <v>292</v>
      </c>
      <c r="S120" s="179">
        <v>332</v>
      </c>
      <c r="T120" s="179">
        <v>339</v>
      </c>
      <c r="U120" s="179">
        <v>335</v>
      </c>
      <c r="V120" s="179">
        <v>286</v>
      </c>
      <c r="W120" s="179">
        <v>298</v>
      </c>
      <c r="X120" s="179">
        <v>302</v>
      </c>
      <c r="Y120" s="179">
        <v>331</v>
      </c>
      <c r="Z120" s="179">
        <v>350</v>
      </c>
      <c r="AA120" s="180">
        <v>309</v>
      </c>
      <c r="AB120" s="180">
        <v>413</v>
      </c>
      <c r="AC120" s="170">
        <f>SUM(Q120:AB120)</f>
        <v>3822</v>
      </c>
      <c r="AD120" s="180">
        <v>235</v>
      </c>
      <c r="AE120" s="180">
        <v>263</v>
      </c>
      <c r="AF120" s="180">
        <v>264</v>
      </c>
      <c r="AG120" s="180">
        <v>306</v>
      </c>
      <c r="AH120" s="180">
        <v>333</v>
      </c>
      <c r="AI120" s="180">
        <v>381</v>
      </c>
      <c r="AJ120" s="180">
        <v>215</v>
      </c>
      <c r="AK120" s="180">
        <v>251</v>
      </c>
      <c r="AL120" s="180">
        <v>257</v>
      </c>
      <c r="AM120" s="180">
        <v>235</v>
      </c>
      <c r="AN120" s="180">
        <v>232</v>
      </c>
      <c r="AO120" s="434">
        <v>305</v>
      </c>
      <c r="AP120" s="138">
        <v>151</v>
      </c>
      <c r="AQ120" s="98">
        <v>159</v>
      </c>
      <c r="AR120" s="98">
        <v>174</v>
      </c>
      <c r="AS120" s="98">
        <v>182</v>
      </c>
      <c r="AT120" s="98">
        <v>253</v>
      </c>
      <c r="AU120" s="98">
        <v>204</v>
      </c>
      <c r="AV120" s="98">
        <v>241</v>
      </c>
      <c r="AW120" s="98">
        <v>234</v>
      </c>
      <c r="AX120" s="98">
        <v>237</v>
      </c>
      <c r="AY120" s="98">
        <v>239</v>
      </c>
      <c r="AZ120" s="98">
        <v>213</v>
      </c>
      <c r="BA120" s="98">
        <v>253</v>
      </c>
      <c r="BB120" s="138">
        <v>165</v>
      </c>
      <c r="BC120" s="98">
        <v>154</v>
      </c>
      <c r="BD120" s="98">
        <v>172</v>
      </c>
      <c r="BE120" s="98">
        <v>209</v>
      </c>
      <c r="BF120" s="98">
        <v>210</v>
      </c>
      <c r="BG120" s="98">
        <v>212</v>
      </c>
      <c r="BH120" s="98">
        <v>256</v>
      </c>
      <c r="BI120" s="98">
        <v>220</v>
      </c>
      <c r="BJ120" s="98">
        <v>227</v>
      </c>
      <c r="BK120" s="98">
        <v>271</v>
      </c>
      <c r="BL120" s="98">
        <v>226</v>
      </c>
      <c r="BM120" s="98">
        <v>311</v>
      </c>
      <c r="BN120" s="439">
        <f t="shared" si="50"/>
        <v>2633</v>
      </c>
      <c r="BO120" s="98">
        <v>171</v>
      </c>
      <c r="BP120" s="98">
        <v>185</v>
      </c>
      <c r="BQ120" s="98">
        <v>176</v>
      </c>
      <c r="BR120" s="98">
        <v>212</v>
      </c>
      <c r="BS120" s="98">
        <v>220</v>
      </c>
      <c r="BT120" s="98">
        <v>238</v>
      </c>
      <c r="BU120" s="98">
        <v>232</v>
      </c>
      <c r="BV120" s="98">
        <v>206</v>
      </c>
      <c r="BW120" s="98">
        <v>249</v>
      </c>
      <c r="BX120" s="98">
        <v>250</v>
      </c>
      <c r="BY120" s="98">
        <v>206</v>
      </c>
      <c r="BZ120" s="98">
        <v>322</v>
      </c>
      <c r="CA120" s="478">
        <f t="shared" si="28"/>
        <v>2667</v>
      </c>
      <c r="CB120" s="98">
        <v>164</v>
      </c>
      <c r="CC120" s="98">
        <v>135</v>
      </c>
      <c r="CD120" s="98">
        <v>190</v>
      </c>
      <c r="CE120" s="98">
        <v>204</v>
      </c>
      <c r="CF120" s="98">
        <v>235</v>
      </c>
      <c r="CG120" s="98">
        <v>226</v>
      </c>
      <c r="CH120" s="98">
        <v>213</v>
      </c>
      <c r="CI120" s="98">
        <v>222</v>
      </c>
      <c r="CJ120" s="98">
        <v>245</v>
      </c>
      <c r="CK120" s="98">
        <v>288</v>
      </c>
      <c r="CL120" s="98">
        <v>230</v>
      </c>
      <c r="CM120" s="243">
        <v>392</v>
      </c>
      <c r="CN120" s="98">
        <v>186</v>
      </c>
      <c r="CO120" s="579">
        <f t="shared" si="52"/>
        <v>171</v>
      </c>
      <c r="CP120" s="80">
        <f t="shared" si="53"/>
        <v>164</v>
      </c>
      <c r="CQ120" s="27">
        <f t="shared" si="51"/>
        <v>186</v>
      </c>
      <c r="CR120" s="365">
        <f t="shared" si="48"/>
        <v>13.414634146341452</v>
      </c>
      <c r="CX120" s="233"/>
      <c r="CY120" s="233"/>
      <c r="CZ120" s="233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</row>
    <row r="121" spans="1:3397" ht="20.100000000000001" customHeight="1" x14ac:dyDescent="0.25">
      <c r="A121" s="542"/>
      <c r="B121" s="172" t="s">
        <v>42</v>
      </c>
      <c r="C121" s="173" t="s">
        <v>27</v>
      </c>
      <c r="D121" s="177">
        <v>0</v>
      </c>
      <c r="E121" s="178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170">
        <f>SUM(D121:O121)</f>
        <v>0</v>
      </c>
      <c r="Q121" s="179">
        <v>0</v>
      </c>
      <c r="R121" s="179">
        <v>0</v>
      </c>
      <c r="S121" s="179">
        <v>0</v>
      </c>
      <c r="T121" s="179">
        <v>0</v>
      </c>
      <c r="U121" s="179">
        <v>3</v>
      </c>
      <c r="V121" s="179">
        <v>2</v>
      </c>
      <c r="W121" s="179">
        <v>2</v>
      </c>
      <c r="X121" s="179">
        <v>3</v>
      </c>
      <c r="Y121" s="179">
        <v>6</v>
      </c>
      <c r="Z121" s="179">
        <v>5</v>
      </c>
      <c r="AA121" s="180">
        <v>6</v>
      </c>
      <c r="AB121" s="180">
        <v>10</v>
      </c>
      <c r="AC121" s="170">
        <f>SUM(Q121:AB121)</f>
        <v>37</v>
      </c>
      <c r="AD121" s="180">
        <v>8</v>
      </c>
      <c r="AE121" s="180">
        <v>2</v>
      </c>
      <c r="AF121" s="180">
        <v>6</v>
      </c>
      <c r="AG121" s="180">
        <v>6</v>
      </c>
      <c r="AH121" s="180">
        <v>6</v>
      </c>
      <c r="AI121" s="180">
        <v>1</v>
      </c>
      <c r="AJ121" s="180">
        <v>2</v>
      </c>
      <c r="AK121" s="180">
        <v>2</v>
      </c>
      <c r="AL121" s="180">
        <v>2</v>
      </c>
      <c r="AM121" s="180">
        <v>2</v>
      </c>
      <c r="AN121" s="180">
        <v>1</v>
      </c>
      <c r="AO121" s="434">
        <v>6</v>
      </c>
      <c r="AP121" s="138">
        <v>0</v>
      </c>
      <c r="AQ121" s="98">
        <v>2</v>
      </c>
      <c r="AR121" s="98">
        <v>1</v>
      </c>
      <c r="AS121" s="98">
        <v>2</v>
      </c>
      <c r="AT121" s="98">
        <v>0</v>
      </c>
      <c r="AU121" s="98">
        <v>1</v>
      </c>
      <c r="AV121" s="98">
        <v>4</v>
      </c>
      <c r="AW121" s="98">
        <v>0</v>
      </c>
      <c r="AX121" s="98">
        <v>0</v>
      </c>
      <c r="AY121" s="98">
        <v>0</v>
      </c>
      <c r="AZ121" s="98">
        <v>2</v>
      </c>
      <c r="BA121" s="98">
        <v>1</v>
      </c>
      <c r="BB121" s="138">
        <v>1</v>
      </c>
      <c r="BC121" s="98">
        <v>2</v>
      </c>
      <c r="BD121" s="98">
        <v>0</v>
      </c>
      <c r="BE121" s="98">
        <v>1</v>
      </c>
      <c r="BF121" s="98">
        <v>3</v>
      </c>
      <c r="BG121" s="98">
        <v>5</v>
      </c>
      <c r="BH121" s="98">
        <v>5</v>
      </c>
      <c r="BI121" s="98">
        <v>4</v>
      </c>
      <c r="BJ121" s="98">
        <v>1</v>
      </c>
      <c r="BK121" s="98">
        <v>0</v>
      </c>
      <c r="BL121" s="98">
        <v>4</v>
      </c>
      <c r="BM121" s="98">
        <v>7</v>
      </c>
      <c r="BN121" s="439">
        <f t="shared" si="50"/>
        <v>33</v>
      </c>
      <c r="BO121" s="98">
        <v>1</v>
      </c>
      <c r="BP121" s="98">
        <v>1</v>
      </c>
      <c r="BQ121" s="98">
        <v>1</v>
      </c>
      <c r="BR121" s="98">
        <v>5</v>
      </c>
      <c r="BS121" s="98">
        <v>1</v>
      </c>
      <c r="BT121" s="98">
        <v>0</v>
      </c>
      <c r="BU121" s="98">
        <v>1</v>
      </c>
      <c r="BV121" s="98">
        <v>0</v>
      </c>
      <c r="BW121" s="98">
        <v>4</v>
      </c>
      <c r="BX121" s="98">
        <v>0</v>
      </c>
      <c r="BY121" s="98">
        <v>1</v>
      </c>
      <c r="BZ121" s="98">
        <v>6</v>
      </c>
      <c r="CA121" s="478">
        <f t="shared" si="28"/>
        <v>21</v>
      </c>
      <c r="CB121" s="98">
        <v>3</v>
      </c>
      <c r="CC121" s="98">
        <v>0</v>
      </c>
      <c r="CD121" s="98">
        <v>3</v>
      </c>
      <c r="CE121" s="98">
        <v>0</v>
      </c>
      <c r="CF121" s="98">
        <v>1</v>
      </c>
      <c r="CG121" s="98">
        <v>3</v>
      </c>
      <c r="CH121" s="98">
        <v>2</v>
      </c>
      <c r="CI121" s="98">
        <v>1</v>
      </c>
      <c r="CJ121" s="98">
        <v>2</v>
      </c>
      <c r="CK121" s="98">
        <v>2</v>
      </c>
      <c r="CL121" s="98">
        <v>3</v>
      </c>
      <c r="CM121" s="243">
        <v>6</v>
      </c>
      <c r="CN121" s="98">
        <v>0</v>
      </c>
      <c r="CO121" s="579">
        <f t="shared" si="52"/>
        <v>1</v>
      </c>
      <c r="CP121" s="80">
        <f t="shared" si="53"/>
        <v>3</v>
      </c>
      <c r="CQ121" s="27">
        <f t="shared" si="51"/>
        <v>0</v>
      </c>
      <c r="CR121" s="365">
        <f t="shared" si="48"/>
        <v>-100</v>
      </c>
      <c r="CX121" s="233"/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</row>
    <row r="122" spans="1:3397" ht="20.100000000000001" customHeight="1" x14ac:dyDescent="0.25">
      <c r="A122" s="542"/>
      <c r="B122" s="110" t="s">
        <v>149</v>
      </c>
      <c r="C122" s="130" t="s">
        <v>156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439">
        <f t="shared" si="50"/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0</v>
      </c>
      <c r="BX122" s="98">
        <v>0</v>
      </c>
      <c r="BY122" s="98">
        <v>0</v>
      </c>
      <c r="BZ122" s="98">
        <v>15</v>
      </c>
      <c r="CA122" s="478">
        <f t="shared" si="28"/>
        <v>15</v>
      </c>
      <c r="CB122" s="98">
        <v>3</v>
      </c>
      <c r="CC122" s="98">
        <v>3</v>
      </c>
      <c r="CD122" s="98">
        <v>4</v>
      </c>
      <c r="CE122" s="98">
        <v>4</v>
      </c>
      <c r="CF122" s="98">
        <v>1</v>
      </c>
      <c r="CG122" s="98">
        <v>3</v>
      </c>
      <c r="CH122" s="98">
        <v>5</v>
      </c>
      <c r="CI122" s="98">
        <v>5</v>
      </c>
      <c r="CJ122" s="98">
        <v>1</v>
      </c>
      <c r="CK122" s="98">
        <v>2</v>
      </c>
      <c r="CL122" s="98">
        <v>3</v>
      </c>
      <c r="CM122" s="243">
        <v>6</v>
      </c>
      <c r="CN122" s="98">
        <v>1</v>
      </c>
      <c r="CO122" s="579">
        <f t="shared" si="52"/>
        <v>0</v>
      </c>
      <c r="CP122" s="80">
        <f t="shared" si="53"/>
        <v>3</v>
      </c>
      <c r="CQ122" s="27">
        <f t="shared" si="51"/>
        <v>1</v>
      </c>
      <c r="CR122" s="365">
        <f t="shared" si="48"/>
        <v>-66.666666666666671</v>
      </c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</row>
    <row r="123" spans="1:3397" ht="20.100000000000001" customHeight="1" x14ac:dyDescent="0.25">
      <c r="A123" s="542"/>
      <c r="B123" s="110" t="s">
        <v>188</v>
      </c>
      <c r="C123" s="130" t="s">
        <v>189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50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0</v>
      </c>
      <c r="BX123" s="98">
        <v>0</v>
      </c>
      <c r="BY123" s="98">
        <v>0</v>
      </c>
      <c r="BZ123" s="98">
        <v>0</v>
      </c>
      <c r="CA123" s="478">
        <f t="shared" si="28"/>
        <v>0</v>
      </c>
      <c r="CB123" s="98">
        <v>0</v>
      </c>
      <c r="CC123" s="98">
        <v>0</v>
      </c>
      <c r="CD123" s="98">
        <v>0</v>
      </c>
      <c r="CE123" s="98">
        <v>0</v>
      </c>
      <c r="CF123" s="98">
        <v>0</v>
      </c>
      <c r="CG123" s="98">
        <v>0</v>
      </c>
      <c r="CH123" s="98">
        <v>2</v>
      </c>
      <c r="CI123" s="98">
        <v>0</v>
      </c>
      <c r="CJ123" s="98">
        <v>1</v>
      </c>
      <c r="CK123" s="98">
        <v>1</v>
      </c>
      <c r="CL123" s="98">
        <v>0</v>
      </c>
      <c r="CM123" s="243">
        <v>1</v>
      </c>
      <c r="CN123" s="98">
        <v>0</v>
      </c>
      <c r="CO123" s="579">
        <f t="shared" si="52"/>
        <v>0</v>
      </c>
      <c r="CP123" s="80">
        <f t="shared" si="53"/>
        <v>0</v>
      </c>
      <c r="CQ123" s="27">
        <f t="shared" si="51"/>
        <v>0</v>
      </c>
      <c r="CR123" s="365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</row>
    <row r="124" spans="1:3397" ht="20.100000000000001" customHeight="1" x14ac:dyDescent="0.25">
      <c r="A124" s="542"/>
      <c r="B124" s="110" t="s">
        <v>86</v>
      </c>
      <c r="C124" s="130" t="s">
        <v>87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>
        <v>0</v>
      </c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21</v>
      </c>
      <c r="AX124" s="98">
        <v>20</v>
      </c>
      <c r="AY124" s="98">
        <v>23</v>
      </c>
      <c r="AZ124" s="98">
        <v>20</v>
      </c>
      <c r="BA124" s="98">
        <v>21</v>
      </c>
      <c r="BB124" s="138">
        <v>21</v>
      </c>
      <c r="BC124" s="98">
        <v>18</v>
      </c>
      <c r="BD124" s="98">
        <v>22</v>
      </c>
      <c r="BE124" s="98">
        <v>22</v>
      </c>
      <c r="BF124" s="98">
        <v>22</v>
      </c>
      <c r="BG124" s="98">
        <v>19</v>
      </c>
      <c r="BH124" s="98">
        <v>23</v>
      </c>
      <c r="BI124" s="98">
        <v>21</v>
      </c>
      <c r="BJ124" s="98">
        <v>24</v>
      </c>
      <c r="BK124" s="98">
        <v>21</v>
      </c>
      <c r="BL124" s="98">
        <v>20</v>
      </c>
      <c r="BM124" s="98">
        <v>19</v>
      </c>
      <c r="BN124" s="439">
        <f t="shared" si="50"/>
        <v>252</v>
      </c>
      <c r="BO124" s="98">
        <v>22</v>
      </c>
      <c r="BP124" s="98">
        <v>19</v>
      </c>
      <c r="BQ124" s="98">
        <v>20</v>
      </c>
      <c r="BR124" s="98">
        <v>19</v>
      </c>
      <c r="BS124" s="98">
        <v>13</v>
      </c>
      <c r="BT124" s="98">
        <v>8</v>
      </c>
      <c r="BU124" s="98">
        <v>16</v>
      </c>
      <c r="BV124" s="98">
        <v>13</v>
      </c>
      <c r="BW124" s="98">
        <v>12</v>
      </c>
      <c r="BX124" s="98">
        <v>12</v>
      </c>
      <c r="BY124" s="98">
        <v>8</v>
      </c>
      <c r="BZ124" s="98">
        <v>8</v>
      </c>
      <c r="CA124" s="478">
        <f t="shared" si="28"/>
        <v>170</v>
      </c>
      <c r="CB124" s="98">
        <v>10</v>
      </c>
      <c r="CC124" s="98">
        <v>9</v>
      </c>
      <c r="CD124" s="98">
        <v>11</v>
      </c>
      <c r="CE124" s="98">
        <v>9</v>
      </c>
      <c r="CF124" s="98">
        <v>4</v>
      </c>
      <c r="CG124" s="98">
        <v>11</v>
      </c>
      <c r="CH124" s="98">
        <v>10</v>
      </c>
      <c r="CI124" s="98">
        <v>8</v>
      </c>
      <c r="CJ124" s="98">
        <v>16</v>
      </c>
      <c r="CK124" s="98">
        <v>16</v>
      </c>
      <c r="CL124" s="98">
        <v>9</v>
      </c>
      <c r="CM124" s="243">
        <v>4</v>
      </c>
      <c r="CN124" s="98">
        <v>3</v>
      </c>
      <c r="CO124" s="579">
        <f t="shared" si="52"/>
        <v>22</v>
      </c>
      <c r="CP124" s="80">
        <f t="shared" si="53"/>
        <v>10</v>
      </c>
      <c r="CQ124" s="27">
        <f t="shared" si="51"/>
        <v>3</v>
      </c>
      <c r="CR124" s="365">
        <f t="shared" si="48"/>
        <v>-70</v>
      </c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</row>
    <row r="125" spans="1:3397" ht="20.100000000000001" customHeight="1" thickBot="1" x14ac:dyDescent="0.3">
      <c r="A125" s="542"/>
      <c r="B125" s="110" t="s">
        <v>152</v>
      </c>
      <c r="C125" s="130" t="s">
        <v>157</v>
      </c>
      <c r="D125" s="182">
        <v>0</v>
      </c>
      <c r="E125" s="183">
        <v>0</v>
      </c>
      <c r="F125" s="183">
        <v>0</v>
      </c>
      <c r="G125" s="183">
        <v>0</v>
      </c>
      <c r="H125" s="183">
        <v>0</v>
      </c>
      <c r="I125" s="183">
        <v>0</v>
      </c>
      <c r="J125" s="183">
        <v>0</v>
      </c>
      <c r="K125" s="183">
        <v>0</v>
      </c>
      <c r="L125" s="183">
        <v>0</v>
      </c>
      <c r="M125" s="183">
        <v>0</v>
      </c>
      <c r="N125" s="183">
        <v>0</v>
      </c>
      <c r="O125" s="183">
        <v>0</v>
      </c>
      <c r="P125" s="366">
        <v>0</v>
      </c>
      <c r="Q125" s="183">
        <v>0</v>
      </c>
      <c r="R125" s="183">
        <v>0</v>
      </c>
      <c r="S125" s="183">
        <v>0</v>
      </c>
      <c r="T125" s="183">
        <v>0</v>
      </c>
      <c r="U125" s="183">
        <v>0</v>
      </c>
      <c r="V125" s="183">
        <v>0</v>
      </c>
      <c r="W125" s="183">
        <v>0</v>
      </c>
      <c r="X125" s="183">
        <v>0</v>
      </c>
      <c r="Y125" s="183">
        <v>0</v>
      </c>
      <c r="Z125" s="183">
        <v>0</v>
      </c>
      <c r="AA125" s="183">
        <v>0</v>
      </c>
      <c r="AB125" s="183">
        <v>0</v>
      </c>
      <c r="AC125" s="396">
        <v>0</v>
      </c>
      <c r="AD125" s="183">
        <v>0</v>
      </c>
      <c r="AE125" s="183">
        <v>0</v>
      </c>
      <c r="AF125" s="183">
        <v>0</v>
      </c>
      <c r="AG125" s="183">
        <v>0</v>
      </c>
      <c r="AH125" s="183">
        <v>0</v>
      </c>
      <c r="AI125" s="183">
        <v>0</v>
      </c>
      <c r="AJ125" s="183">
        <v>0</v>
      </c>
      <c r="AK125" s="183">
        <v>0</v>
      </c>
      <c r="AL125" s="183">
        <v>0</v>
      </c>
      <c r="AM125" s="183">
        <v>0</v>
      </c>
      <c r="AN125" s="183">
        <v>0</v>
      </c>
      <c r="AO125" s="394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245">
        <v>0</v>
      </c>
      <c r="BC125" s="246">
        <v>0</v>
      </c>
      <c r="BD125" s="246">
        <v>0</v>
      </c>
      <c r="BE125" s="246">
        <v>0</v>
      </c>
      <c r="BF125" s="246">
        <v>0</v>
      </c>
      <c r="BG125" s="246">
        <v>0</v>
      </c>
      <c r="BH125" s="246">
        <v>0</v>
      </c>
      <c r="BI125" s="246">
        <v>0</v>
      </c>
      <c r="BJ125" s="246">
        <v>0</v>
      </c>
      <c r="BK125" s="246">
        <v>0</v>
      </c>
      <c r="BL125" s="246">
        <v>0</v>
      </c>
      <c r="BM125" s="246">
        <v>0</v>
      </c>
      <c r="BN125" s="439">
        <f t="shared" si="50"/>
        <v>0</v>
      </c>
      <c r="BO125" s="246">
        <v>0</v>
      </c>
      <c r="BP125" s="246">
        <v>0</v>
      </c>
      <c r="BQ125" s="246">
        <v>0</v>
      </c>
      <c r="BR125" s="246">
        <v>0</v>
      </c>
      <c r="BS125" s="246">
        <v>0</v>
      </c>
      <c r="BT125" s="246">
        <v>0</v>
      </c>
      <c r="BU125" s="246">
        <v>0</v>
      </c>
      <c r="BV125" s="246">
        <v>0</v>
      </c>
      <c r="BW125" s="246">
        <v>0</v>
      </c>
      <c r="BX125" s="246">
        <v>0</v>
      </c>
      <c r="BY125" s="246">
        <v>0</v>
      </c>
      <c r="BZ125" s="98">
        <v>8</v>
      </c>
      <c r="CA125" s="478">
        <f t="shared" si="28"/>
        <v>8</v>
      </c>
      <c r="CB125" s="98">
        <v>14</v>
      </c>
      <c r="CC125" s="98">
        <v>12</v>
      </c>
      <c r="CD125" s="98">
        <v>15</v>
      </c>
      <c r="CE125" s="98">
        <v>121</v>
      </c>
      <c r="CF125" s="98">
        <v>16</v>
      </c>
      <c r="CG125" s="98">
        <v>22</v>
      </c>
      <c r="CH125" s="98">
        <v>29</v>
      </c>
      <c r="CI125" s="98">
        <v>30</v>
      </c>
      <c r="CJ125" s="98">
        <v>34</v>
      </c>
      <c r="CK125" s="246">
        <v>40</v>
      </c>
      <c r="CL125" s="98">
        <v>35</v>
      </c>
      <c r="CM125" s="243">
        <v>37</v>
      </c>
      <c r="CN125" s="98">
        <v>36</v>
      </c>
      <c r="CO125" s="579">
        <f t="shared" si="52"/>
        <v>0</v>
      </c>
      <c r="CP125" s="80">
        <f t="shared" si="53"/>
        <v>14</v>
      </c>
      <c r="CQ125" s="27">
        <f t="shared" si="51"/>
        <v>36</v>
      </c>
      <c r="CR125" s="365">
        <f t="shared" si="48"/>
        <v>157.14285714285717</v>
      </c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</row>
    <row r="126" spans="1:3397" s="38" customFormat="1" ht="20.100000000000001" customHeight="1" thickBot="1" x14ac:dyDescent="0.35">
      <c r="A126" s="542"/>
      <c r="B126" s="343" t="s">
        <v>72</v>
      </c>
      <c r="C126" s="341"/>
      <c r="D126" s="185">
        <f t="shared" ref="D126:AI126" si="54">SUM(D127:D156)</f>
        <v>1278</v>
      </c>
      <c r="E126" s="169">
        <f t="shared" si="54"/>
        <v>1159</v>
      </c>
      <c r="F126" s="169">
        <f t="shared" si="54"/>
        <v>1363</v>
      </c>
      <c r="G126" s="169">
        <f t="shared" si="54"/>
        <v>1303</v>
      </c>
      <c r="H126" s="169">
        <f t="shared" si="54"/>
        <v>1437</v>
      </c>
      <c r="I126" s="169">
        <f t="shared" si="54"/>
        <v>1427</v>
      </c>
      <c r="J126" s="169">
        <f t="shared" si="54"/>
        <v>1443</v>
      </c>
      <c r="K126" s="169">
        <f t="shared" si="54"/>
        <v>1253</v>
      </c>
      <c r="L126" s="169">
        <f t="shared" si="54"/>
        <v>1317</v>
      </c>
      <c r="M126" s="169">
        <f t="shared" si="54"/>
        <v>1293</v>
      </c>
      <c r="N126" s="169">
        <f t="shared" si="54"/>
        <v>1341</v>
      </c>
      <c r="O126" s="421">
        <f t="shared" si="54"/>
        <v>1452</v>
      </c>
      <c r="P126" s="169">
        <f t="shared" si="54"/>
        <v>16066</v>
      </c>
      <c r="Q126" s="185">
        <f t="shared" si="54"/>
        <v>1123</v>
      </c>
      <c r="R126" s="169">
        <f t="shared" si="54"/>
        <v>1114</v>
      </c>
      <c r="S126" s="169">
        <f t="shared" si="54"/>
        <v>1377</v>
      </c>
      <c r="T126" s="169">
        <f t="shared" si="54"/>
        <v>1365</v>
      </c>
      <c r="U126" s="169">
        <f t="shared" si="54"/>
        <v>1391</v>
      </c>
      <c r="V126" s="169">
        <f t="shared" si="54"/>
        <v>1516</v>
      </c>
      <c r="W126" s="169">
        <f t="shared" si="54"/>
        <v>1344</v>
      </c>
      <c r="X126" s="169">
        <f t="shared" si="54"/>
        <v>1286</v>
      </c>
      <c r="Y126" s="169">
        <f t="shared" si="54"/>
        <v>1294</v>
      </c>
      <c r="Z126" s="169">
        <f t="shared" si="54"/>
        <v>1301</v>
      </c>
      <c r="AA126" s="169">
        <f t="shared" si="54"/>
        <v>1209</v>
      </c>
      <c r="AB126" s="421">
        <f t="shared" si="54"/>
        <v>1570</v>
      </c>
      <c r="AC126" s="169">
        <f t="shared" si="54"/>
        <v>15890</v>
      </c>
      <c r="AD126" s="185">
        <f t="shared" si="54"/>
        <v>1201</v>
      </c>
      <c r="AE126" s="169">
        <f t="shared" si="54"/>
        <v>1159</v>
      </c>
      <c r="AF126" s="169">
        <f t="shared" si="54"/>
        <v>1296</v>
      </c>
      <c r="AG126" s="169">
        <f t="shared" si="54"/>
        <v>1199</v>
      </c>
      <c r="AH126" s="169">
        <f t="shared" si="54"/>
        <v>1384</v>
      </c>
      <c r="AI126" s="169">
        <f t="shared" si="54"/>
        <v>1273</v>
      </c>
      <c r="AJ126" s="169">
        <f t="shared" ref="AJ126:BM126" si="55">SUM(AJ127:AJ156)</f>
        <v>1309</v>
      </c>
      <c r="AK126" s="169">
        <f t="shared" si="55"/>
        <v>1523</v>
      </c>
      <c r="AL126" s="169">
        <f t="shared" si="55"/>
        <v>1448</v>
      </c>
      <c r="AM126" s="169">
        <f t="shared" si="55"/>
        <v>1308</v>
      </c>
      <c r="AN126" s="169">
        <f t="shared" si="55"/>
        <v>1408</v>
      </c>
      <c r="AO126" s="421">
        <f t="shared" si="55"/>
        <v>1496</v>
      </c>
      <c r="AP126" s="169">
        <f t="shared" si="55"/>
        <v>1302</v>
      </c>
      <c r="AQ126" s="169">
        <f t="shared" si="55"/>
        <v>1244</v>
      </c>
      <c r="AR126" s="169">
        <f t="shared" si="55"/>
        <v>1562</v>
      </c>
      <c r="AS126" s="169">
        <f t="shared" si="55"/>
        <v>1473</v>
      </c>
      <c r="AT126" s="169">
        <f t="shared" si="55"/>
        <v>1774</v>
      </c>
      <c r="AU126" s="169">
        <f t="shared" si="55"/>
        <v>1379</v>
      </c>
      <c r="AV126" s="169">
        <f t="shared" si="55"/>
        <v>1455</v>
      </c>
      <c r="AW126" s="169">
        <f t="shared" si="55"/>
        <v>1463</v>
      </c>
      <c r="AX126" s="169">
        <f t="shared" si="55"/>
        <v>1389</v>
      </c>
      <c r="AY126" s="169">
        <f t="shared" si="55"/>
        <v>1506</v>
      </c>
      <c r="AZ126" s="169">
        <f t="shared" si="55"/>
        <v>1319</v>
      </c>
      <c r="BA126" s="169">
        <f t="shared" si="55"/>
        <v>1312</v>
      </c>
      <c r="BB126" s="185">
        <f t="shared" si="55"/>
        <v>1404</v>
      </c>
      <c r="BC126" s="169">
        <f t="shared" si="55"/>
        <v>1231</v>
      </c>
      <c r="BD126" s="169">
        <f t="shared" si="55"/>
        <v>1360</v>
      </c>
      <c r="BE126" s="169">
        <f t="shared" si="55"/>
        <v>1453</v>
      </c>
      <c r="BF126" s="169">
        <f t="shared" si="55"/>
        <v>1409</v>
      </c>
      <c r="BG126" s="169">
        <f t="shared" si="55"/>
        <v>1333</v>
      </c>
      <c r="BH126" s="169">
        <f t="shared" si="55"/>
        <v>1468</v>
      </c>
      <c r="BI126" s="169">
        <f t="shared" si="55"/>
        <v>1513</v>
      </c>
      <c r="BJ126" s="169">
        <f t="shared" si="55"/>
        <v>1469</v>
      </c>
      <c r="BK126" s="169">
        <f t="shared" si="55"/>
        <v>1605</v>
      </c>
      <c r="BL126" s="169">
        <f t="shared" si="55"/>
        <v>1480</v>
      </c>
      <c r="BM126" s="169">
        <f t="shared" si="55"/>
        <v>1459</v>
      </c>
      <c r="BN126" s="171">
        <f t="shared" si="50"/>
        <v>17184</v>
      </c>
      <c r="BO126" s="169">
        <f t="shared" ref="BO126:CL126" si="56">SUM(BO127:BO156)</f>
        <v>1441</v>
      </c>
      <c r="BP126" s="169">
        <f t="shared" si="56"/>
        <v>1370</v>
      </c>
      <c r="BQ126" s="169">
        <f t="shared" si="56"/>
        <v>1413</v>
      </c>
      <c r="BR126" s="169">
        <f t="shared" si="56"/>
        <v>1496</v>
      </c>
      <c r="BS126" s="169">
        <f t="shared" si="56"/>
        <v>1559</v>
      </c>
      <c r="BT126" s="169">
        <f t="shared" si="56"/>
        <v>1442</v>
      </c>
      <c r="BU126" s="169">
        <f t="shared" si="56"/>
        <v>1569</v>
      </c>
      <c r="BV126" s="169">
        <f t="shared" si="56"/>
        <v>1631</v>
      </c>
      <c r="BW126" s="169">
        <f t="shared" si="56"/>
        <v>1660</v>
      </c>
      <c r="BX126" s="169">
        <f t="shared" si="56"/>
        <v>1710</v>
      </c>
      <c r="BY126" s="169">
        <f t="shared" si="56"/>
        <v>1399</v>
      </c>
      <c r="BZ126" s="169">
        <f t="shared" si="56"/>
        <v>1975</v>
      </c>
      <c r="CA126" s="171">
        <f t="shared" si="28"/>
        <v>18665</v>
      </c>
      <c r="CB126" s="169">
        <f t="shared" si="56"/>
        <v>1741</v>
      </c>
      <c r="CC126" s="169">
        <f t="shared" si="56"/>
        <v>1527</v>
      </c>
      <c r="CD126" s="169">
        <f t="shared" si="56"/>
        <v>1817</v>
      </c>
      <c r="CE126" s="169">
        <f t="shared" si="56"/>
        <v>1883</v>
      </c>
      <c r="CF126" s="169">
        <f t="shared" si="56"/>
        <v>1685</v>
      </c>
      <c r="CG126" s="169">
        <f t="shared" ref="CG126:CH126" si="57">SUM(CG127:CG156)</f>
        <v>1864</v>
      </c>
      <c r="CH126" s="169">
        <f t="shared" si="57"/>
        <v>2134</v>
      </c>
      <c r="CI126" s="169">
        <f t="shared" si="56"/>
        <v>2080</v>
      </c>
      <c r="CJ126" s="169">
        <f t="shared" si="56"/>
        <v>2144</v>
      </c>
      <c r="CK126" s="169">
        <f t="shared" si="56"/>
        <v>2271</v>
      </c>
      <c r="CL126" s="169">
        <f t="shared" si="56"/>
        <v>2080</v>
      </c>
      <c r="CM126" s="421">
        <f t="shared" ref="CM126:CN126" si="58">SUM(CM127:CM156)</f>
        <v>2347</v>
      </c>
      <c r="CN126" s="421">
        <f t="shared" si="58"/>
        <v>2023</v>
      </c>
      <c r="CO126" s="581">
        <f t="shared" si="52"/>
        <v>1441</v>
      </c>
      <c r="CP126" s="372">
        <f t="shared" si="53"/>
        <v>1741</v>
      </c>
      <c r="CQ126" s="373">
        <f t="shared" si="51"/>
        <v>2023</v>
      </c>
      <c r="CR126" s="176">
        <f t="shared" si="48"/>
        <v>16.197587593337161</v>
      </c>
      <c r="CS126" s="233"/>
      <c r="CT126" s="233"/>
      <c r="CU126" s="233"/>
      <c r="CV126" s="233"/>
      <c r="CW126" s="233"/>
      <c r="CX126" s="233"/>
      <c r="CY126" s="233"/>
      <c r="CZ126" s="233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  <c r="XL126" s="10"/>
      <c r="XM126" s="10"/>
      <c r="XN126" s="10"/>
      <c r="XO126" s="10"/>
      <c r="XP126" s="10"/>
      <c r="XQ126" s="10"/>
      <c r="XR126" s="10"/>
      <c r="XS126" s="10"/>
      <c r="XT126" s="10"/>
      <c r="XU126" s="10"/>
      <c r="XV126" s="10"/>
      <c r="XW126" s="10"/>
      <c r="XX126" s="10"/>
      <c r="XY126" s="10"/>
      <c r="XZ126" s="10"/>
      <c r="YA126" s="10"/>
      <c r="YB126" s="10"/>
      <c r="YC126" s="10"/>
      <c r="YD126" s="10"/>
      <c r="YE126" s="10"/>
      <c r="YF126" s="10"/>
      <c r="YG126" s="10"/>
      <c r="YH126" s="10"/>
      <c r="YI126" s="10"/>
      <c r="YJ126" s="10"/>
      <c r="YK126" s="10"/>
      <c r="YL126" s="10"/>
      <c r="YM126" s="10"/>
      <c r="YN126" s="10"/>
      <c r="YO126" s="10"/>
      <c r="YP126" s="10"/>
      <c r="YQ126" s="10"/>
      <c r="YR126" s="10"/>
      <c r="YS126" s="10"/>
      <c r="YT126" s="10"/>
      <c r="YU126" s="10"/>
      <c r="YV126" s="10"/>
      <c r="YW126" s="10"/>
      <c r="YX126" s="10"/>
      <c r="YY126" s="10"/>
      <c r="YZ126" s="10"/>
      <c r="ZA126" s="10"/>
      <c r="ZB126" s="10"/>
      <c r="ZC126" s="10"/>
      <c r="ZD126" s="10"/>
      <c r="ZE126" s="10"/>
      <c r="ZF126" s="10"/>
      <c r="ZG126" s="10"/>
      <c r="ZH126" s="10"/>
      <c r="ZI126" s="10"/>
      <c r="ZJ126" s="10"/>
      <c r="ZK126" s="10"/>
      <c r="ZL126" s="10"/>
      <c r="ZM126" s="10"/>
      <c r="ZN126" s="10"/>
      <c r="ZO126" s="10"/>
      <c r="ZP126" s="10"/>
      <c r="ZQ126" s="10"/>
      <c r="ZR126" s="10"/>
      <c r="ZS126" s="10"/>
      <c r="ZT126" s="10"/>
      <c r="ZU126" s="10"/>
      <c r="ZV126" s="10"/>
      <c r="ZW126" s="10"/>
      <c r="ZX126" s="10"/>
      <c r="ZY126" s="10"/>
      <c r="ZZ126" s="10"/>
      <c r="AAA126" s="10"/>
      <c r="AAB126" s="10"/>
      <c r="AAC126" s="10"/>
      <c r="AAD126" s="10"/>
      <c r="AAE126" s="10"/>
      <c r="AAF126" s="10"/>
      <c r="AAG126" s="10"/>
      <c r="AAH126" s="10"/>
      <c r="AAI126" s="10"/>
      <c r="AAJ126" s="10"/>
      <c r="AAK126" s="10"/>
      <c r="AAL126" s="10"/>
      <c r="AAM126" s="10"/>
      <c r="AAN126" s="10"/>
      <c r="AAO126" s="10"/>
      <c r="AAP126" s="10"/>
      <c r="AAQ126" s="10"/>
      <c r="AAR126" s="10"/>
      <c r="AAS126" s="10"/>
      <c r="AAT126" s="10"/>
      <c r="AAU126" s="10"/>
      <c r="AAV126" s="10"/>
      <c r="AAW126" s="10"/>
      <c r="AAX126" s="10"/>
      <c r="AAY126" s="10"/>
      <c r="AAZ126" s="10"/>
      <c r="ABA126" s="10"/>
      <c r="ABB126" s="10"/>
      <c r="ABC126" s="10"/>
      <c r="ABD126" s="10"/>
      <c r="ABE126" s="10"/>
      <c r="ABF126" s="10"/>
      <c r="ABG126" s="10"/>
      <c r="ABH126" s="10"/>
      <c r="ABI126" s="10"/>
      <c r="ABJ126" s="10"/>
      <c r="ABK126" s="10"/>
      <c r="ABL126" s="10"/>
      <c r="ABM126" s="10"/>
      <c r="ABN126" s="10"/>
      <c r="ABO126" s="10"/>
      <c r="ABP126" s="10"/>
      <c r="ABQ126" s="10"/>
      <c r="ABR126" s="10"/>
      <c r="ABS126" s="10"/>
      <c r="ABT126" s="10"/>
      <c r="ABU126" s="10"/>
      <c r="ABV126" s="10"/>
      <c r="ABW126" s="10"/>
      <c r="ABX126" s="10"/>
      <c r="ABY126" s="10"/>
      <c r="ABZ126" s="10"/>
      <c r="ACA126" s="10"/>
      <c r="ACB126" s="10"/>
      <c r="ACC126" s="10"/>
      <c r="ACD126" s="10"/>
      <c r="ACE126" s="10"/>
      <c r="ACF126" s="10"/>
      <c r="ACG126" s="10"/>
      <c r="ACH126" s="10"/>
      <c r="ACI126" s="10"/>
      <c r="ACJ126" s="10"/>
      <c r="ACK126" s="10"/>
      <c r="ACL126" s="10"/>
      <c r="ACM126" s="10"/>
      <c r="ACN126" s="10"/>
      <c r="ACO126" s="10"/>
      <c r="ACP126" s="10"/>
      <c r="ACQ126" s="10"/>
      <c r="ACR126" s="10"/>
      <c r="ACS126" s="10"/>
      <c r="ACT126" s="10"/>
      <c r="ACU126" s="10"/>
      <c r="ACV126" s="10"/>
      <c r="ACW126" s="10"/>
      <c r="ACX126" s="10"/>
      <c r="ACY126" s="10"/>
      <c r="ACZ126" s="10"/>
      <c r="ADA126" s="10"/>
      <c r="ADB126" s="10"/>
      <c r="ADC126" s="10"/>
      <c r="ADD126" s="10"/>
      <c r="ADE126" s="10"/>
      <c r="ADF126" s="10"/>
      <c r="ADG126" s="10"/>
      <c r="ADH126" s="10"/>
      <c r="ADI126" s="10"/>
      <c r="ADJ126" s="10"/>
      <c r="ADK126" s="10"/>
      <c r="ADL126" s="10"/>
      <c r="ADM126" s="10"/>
      <c r="ADN126" s="10"/>
      <c r="ADO126" s="10"/>
      <c r="ADP126" s="10"/>
      <c r="ADQ126" s="10"/>
      <c r="ADR126" s="10"/>
      <c r="ADS126" s="10"/>
      <c r="ADT126" s="10"/>
      <c r="ADU126" s="10"/>
      <c r="ADV126" s="10"/>
      <c r="ADW126" s="10"/>
      <c r="ADX126" s="10"/>
      <c r="ADY126" s="10"/>
      <c r="ADZ126" s="10"/>
      <c r="AEA126" s="10"/>
      <c r="AEB126" s="10"/>
      <c r="AEC126" s="10"/>
      <c r="AED126" s="10"/>
      <c r="AEE126" s="10"/>
      <c r="AEF126" s="10"/>
      <c r="AEG126" s="10"/>
      <c r="AEH126" s="10"/>
      <c r="AEI126" s="10"/>
      <c r="AEJ126" s="10"/>
      <c r="AEK126" s="10"/>
      <c r="AEL126" s="10"/>
      <c r="AEM126" s="10"/>
      <c r="AEN126" s="10"/>
      <c r="AEO126" s="10"/>
      <c r="AEP126" s="10"/>
      <c r="AEQ126" s="10"/>
      <c r="AER126" s="10"/>
      <c r="AES126" s="10"/>
      <c r="AET126" s="10"/>
      <c r="AEU126" s="10"/>
      <c r="AEV126" s="10"/>
      <c r="AEW126" s="10"/>
      <c r="AEX126" s="10"/>
      <c r="AEY126" s="10"/>
      <c r="AEZ126" s="10"/>
      <c r="AFA126" s="10"/>
      <c r="AFB126" s="10"/>
      <c r="AFC126" s="10"/>
      <c r="AFD126" s="10"/>
      <c r="AFE126" s="10"/>
      <c r="AFF126" s="10"/>
      <c r="AFG126" s="10"/>
      <c r="AFH126" s="10"/>
      <c r="AFI126" s="10"/>
      <c r="AFJ126" s="10"/>
      <c r="AFK126" s="10"/>
      <c r="AFL126" s="10"/>
      <c r="AFM126" s="10"/>
      <c r="AFN126" s="10"/>
      <c r="AFO126" s="10"/>
      <c r="AFP126" s="10"/>
      <c r="AFQ126" s="10"/>
      <c r="AFR126" s="10"/>
      <c r="AFS126" s="10"/>
      <c r="AFT126" s="10"/>
      <c r="AFU126" s="10"/>
      <c r="AFV126" s="10"/>
      <c r="AFW126" s="10"/>
      <c r="AFX126" s="10"/>
      <c r="AFY126" s="10"/>
      <c r="AFZ126" s="10"/>
      <c r="AGA126" s="10"/>
      <c r="AGB126" s="10"/>
      <c r="AGC126" s="10"/>
      <c r="AGD126" s="10"/>
      <c r="AGE126" s="10"/>
      <c r="AGF126" s="10"/>
      <c r="AGG126" s="10"/>
      <c r="AGH126" s="10"/>
      <c r="AGI126" s="10"/>
      <c r="AGJ126" s="10"/>
      <c r="AGK126" s="10"/>
      <c r="AGL126" s="10"/>
      <c r="AGM126" s="10"/>
      <c r="AGN126" s="10"/>
      <c r="AGO126" s="10"/>
      <c r="AGP126" s="10"/>
      <c r="AGQ126" s="10"/>
      <c r="AGR126" s="10"/>
      <c r="AGS126" s="10"/>
      <c r="AGT126" s="10"/>
      <c r="AGU126" s="10"/>
      <c r="AGV126" s="10"/>
      <c r="AGW126" s="10"/>
      <c r="AGX126" s="10"/>
      <c r="AGY126" s="10"/>
      <c r="AGZ126" s="10"/>
      <c r="AHA126" s="10"/>
      <c r="AHB126" s="10"/>
      <c r="AHC126" s="10"/>
      <c r="AHD126" s="10"/>
      <c r="AHE126" s="10"/>
      <c r="AHF126" s="10"/>
      <c r="AHG126" s="10"/>
      <c r="AHH126" s="10"/>
      <c r="AHI126" s="10"/>
      <c r="AHJ126" s="10"/>
      <c r="AHK126" s="10"/>
      <c r="AHL126" s="10"/>
      <c r="AHM126" s="10"/>
      <c r="AHN126" s="10"/>
      <c r="AHO126" s="10"/>
      <c r="AHP126" s="10"/>
      <c r="AHQ126" s="10"/>
      <c r="AHR126" s="10"/>
      <c r="AHS126" s="10"/>
      <c r="AHT126" s="10"/>
      <c r="AHU126" s="10"/>
      <c r="AHV126" s="10"/>
      <c r="AHW126" s="10"/>
      <c r="AHX126" s="10"/>
      <c r="AHY126" s="10"/>
      <c r="AHZ126" s="10"/>
      <c r="AIA126" s="10"/>
      <c r="AIB126" s="10"/>
      <c r="AIC126" s="10"/>
      <c r="AID126" s="10"/>
      <c r="AIE126" s="10"/>
      <c r="AIF126" s="10"/>
      <c r="AIG126" s="10"/>
      <c r="AIH126" s="10"/>
      <c r="AII126" s="10"/>
      <c r="AIJ126" s="10"/>
      <c r="AIK126" s="10"/>
      <c r="AIL126" s="10"/>
      <c r="AIM126" s="10"/>
      <c r="AIN126" s="10"/>
      <c r="AIO126" s="10"/>
      <c r="AIP126" s="10"/>
      <c r="AIQ126" s="10"/>
      <c r="AIR126" s="10"/>
      <c r="AIS126" s="10"/>
      <c r="AIT126" s="10"/>
      <c r="AIU126" s="10"/>
      <c r="AIV126" s="10"/>
      <c r="AIW126" s="10"/>
      <c r="AIX126" s="10"/>
      <c r="AIY126" s="10"/>
      <c r="AIZ126" s="10"/>
      <c r="AJA126" s="10"/>
      <c r="AJB126" s="10"/>
      <c r="AJC126" s="10"/>
      <c r="AJD126" s="10"/>
      <c r="AJE126" s="10"/>
      <c r="AJF126" s="10"/>
      <c r="AJG126" s="10"/>
      <c r="AJH126" s="10"/>
      <c r="AJI126" s="10"/>
      <c r="AJJ126" s="10"/>
      <c r="AJK126" s="10"/>
      <c r="AJL126" s="10"/>
      <c r="AJM126" s="10"/>
      <c r="AJN126" s="10"/>
      <c r="AJO126" s="10"/>
      <c r="AJP126" s="10"/>
      <c r="AJQ126" s="10"/>
      <c r="AJR126" s="10"/>
      <c r="AJS126" s="10"/>
      <c r="AJT126" s="10"/>
      <c r="AJU126" s="10"/>
      <c r="AJV126" s="10"/>
      <c r="AJW126" s="10"/>
      <c r="AJX126" s="10"/>
      <c r="AJY126" s="10"/>
      <c r="AJZ126" s="10"/>
      <c r="AKA126" s="10"/>
      <c r="AKB126" s="10"/>
      <c r="AKC126" s="10"/>
      <c r="AKD126" s="10"/>
      <c r="AKE126" s="10"/>
      <c r="AKF126" s="10"/>
      <c r="AKG126" s="10"/>
      <c r="AKH126" s="10"/>
      <c r="AKI126" s="10"/>
      <c r="AKJ126" s="10"/>
      <c r="AKK126" s="10"/>
      <c r="AKL126" s="10"/>
      <c r="AKM126" s="10"/>
      <c r="AKN126" s="10"/>
      <c r="AKO126" s="10"/>
      <c r="AKP126" s="10"/>
      <c r="AKQ126" s="10"/>
      <c r="AKR126" s="10"/>
      <c r="AKS126" s="10"/>
      <c r="AKT126" s="10"/>
      <c r="AKU126" s="10"/>
      <c r="AKV126" s="10"/>
      <c r="AKW126" s="10"/>
      <c r="AKX126" s="10"/>
      <c r="AKY126" s="10"/>
      <c r="AKZ126" s="10"/>
      <c r="ALA126" s="10"/>
      <c r="ALB126" s="10"/>
      <c r="ALC126" s="10"/>
      <c r="ALD126" s="10"/>
      <c r="ALE126" s="10"/>
      <c r="ALF126" s="10"/>
      <c r="ALG126" s="10"/>
      <c r="ALH126" s="10"/>
      <c r="ALI126" s="10"/>
      <c r="ALJ126" s="10"/>
      <c r="ALK126" s="10"/>
      <c r="ALL126" s="10"/>
      <c r="ALM126" s="10"/>
      <c r="ALN126" s="10"/>
      <c r="ALO126" s="10"/>
      <c r="ALP126" s="10"/>
      <c r="ALQ126" s="10"/>
      <c r="ALR126" s="10"/>
      <c r="ALS126" s="10"/>
      <c r="ALT126" s="10"/>
      <c r="ALU126" s="10"/>
      <c r="ALV126" s="10"/>
      <c r="ALW126" s="10"/>
      <c r="ALX126" s="10"/>
      <c r="ALY126" s="10"/>
      <c r="ALZ126" s="10"/>
      <c r="AMA126" s="10"/>
      <c r="AMB126" s="10"/>
      <c r="AMC126" s="10"/>
      <c r="AMD126" s="10"/>
      <c r="AME126" s="10"/>
      <c r="AMF126" s="10"/>
      <c r="AMG126" s="10"/>
      <c r="AMH126" s="10"/>
      <c r="AMI126" s="10"/>
      <c r="AMJ126" s="10"/>
      <c r="AMK126" s="10"/>
      <c r="AML126" s="10"/>
      <c r="AMM126" s="10"/>
      <c r="AMN126" s="10"/>
      <c r="AMO126" s="10"/>
      <c r="AMP126" s="10"/>
      <c r="AMQ126" s="10"/>
      <c r="AMR126" s="10"/>
      <c r="AMS126" s="10"/>
      <c r="AMT126" s="10"/>
      <c r="AMU126" s="10"/>
      <c r="AMV126" s="10"/>
      <c r="AMW126" s="10"/>
      <c r="AMX126" s="10"/>
      <c r="AMY126" s="10"/>
      <c r="AMZ126" s="10"/>
      <c r="ANA126" s="10"/>
      <c r="ANB126" s="10"/>
      <c r="ANC126" s="10"/>
      <c r="AND126" s="10"/>
      <c r="ANE126" s="10"/>
      <c r="ANF126" s="10"/>
      <c r="ANG126" s="10"/>
      <c r="ANH126" s="10"/>
      <c r="ANI126" s="10"/>
      <c r="ANJ126" s="10"/>
      <c r="ANK126" s="10"/>
      <c r="ANL126" s="10"/>
      <c r="ANM126" s="10"/>
      <c r="ANN126" s="10"/>
      <c r="ANO126" s="10"/>
      <c r="ANP126" s="10"/>
      <c r="ANQ126" s="10"/>
      <c r="ANR126" s="10"/>
      <c r="ANS126" s="10"/>
      <c r="ANT126" s="10"/>
      <c r="ANU126" s="10"/>
      <c r="ANV126" s="10"/>
      <c r="ANW126" s="10"/>
      <c r="ANX126" s="10"/>
      <c r="ANY126" s="10"/>
      <c r="ANZ126" s="10"/>
      <c r="AOA126" s="10"/>
      <c r="AOB126" s="10"/>
      <c r="AOC126" s="10"/>
      <c r="AOD126" s="10"/>
      <c r="AOE126" s="10"/>
      <c r="AOF126" s="10"/>
      <c r="AOG126" s="10"/>
      <c r="AOH126" s="10"/>
      <c r="AOI126" s="10"/>
      <c r="AOJ126" s="10"/>
      <c r="AOK126" s="10"/>
      <c r="AOL126" s="10"/>
      <c r="AOM126" s="10"/>
      <c r="AON126" s="10"/>
      <c r="AOO126" s="10"/>
      <c r="AOP126" s="10"/>
      <c r="AOQ126" s="10"/>
      <c r="AOR126" s="10"/>
      <c r="AOS126" s="10"/>
      <c r="AOT126" s="10"/>
      <c r="AOU126" s="10"/>
      <c r="AOV126" s="10"/>
      <c r="AOW126" s="10"/>
      <c r="AOX126" s="10"/>
      <c r="AOY126" s="10"/>
      <c r="AOZ126" s="10"/>
      <c r="APA126" s="10"/>
      <c r="APB126" s="10"/>
      <c r="APC126" s="10"/>
      <c r="APD126" s="10"/>
      <c r="APE126" s="10"/>
      <c r="APF126" s="10"/>
      <c r="APG126" s="10"/>
      <c r="APH126" s="10"/>
      <c r="API126" s="10"/>
      <c r="APJ126" s="10"/>
      <c r="APK126" s="10"/>
      <c r="APL126" s="10"/>
      <c r="APM126" s="10"/>
      <c r="APN126" s="10"/>
      <c r="APO126" s="10"/>
      <c r="APP126" s="10"/>
      <c r="APQ126" s="10"/>
      <c r="APR126" s="10"/>
      <c r="APS126" s="10"/>
      <c r="APT126" s="10"/>
      <c r="APU126" s="10"/>
      <c r="APV126" s="10"/>
      <c r="APW126" s="10"/>
      <c r="APX126" s="10"/>
      <c r="APY126" s="10"/>
      <c r="APZ126" s="10"/>
      <c r="AQA126" s="10"/>
      <c r="AQB126" s="10"/>
      <c r="AQC126" s="10"/>
      <c r="AQD126" s="10"/>
      <c r="AQE126" s="10"/>
      <c r="AQF126" s="10"/>
      <c r="AQG126" s="10"/>
      <c r="AQH126" s="10"/>
      <c r="AQI126" s="10"/>
      <c r="AQJ126" s="10"/>
      <c r="AQK126" s="10"/>
      <c r="AQL126" s="10"/>
      <c r="AQM126" s="10"/>
      <c r="AQN126" s="10"/>
      <c r="AQO126" s="10"/>
      <c r="AQP126" s="10"/>
      <c r="AQQ126" s="10"/>
      <c r="AQR126" s="10"/>
      <c r="AQS126" s="10"/>
      <c r="AQT126" s="10"/>
      <c r="AQU126" s="10"/>
      <c r="AQV126" s="10"/>
      <c r="AQW126" s="10"/>
      <c r="AQX126" s="10"/>
      <c r="AQY126" s="10"/>
      <c r="AQZ126" s="10"/>
      <c r="ARA126" s="10"/>
      <c r="ARB126" s="10"/>
      <c r="ARC126" s="10"/>
      <c r="ARD126" s="10"/>
      <c r="ARE126" s="10"/>
      <c r="ARF126" s="10"/>
      <c r="ARG126" s="10"/>
      <c r="ARH126" s="10"/>
      <c r="ARI126" s="10"/>
      <c r="ARJ126" s="10"/>
      <c r="ARK126" s="10"/>
      <c r="ARL126" s="10"/>
      <c r="ARM126" s="10"/>
      <c r="ARN126" s="10"/>
      <c r="ARO126" s="10"/>
      <c r="ARP126" s="10"/>
      <c r="ARQ126" s="10"/>
      <c r="ARR126" s="10"/>
      <c r="ARS126" s="10"/>
      <c r="ART126" s="10"/>
      <c r="ARU126" s="10"/>
      <c r="ARV126" s="10"/>
      <c r="ARW126" s="10"/>
      <c r="ARX126" s="10"/>
      <c r="ARY126" s="10"/>
      <c r="ARZ126" s="10"/>
      <c r="ASA126" s="10"/>
      <c r="ASB126" s="10"/>
      <c r="ASC126" s="10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Q126" s="10"/>
      <c r="ASR126" s="10"/>
      <c r="ASS126" s="10"/>
      <c r="AST126" s="10"/>
      <c r="ASU126" s="10"/>
      <c r="ASV126" s="10"/>
      <c r="ASW126" s="10"/>
      <c r="ASX126" s="10"/>
      <c r="ASY126" s="10"/>
      <c r="ASZ126" s="10"/>
      <c r="ATA126" s="10"/>
      <c r="ATB126" s="10"/>
      <c r="ATC126" s="10"/>
      <c r="ATD126" s="10"/>
      <c r="ATE126" s="10"/>
      <c r="ATF126" s="10"/>
      <c r="ATG126" s="10"/>
      <c r="ATH126" s="10"/>
      <c r="ATI126" s="10"/>
      <c r="ATJ126" s="10"/>
      <c r="ATK126" s="10"/>
      <c r="ATL126" s="10"/>
      <c r="ATM126" s="10"/>
      <c r="ATN126" s="10"/>
      <c r="ATO126" s="10"/>
      <c r="ATP126" s="10"/>
      <c r="ATQ126" s="10"/>
      <c r="ATR126" s="10"/>
      <c r="ATS126" s="10"/>
      <c r="ATT126" s="10"/>
      <c r="ATU126" s="10"/>
      <c r="ATV126" s="10"/>
      <c r="ATW126" s="10"/>
      <c r="ATX126" s="10"/>
      <c r="ATY126" s="10"/>
      <c r="ATZ126" s="10"/>
      <c r="AUA126" s="10"/>
      <c r="AUB126" s="10"/>
      <c r="AUC126" s="10"/>
      <c r="AUD126" s="10"/>
      <c r="AUE126" s="10"/>
      <c r="AUF126" s="10"/>
      <c r="AUG126" s="10"/>
      <c r="AUH126" s="10"/>
      <c r="AUI126" s="10"/>
      <c r="AUJ126" s="10"/>
      <c r="AUK126" s="10"/>
      <c r="AUL126" s="10"/>
      <c r="AUM126" s="10"/>
      <c r="AUN126" s="10"/>
      <c r="AUO126" s="10"/>
      <c r="AUP126" s="10"/>
      <c r="AUQ126" s="10"/>
      <c r="AUR126" s="10"/>
      <c r="AUS126" s="10"/>
      <c r="AUT126" s="10"/>
      <c r="AUU126" s="10"/>
      <c r="AUV126" s="10"/>
      <c r="AUW126" s="10"/>
      <c r="AUX126" s="10"/>
      <c r="AUY126" s="10"/>
      <c r="AUZ126" s="10"/>
      <c r="AVA126" s="10"/>
      <c r="AVB126" s="10"/>
      <c r="AVC126" s="10"/>
      <c r="AVD126" s="10"/>
      <c r="AVE126" s="10"/>
      <c r="AVF126" s="10"/>
      <c r="AVG126" s="10"/>
      <c r="AVH126" s="10"/>
      <c r="AVI126" s="10"/>
      <c r="AVJ126" s="10"/>
      <c r="AVK126" s="10"/>
      <c r="AVL126" s="10"/>
      <c r="AVM126" s="10"/>
      <c r="AVN126" s="10"/>
      <c r="AVO126" s="10"/>
      <c r="AVP126" s="10"/>
      <c r="AVQ126" s="10"/>
      <c r="AVR126" s="10"/>
      <c r="AVS126" s="10"/>
      <c r="AVT126" s="10"/>
      <c r="AVU126" s="10"/>
      <c r="AVV126" s="10"/>
      <c r="AVW126" s="10"/>
      <c r="AVX126" s="10"/>
      <c r="AVY126" s="10"/>
      <c r="AVZ126" s="10"/>
      <c r="AWA126" s="10"/>
      <c r="AWB126" s="10"/>
      <c r="AWC126" s="10"/>
      <c r="AWD126" s="10"/>
      <c r="AWE126" s="10"/>
      <c r="AWF126" s="10"/>
      <c r="AWG126" s="10"/>
      <c r="AWH126" s="10"/>
      <c r="AWI126" s="10"/>
      <c r="AWJ126" s="10"/>
      <c r="AWK126" s="10"/>
      <c r="AWL126" s="10"/>
      <c r="AWM126" s="10"/>
      <c r="AWN126" s="10"/>
      <c r="AWO126" s="10"/>
      <c r="AWP126" s="10"/>
      <c r="AWQ126" s="10"/>
      <c r="AWR126" s="10"/>
      <c r="AWS126" s="10"/>
      <c r="AWT126" s="10"/>
      <c r="AWU126" s="10"/>
      <c r="AWV126" s="10"/>
      <c r="AWW126" s="10"/>
      <c r="AWX126" s="10"/>
      <c r="AWY126" s="10"/>
      <c r="AWZ126" s="10"/>
      <c r="AXA126" s="10"/>
      <c r="AXB126" s="10"/>
      <c r="AXC126" s="10"/>
      <c r="AXD126" s="10"/>
      <c r="AXE126" s="10"/>
      <c r="AXF126" s="10"/>
      <c r="AXG126" s="10"/>
      <c r="AXH126" s="10"/>
      <c r="AXI126" s="10"/>
      <c r="AXJ126" s="10"/>
      <c r="AXK126" s="10"/>
      <c r="AXL126" s="10"/>
      <c r="AXM126" s="10"/>
      <c r="AXN126" s="10"/>
      <c r="AXO126" s="10"/>
      <c r="AXP126" s="10"/>
      <c r="AXQ126" s="10"/>
      <c r="AXR126" s="10"/>
      <c r="AXS126" s="10"/>
      <c r="AXT126" s="10"/>
      <c r="AXU126" s="10"/>
      <c r="AXV126" s="10"/>
      <c r="AXW126" s="10"/>
      <c r="AXX126" s="10"/>
      <c r="AXY126" s="10"/>
      <c r="AXZ126" s="10"/>
      <c r="AYA126" s="10"/>
      <c r="AYB126" s="10"/>
      <c r="AYC126" s="10"/>
      <c r="AYD126" s="10"/>
      <c r="AYE126" s="10"/>
      <c r="AYF126" s="10"/>
      <c r="AYG126" s="10"/>
      <c r="AYH126" s="10"/>
      <c r="AYI126" s="10"/>
      <c r="AYJ126" s="10"/>
      <c r="AYK126" s="10"/>
      <c r="AYL126" s="10"/>
      <c r="AYM126" s="10"/>
      <c r="AYN126" s="10"/>
      <c r="AYO126" s="10"/>
      <c r="AYP126" s="10"/>
      <c r="AYQ126" s="10"/>
      <c r="AYR126" s="10"/>
      <c r="AYS126" s="10"/>
      <c r="AYT126" s="10"/>
      <c r="AYU126" s="10"/>
      <c r="AYV126" s="10"/>
      <c r="AYW126" s="10"/>
      <c r="AYX126" s="10"/>
      <c r="AYY126" s="10"/>
      <c r="AYZ126" s="10"/>
      <c r="AZA126" s="10"/>
      <c r="AZB126" s="10"/>
      <c r="AZC126" s="10"/>
      <c r="AZD126" s="10"/>
      <c r="AZE126" s="10"/>
      <c r="AZF126" s="10"/>
      <c r="AZG126" s="10"/>
      <c r="AZH126" s="10"/>
      <c r="AZI126" s="10"/>
      <c r="AZJ126" s="10"/>
      <c r="AZK126" s="10"/>
      <c r="AZL126" s="10"/>
      <c r="AZM126" s="10"/>
      <c r="AZN126" s="10"/>
      <c r="AZO126" s="10"/>
      <c r="AZP126" s="10"/>
      <c r="AZQ126" s="10"/>
      <c r="AZR126" s="10"/>
      <c r="AZS126" s="10"/>
      <c r="AZT126" s="10"/>
      <c r="AZU126" s="10"/>
      <c r="AZV126" s="10"/>
      <c r="AZW126" s="10"/>
      <c r="AZX126" s="10"/>
      <c r="AZY126" s="10"/>
      <c r="AZZ126" s="10"/>
      <c r="BAA126" s="10"/>
      <c r="BAB126" s="10"/>
      <c r="BAC126" s="10"/>
      <c r="BAD126" s="10"/>
      <c r="BAE126" s="10"/>
      <c r="BAF126" s="10"/>
      <c r="BAG126" s="10"/>
      <c r="BAH126" s="10"/>
      <c r="BAI126" s="10"/>
      <c r="BAJ126" s="10"/>
      <c r="BAK126" s="10"/>
      <c r="BAL126" s="10"/>
      <c r="BAM126" s="10"/>
      <c r="BAN126" s="10"/>
      <c r="BAO126" s="10"/>
      <c r="BAP126" s="10"/>
      <c r="BAQ126" s="10"/>
      <c r="BAR126" s="10"/>
      <c r="BAS126" s="10"/>
      <c r="BAT126" s="10"/>
      <c r="BAU126" s="10"/>
      <c r="BAV126" s="10"/>
      <c r="BAW126" s="10"/>
      <c r="BAX126" s="10"/>
      <c r="BAY126" s="10"/>
      <c r="BAZ126" s="10"/>
      <c r="BBA126" s="10"/>
      <c r="BBB126" s="10"/>
      <c r="BBC126" s="10"/>
      <c r="BBD126" s="10"/>
      <c r="BBE126" s="10"/>
      <c r="BBF126" s="10"/>
      <c r="BBG126" s="10"/>
      <c r="BBH126" s="10"/>
      <c r="BBI126" s="10"/>
      <c r="BBJ126" s="10"/>
      <c r="BBK126" s="10"/>
      <c r="BBL126" s="10"/>
      <c r="BBM126" s="10"/>
      <c r="BBN126" s="10"/>
      <c r="BBO126" s="10"/>
      <c r="BBP126" s="10"/>
      <c r="BBQ126" s="10"/>
      <c r="BBR126" s="10"/>
      <c r="BBS126" s="10"/>
      <c r="BBT126" s="10"/>
      <c r="BBU126" s="10"/>
      <c r="BBV126" s="10"/>
      <c r="BBW126" s="10"/>
      <c r="BBX126" s="10"/>
      <c r="BBY126" s="10"/>
      <c r="BBZ126" s="10"/>
      <c r="BCA126" s="10"/>
      <c r="BCB126" s="10"/>
      <c r="BCC126" s="10"/>
      <c r="BCD126" s="10"/>
      <c r="BCE126" s="10"/>
      <c r="BCF126" s="10"/>
      <c r="BCG126" s="10"/>
      <c r="BCH126" s="10"/>
      <c r="BCI126" s="10"/>
      <c r="BCJ126" s="10"/>
      <c r="BCK126" s="10"/>
      <c r="BCL126" s="10"/>
      <c r="BCM126" s="10"/>
      <c r="BCN126" s="10"/>
      <c r="BCO126" s="10"/>
      <c r="BCP126" s="10"/>
      <c r="BCQ126" s="10"/>
      <c r="BCR126" s="10"/>
      <c r="BCS126" s="10"/>
      <c r="BCT126" s="10"/>
      <c r="BCU126" s="10"/>
      <c r="BCV126" s="10"/>
      <c r="BCW126" s="10"/>
      <c r="BCX126" s="10"/>
      <c r="BCY126" s="10"/>
      <c r="BCZ126" s="10"/>
      <c r="BDA126" s="10"/>
      <c r="BDB126" s="10"/>
      <c r="BDC126" s="10"/>
      <c r="BDD126" s="10"/>
      <c r="BDE126" s="10"/>
      <c r="BDF126" s="10"/>
      <c r="BDG126" s="10"/>
      <c r="BDH126" s="10"/>
      <c r="BDI126" s="10"/>
      <c r="BDJ126" s="10"/>
      <c r="BDK126" s="10"/>
      <c r="BDL126" s="10"/>
      <c r="BDM126" s="10"/>
      <c r="BDN126" s="10"/>
      <c r="BDO126" s="10"/>
      <c r="BDP126" s="10"/>
      <c r="BDQ126" s="10"/>
      <c r="BDR126" s="10"/>
      <c r="BDS126" s="10"/>
      <c r="BDT126" s="10"/>
      <c r="BDU126" s="10"/>
      <c r="BDV126" s="10"/>
      <c r="BDW126" s="10"/>
      <c r="BDX126" s="10"/>
      <c r="BDY126" s="10"/>
      <c r="BDZ126" s="10"/>
      <c r="BEA126" s="10"/>
      <c r="BEB126" s="10"/>
      <c r="BEC126" s="10"/>
      <c r="BED126" s="10"/>
      <c r="BEE126" s="10"/>
      <c r="BEF126" s="10"/>
      <c r="BEG126" s="10"/>
      <c r="BEH126" s="10"/>
      <c r="BEI126" s="10"/>
      <c r="BEJ126" s="10"/>
      <c r="BEK126" s="10"/>
      <c r="BEL126" s="10"/>
      <c r="BEM126" s="10"/>
      <c r="BEN126" s="10"/>
      <c r="BEO126" s="10"/>
      <c r="BEP126" s="10"/>
      <c r="BEQ126" s="10"/>
      <c r="BER126" s="10"/>
      <c r="BES126" s="10"/>
      <c r="BET126" s="10"/>
      <c r="BEU126" s="10"/>
      <c r="BEV126" s="10"/>
      <c r="BEW126" s="10"/>
      <c r="BEX126" s="10"/>
      <c r="BEY126" s="10"/>
      <c r="BEZ126" s="10"/>
      <c r="BFA126" s="10"/>
      <c r="BFB126" s="10"/>
      <c r="BFC126" s="10"/>
      <c r="BFD126" s="10"/>
      <c r="BFE126" s="10"/>
      <c r="BFF126" s="10"/>
      <c r="BFG126" s="10"/>
      <c r="BFH126" s="10"/>
      <c r="BFI126" s="10"/>
      <c r="BFJ126" s="10"/>
      <c r="BFK126" s="10"/>
      <c r="BFL126" s="10"/>
      <c r="BFM126" s="10"/>
      <c r="BFN126" s="10"/>
      <c r="BFO126" s="10"/>
      <c r="BFP126" s="10"/>
      <c r="BFQ126" s="10"/>
      <c r="BFR126" s="10"/>
      <c r="BFS126" s="10"/>
      <c r="BFT126" s="10"/>
      <c r="BFU126" s="10"/>
      <c r="BFV126" s="10"/>
      <c r="BFW126" s="10"/>
      <c r="BFX126" s="10"/>
      <c r="BFY126" s="10"/>
      <c r="BFZ126" s="10"/>
      <c r="BGA126" s="10"/>
      <c r="BGB126" s="10"/>
      <c r="BGC126" s="10"/>
      <c r="BGD126" s="10"/>
      <c r="BGE126" s="10"/>
      <c r="BGF126" s="10"/>
      <c r="BGG126" s="10"/>
      <c r="BGH126" s="10"/>
      <c r="BGI126" s="10"/>
      <c r="BGJ126" s="10"/>
      <c r="BGK126" s="10"/>
      <c r="BGL126" s="10"/>
      <c r="BGM126" s="10"/>
      <c r="BGN126" s="10"/>
      <c r="BGO126" s="10"/>
      <c r="BGP126" s="10"/>
      <c r="BGQ126" s="10"/>
      <c r="BGR126" s="10"/>
      <c r="BGS126" s="10"/>
      <c r="BGT126" s="10"/>
      <c r="BGU126" s="10"/>
      <c r="BGV126" s="10"/>
      <c r="BGW126" s="10"/>
      <c r="BGX126" s="10"/>
      <c r="BGY126" s="10"/>
      <c r="BGZ126" s="10"/>
      <c r="BHA126" s="10"/>
      <c r="BHB126" s="10"/>
      <c r="BHC126" s="10"/>
      <c r="BHD126" s="10"/>
      <c r="BHE126" s="10"/>
      <c r="BHF126" s="10"/>
      <c r="BHG126" s="10"/>
      <c r="BHH126" s="10"/>
      <c r="BHI126" s="10"/>
      <c r="BHJ126" s="10"/>
      <c r="BHK126" s="10"/>
      <c r="BHL126" s="10"/>
      <c r="BHM126" s="10"/>
      <c r="BHN126" s="10"/>
      <c r="BHO126" s="10"/>
      <c r="BHP126" s="10"/>
      <c r="BHQ126" s="10"/>
      <c r="BHR126" s="10"/>
      <c r="BHS126" s="10"/>
      <c r="BHT126" s="10"/>
      <c r="BHU126" s="10"/>
      <c r="BHV126" s="10"/>
      <c r="BHW126" s="10"/>
      <c r="BHX126" s="10"/>
      <c r="BHY126" s="10"/>
      <c r="BHZ126" s="10"/>
      <c r="BIA126" s="10"/>
      <c r="BIB126" s="10"/>
      <c r="BIC126" s="10"/>
      <c r="BID126" s="10"/>
      <c r="BIE126" s="10"/>
      <c r="BIF126" s="10"/>
      <c r="BIG126" s="10"/>
      <c r="BIH126" s="10"/>
      <c r="BII126" s="10"/>
      <c r="BIJ126" s="10"/>
      <c r="BIK126" s="10"/>
      <c r="BIL126" s="10"/>
      <c r="BIM126" s="10"/>
      <c r="BIN126" s="10"/>
      <c r="BIO126" s="10"/>
      <c r="BIP126" s="10"/>
      <c r="BIQ126" s="10"/>
      <c r="BIR126" s="10"/>
      <c r="BIS126" s="10"/>
      <c r="BIT126" s="10"/>
      <c r="BIU126" s="10"/>
      <c r="BIV126" s="10"/>
      <c r="BIW126" s="10"/>
      <c r="BIX126" s="10"/>
      <c r="BIY126" s="10"/>
      <c r="BIZ126" s="10"/>
      <c r="BJA126" s="10"/>
      <c r="BJB126" s="10"/>
      <c r="BJC126" s="10"/>
      <c r="BJD126" s="10"/>
      <c r="BJE126" s="10"/>
      <c r="BJF126" s="10"/>
      <c r="BJG126" s="10"/>
      <c r="BJH126" s="10"/>
      <c r="BJI126" s="10"/>
      <c r="BJJ126" s="10"/>
      <c r="BJK126" s="10"/>
      <c r="BJL126" s="10"/>
      <c r="BJM126" s="10"/>
      <c r="BJN126" s="10"/>
      <c r="BJO126" s="10"/>
      <c r="BJP126" s="10"/>
      <c r="BJQ126" s="10"/>
      <c r="BJR126" s="10"/>
      <c r="BJS126" s="10"/>
      <c r="BJT126" s="10"/>
      <c r="BJU126" s="10"/>
      <c r="BJV126" s="10"/>
      <c r="BJW126" s="10"/>
      <c r="BJX126" s="10"/>
      <c r="BJY126" s="10"/>
      <c r="BJZ126" s="10"/>
      <c r="BKA126" s="10"/>
      <c r="BKB126" s="10"/>
      <c r="BKC126" s="10"/>
      <c r="BKD126" s="10"/>
      <c r="BKE126" s="10"/>
      <c r="BKF126" s="10"/>
      <c r="BKG126" s="10"/>
      <c r="BKH126" s="10"/>
      <c r="BKI126" s="10"/>
      <c r="BKJ126" s="10"/>
      <c r="BKK126" s="10"/>
      <c r="BKL126" s="10"/>
      <c r="BKM126" s="10"/>
      <c r="BKN126" s="10"/>
      <c r="BKO126" s="10"/>
      <c r="BKP126" s="10"/>
      <c r="BKQ126" s="10"/>
      <c r="BKR126" s="10"/>
      <c r="BKS126" s="10"/>
      <c r="BKT126" s="10"/>
      <c r="BKU126" s="10"/>
      <c r="BKV126" s="10"/>
      <c r="BKW126" s="10"/>
      <c r="BKX126" s="10"/>
      <c r="BKY126" s="10"/>
      <c r="BKZ126" s="10"/>
      <c r="BLA126" s="10"/>
      <c r="BLB126" s="10"/>
      <c r="BLC126" s="10"/>
      <c r="BLD126" s="10"/>
      <c r="BLE126" s="10"/>
      <c r="BLF126" s="10"/>
      <c r="BLG126" s="10"/>
      <c r="BLH126" s="10"/>
      <c r="BLI126" s="10"/>
      <c r="BLJ126" s="10"/>
      <c r="BLK126" s="10"/>
      <c r="BLL126" s="10"/>
      <c r="BLM126" s="10"/>
      <c r="BLN126" s="10"/>
      <c r="BLO126" s="10"/>
      <c r="BLP126" s="10"/>
      <c r="BLQ126" s="10"/>
      <c r="BLR126" s="10"/>
      <c r="BLS126" s="10"/>
      <c r="BLT126" s="10"/>
      <c r="BLU126" s="10"/>
      <c r="BLV126" s="10"/>
      <c r="BLW126" s="10"/>
      <c r="BLX126" s="10"/>
      <c r="BLY126" s="10"/>
      <c r="BLZ126" s="10"/>
      <c r="BMA126" s="10"/>
      <c r="BMB126" s="10"/>
      <c r="BMC126" s="10"/>
      <c r="BMD126" s="10"/>
      <c r="BME126" s="10"/>
      <c r="BMF126" s="10"/>
      <c r="BMG126" s="10"/>
      <c r="BMH126" s="10"/>
      <c r="BMI126" s="10"/>
      <c r="BMJ126" s="10"/>
      <c r="BMK126" s="10"/>
      <c r="BML126" s="10"/>
      <c r="BMM126" s="10"/>
      <c r="BMN126" s="10"/>
      <c r="BMO126" s="10"/>
      <c r="BMP126" s="10"/>
      <c r="BMQ126" s="10"/>
      <c r="BMR126" s="10"/>
      <c r="BMS126" s="10"/>
      <c r="BMT126" s="10"/>
      <c r="BMU126" s="10"/>
      <c r="BMV126" s="10"/>
      <c r="BMW126" s="10"/>
      <c r="BMX126" s="10"/>
      <c r="BMY126" s="10"/>
      <c r="BMZ126" s="10"/>
      <c r="BNA126" s="10"/>
      <c r="BNB126" s="10"/>
      <c r="BNC126" s="10"/>
      <c r="BND126" s="10"/>
      <c r="BNE126" s="10"/>
      <c r="BNF126" s="10"/>
      <c r="BNG126" s="10"/>
      <c r="BNH126" s="10"/>
      <c r="BNI126" s="10"/>
      <c r="BNJ126" s="10"/>
      <c r="BNK126" s="10"/>
      <c r="BNL126" s="10"/>
      <c r="BNM126" s="10"/>
      <c r="BNN126" s="10"/>
      <c r="BNO126" s="10"/>
      <c r="BNP126" s="10"/>
      <c r="BNQ126" s="10"/>
      <c r="BNR126" s="10"/>
      <c r="BNS126" s="10"/>
      <c r="BNT126" s="10"/>
      <c r="BNU126" s="10"/>
      <c r="BNV126" s="10"/>
      <c r="BNW126" s="10"/>
      <c r="BNX126" s="10"/>
      <c r="BNY126" s="10"/>
      <c r="BNZ126" s="10"/>
      <c r="BOA126" s="10"/>
      <c r="BOB126" s="10"/>
      <c r="BOC126" s="10"/>
      <c r="BOD126" s="10"/>
      <c r="BOE126" s="10"/>
      <c r="BOF126" s="10"/>
      <c r="BOG126" s="10"/>
      <c r="BOH126" s="10"/>
      <c r="BOI126" s="10"/>
      <c r="BOJ126" s="10"/>
      <c r="BOK126" s="10"/>
      <c r="BOL126" s="10"/>
      <c r="BOM126" s="10"/>
      <c r="BON126" s="10"/>
      <c r="BOO126" s="10"/>
      <c r="BOP126" s="10"/>
      <c r="BOQ126" s="10"/>
      <c r="BOR126" s="10"/>
      <c r="BOS126" s="10"/>
      <c r="BOT126" s="10"/>
      <c r="BOU126" s="10"/>
      <c r="BOV126" s="10"/>
      <c r="BOW126" s="10"/>
      <c r="BOX126" s="10"/>
      <c r="BOY126" s="10"/>
      <c r="BOZ126" s="10"/>
      <c r="BPA126" s="10"/>
      <c r="BPB126" s="10"/>
      <c r="BPC126" s="10"/>
      <c r="BPD126" s="10"/>
      <c r="BPE126" s="10"/>
      <c r="BPF126" s="10"/>
      <c r="BPG126" s="10"/>
      <c r="BPH126" s="10"/>
      <c r="BPI126" s="10"/>
      <c r="BPJ126" s="10"/>
      <c r="BPK126" s="10"/>
      <c r="BPL126" s="10"/>
      <c r="BPM126" s="10"/>
      <c r="BPN126" s="10"/>
      <c r="BPO126" s="10"/>
      <c r="BPP126" s="10"/>
      <c r="BPQ126" s="10"/>
      <c r="BPR126" s="10"/>
      <c r="BPS126" s="10"/>
      <c r="BPT126" s="10"/>
      <c r="BPU126" s="10"/>
      <c r="BPV126" s="10"/>
      <c r="BPW126" s="10"/>
      <c r="BPX126" s="10"/>
      <c r="BPY126" s="10"/>
      <c r="BPZ126" s="10"/>
      <c r="BQA126" s="10"/>
      <c r="BQB126" s="10"/>
      <c r="BQC126" s="10"/>
      <c r="BQD126" s="10"/>
      <c r="BQE126" s="10"/>
      <c r="BQF126" s="10"/>
      <c r="BQG126" s="10"/>
      <c r="BQH126" s="10"/>
      <c r="BQI126" s="10"/>
      <c r="BQJ126" s="10"/>
      <c r="BQK126" s="10"/>
      <c r="BQL126" s="10"/>
      <c r="BQM126" s="10"/>
      <c r="BQN126" s="10"/>
      <c r="BQO126" s="10"/>
      <c r="BQP126" s="10"/>
      <c r="BQQ126" s="10"/>
      <c r="BQR126" s="10"/>
      <c r="BQS126" s="10"/>
      <c r="BQT126" s="10"/>
      <c r="BQU126" s="10"/>
      <c r="BQV126" s="10"/>
      <c r="BQW126" s="10"/>
      <c r="BQX126" s="10"/>
      <c r="BQY126" s="10"/>
      <c r="BQZ126" s="10"/>
      <c r="BRA126" s="10"/>
      <c r="BRB126" s="10"/>
      <c r="BRC126" s="10"/>
      <c r="BRD126" s="10"/>
      <c r="BRE126" s="10"/>
      <c r="BRF126" s="10"/>
      <c r="BRG126" s="10"/>
      <c r="BRH126" s="10"/>
      <c r="BRI126" s="10"/>
      <c r="BRJ126" s="10"/>
      <c r="BRK126" s="10"/>
      <c r="BRL126" s="10"/>
      <c r="BRM126" s="10"/>
      <c r="BRN126" s="10"/>
      <c r="BRO126" s="10"/>
      <c r="BRP126" s="10"/>
      <c r="BRQ126" s="10"/>
      <c r="BRR126" s="10"/>
      <c r="BRS126" s="10"/>
      <c r="BRT126" s="10"/>
      <c r="BRU126" s="10"/>
      <c r="BRV126" s="10"/>
      <c r="BRW126" s="10"/>
      <c r="BRX126" s="10"/>
      <c r="BRY126" s="10"/>
      <c r="BRZ126" s="10"/>
      <c r="BSA126" s="10"/>
      <c r="BSB126" s="10"/>
      <c r="BSC126" s="10"/>
      <c r="BSD126" s="10"/>
      <c r="BSE126" s="10"/>
      <c r="BSF126" s="10"/>
      <c r="BSG126" s="10"/>
      <c r="BSH126" s="10"/>
      <c r="BSI126" s="10"/>
      <c r="BSJ126" s="10"/>
      <c r="BSK126" s="10"/>
      <c r="BSL126" s="10"/>
      <c r="BSM126" s="10"/>
      <c r="BSN126" s="10"/>
      <c r="BSO126" s="10"/>
      <c r="BSP126" s="10"/>
      <c r="BSQ126" s="10"/>
      <c r="BSR126" s="10"/>
      <c r="BSS126" s="10"/>
      <c r="BST126" s="10"/>
      <c r="BSU126" s="10"/>
      <c r="BSV126" s="10"/>
      <c r="BSW126" s="10"/>
      <c r="BSX126" s="10"/>
      <c r="BSY126" s="10"/>
      <c r="BSZ126" s="10"/>
      <c r="BTA126" s="10"/>
      <c r="BTB126" s="10"/>
      <c r="BTC126" s="10"/>
      <c r="BTD126" s="10"/>
      <c r="BTE126" s="10"/>
      <c r="BTF126" s="10"/>
      <c r="BTG126" s="10"/>
      <c r="BTH126" s="10"/>
      <c r="BTI126" s="10"/>
      <c r="BTJ126" s="10"/>
      <c r="BTK126" s="10"/>
      <c r="BTL126" s="10"/>
      <c r="BTM126" s="10"/>
      <c r="BTN126" s="10"/>
      <c r="BTO126" s="10"/>
      <c r="BTP126" s="10"/>
      <c r="BTQ126" s="10"/>
      <c r="BTR126" s="10"/>
      <c r="BTS126" s="10"/>
      <c r="BTT126" s="10"/>
      <c r="BTU126" s="10"/>
      <c r="BTV126" s="10"/>
      <c r="BTW126" s="10"/>
      <c r="BTX126" s="10"/>
      <c r="BTY126" s="10"/>
      <c r="BTZ126" s="10"/>
      <c r="BUA126" s="10"/>
      <c r="BUB126" s="10"/>
      <c r="BUC126" s="10"/>
      <c r="BUD126" s="10"/>
      <c r="BUE126" s="10"/>
      <c r="BUF126" s="10"/>
      <c r="BUG126" s="10"/>
      <c r="BUH126" s="10"/>
      <c r="BUI126" s="10"/>
      <c r="BUJ126" s="10"/>
      <c r="BUK126" s="10"/>
      <c r="BUL126" s="10"/>
      <c r="BUM126" s="10"/>
      <c r="BUN126" s="10"/>
      <c r="BUO126" s="10"/>
      <c r="BUP126" s="10"/>
      <c r="BUQ126" s="10"/>
      <c r="BUR126" s="10"/>
      <c r="BUS126" s="10"/>
      <c r="BUT126" s="10"/>
      <c r="BUU126" s="10"/>
      <c r="BUV126" s="10"/>
      <c r="BUW126" s="10"/>
      <c r="BUX126" s="10"/>
      <c r="BUY126" s="10"/>
      <c r="BUZ126" s="10"/>
      <c r="BVA126" s="10"/>
      <c r="BVB126" s="10"/>
      <c r="BVC126" s="10"/>
      <c r="BVD126" s="10"/>
      <c r="BVE126" s="10"/>
      <c r="BVF126" s="10"/>
      <c r="BVG126" s="10"/>
      <c r="BVH126" s="10"/>
      <c r="BVI126" s="10"/>
      <c r="BVJ126" s="10"/>
      <c r="BVK126" s="10"/>
      <c r="BVL126" s="10"/>
      <c r="BVM126" s="10"/>
      <c r="BVN126" s="10"/>
      <c r="BVO126" s="10"/>
      <c r="BVP126" s="10"/>
      <c r="BVQ126" s="10"/>
      <c r="BVR126" s="10"/>
      <c r="BVS126" s="10"/>
      <c r="BVT126" s="10"/>
      <c r="BVU126" s="10"/>
      <c r="BVV126" s="10"/>
      <c r="BVW126" s="10"/>
      <c r="BVX126" s="10"/>
      <c r="BVY126" s="10"/>
      <c r="BVZ126" s="10"/>
      <c r="BWA126" s="10"/>
      <c r="BWB126" s="10"/>
      <c r="BWC126" s="10"/>
      <c r="BWD126" s="10"/>
      <c r="BWE126" s="10"/>
      <c r="BWF126" s="10"/>
      <c r="BWG126" s="10"/>
      <c r="BWH126" s="10"/>
      <c r="BWI126" s="10"/>
      <c r="BWJ126" s="10"/>
      <c r="BWK126" s="10"/>
      <c r="BWL126" s="10"/>
      <c r="BWM126" s="10"/>
      <c r="BWN126" s="10"/>
      <c r="BWO126" s="10"/>
      <c r="BWP126" s="10"/>
      <c r="BWQ126" s="10"/>
      <c r="BWR126" s="10"/>
      <c r="BWS126" s="10"/>
      <c r="BWT126" s="10"/>
      <c r="BWU126" s="10"/>
      <c r="BWV126" s="10"/>
      <c r="BWW126" s="10"/>
      <c r="BWX126" s="10"/>
      <c r="BWY126" s="10"/>
      <c r="BWZ126" s="10"/>
      <c r="BXA126" s="10"/>
      <c r="BXB126" s="10"/>
      <c r="BXC126" s="10"/>
      <c r="BXD126" s="10"/>
      <c r="BXE126" s="10"/>
      <c r="BXF126" s="10"/>
      <c r="BXG126" s="10"/>
      <c r="BXH126" s="10"/>
      <c r="BXI126" s="10"/>
      <c r="BXJ126" s="10"/>
      <c r="BXK126" s="10"/>
      <c r="BXL126" s="10"/>
      <c r="BXM126" s="10"/>
      <c r="BXN126" s="10"/>
      <c r="BXO126" s="10"/>
      <c r="BXP126" s="10"/>
      <c r="BXQ126" s="10"/>
      <c r="BXR126" s="10"/>
      <c r="BXS126" s="10"/>
      <c r="BXT126" s="10"/>
      <c r="BXU126" s="10"/>
      <c r="BXV126" s="10"/>
      <c r="BXW126" s="10"/>
      <c r="BXX126" s="10"/>
      <c r="BXY126" s="10"/>
      <c r="BXZ126" s="10"/>
      <c r="BYA126" s="10"/>
      <c r="BYB126" s="10"/>
      <c r="BYC126" s="10"/>
      <c r="BYD126" s="10"/>
      <c r="BYE126" s="10"/>
      <c r="BYF126" s="10"/>
      <c r="BYG126" s="10"/>
      <c r="BYH126" s="10"/>
      <c r="BYI126" s="10"/>
      <c r="BYJ126" s="10"/>
      <c r="BYK126" s="10"/>
      <c r="BYL126" s="10"/>
      <c r="BYM126" s="10"/>
      <c r="BYN126" s="10"/>
      <c r="BYO126" s="10"/>
      <c r="BYP126" s="10"/>
      <c r="BYQ126" s="10"/>
      <c r="BYR126" s="10"/>
      <c r="BYS126" s="10"/>
      <c r="BYT126" s="10"/>
      <c r="BYU126" s="10"/>
      <c r="BYV126" s="10"/>
      <c r="BYW126" s="10"/>
      <c r="BYX126" s="10"/>
      <c r="BYY126" s="10"/>
      <c r="BYZ126" s="10"/>
      <c r="BZA126" s="10"/>
      <c r="BZB126" s="10"/>
      <c r="BZC126" s="10"/>
      <c r="BZD126" s="10"/>
      <c r="BZE126" s="10"/>
      <c r="BZF126" s="10"/>
      <c r="BZG126" s="10"/>
      <c r="BZH126" s="10"/>
      <c r="BZI126" s="10"/>
      <c r="BZJ126" s="10"/>
      <c r="BZK126" s="10"/>
      <c r="BZL126" s="10"/>
      <c r="BZM126" s="10"/>
      <c r="BZN126" s="10"/>
      <c r="BZO126" s="10"/>
      <c r="BZP126" s="10"/>
      <c r="BZQ126" s="10"/>
      <c r="BZR126" s="10"/>
      <c r="BZS126" s="10"/>
      <c r="BZT126" s="10"/>
      <c r="BZU126" s="10"/>
      <c r="BZV126" s="10"/>
      <c r="BZW126" s="10"/>
      <c r="BZX126" s="10"/>
      <c r="BZY126" s="10"/>
      <c r="BZZ126" s="10"/>
      <c r="CAA126" s="10"/>
      <c r="CAB126" s="10"/>
      <c r="CAC126" s="10"/>
      <c r="CAD126" s="10"/>
      <c r="CAE126" s="10"/>
      <c r="CAF126" s="10"/>
      <c r="CAG126" s="10"/>
      <c r="CAH126" s="10"/>
      <c r="CAI126" s="10"/>
      <c r="CAJ126" s="10"/>
      <c r="CAK126" s="10"/>
      <c r="CAL126" s="10"/>
      <c r="CAM126" s="10"/>
      <c r="CAN126" s="10"/>
      <c r="CAO126" s="10"/>
      <c r="CAP126" s="10"/>
      <c r="CAQ126" s="10"/>
      <c r="CAR126" s="10"/>
      <c r="CAS126" s="10"/>
      <c r="CAT126" s="10"/>
      <c r="CAU126" s="10"/>
      <c r="CAV126" s="10"/>
      <c r="CAW126" s="10"/>
      <c r="CAX126" s="10"/>
      <c r="CAY126" s="10"/>
      <c r="CAZ126" s="10"/>
      <c r="CBA126" s="10"/>
      <c r="CBB126" s="10"/>
      <c r="CBC126" s="10"/>
      <c r="CBD126" s="10"/>
      <c r="CBE126" s="10"/>
      <c r="CBF126" s="10"/>
      <c r="CBG126" s="10"/>
      <c r="CBH126" s="10"/>
      <c r="CBI126" s="10"/>
      <c r="CBJ126" s="10"/>
      <c r="CBK126" s="10"/>
      <c r="CBL126" s="10"/>
      <c r="CBM126" s="10"/>
      <c r="CBN126" s="10"/>
      <c r="CBO126" s="10"/>
      <c r="CBP126" s="10"/>
      <c r="CBQ126" s="10"/>
      <c r="CBR126" s="10"/>
      <c r="CBS126" s="10"/>
      <c r="CBT126" s="10"/>
      <c r="CBU126" s="10"/>
      <c r="CBV126" s="10"/>
      <c r="CBW126" s="10"/>
      <c r="CBX126" s="10"/>
      <c r="CBY126" s="10"/>
      <c r="CBZ126" s="10"/>
      <c r="CCA126" s="10"/>
      <c r="CCB126" s="10"/>
      <c r="CCC126" s="10"/>
      <c r="CCD126" s="10"/>
      <c r="CCE126" s="10"/>
      <c r="CCF126" s="10"/>
      <c r="CCG126" s="10"/>
      <c r="CCH126" s="10"/>
      <c r="CCI126" s="10"/>
      <c r="CCJ126" s="10"/>
      <c r="CCK126" s="10"/>
      <c r="CCL126" s="10"/>
      <c r="CCM126" s="10"/>
      <c r="CCN126" s="10"/>
      <c r="CCO126" s="10"/>
      <c r="CCP126" s="10"/>
      <c r="CCQ126" s="10"/>
      <c r="CCR126" s="10"/>
      <c r="CCS126" s="10"/>
      <c r="CCT126" s="10"/>
      <c r="CCU126" s="10"/>
      <c r="CCV126" s="10"/>
      <c r="CCW126" s="10"/>
      <c r="CCX126" s="10"/>
      <c r="CCY126" s="10"/>
      <c r="CCZ126" s="10"/>
      <c r="CDA126" s="10"/>
      <c r="CDB126" s="10"/>
      <c r="CDC126" s="10"/>
      <c r="CDD126" s="10"/>
      <c r="CDE126" s="10"/>
      <c r="CDF126" s="10"/>
      <c r="CDG126" s="10"/>
      <c r="CDH126" s="10"/>
      <c r="CDI126" s="10"/>
      <c r="CDJ126" s="10"/>
      <c r="CDK126" s="10"/>
      <c r="CDL126" s="10"/>
      <c r="CDM126" s="10"/>
      <c r="CDN126" s="10"/>
      <c r="CDO126" s="10"/>
      <c r="CDP126" s="10"/>
      <c r="CDQ126" s="10"/>
      <c r="CDR126" s="10"/>
      <c r="CDS126" s="10"/>
      <c r="CDT126" s="10"/>
      <c r="CDU126" s="10"/>
      <c r="CDV126" s="10"/>
      <c r="CDW126" s="10"/>
      <c r="CDX126" s="10"/>
      <c r="CDY126" s="10"/>
      <c r="CDZ126" s="10"/>
      <c r="CEA126" s="10"/>
      <c r="CEB126" s="10"/>
      <c r="CEC126" s="10"/>
      <c r="CED126" s="10"/>
      <c r="CEE126" s="10"/>
      <c r="CEF126" s="10"/>
      <c r="CEG126" s="10"/>
      <c r="CEH126" s="10"/>
      <c r="CEI126" s="10"/>
      <c r="CEJ126" s="10"/>
      <c r="CEK126" s="10"/>
      <c r="CEL126" s="10"/>
      <c r="CEM126" s="10"/>
      <c r="CEN126" s="10"/>
      <c r="CEO126" s="10"/>
      <c r="CEP126" s="10"/>
      <c r="CEQ126" s="10"/>
      <c r="CER126" s="10"/>
      <c r="CES126" s="10"/>
      <c r="CET126" s="10"/>
      <c r="CEU126" s="10"/>
      <c r="CEV126" s="10"/>
      <c r="CEW126" s="10"/>
      <c r="CEX126" s="10"/>
      <c r="CEY126" s="10"/>
      <c r="CEZ126" s="10"/>
      <c r="CFA126" s="10"/>
      <c r="CFB126" s="10"/>
      <c r="CFC126" s="10"/>
      <c r="CFD126" s="10"/>
      <c r="CFE126" s="10"/>
      <c r="CFF126" s="10"/>
      <c r="CFG126" s="10"/>
      <c r="CFH126" s="10"/>
      <c r="CFI126" s="10"/>
      <c r="CFJ126" s="10"/>
      <c r="CFK126" s="10"/>
      <c r="CFL126" s="10"/>
      <c r="CFM126" s="10"/>
      <c r="CFN126" s="10"/>
      <c r="CFO126" s="10"/>
      <c r="CFP126" s="10"/>
      <c r="CFQ126" s="10"/>
      <c r="CFR126" s="10"/>
      <c r="CFS126" s="10"/>
      <c r="CFT126" s="10"/>
      <c r="CFU126" s="10"/>
      <c r="CFV126" s="10"/>
      <c r="CFW126" s="10"/>
      <c r="CFX126" s="10"/>
      <c r="CFY126" s="10"/>
      <c r="CFZ126" s="10"/>
      <c r="CGA126" s="10"/>
      <c r="CGB126" s="10"/>
      <c r="CGC126" s="10"/>
      <c r="CGD126" s="10"/>
      <c r="CGE126" s="10"/>
      <c r="CGF126" s="10"/>
      <c r="CGG126" s="10"/>
      <c r="CGH126" s="10"/>
      <c r="CGI126" s="10"/>
      <c r="CGJ126" s="10"/>
      <c r="CGK126" s="10"/>
      <c r="CGL126" s="10"/>
      <c r="CGM126" s="10"/>
      <c r="CGN126" s="10"/>
      <c r="CGO126" s="10"/>
      <c r="CGP126" s="10"/>
      <c r="CGQ126" s="10"/>
      <c r="CGR126" s="10"/>
      <c r="CGS126" s="10"/>
      <c r="CGT126" s="10"/>
      <c r="CGU126" s="10"/>
      <c r="CGV126" s="10"/>
      <c r="CGW126" s="10"/>
      <c r="CGX126" s="10"/>
      <c r="CGY126" s="10"/>
      <c r="CGZ126" s="10"/>
      <c r="CHA126" s="10"/>
      <c r="CHB126" s="10"/>
      <c r="CHC126" s="10"/>
      <c r="CHD126" s="10"/>
      <c r="CHE126" s="10"/>
      <c r="CHF126" s="10"/>
      <c r="CHG126" s="10"/>
      <c r="CHH126" s="10"/>
      <c r="CHI126" s="10"/>
      <c r="CHJ126" s="10"/>
      <c r="CHK126" s="10"/>
      <c r="CHL126" s="10"/>
      <c r="CHM126" s="10"/>
      <c r="CHN126" s="10"/>
      <c r="CHO126" s="10"/>
      <c r="CHP126" s="10"/>
      <c r="CHQ126" s="10"/>
      <c r="CHR126" s="10"/>
      <c r="CHS126" s="10"/>
      <c r="CHT126" s="10"/>
      <c r="CHU126" s="10"/>
      <c r="CHV126" s="10"/>
      <c r="CHW126" s="10"/>
      <c r="CHX126" s="10"/>
      <c r="CHY126" s="10"/>
      <c r="CHZ126" s="10"/>
      <c r="CIA126" s="10"/>
      <c r="CIB126" s="10"/>
      <c r="CIC126" s="10"/>
      <c r="CID126" s="10"/>
      <c r="CIE126" s="10"/>
      <c r="CIF126" s="10"/>
      <c r="CIG126" s="10"/>
      <c r="CIH126" s="10"/>
      <c r="CII126" s="10"/>
      <c r="CIJ126" s="10"/>
      <c r="CIK126" s="10"/>
      <c r="CIL126" s="10"/>
      <c r="CIM126" s="10"/>
      <c r="CIN126" s="10"/>
      <c r="CIO126" s="10"/>
      <c r="CIP126" s="10"/>
      <c r="CIQ126" s="10"/>
      <c r="CIR126" s="10"/>
      <c r="CIS126" s="10"/>
      <c r="CIT126" s="10"/>
      <c r="CIU126" s="10"/>
      <c r="CIV126" s="10"/>
      <c r="CIW126" s="10"/>
      <c r="CIX126" s="10"/>
      <c r="CIY126" s="10"/>
      <c r="CIZ126" s="10"/>
      <c r="CJA126" s="10"/>
      <c r="CJB126" s="10"/>
      <c r="CJC126" s="10"/>
      <c r="CJD126" s="10"/>
      <c r="CJE126" s="10"/>
      <c r="CJF126" s="10"/>
      <c r="CJG126" s="10"/>
      <c r="CJH126" s="10"/>
      <c r="CJI126" s="10"/>
      <c r="CJJ126" s="10"/>
      <c r="CJK126" s="10"/>
      <c r="CJL126" s="10"/>
      <c r="CJM126" s="10"/>
      <c r="CJN126" s="10"/>
      <c r="CJO126" s="10"/>
      <c r="CJP126" s="10"/>
      <c r="CJQ126" s="10"/>
      <c r="CJR126" s="10"/>
      <c r="CJS126" s="10"/>
      <c r="CJT126" s="10"/>
      <c r="CJU126" s="10"/>
      <c r="CJV126" s="10"/>
      <c r="CJW126" s="10"/>
      <c r="CJX126" s="10"/>
      <c r="CJY126" s="10"/>
      <c r="CJZ126" s="10"/>
      <c r="CKA126" s="10"/>
      <c r="CKB126" s="10"/>
      <c r="CKC126" s="10"/>
      <c r="CKD126" s="10"/>
      <c r="CKE126" s="10"/>
      <c r="CKF126" s="10"/>
      <c r="CKG126" s="10"/>
      <c r="CKH126" s="10"/>
      <c r="CKI126" s="10"/>
      <c r="CKJ126" s="10"/>
      <c r="CKK126" s="10"/>
      <c r="CKL126" s="10"/>
      <c r="CKM126" s="10"/>
      <c r="CKN126" s="10"/>
      <c r="CKO126" s="10"/>
      <c r="CKP126" s="10"/>
      <c r="CKQ126" s="10"/>
      <c r="CKR126" s="10"/>
      <c r="CKS126" s="10"/>
      <c r="CKT126" s="10"/>
      <c r="CKU126" s="10"/>
      <c r="CKV126" s="10"/>
      <c r="CKW126" s="10"/>
      <c r="CKX126" s="10"/>
      <c r="CKY126" s="10"/>
      <c r="CKZ126" s="10"/>
      <c r="CLA126" s="10"/>
      <c r="CLB126" s="10"/>
      <c r="CLC126" s="10"/>
      <c r="CLD126" s="10"/>
      <c r="CLE126" s="10"/>
      <c r="CLF126" s="10"/>
      <c r="CLG126" s="10"/>
      <c r="CLH126" s="10"/>
      <c r="CLI126" s="10"/>
      <c r="CLJ126" s="10"/>
      <c r="CLK126" s="10"/>
      <c r="CLL126" s="10"/>
      <c r="CLM126" s="10"/>
      <c r="CLN126" s="10"/>
      <c r="CLO126" s="10"/>
      <c r="CLP126" s="10"/>
      <c r="CLQ126" s="10"/>
      <c r="CLR126" s="10"/>
      <c r="CLS126" s="10"/>
      <c r="CLT126" s="10"/>
      <c r="CLU126" s="10"/>
      <c r="CLV126" s="10"/>
      <c r="CLW126" s="10"/>
      <c r="CLX126" s="10"/>
      <c r="CLY126" s="10"/>
      <c r="CLZ126" s="10"/>
      <c r="CMA126" s="10"/>
      <c r="CMB126" s="10"/>
      <c r="CMC126" s="10"/>
      <c r="CMD126" s="10"/>
      <c r="CME126" s="10"/>
      <c r="CMF126" s="10"/>
      <c r="CMG126" s="10"/>
      <c r="CMH126" s="10"/>
      <c r="CMI126" s="10"/>
      <c r="CMJ126" s="10"/>
      <c r="CMK126" s="10"/>
      <c r="CML126" s="10"/>
      <c r="CMM126" s="10"/>
      <c r="CMN126" s="10"/>
      <c r="CMO126" s="10"/>
      <c r="CMP126" s="10"/>
      <c r="CMQ126" s="10"/>
      <c r="CMR126" s="10"/>
      <c r="CMS126" s="10"/>
      <c r="CMT126" s="10"/>
      <c r="CMU126" s="10"/>
      <c r="CMV126" s="10"/>
      <c r="CMW126" s="10"/>
      <c r="CMX126" s="10"/>
      <c r="CMY126" s="10"/>
      <c r="CMZ126" s="10"/>
      <c r="CNA126" s="10"/>
      <c r="CNB126" s="10"/>
      <c r="CNC126" s="10"/>
      <c r="CND126" s="10"/>
      <c r="CNE126" s="10"/>
      <c r="CNF126" s="10"/>
      <c r="CNG126" s="10"/>
      <c r="CNH126" s="10"/>
      <c r="CNI126" s="10"/>
      <c r="CNJ126" s="10"/>
      <c r="CNK126" s="10"/>
      <c r="CNL126" s="10"/>
      <c r="CNM126" s="10"/>
      <c r="CNN126" s="10"/>
      <c r="CNO126" s="10"/>
      <c r="CNP126" s="10"/>
      <c r="CNQ126" s="10"/>
      <c r="CNR126" s="10"/>
      <c r="CNS126" s="10"/>
      <c r="CNT126" s="10"/>
      <c r="CNU126" s="10"/>
      <c r="CNV126" s="10"/>
      <c r="CNW126" s="10"/>
      <c r="CNX126" s="10"/>
      <c r="CNY126" s="10"/>
      <c r="CNZ126" s="10"/>
      <c r="COA126" s="10"/>
      <c r="COB126" s="10"/>
      <c r="COC126" s="10"/>
      <c r="COD126" s="10"/>
      <c r="COE126" s="10"/>
      <c r="COF126" s="10"/>
      <c r="COG126" s="10"/>
      <c r="COH126" s="10"/>
      <c r="COI126" s="10"/>
      <c r="COJ126" s="10"/>
      <c r="COK126" s="10"/>
      <c r="COL126" s="10"/>
      <c r="COM126" s="10"/>
      <c r="CON126" s="10"/>
      <c r="COO126" s="10"/>
      <c r="COP126" s="10"/>
      <c r="COQ126" s="10"/>
      <c r="COR126" s="10"/>
      <c r="COS126" s="10"/>
      <c r="COT126" s="10"/>
      <c r="COU126" s="10"/>
      <c r="COV126" s="10"/>
      <c r="COW126" s="10"/>
      <c r="COX126" s="10"/>
      <c r="COY126" s="10"/>
      <c r="COZ126" s="10"/>
      <c r="CPA126" s="10"/>
      <c r="CPB126" s="10"/>
      <c r="CPC126" s="10"/>
      <c r="CPD126" s="10"/>
      <c r="CPE126" s="10"/>
      <c r="CPF126" s="10"/>
      <c r="CPG126" s="10"/>
      <c r="CPH126" s="10"/>
      <c r="CPI126" s="10"/>
      <c r="CPJ126" s="10"/>
      <c r="CPK126" s="10"/>
      <c r="CPL126" s="10"/>
      <c r="CPM126" s="10"/>
      <c r="CPN126" s="10"/>
      <c r="CPO126" s="10"/>
      <c r="CPP126" s="10"/>
      <c r="CPQ126" s="10"/>
      <c r="CPR126" s="10"/>
      <c r="CPS126" s="10"/>
      <c r="CPT126" s="10"/>
      <c r="CPU126" s="10"/>
      <c r="CPV126" s="10"/>
      <c r="CPW126" s="10"/>
      <c r="CPX126" s="10"/>
      <c r="CPY126" s="10"/>
      <c r="CPZ126" s="10"/>
      <c r="CQA126" s="10"/>
      <c r="CQB126" s="10"/>
      <c r="CQC126" s="10"/>
      <c r="CQD126" s="10"/>
      <c r="CQE126" s="10"/>
      <c r="CQF126" s="10"/>
      <c r="CQG126" s="10"/>
      <c r="CQH126" s="10"/>
      <c r="CQI126" s="10"/>
      <c r="CQJ126" s="10"/>
      <c r="CQK126" s="10"/>
      <c r="CQL126" s="10"/>
      <c r="CQM126" s="10"/>
      <c r="CQN126" s="10"/>
      <c r="CQO126" s="10"/>
      <c r="CQP126" s="10"/>
      <c r="CQQ126" s="10"/>
      <c r="CQR126" s="10"/>
      <c r="CQS126" s="10"/>
      <c r="CQT126" s="10"/>
      <c r="CQU126" s="10"/>
      <c r="CQV126" s="10"/>
      <c r="CQW126" s="10"/>
      <c r="CQX126" s="10"/>
      <c r="CQY126" s="10"/>
      <c r="CQZ126" s="10"/>
      <c r="CRA126" s="10"/>
      <c r="CRB126" s="10"/>
      <c r="CRC126" s="10"/>
      <c r="CRD126" s="10"/>
      <c r="CRE126" s="10"/>
      <c r="CRF126" s="10"/>
      <c r="CRG126" s="10"/>
      <c r="CRH126" s="10"/>
      <c r="CRI126" s="10"/>
      <c r="CRJ126" s="10"/>
      <c r="CRK126" s="10"/>
      <c r="CRL126" s="10"/>
      <c r="CRM126" s="10"/>
      <c r="CRN126" s="10"/>
      <c r="CRO126" s="10"/>
      <c r="CRP126" s="10"/>
      <c r="CRQ126" s="10"/>
      <c r="CRR126" s="10"/>
      <c r="CRS126" s="10"/>
      <c r="CRT126" s="10"/>
      <c r="CRU126" s="10"/>
      <c r="CRV126" s="10"/>
      <c r="CRW126" s="10"/>
      <c r="CRX126" s="10"/>
      <c r="CRY126" s="10"/>
      <c r="CRZ126" s="10"/>
      <c r="CSA126" s="10"/>
      <c r="CSB126" s="10"/>
      <c r="CSC126" s="10"/>
      <c r="CSD126" s="10"/>
      <c r="CSE126" s="10"/>
      <c r="CSF126" s="10"/>
      <c r="CSG126" s="10"/>
      <c r="CSH126" s="10"/>
      <c r="CSI126" s="10"/>
      <c r="CSJ126" s="10"/>
      <c r="CSK126" s="10"/>
      <c r="CSL126" s="10"/>
      <c r="CSM126" s="10"/>
      <c r="CSN126" s="10"/>
      <c r="CSO126" s="10"/>
      <c r="CSP126" s="10"/>
      <c r="CSQ126" s="10"/>
      <c r="CSR126" s="10"/>
      <c r="CSS126" s="10"/>
      <c r="CST126" s="10"/>
      <c r="CSU126" s="10"/>
      <c r="CSV126" s="10"/>
      <c r="CSW126" s="10"/>
      <c r="CSX126" s="10"/>
      <c r="CSY126" s="10"/>
      <c r="CSZ126" s="10"/>
      <c r="CTA126" s="10"/>
      <c r="CTB126" s="10"/>
      <c r="CTC126" s="10"/>
      <c r="CTD126" s="10"/>
      <c r="CTE126" s="10"/>
      <c r="CTF126" s="10"/>
      <c r="CTG126" s="10"/>
      <c r="CTH126" s="10"/>
      <c r="CTI126" s="10"/>
      <c r="CTJ126" s="10"/>
      <c r="CTK126" s="10"/>
      <c r="CTL126" s="10"/>
      <c r="CTM126" s="10"/>
      <c r="CTN126" s="10"/>
      <c r="CTO126" s="10"/>
      <c r="CTP126" s="10"/>
      <c r="CTQ126" s="10"/>
      <c r="CTR126" s="10"/>
      <c r="CTS126" s="10"/>
      <c r="CTT126" s="10"/>
      <c r="CTU126" s="10"/>
      <c r="CTV126" s="10"/>
      <c r="CTW126" s="10"/>
      <c r="CTX126" s="10"/>
      <c r="CTY126" s="10"/>
      <c r="CTZ126" s="10"/>
      <c r="CUA126" s="10"/>
      <c r="CUB126" s="10"/>
      <c r="CUC126" s="10"/>
      <c r="CUD126" s="10"/>
      <c r="CUE126" s="10"/>
      <c r="CUF126" s="10"/>
      <c r="CUG126" s="10"/>
      <c r="CUH126" s="10"/>
      <c r="CUI126" s="10"/>
      <c r="CUJ126" s="10"/>
      <c r="CUK126" s="10"/>
      <c r="CUL126" s="10"/>
      <c r="CUM126" s="10"/>
      <c r="CUN126" s="10"/>
      <c r="CUO126" s="10"/>
      <c r="CUP126" s="10"/>
      <c r="CUQ126" s="10"/>
      <c r="CUR126" s="10"/>
      <c r="CUS126" s="10"/>
      <c r="CUT126" s="10"/>
      <c r="CUU126" s="10"/>
      <c r="CUV126" s="10"/>
      <c r="CUW126" s="10"/>
      <c r="CUX126" s="10"/>
      <c r="CUY126" s="10"/>
      <c r="CUZ126" s="10"/>
      <c r="CVA126" s="10"/>
      <c r="CVB126" s="10"/>
      <c r="CVC126" s="10"/>
      <c r="CVD126" s="10"/>
      <c r="CVE126" s="10"/>
      <c r="CVF126" s="10"/>
      <c r="CVG126" s="10"/>
      <c r="CVH126" s="10"/>
      <c r="CVI126" s="10"/>
      <c r="CVJ126" s="10"/>
      <c r="CVK126" s="10"/>
      <c r="CVL126" s="10"/>
      <c r="CVM126" s="10"/>
      <c r="CVN126" s="10"/>
      <c r="CVO126" s="10"/>
      <c r="CVP126" s="10"/>
      <c r="CVQ126" s="10"/>
      <c r="CVR126" s="10"/>
      <c r="CVS126" s="10"/>
      <c r="CVT126" s="10"/>
      <c r="CVU126" s="10"/>
      <c r="CVV126" s="10"/>
      <c r="CVW126" s="10"/>
      <c r="CVX126" s="10"/>
      <c r="CVY126" s="10"/>
      <c r="CVZ126" s="10"/>
      <c r="CWA126" s="10"/>
      <c r="CWB126" s="10"/>
      <c r="CWC126" s="10"/>
      <c r="CWD126" s="10"/>
      <c r="CWE126" s="10"/>
      <c r="CWF126" s="10"/>
      <c r="CWG126" s="10"/>
      <c r="CWH126" s="10"/>
      <c r="CWI126" s="10"/>
      <c r="CWJ126" s="10"/>
      <c r="CWK126" s="10"/>
      <c r="CWL126" s="10"/>
      <c r="CWM126" s="10"/>
      <c r="CWN126" s="10"/>
      <c r="CWO126" s="10"/>
      <c r="CWP126" s="10"/>
      <c r="CWQ126" s="10"/>
      <c r="CWR126" s="10"/>
      <c r="CWS126" s="10"/>
      <c r="CWT126" s="10"/>
      <c r="CWU126" s="10"/>
      <c r="CWV126" s="10"/>
      <c r="CWW126" s="10"/>
      <c r="CWX126" s="10"/>
      <c r="CWY126" s="10"/>
      <c r="CWZ126" s="10"/>
      <c r="CXA126" s="10"/>
      <c r="CXB126" s="10"/>
      <c r="CXC126" s="10"/>
      <c r="CXD126" s="10"/>
      <c r="CXE126" s="10"/>
      <c r="CXF126" s="10"/>
      <c r="CXG126" s="10"/>
      <c r="CXH126" s="10"/>
      <c r="CXI126" s="10"/>
      <c r="CXJ126" s="10"/>
      <c r="CXK126" s="10"/>
      <c r="CXL126" s="10"/>
      <c r="CXM126" s="10"/>
      <c r="CXN126" s="10"/>
      <c r="CXO126" s="10"/>
      <c r="CXP126" s="10"/>
      <c r="CXQ126" s="10"/>
      <c r="CXR126" s="10"/>
      <c r="CXS126" s="10"/>
      <c r="CXT126" s="10"/>
      <c r="CXU126" s="10"/>
      <c r="CXV126" s="10"/>
      <c r="CXW126" s="10"/>
      <c r="CXX126" s="10"/>
      <c r="CXY126" s="10"/>
      <c r="CXZ126" s="10"/>
      <c r="CYA126" s="10"/>
      <c r="CYB126" s="10"/>
      <c r="CYC126" s="10"/>
      <c r="CYD126" s="10"/>
      <c r="CYE126" s="10"/>
      <c r="CYF126" s="10"/>
      <c r="CYG126" s="10"/>
      <c r="CYH126" s="10"/>
      <c r="CYI126" s="10"/>
      <c r="CYJ126" s="10"/>
      <c r="CYK126" s="10"/>
      <c r="CYL126" s="10"/>
      <c r="CYM126" s="10"/>
      <c r="CYN126" s="10"/>
      <c r="CYO126" s="10"/>
      <c r="CYP126" s="10"/>
      <c r="CYQ126" s="10"/>
      <c r="CYR126" s="10"/>
      <c r="CYS126" s="10"/>
      <c r="CYT126" s="10"/>
      <c r="CYU126" s="10"/>
      <c r="CYV126" s="10"/>
      <c r="CYW126" s="10"/>
      <c r="CYX126" s="10"/>
      <c r="CYY126" s="10"/>
      <c r="CYZ126" s="10"/>
      <c r="CZA126" s="10"/>
      <c r="CZB126" s="10"/>
      <c r="CZC126" s="10"/>
      <c r="CZD126" s="10"/>
      <c r="CZE126" s="10"/>
      <c r="CZF126" s="10"/>
      <c r="CZG126" s="10"/>
      <c r="CZH126" s="10"/>
      <c r="CZI126" s="10"/>
      <c r="CZJ126" s="10"/>
      <c r="CZK126" s="10"/>
      <c r="CZL126" s="10"/>
      <c r="CZM126" s="10"/>
      <c r="CZN126" s="10"/>
      <c r="CZO126" s="10"/>
      <c r="CZP126" s="10"/>
      <c r="CZQ126" s="10"/>
      <c r="CZR126" s="10"/>
      <c r="CZS126" s="10"/>
      <c r="CZT126" s="10"/>
      <c r="CZU126" s="10"/>
      <c r="CZV126" s="10"/>
      <c r="CZW126" s="10"/>
      <c r="CZX126" s="10"/>
      <c r="CZY126" s="10"/>
      <c r="CZZ126" s="10"/>
      <c r="DAA126" s="10"/>
      <c r="DAB126" s="10"/>
      <c r="DAC126" s="10"/>
      <c r="DAD126" s="10"/>
      <c r="DAE126" s="10"/>
      <c r="DAF126" s="10"/>
      <c r="DAG126" s="10"/>
      <c r="DAH126" s="10"/>
      <c r="DAI126" s="10"/>
      <c r="DAJ126" s="10"/>
      <c r="DAK126" s="10"/>
      <c r="DAL126" s="10"/>
      <c r="DAM126" s="10"/>
      <c r="DAN126" s="10"/>
      <c r="DAO126" s="10"/>
      <c r="DAP126" s="10"/>
      <c r="DAQ126" s="10"/>
      <c r="DAR126" s="10"/>
      <c r="DAS126" s="10"/>
      <c r="DAT126" s="10"/>
      <c r="DAU126" s="10"/>
      <c r="DAV126" s="10"/>
      <c r="DAW126" s="10"/>
      <c r="DAX126" s="10"/>
      <c r="DAY126" s="10"/>
      <c r="DAZ126" s="10"/>
      <c r="DBA126" s="10"/>
      <c r="DBB126" s="10"/>
      <c r="DBC126" s="10"/>
      <c r="DBD126" s="10"/>
      <c r="DBE126" s="10"/>
      <c r="DBF126" s="10"/>
      <c r="DBG126" s="10"/>
      <c r="DBH126" s="10"/>
      <c r="DBI126" s="10"/>
      <c r="DBJ126" s="10"/>
      <c r="DBK126" s="10"/>
      <c r="DBL126" s="10"/>
      <c r="DBM126" s="10"/>
      <c r="DBN126" s="10"/>
      <c r="DBO126" s="10"/>
      <c r="DBP126" s="10"/>
      <c r="DBQ126" s="10"/>
      <c r="DBR126" s="10"/>
      <c r="DBS126" s="10"/>
      <c r="DBT126" s="10"/>
      <c r="DBU126" s="10"/>
      <c r="DBV126" s="10"/>
      <c r="DBW126" s="10"/>
      <c r="DBX126" s="10"/>
      <c r="DBY126" s="10"/>
      <c r="DBZ126" s="10"/>
      <c r="DCA126" s="10"/>
      <c r="DCB126" s="10"/>
      <c r="DCC126" s="10"/>
      <c r="DCD126" s="10"/>
      <c r="DCE126" s="10"/>
      <c r="DCF126" s="10"/>
      <c r="DCG126" s="10"/>
      <c r="DCH126" s="10"/>
      <c r="DCI126" s="10"/>
      <c r="DCJ126" s="10"/>
      <c r="DCK126" s="10"/>
      <c r="DCL126" s="10"/>
      <c r="DCM126" s="10"/>
      <c r="DCN126" s="10"/>
      <c r="DCO126" s="10"/>
      <c r="DCP126" s="10"/>
      <c r="DCQ126" s="10"/>
      <c r="DCR126" s="10"/>
      <c r="DCS126" s="10"/>
      <c r="DCT126" s="10"/>
      <c r="DCU126" s="10"/>
      <c r="DCV126" s="10"/>
      <c r="DCW126" s="10"/>
      <c r="DCX126" s="10"/>
      <c r="DCY126" s="10"/>
      <c r="DCZ126" s="10"/>
      <c r="DDA126" s="10"/>
      <c r="DDB126" s="10"/>
      <c r="DDC126" s="10"/>
      <c r="DDD126" s="10"/>
      <c r="DDE126" s="10"/>
      <c r="DDF126" s="10"/>
      <c r="DDG126" s="10"/>
      <c r="DDH126" s="10"/>
      <c r="DDI126" s="10"/>
      <c r="DDJ126" s="10"/>
      <c r="DDK126" s="10"/>
      <c r="DDL126" s="10"/>
      <c r="DDM126" s="10"/>
      <c r="DDN126" s="10"/>
      <c r="DDO126" s="10"/>
      <c r="DDP126" s="10"/>
      <c r="DDQ126" s="10"/>
      <c r="DDR126" s="10"/>
      <c r="DDS126" s="10"/>
      <c r="DDT126" s="10"/>
      <c r="DDU126" s="10"/>
      <c r="DDV126" s="10"/>
      <c r="DDW126" s="10"/>
      <c r="DDX126" s="10"/>
      <c r="DDY126" s="10"/>
      <c r="DDZ126" s="10"/>
      <c r="DEA126" s="10"/>
      <c r="DEB126" s="10"/>
      <c r="DEC126" s="10"/>
      <c r="DED126" s="10"/>
      <c r="DEE126" s="10"/>
      <c r="DEF126" s="10"/>
      <c r="DEG126" s="10"/>
      <c r="DEH126" s="10"/>
      <c r="DEI126" s="10"/>
      <c r="DEJ126" s="10"/>
      <c r="DEK126" s="10"/>
      <c r="DEL126" s="10"/>
      <c r="DEM126" s="10"/>
      <c r="DEN126" s="10"/>
      <c r="DEO126" s="10"/>
      <c r="DEP126" s="10"/>
      <c r="DEQ126" s="10"/>
      <c r="DER126" s="10"/>
      <c r="DES126" s="10"/>
      <c r="DET126" s="10"/>
      <c r="DEU126" s="10"/>
      <c r="DEV126" s="10"/>
      <c r="DEW126" s="10"/>
      <c r="DEX126" s="10"/>
      <c r="DEY126" s="10"/>
      <c r="DEZ126" s="10"/>
      <c r="DFA126" s="10"/>
      <c r="DFB126" s="10"/>
      <c r="DFC126" s="10"/>
      <c r="DFD126" s="10"/>
      <c r="DFE126" s="10"/>
      <c r="DFF126" s="10"/>
      <c r="DFG126" s="10"/>
      <c r="DFH126" s="10"/>
      <c r="DFI126" s="10"/>
      <c r="DFJ126" s="10"/>
      <c r="DFK126" s="10"/>
      <c r="DFL126" s="10"/>
      <c r="DFM126" s="10"/>
      <c r="DFN126" s="10"/>
      <c r="DFO126" s="10"/>
      <c r="DFP126" s="10"/>
      <c r="DFQ126" s="10"/>
      <c r="DFR126" s="10"/>
      <c r="DFS126" s="10"/>
      <c r="DFT126" s="10"/>
      <c r="DFU126" s="10"/>
      <c r="DFV126" s="10"/>
      <c r="DFW126" s="10"/>
      <c r="DFX126" s="10"/>
      <c r="DFY126" s="10"/>
      <c r="DFZ126" s="10"/>
      <c r="DGA126" s="10"/>
      <c r="DGB126" s="10"/>
      <c r="DGC126" s="10"/>
      <c r="DGD126" s="10"/>
      <c r="DGE126" s="10"/>
      <c r="DGF126" s="10"/>
      <c r="DGG126" s="10"/>
      <c r="DGH126" s="10"/>
      <c r="DGI126" s="10"/>
      <c r="DGJ126" s="10"/>
      <c r="DGK126" s="10"/>
      <c r="DGL126" s="10"/>
      <c r="DGM126" s="10"/>
      <c r="DGN126" s="10"/>
      <c r="DGO126" s="10"/>
      <c r="DGP126" s="10"/>
      <c r="DGQ126" s="10"/>
      <c r="DGR126" s="10"/>
      <c r="DGS126" s="10"/>
      <c r="DGT126" s="10"/>
      <c r="DGU126" s="10"/>
      <c r="DGV126" s="10"/>
      <c r="DGW126" s="10"/>
      <c r="DGX126" s="10"/>
      <c r="DGY126" s="10"/>
      <c r="DGZ126" s="10"/>
      <c r="DHA126" s="10"/>
      <c r="DHB126" s="10"/>
      <c r="DHC126" s="10"/>
      <c r="DHD126" s="10"/>
      <c r="DHE126" s="10"/>
      <c r="DHF126" s="10"/>
      <c r="DHG126" s="10"/>
      <c r="DHH126" s="10"/>
      <c r="DHI126" s="10"/>
      <c r="DHJ126" s="10"/>
      <c r="DHK126" s="10"/>
      <c r="DHL126" s="10"/>
      <c r="DHM126" s="10"/>
      <c r="DHN126" s="10"/>
      <c r="DHO126" s="10"/>
      <c r="DHP126" s="10"/>
      <c r="DHQ126" s="10"/>
      <c r="DHR126" s="10"/>
      <c r="DHS126" s="10"/>
      <c r="DHT126" s="10"/>
      <c r="DHU126" s="10"/>
      <c r="DHV126" s="10"/>
      <c r="DHW126" s="10"/>
      <c r="DHX126" s="10"/>
      <c r="DHY126" s="10"/>
      <c r="DHZ126" s="10"/>
      <c r="DIA126" s="10"/>
      <c r="DIB126" s="10"/>
      <c r="DIC126" s="10"/>
      <c r="DID126" s="10"/>
      <c r="DIE126" s="10"/>
      <c r="DIF126" s="10"/>
      <c r="DIG126" s="10"/>
      <c r="DIH126" s="10"/>
      <c r="DII126" s="10"/>
      <c r="DIJ126" s="10"/>
      <c r="DIK126" s="10"/>
      <c r="DIL126" s="10"/>
      <c r="DIM126" s="10"/>
      <c r="DIN126" s="10"/>
      <c r="DIO126" s="10"/>
      <c r="DIP126" s="10"/>
      <c r="DIQ126" s="10"/>
      <c r="DIR126" s="10"/>
      <c r="DIS126" s="10"/>
      <c r="DIT126" s="10"/>
      <c r="DIU126" s="10"/>
      <c r="DIV126" s="10"/>
      <c r="DIW126" s="10"/>
      <c r="DIX126" s="10"/>
      <c r="DIY126" s="10"/>
      <c r="DIZ126" s="10"/>
      <c r="DJA126" s="10"/>
      <c r="DJB126" s="10"/>
      <c r="DJC126" s="10"/>
      <c r="DJD126" s="10"/>
      <c r="DJE126" s="10"/>
      <c r="DJF126" s="10"/>
      <c r="DJG126" s="10"/>
      <c r="DJH126" s="10"/>
      <c r="DJI126" s="10"/>
      <c r="DJJ126" s="10"/>
      <c r="DJK126" s="10"/>
      <c r="DJL126" s="10"/>
      <c r="DJM126" s="10"/>
      <c r="DJN126" s="10"/>
      <c r="DJO126" s="10"/>
      <c r="DJP126" s="10"/>
      <c r="DJQ126" s="10"/>
      <c r="DJR126" s="10"/>
      <c r="DJS126" s="10"/>
      <c r="DJT126" s="10"/>
      <c r="DJU126" s="10"/>
      <c r="DJV126" s="10"/>
      <c r="DJW126" s="10"/>
      <c r="DJX126" s="10"/>
      <c r="DJY126" s="10"/>
      <c r="DJZ126" s="10"/>
      <c r="DKA126" s="10"/>
      <c r="DKB126" s="10"/>
      <c r="DKC126" s="10"/>
      <c r="DKD126" s="10"/>
      <c r="DKE126" s="10"/>
      <c r="DKF126" s="10"/>
      <c r="DKG126" s="10"/>
      <c r="DKH126" s="10"/>
      <c r="DKI126" s="10"/>
      <c r="DKJ126" s="10"/>
      <c r="DKK126" s="10"/>
      <c r="DKL126" s="10"/>
      <c r="DKM126" s="10"/>
      <c r="DKN126" s="10"/>
      <c r="DKO126" s="10"/>
      <c r="DKP126" s="10"/>
      <c r="DKQ126" s="10"/>
      <c r="DKR126" s="10"/>
      <c r="DKS126" s="10"/>
      <c r="DKT126" s="10"/>
      <c r="DKU126" s="10"/>
      <c r="DKV126" s="10"/>
      <c r="DKW126" s="10"/>
      <c r="DKX126" s="10"/>
      <c r="DKY126" s="10"/>
      <c r="DKZ126" s="10"/>
      <c r="DLA126" s="10"/>
      <c r="DLB126" s="10"/>
      <c r="DLC126" s="10"/>
      <c r="DLD126" s="10"/>
      <c r="DLE126" s="10"/>
      <c r="DLF126" s="10"/>
      <c r="DLG126" s="10"/>
      <c r="DLH126" s="10"/>
      <c r="DLI126" s="10"/>
      <c r="DLJ126" s="10"/>
      <c r="DLK126" s="10"/>
      <c r="DLL126" s="10"/>
      <c r="DLM126" s="10"/>
      <c r="DLN126" s="10"/>
      <c r="DLO126" s="10"/>
      <c r="DLP126" s="10"/>
      <c r="DLQ126" s="10"/>
      <c r="DLR126" s="10"/>
      <c r="DLS126" s="10"/>
      <c r="DLT126" s="10"/>
      <c r="DLU126" s="10"/>
      <c r="DLV126" s="10"/>
      <c r="DLW126" s="10"/>
      <c r="DLX126" s="10"/>
      <c r="DLY126" s="10"/>
      <c r="DLZ126" s="10"/>
      <c r="DMA126" s="10"/>
      <c r="DMB126" s="10"/>
      <c r="DMC126" s="10"/>
      <c r="DMD126" s="10"/>
      <c r="DME126" s="10"/>
      <c r="DMF126" s="10"/>
      <c r="DMG126" s="10"/>
      <c r="DMH126" s="10"/>
      <c r="DMI126" s="10"/>
      <c r="DMJ126" s="10"/>
      <c r="DMK126" s="10"/>
      <c r="DML126" s="10"/>
      <c r="DMM126" s="10"/>
      <c r="DMN126" s="10"/>
      <c r="DMO126" s="10"/>
      <c r="DMP126" s="10"/>
      <c r="DMQ126" s="10"/>
      <c r="DMR126" s="10"/>
      <c r="DMS126" s="10"/>
      <c r="DMT126" s="10"/>
      <c r="DMU126" s="10"/>
      <c r="DMV126" s="10"/>
      <c r="DMW126" s="10"/>
      <c r="DMX126" s="10"/>
      <c r="DMY126" s="10"/>
      <c r="DMZ126" s="10"/>
      <c r="DNA126" s="10"/>
      <c r="DNB126" s="10"/>
      <c r="DNC126" s="10"/>
      <c r="DND126" s="10"/>
      <c r="DNE126" s="10"/>
      <c r="DNF126" s="10"/>
      <c r="DNG126" s="10"/>
      <c r="DNH126" s="10"/>
      <c r="DNI126" s="10"/>
      <c r="DNJ126" s="10"/>
      <c r="DNK126" s="10"/>
      <c r="DNL126" s="10"/>
      <c r="DNM126" s="10"/>
      <c r="DNN126" s="10"/>
      <c r="DNO126" s="10"/>
      <c r="DNP126" s="10"/>
      <c r="DNQ126" s="10"/>
      <c r="DNR126" s="10"/>
      <c r="DNS126" s="10"/>
      <c r="DNT126" s="10"/>
      <c r="DNU126" s="10"/>
      <c r="DNV126" s="10"/>
      <c r="DNW126" s="10"/>
      <c r="DNX126" s="10"/>
      <c r="DNY126" s="10"/>
      <c r="DNZ126" s="10"/>
      <c r="DOA126" s="10"/>
      <c r="DOB126" s="10"/>
      <c r="DOC126" s="10"/>
      <c r="DOD126" s="10"/>
      <c r="DOE126" s="10"/>
      <c r="DOF126" s="10"/>
      <c r="DOG126" s="10"/>
      <c r="DOH126" s="10"/>
      <c r="DOI126" s="10"/>
      <c r="DOJ126" s="10"/>
      <c r="DOK126" s="10"/>
      <c r="DOL126" s="10"/>
      <c r="DOM126" s="10"/>
      <c r="DON126" s="10"/>
      <c r="DOO126" s="10"/>
      <c r="DOP126" s="10"/>
      <c r="DOQ126" s="10"/>
      <c r="DOR126" s="10"/>
      <c r="DOS126" s="10"/>
      <c r="DOT126" s="10"/>
      <c r="DOU126" s="10"/>
      <c r="DOV126" s="10"/>
      <c r="DOW126" s="10"/>
      <c r="DOX126" s="10"/>
      <c r="DOY126" s="10"/>
      <c r="DOZ126" s="10"/>
      <c r="DPA126" s="10"/>
      <c r="DPB126" s="10"/>
      <c r="DPC126" s="10"/>
      <c r="DPD126" s="10"/>
      <c r="DPE126" s="10"/>
      <c r="DPF126" s="10"/>
      <c r="DPG126" s="10"/>
      <c r="DPH126" s="10"/>
      <c r="DPI126" s="10"/>
      <c r="DPJ126" s="10"/>
      <c r="DPK126" s="10"/>
      <c r="DPL126" s="10"/>
      <c r="DPM126" s="10"/>
      <c r="DPN126" s="10"/>
      <c r="DPO126" s="10"/>
      <c r="DPP126" s="10"/>
      <c r="DPQ126" s="10"/>
      <c r="DPR126" s="10"/>
      <c r="DPS126" s="10"/>
      <c r="DPT126" s="10"/>
      <c r="DPU126" s="10"/>
      <c r="DPV126" s="10"/>
      <c r="DPW126" s="10"/>
      <c r="DPX126" s="10"/>
      <c r="DPY126" s="10"/>
      <c r="DPZ126" s="10"/>
      <c r="DQA126" s="10"/>
      <c r="DQB126" s="10"/>
      <c r="DQC126" s="10"/>
      <c r="DQD126" s="10"/>
      <c r="DQE126" s="10"/>
      <c r="DQF126" s="10"/>
      <c r="DQG126" s="10"/>
      <c r="DQH126" s="10"/>
      <c r="DQI126" s="10"/>
      <c r="DQJ126" s="10"/>
      <c r="DQK126" s="10"/>
      <c r="DQL126" s="10"/>
      <c r="DQM126" s="10"/>
      <c r="DQN126" s="10"/>
      <c r="DQO126" s="10"/>
      <c r="DQP126" s="10"/>
      <c r="DQQ126" s="10"/>
      <c r="DQR126" s="10"/>
      <c r="DQS126" s="10"/>
      <c r="DQT126" s="10"/>
      <c r="DQU126" s="10"/>
      <c r="DQV126" s="10"/>
      <c r="DQW126" s="10"/>
      <c r="DQX126" s="10"/>
      <c r="DQY126" s="10"/>
      <c r="DQZ126" s="10"/>
      <c r="DRA126" s="10"/>
      <c r="DRB126" s="10"/>
      <c r="DRC126" s="10"/>
      <c r="DRD126" s="10"/>
      <c r="DRE126" s="10"/>
      <c r="DRF126" s="10"/>
      <c r="DRG126" s="10"/>
      <c r="DRH126" s="10"/>
      <c r="DRI126" s="10"/>
      <c r="DRJ126" s="10"/>
      <c r="DRK126" s="10"/>
      <c r="DRL126" s="10"/>
      <c r="DRM126" s="10"/>
      <c r="DRN126" s="10"/>
      <c r="DRO126" s="10"/>
      <c r="DRP126" s="10"/>
      <c r="DRQ126" s="10"/>
      <c r="DRR126" s="10"/>
      <c r="DRS126" s="10"/>
      <c r="DRT126" s="10"/>
      <c r="DRU126" s="10"/>
      <c r="DRV126" s="10"/>
      <c r="DRW126" s="10"/>
      <c r="DRX126" s="10"/>
      <c r="DRY126" s="10"/>
      <c r="DRZ126" s="10"/>
      <c r="DSA126" s="10"/>
      <c r="DSB126" s="10"/>
      <c r="DSC126" s="10"/>
      <c r="DSD126" s="10"/>
      <c r="DSE126" s="10"/>
      <c r="DSF126" s="10"/>
      <c r="DSG126" s="10"/>
      <c r="DSH126" s="10"/>
      <c r="DSI126" s="10"/>
      <c r="DSJ126" s="10"/>
      <c r="DSK126" s="10"/>
      <c r="DSL126" s="10"/>
      <c r="DSM126" s="10"/>
      <c r="DSN126" s="10"/>
      <c r="DSO126" s="10"/>
      <c r="DSP126" s="10"/>
      <c r="DSQ126" s="10"/>
      <c r="DSR126" s="10"/>
      <c r="DSS126" s="10"/>
      <c r="DST126" s="10"/>
      <c r="DSU126" s="10"/>
      <c r="DSV126" s="10"/>
      <c r="DSW126" s="10"/>
      <c r="DSX126" s="10"/>
      <c r="DSY126" s="10"/>
      <c r="DSZ126" s="10"/>
      <c r="DTA126" s="10"/>
      <c r="DTB126" s="10"/>
      <c r="DTC126" s="10"/>
      <c r="DTD126" s="10"/>
      <c r="DTE126" s="10"/>
      <c r="DTF126" s="10"/>
      <c r="DTG126" s="10"/>
      <c r="DTH126" s="10"/>
      <c r="DTI126" s="10"/>
      <c r="DTJ126" s="10"/>
      <c r="DTK126" s="10"/>
      <c r="DTL126" s="10"/>
      <c r="DTM126" s="10"/>
      <c r="DTN126" s="10"/>
      <c r="DTO126" s="10"/>
      <c r="DTP126" s="10"/>
      <c r="DTQ126" s="10"/>
      <c r="DTR126" s="10"/>
      <c r="DTS126" s="10"/>
      <c r="DTT126" s="10"/>
      <c r="DTU126" s="10"/>
      <c r="DTV126" s="10"/>
      <c r="DTW126" s="10"/>
      <c r="DTX126" s="10"/>
      <c r="DTY126" s="10"/>
      <c r="DTZ126" s="10"/>
      <c r="DUA126" s="10"/>
      <c r="DUB126" s="10"/>
      <c r="DUC126" s="10"/>
      <c r="DUD126" s="10"/>
      <c r="DUE126" s="10"/>
      <c r="DUF126" s="10"/>
      <c r="DUG126" s="10"/>
      <c r="DUH126" s="10"/>
      <c r="DUI126" s="10"/>
      <c r="DUJ126" s="10"/>
      <c r="DUK126" s="10"/>
      <c r="DUL126" s="10"/>
      <c r="DUM126" s="10"/>
      <c r="DUN126" s="10"/>
      <c r="DUO126" s="10"/>
      <c r="DUP126" s="10"/>
      <c r="DUQ126" s="10"/>
      <c r="DUR126" s="10"/>
      <c r="DUS126" s="10"/>
      <c r="DUT126" s="10"/>
      <c r="DUU126" s="10"/>
      <c r="DUV126" s="10"/>
      <c r="DUW126" s="10"/>
      <c r="DUX126" s="10"/>
      <c r="DUY126" s="10"/>
      <c r="DUZ126" s="10"/>
      <c r="DVA126" s="10"/>
      <c r="DVB126" s="10"/>
      <c r="DVC126" s="10"/>
      <c r="DVD126" s="10"/>
      <c r="DVE126" s="10"/>
      <c r="DVF126" s="10"/>
      <c r="DVG126" s="10"/>
      <c r="DVH126" s="10"/>
      <c r="DVI126" s="10"/>
      <c r="DVJ126" s="10"/>
      <c r="DVK126" s="10"/>
      <c r="DVL126" s="10"/>
      <c r="DVM126" s="10"/>
      <c r="DVN126" s="10"/>
      <c r="DVO126" s="10"/>
      <c r="DVP126" s="10"/>
      <c r="DVQ126" s="10"/>
      <c r="DVR126" s="10"/>
      <c r="DVS126" s="10"/>
      <c r="DVT126" s="10"/>
      <c r="DVU126" s="10"/>
      <c r="DVV126" s="10"/>
      <c r="DVW126" s="10"/>
      <c r="DVX126" s="10"/>
      <c r="DVY126" s="10"/>
      <c r="DVZ126" s="10"/>
      <c r="DWA126" s="10"/>
      <c r="DWB126" s="10"/>
      <c r="DWC126" s="10"/>
      <c r="DWD126" s="10"/>
      <c r="DWE126" s="10"/>
      <c r="DWF126" s="10"/>
      <c r="DWG126" s="10"/>
      <c r="DWH126" s="10"/>
      <c r="DWI126" s="10"/>
      <c r="DWJ126" s="10"/>
      <c r="DWK126" s="10"/>
      <c r="DWL126" s="10"/>
      <c r="DWM126" s="10"/>
      <c r="DWN126" s="10"/>
      <c r="DWO126" s="10"/>
      <c r="DWP126" s="10"/>
      <c r="DWQ126" s="10"/>
      <c r="DWR126" s="10"/>
      <c r="DWS126" s="10"/>
      <c r="DWT126" s="10"/>
      <c r="DWU126" s="10"/>
      <c r="DWV126" s="10"/>
      <c r="DWW126" s="10"/>
      <c r="DWX126" s="10"/>
      <c r="DWY126" s="10"/>
      <c r="DWZ126" s="10"/>
      <c r="DXA126" s="10"/>
      <c r="DXB126" s="10"/>
      <c r="DXC126" s="10"/>
      <c r="DXD126" s="10"/>
      <c r="DXE126" s="10"/>
      <c r="DXF126" s="10"/>
      <c r="DXG126" s="10"/>
      <c r="DXH126" s="10"/>
      <c r="DXI126" s="10"/>
      <c r="DXJ126" s="10"/>
      <c r="DXK126" s="10"/>
      <c r="DXL126" s="10"/>
      <c r="DXM126" s="10"/>
      <c r="DXN126" s="10"/>
      <c r="DXO126" s="10"/>
      <c r="DXP126" s="10"/>
      <c r="DXQ126" s="10"/>
      <c r="DXR126" s="10"/>
      <c r="DXS126" s="10"/>
      <c r="DXT126" s="10"/>
      <c r="DXU126" s="10"/>
      <c r="DXV126" s="10"/>
      <c r="DXW126" s="10"/>
      <c r="DXX126" s="10"/>
      <c r="DXY126" s="10"/>
      <c r="DXZ126" s="10"/>
      <c r="DYA126" s="10"/>
      <c r="DYB126" s="10"/>
      <c r="DYC126" s="10"/>
      <c r="DYD126" s="10"/>
      <c r="DYE126" s="10"/>
      <c r="DYF126" s="10"/>
      <c r="DYG126" s="10"/>
      <c r="DYH126" s="10"/>
      <c r="DYI126" s="10"/>
      <c r="DYJ126" s="10"/>
      <c r="DYK126" s="10"/>
      <c r="DYL126" s="10"/>
      <c r="DYM126" s="10"/>
      <c r="DYN126" s="10"/>
      <c r="DYO126" s="10"/>
      <c r="DYP126" s="10"/>
      <c r="DYQ126" s="10"/>
      <c r="DYR126" s="10"/>
      <c r="DYS126" s="10"/>
      <c r="DYT126" s="10"/>
      <c r="DYU126" s="10"/>
      <c r="DYV126" s="10"/>
      <c r="DYW126" s="10"/>
      <c r="DYX126" s="10"/>
      <c r="DYY126" s="10"/>
      <c r="DYZ126" s="10"/>
      <c r="DZA126" s="10"/>
      <c r="DZB126" s="10"/>
      <c r="DZC126" s="10"/>
      <c r="DZD126" s="10"/>
      <c r="DZE126" s="10"/>
      <c r="DZF126" s="10"/>
      <c r="DZG126" s="10"/>
      <c r="DZH126" s="10"/>
      <c r="DZI126" s="10"/>
      <c r="DZJ126" s="10"/>
      <c r="DZK126" s="10"/>
      <c r="DZL126" s="10"/>
      <c r="DZM126" s="10"/>
      <c r="DZN126" s="10"/>
      <c r="DZO126" s="10"/>
      <c r="DZP126" s="10"/>
      <c r="DZQ126" s="10"/>
    </row>
    <row r="127" spans="1:3397" ht="20.100000000000001" customHeight="1" x14ac:dyDescent="0.25">
      <c r="A127" s="542"/>
      <c r="B127" s="172" t="s">
        <v>8</v>
      </c>
      <c r="C127" s="129" t="s">
        <v>132</v>
      </c>
      <c r="D127" s="186">
        <v>513</v>
      </c>
      <c r="E127" s="187">
        <v>435</v>
      </c>
      <c r="F127" s="187">
        <v>550</v>
      </c>
      <c r="G127" s="187">
        <v>474</v>
      </c>
      <c r="H127" s="187">
        <v>578</v>
      </c>
      <c r="I127" s="187">
        <v>637</v>
      </c>
      <c r="J127" s="187">
        <v>669</v>
      </c>
      <c r="K127" s="187">
        <v>533</v>
      </c>
      <c r="L127" s="187">
        <v>565</v>
      </c>
      <c r="M127" s="187">
        <v>540</v>
      </c>
      <c r="N127" s="187">
        <v>569</v>
      </c>
      <c r="O127" s="187">
        <v>641</v>
      </c>
      <c r="P127" s="176">
        <v>6704</v>
      </c>
      <c r="Q127" s="188">
        <v>465</v>
      </c>
      <c r="R127" s="188">
        <v>469</v>
      </c>
      <c r="S127" s="188">
        <v>580</v>
      </c>
      <c r="T127" s="188">
        <v>595</v>
      </c>
      <c r="U127" s="188">
        <v>611</v>
      </c>
      <c r="V127" s="188">
        <v>682</v>
      </c>
      <c r="W127" s="188">
        <v>620</v>
      </c>
      <c r="X127" s="188">
        <v>577</v>
      </c>
      <c r="Y127" s="188">
        <v>511</v>
      </c>
      <c r="Z127" s="189">
        <v>552</v>
      </c>
      <c r="AA127" s="189">
        <v>472</v>
      </c>
      <c r="AB127" s="189">
        <v>570</v>
      </c>
      <c r="AC127" s="170">
        <v>6704</v>
      </c>
      <c r="AD127" s="175">
        <v>443</v>
      </c>
      <c r="AE127" s="175">
        <v>440</v>
      </c>
      <c r="AF127" s="175">
        <v>537</v>
      </c>
      <c r="AG127" s="175">
        <v>484</v>
      </c>
      <c r="AH127" s="175">
        <v>542</v>
      </c>
      <c r="AI127" s="175">
        <v>493</v>
      </c>
      <c r="AJ127" s="175">
        <v>423</v>
      </c>
      <c r="AK127" s="175">
        <v>430</v>
      </c>
      <c r="AL127" s="175">
        <v>446</v>
      </c>
      <c r="AM127" s="175">
        <v>398</v>
      </c>
      <c r="AN127" s="175">
        <v>437</v>
      </c>
      <c r="AO127" s="175">
        <v>517</v>
      </c>
      <c r="AP127" s="138">
        <v>385</v>
      </c>
      <c r="AQ127" s="98">
        <v>271</v>
      </c>
      <c r="AR127" s="98">
        <v>366</v>
      </c>
      <c r="AS127" s="98">
        <v>382</v>
      </c>
      <c r="AT127" s="98">
        <v>434</v>
      </c>
      <c r="AU127" s="98">
        <v>337</v>
      </c>
      <c r="AV127" s="98">
        <v>278</v>
      </c>
      <c r="AW127" s="98">
        <v>286</v>
      </c>
      <c r="AX127" s="98">
        <v>258</v>
      </c>
      <c r="AY127" s="98">
        <v>279</v>
      </c>
      <c r="AZ127" s="98">
        <v>215</v>
      </c>
      <c r="BA127" s="98">
        <v>225</v>
      </c>
      <c r="BB127" s="112">
        <v>273</v>
      </c>
      <c r="BC127" s="98">
        <v>222</v>
      </c>
      <c r="BD127" s="98">
        <v>222</v>
      </c>
      <c r="BE127" s="98">
        <v>234</v>
      </c>
      <c r="BF127" s="98">
        <v>176</v>
      </c>
      <c r="BG127" s="98">
        <v>177</v>
      </c>
      <c r="BH127" s="98">
        <v>169</v>
      </c>
      <c r="BI127" s="98">
        <v>218</v>
      </c>
      <c r="BJ127" s="98">
        <v>153</v>
      </c>
      <c r="BK127" s="98">
        <v>180</v>
      </c>
      <c r="BL127" s="98">
        <v>125</v>
      </c>
      <c r="BM127" s="98">
        <v>183</v>
      </c>
      <c r="BN127" s="439">
        <f t="shared" si="50"/>
        <v>2332</v>
      </c>
      <c r="BO127" s="34">
        <v>197</v>
      </c>
      <c r="BP127" s="34">
        <v>200</v>
      </c>
      <c r="BQ127" s="34">
        <v>246</v>
      </c>
      <c r="BR127" s="34">
        <v>235</v>
      </c>
      <c r="BS127" s="34">
        <v>267</v>
      </c>
      <c r="BT127" s="34">
        <v>202</v>
      </c>
      <c r="BU127" s="34">
        <v>188</v>
      </c>
      <c r="BV127" s="34">
        <v>246</v>
      </c>
      <c r="BW127" s="34">
        <v>63</v>
      </c>
      <c r="BX127" s="34">
        <v>45</v>
      </c>
      <c r="BY127" s="34">
        <v>21</v>
      </c>
      <c r="BZ127" s="34">
        <v>21</v>
      </c>
      <c r="CA127" s="478">
        <f t="shared" si="28"/>
        <v>1931</v>
      </c>
      <c r="CB127" s="98">
        <v>24</v>
      </c>
      <c r="CC127" s="98">
        <v>5</v>
      </c>
      <c r="CD127" s="98">
        <v>0</v>
      </c>
      <c r="CE127" s="98">
        <v>2</v>
      </c>
      <c r="CF127" s="98">
        <v>1</v>
      </c>
      <c r="CG127" s="98">
        <v>1</v>
      </c>
      <c r="CH127" s="98">
        <v>5</v>
      </c>
      <c r="CI127" s="98">
        <v>10</v>
      </c>
      <c r="CJ127" s="98">
        <v>3</v>
      </c>
      <c r="CK127" s="98">
        <v>11</v>
      </c>
      <c r="CL127" s="98">
        <v>5</v>
      </c>
      <c r="CM127" s="243">
        <v>22</v>
      </c>
      <c r="CN127" s="98">
        <v>4</v>
      </c>
      <c r="CO127" s="579">
        <f t="shared" si="52"/>
        <v>197</v>
      </c>
      <c r="CP127" s="80">
        <f t="shared" si="53"/>
        <v>24</v>
      </c>
      <c r="CQ127" s="27">
        <f t="shared" si="51"/>
        <v>4</v>
      </c>
      <c r="CR127" s="364">
        <f t="shared" si="48"/>
        <v>-83.333333333333343</v>
      </c>
      <c r="CX127" s="233"/>
      <c r="CY127" s="233"/>
      <c r="CZ127" s="233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</row>
    <row r="128" spans="1:3397" ht="20.100000000000001" customHeight="1" x14ac:dyDescent="0.25">
      <c r="A128" s="542"/>
      <c r="B128" s="172" t="s">
        <v>9</v>
      </c>
      <c r="C128" s="173" t="s">
        <v>10</v>
      </c>
      <c r="D128" s="186">
        <v>47</v>
      </c>
      <c r="E128" s="187">
        <v>41</v>
      </c>
      <c r="F128" s="187">
        <v>60</v>
      </c>
      <c r="G128" s="187">
        <v>56</v>
      </c>
      <c r="H128" s="187">
        <v>61</v>
      </c>
      <c r="I128" s="187">
        <v>53</v>
      </c>
      <c r="J128" s="187">
        <v>48</v>
      </c>
      <c r="K128" s="187">
        <v>46</v>
      </c>
      <c r="L128" s="187">
        <v>39</v>
      </c>
      <c r="M128" s="187">
        <v>40</v>
      </c>
      <c r="N128" s="187">
        <v>65</v>
      </c>
      <c r="O128" s="187">
        <v>50</v>
      </c>
      <c r="P128" s="170">
        <v>606</v>
      </c>
      <c r="Q128" s="179">
        <v>36</v>
      </c>
      <c r="R128" s="179">
        <v>31</v>
      </c>
      <c r="S128" s="179">
        <v>49</v>
      </c>
      <c r="T128" s="179">
        <v>35</v>
      </c>
      <c r="U128" s="179">
        <v>38</v>
      </c>
      <c r="V128" s="179">
        <v>48</v>
      </c>
      <c r="W128" s="179">
        <v>34</v>
      </c>
      <c r="X128" s="179">
        <v>28</v>
      </c>
      <c r="Y128" s="179">
        <v>44</v>
      </c>
      <c r="Z128" s="190">
        <v>50</v>
      </c>
      <c r="AA128" s="190">
        <v>45</v>
      </c>
      <c r="AB128" s="190">
        <v>44</v>
      </c>
      <c r="AC128" s="170">
        <v>482</v>
      </c>
      <c r="AD128" s="180">
        <v>46</v>
      </c>
      <c r="AE128" s="180">
        <v>52</v>
      </c>
      <c r="AF128" s="180">
        <v>44</v>
      </c>
      <c r="AG128" s="180">
        <v>32</v>
      </c>
      <c r="AH128" s="180">
        <v>47</v>
      </c>
      <c r="AI128" s="180">
        <v>45</v>
      </c>
      <c r="AJ128" s="180">
        <v>60</v>
      </c>
      <c r="AK128" s="180">
        <v>51</v>
      </c>
      <c r="AL128" s="180">
        <v>55</v>
      </c>
      <c r="AM128" s="240">
        <v>48</v>
      </c>
      <c r="AN128" s="240">
        <v>49</v>
      </c>
      <c r="AO128" s="240">
        <v>59</v>
      </c>
      <c r="AP128" s="138">
        <v>40</v>
      </c>
      <c r="AQ128" s="98">
        <v>40</v>
      </c>
      <c r="AR128" s="98">
        <v>63</v>
      </c>
      <c r="AS128" s="98">
        <v>50</v>
      </c>
      <c r="AT128" s="98">
        <v>71</v>
      </c>
      <c r="AU128" s="98">
        <v>44</v>
      </c>
      <c r="AV128" s="98">
        <v>59</v>
      </c>
      <c r="AW128" s="98">
        <v>57</v>
      </c>
      <c r="AX128" s="98">
        <v>40</v>
      </c>
      <c r="AY128" s="98">
        <v>51</v>
      </c>
      <c r="AZ128" s="98">
        <v>36</v>
      </c>
      <c r="BA128" s="98">
        <v>40</v>
      </c>
      <c r="BB128" s="138">
        <v>39</v>
      </c>
      <c r="BC128" s="98">
        <v>56</v>
      </c>
      <c r="BD128" s="98">
        <v>56</v>
      </c>
      <c r="BE128" s="98">
        <v>45</v>
      </c>
      <c r="BF128" s="98">
        <v>50</v>
      </c>
      <c r="BG128" s="98">
        <v>50</v>
      </c>
      <c r="BH128" s="98">
        <v>50</v>
      </c>
      <c r="BI128" s="98">
        <v>50</v>
      </c>
      <c r="BJ128" s="98">
        <v>62</v>
      </c>
      <c r="BK128" s="98">
        <v>64</v>
      </c>
      <c r="BL128" s="98">
        <v>63</v>
      </c>
      <c r="BM128" s="98">
        <v>55</v>
      </c>
      <c r="BN128" s="439">
        <f t="shared" si="50"/>
        <v>640</v>
      </c>
      <c r="BO128" s="98">
        <v>55</v>
      </c>
      <c r="BP128" s="98">
        <v>54</v>
      </c>
      <c r="BQ128" s="98">
        <v>49</v>
      </c>
      <c r="BR128" s="98">
        <v>53</v>
      </c>
      <c r="BS128" s="98">
        <v>56</v>
      </c>
      <c r="BT128" s="98">
        <v>54</v>
      </c>
      <c r="BU128" s="98">
        <v>66</v>
      </c>
      <c r="BV128" s="98">
        <v>56</v>
      </c>
      <c r="BW128" s="98">
        <v>69</v>
      </c>
      <c r="BX128" s="98">
        <v>75</v>
      </c>
      <c r="BY128" s="98">
        <v>62</v>
      </c>
      <c r="BZ128" s="98">
        <v>66</v>
      </c>
      <c r="CA128" s="478">
        <f t="shared" si="28"/>
        <v>715</v>
      </c>
      <c r="CB128" s="98">
        <v>50</v>
      </c>
      <c r="CC128" s="98">
        <v>48</v>
      </c>
      <c r="CD128" s="98">
        <v>53</v>
      </c>
      <c r="CE128" s="98">
        <v>57</v>
      </c>
      <c r="CF128" s="98">
        <v>39</v>
      </c>
      <c r="CG128" s="98">
        <v>68</v>
      </c>
      <c r="CH128" s="98">
        <v>56</v>
      </c>
      <c r="CI128" s="98">
        <v>53</v>
      </c>
      <c r="CJ128" s="98">
        <v>56</v>
      </c>
      <c r="CK128" s="98">
        <v>61</v>
      </c>
      <c r="CL128" s="98">
        <v>55</v>
      </c>
      <c r="CM128" s="243">
        <v>54</v>
      </c>
      <c r="CN128" s="98">
        <v>58</v>
      </c>
      <c r="CO128" s="579">
        <f t="shared" si="52"/>
        <v>55</v>
      </c>
      <c r="CP128" s="80">
        <f t="shared" si="53"/>
        <v>50</v>
      </c>
      <c r="CQ128" s="27">
        <f t="shared" si="51"/>
        <v>58</v>
      </c>
      <c r="CR128" s="365">
        <f t="shared" si="48"/>
        <v>15.999999999999993</v>
      </c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</row>
    <row r="129" spans="1:119" ht="20.100000000000001" customHeight="1" x14ac:dyDescent="0.25">
      <c r="A129" s="542"/>
      <c r="B129" s="172" t="s">
        <v>11</v>
      </c>
      <c r="C129" s="173" t="s">
        <v>12</v>
      </c>
      <c r="D129" s="186">
        <v>45</v>
      </c>
      <c r="E129" s="187">
        <v>45</v>
      </c>
      <c r="F129" s="187">
        <v>71</v>
      </c>
      <c r="G129" s="187">
        <v>70</v>
      </c>
      <c r="H129" s="187">
        <v>54</v>
      </c>
      <c r="I129" s="187">
        <v>50</v>
      </c>
      <c r="J129" s="187">
        <v>61</v>
      </c>
      <c r="K129" s="187">
        <v>44</v>
      </c>
      <c r="L129" s="187">
        <v>45</v>
      </c>
      <c r="M129" s="187">
        <v>41</v>
      </c>
      <c r="N129" s="187">
        <v>43</v>
      </c>
      <c r="O129" s="187">
        <v>50</v>
      </c>
      <c r="P129" s="170">
        <v>619</v>
      </c>
      <c r="Q129" s="179">
        <v>37</v>
      </c>
      <c r="R129" s="179">
        <v>31</v>
      </c>
      <c r="S129" s="179">
        <v>43</v>
      </c>
      <c r="T129" s="179">
        <v>33</v>
      </c>
      <c r="U129" s="179">
        <v>33</v>
      </c>
      <c r="V129" s="179">
        <v>41</v>
      </c>
      <c r="W129" s="179">
        <v>34</v>
      </c>
      <c r="X129" s="179">
        <v>32</v>
      </c>
      <c r="Y129" s="179">
        <v>35</v>
      </c>
      <c r="Z129" s="190">
        <v>48</v>
      </c>
      <c r="AA129" s="190">
        <v>39</v>
      </c>
      <c r="AB129" s="190">
        <v>51</v>
      </c>
      <c r="AC129" s="170">
        <v>457</v>
      </c>
      <c r="AD129" s="180">
        <v>48</v>
      </c>
      <c r="AE129" s="180">
        <v>45</v>
      </c>
      <c r="AF129" s="180">
        <v>51</v>
      </c>
      <c r="AG129" s="180">
        <v>30</v>
      </c>
      <c r="AH129" s="180">
        <v>48</v>
      </c>
      <c r="AI129" s="180">
        <v>48</v>
      </c>
      <c r="AJ129" s="180">
        <v>58</v>
      </c>
      <c r="AK129" s="180">
        <v>48</v>
      </c>
      <c r="AL129" s="180">
        <v>47</v>
      </c>
      <c r="AM129" s="240">
        <v>57</v>
      </c>
      <c r="AN129" s="240">
        <v>47</v>
      </c>
      <c r="AO129" s="240">
        <v>58</v>
      </c>
      <c r="AP129" s="138">
        <v>41</v>
      </c>
      <c r="AQ129" s="98">
        <v>30</v>
      </c>
      <c r="AR129" s="98">
        <v>60</v>
      </c>
      <c r="AS129" s="98">
        <v>41</v>
      </c>
      <c r="AT129" s="98">
        <v>52</v>
      </c>
      <c r="AU129" s="98">
        <v>43</v>
      </c>
      <c r="AV129" s="98">
        <v>55</v>
      </c>
      <c r="AW129" s="98">
        <v>54</v>
      </c>
      <c r="AX129" s="98">
        <v>44</v>
      </c>
      <c r="AY129" s="98">
        <v>46</v>
      </c>
      <c r="AZ129" s="98">
        <v>38</v>
      </c>
      <c r="BA129" s="98">
        <v>43</v>
      </c>
      <c r="BB129" s="138">
        <v>34</v>
      </c>
      <c r="BC129" s="98">
        <v>28</v>
      </c>
      <c r="BD129" s="98">
        <v>49</v>
      </c>
      <c r="BE129" s="98">
        <v>48</v>
      </c>
      <c r="BF129" s="98">
        <v>59</v>
      </c>
      <c r="BG129" s="98">
        <v>49</v>
      </c>
      <c r="BH129" s="98">
        <v>51</v>
      </c>
      <c r="BI129" s="98">
        <v>53</v>
      </c>
      <c r="BJ129" s="98">
        <v>59</v>
      </c>
      <c r="BK129" s="98">
        <v>63</v>
      </c>
      <c r="BL129" s="98">
        <v>61</v>
      </c>
      <c r="BM129" s="98">
        <v>52</v>
      </c>
      <c r="BN129" s="439">
        <f t="shared" si="50"/>
        <v>606</v>
      </c>
      <c r="BO129" s="98">
        <v>52</v>
      </c>
      <c r="BP129" s="98">
        <v>50</v>
      </c>
      <c r="BQ129" s="98">
        <v>53</v>
      </c>
      <c r="BR129" s="98">
        <v>45</v>
      </c>
      <c r="BS129" s="98">
        <v>58</v>
      </c>
      <c r="BT129" s="98">
        <v>42</v>
      </c>
      <c r="BU129" s="98">
        <v>67</v>
      </c>
      <c r="BV129" s="98">
        <v>50</v>
      </c>
      <c r="BW129" s="98">
        <v>67</v>
      </c>
      <c r="BX129" s="98">
        <v>76</v>
      </c>
      <c r="BY129" s="98">
        <v>64</v>
      </c>
      <c r="BZ129" s="98">
        <v>56</v>
      </c>
      <c r="CA129" s="478">
        <f t="shared" si="28"/>
        <v>680</v>
      </c>
      <c r="CB129" s="98">
        <v>51</v>
      </c>
      <c r="CC129" s="98">
        <v>38</v>
      </c>
      <c r="CD129" s="98">
        <v>60</v>
      </c>
      <c r="CE129" s="98">
        <v>55</v>
      </c>
      <c r="CF129" s="98">
        <v>49</v>
      </c>
      <c r="CG129" s="98">
        <v>56</v>
      </c>
      <c r="CH129" s="98">
        <v>63</v>
      </c>
      <c r="CI129" s="98">
        <v>48</v>
      </c>
      <c r="CJ129" s="98">
        <v>57</v>
      </c>
      <c r="CK129" s="98">
        <v>61</v>
      </c>
      <c r="CL129" s="98">
        <v>52</v>
      </c>
      <c r="CM129" s="243">
        <v>64</v>
      </c>
      <c r="CN129" s="98">
        <v>60</v>
      </c>
      <c r="CO129" s="579">
        <f t="shared" si="52"/>
        <v>52</v>
      </c>
      <c r="CP129" s="80">
        <f t="shared" si="53"/>
        <v>51</v>
      </c>
      <c r="CQ129" s="27">
        <f t="shared" si="51"/>
        <v>60</v>
      </c>
      <c r="CR129" s="365">
        <f t="shared" si="48"/>
        <v>17.647058823529417</v>
      </c>
      <c r="CX129" s="233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</row>
    <row r="130" spans="1:119" ht="20.100000000000001" customHeight="1" x14ac:dyDescent="0.25">
      <c r="A130" s="542"/>
      <c r="B130" s="172" t="s">
        <v>13</v>
      </c>
      <c r="C130" s="130" t="s">
        <v>134</v>
      </c>
      <c r="D130" s="186">
        <v>1</v>
      </c>
      <c r="E130" s="187">
        <v>1</v>
      </c>
      <c r="F130" s="187">
        <v>1</v>
      </c>
      <c r="G130" s="187">
        <v>1</v>
      </c>
      <c r="H130" s="187">
        <v>2</v>
      </c>
      <c r="I130" s="187">
        <v>2</v>
      </c>
      <c r="J130" s="187">
        <v>1</v>
      </c>
      <c r="K130" s="187">
        <v>2</v>
      </c>
      <c r="L130" s="187">
        <v>1</v>
      </c>
      <c r="M130" s="187">
        <v>1</v>
      </c>
      <c r="N130" s="187">
        <v>1</v>
      </c>
      <c r="O130" s="187">
        <v>1</v>
      </c>
      <c r="P130" s="170">
        <v>15</v>
      </c>
      <c r="Q130" s="179">
        <v>1</v>
      </c>
      <c r="R130" s="179">
        <v>1</v>
      </c>
      <c r="S130" s="179">
        <v>1</v>
      </c>
      <c r="T130" s="179">
        <v>1</v>
      </c>
      <c r="U130" s="179">
        <v>1</v>
      </c>
      <c r="V130" s="179">
        <v>1</v>
      </c>
      <c r="W130" s="179">
        <v>1</v>
      </c>
      <c r="X130" s="179">
        <v>1</v>
      </c>
      <c r="Y130" s="179">
        <v>1</v>
      </c>
      <c r="Z130" s="190">
        <v>1</v>
      </c>
      <c r="AA130" s="190">
        <v>1</v>
      </c>
      <c r="AB130" s="190">
        <v>1</v>
      </c>
      <c r="AC130" s="170">
        <v>12</v>
      </c>
      <c r="AD130" s="180">
        <v>1</v>
      </c>
      <c r="AE130" s="180">
        <v>1</v>
      </c>
      <c r="AF130" s="180">
        <v>1</v>
      </c>
      <c r="AG130" s="180">
        <v>1</v>
      </c>
      <c r="AH130" s="180">
        <v>1</v>
      </c>
      <c r="AI130" s="180">
        <v>1</v>
      </c>
      <c r="AJ130" s="180">
        <v>3</v>
      </c>
      <c r="AK130" s="180">
        <v>1</v>
      </c>
      <c r="AL130" s="180">
        <v>1</v>
      </c>
      <c r="AM130" s="240">
        <v>1</v>
      </c>
      <c r="AN130" s="240">
        <v>1</v>
      </c>
      <c r="AO130" s="240">
        <v>1</v>
      </c>
      <c r="AP130" s="138">
        <v>1</v>
      </c>
      <c r="AQ130" s="98">
        <v>1</v>
      </c>
      <c r="AR130" s="98">
        <v>1</v>
      </c>
      <c r="AS130" s="98">
        <v>1</v>
      </c>
      <c r="AT130" s="98">
        <v>2</v>
      </c>
      <c r="AU130" s="98">
        <v>1</v>
      </c>
      <c r="AV130" s="98">
        <v>1</v>
      </c>
      <c r="AW130" s="98">
        <v>1</v>
      </c>
      <c r="AX130" s="98">
        <v>0</v>
      </c>
      <c r="AY130" s="98">
        <v>2</v>
      </c>
      <c r="AZ130" s="98">
        <v>1</v>
      </c>
      <c r="BA130" s="98">
        <v>1</v>
      </c>
      <c r="BB130" s="138">
        <v>1</v>
      </c>
      <c r="BC130" s="98">
        <v>1</v>
      </c>
      <c r="BD130" s="98">
        <v>1</v>
      </c>
      <c r="BE130" s="98">
        <v>1</v>
      </c>
      <c r="BF130" s="98">
        <v>2</v>
      </c>
      <c r="BG130" s="98">
        <v>1</v>
      </c>
      <c r="BH130" s="98">
        <v>1</v>
      </c>
      <c r="BI130" s="98">
        <v>2</v>
      </c>
      <c r="BJ130" s="98">
        <v>3</v>
      </c>
      <c r="BK130" s="98">
        <v>2</v>
      </c>
      <c r="BL130" s="98">
        <v>1</v>
      </c>
      <c r="BM130" s="98">
        <v>1</v>
      </c>
      <c r="BN130" s="439">
        <f t="shared" si="50"/>
        <v>17</v>
      </c>
      <c r="BO130" s="98">
        <v>1</v>
      </c>
      <c r="BP130" s="98">
        <v>1</v>
      </c>
      <c r="BQ130" s="98">
        <v>1</v>
      </c>
      <c r="BR130" s="98">
        <v>1</v>
      </c>
      <c r="BS130" s="98">
        <v>1</v>
      </c>
      <c r="BT130" s="98">
        <v>1</v>
      </c>
      <c r="BU130" s="98">
        <v>1</v>
      </c>
      <c r="BV130" s="98">
        <v>1</v>
      </c>
      <c r="BW130" s="98">
        <v>0</v>
      </c>
      <c r="BX130" s="98">
        <v>0</v>
      </c>
      <c r="BY130" s="98">
        <v>0</v>
      </c>
      <c r="BZ130" s="98">
        <v>0</v>
      </c>
      <c r="CA130" s="478">
        <f t="shared" si="28"/>
        <v>8</v>
      </c>
      <c r="CB130" s="98">
        <v>0</v>
      </c>
      <c r="CC130" s="98">
        <v>0</v>
      </c>
      <c r="CD130" s="98">
        <v>0</v>
      </c>
      <c r="CE130" s="98">
        <v>0</v>
      </c>
      <c r="CF130" s="98">
        <v>0</v>
      </c>
      <c r="CG130" s="98">
        <v>0</v>
      </c>
      <c r="CH130" s="98">
        <v>0</v>
      </c>
      <c r="CI130" s="98">
        <v>0</v>
      </c>
      <c r="CJ130" s="98">
        <v>0</v>
      </c>
      <c r="CK130" s="98">
        <v>0</v>
      </c>
      <c r="CL130" s="98">
        <v>0</v>
      </c>
      <c r="CM130" s="243">
        <v>0</v>
      </c>
      <c r="CN130" s="98">
        <v>0</v>
      </c>
      <c r="CO130" s="579">
        <f t="shared" si="52"/>
        <v>1</v>
      </c>
      <c r="CP130" s="80">
        <f t="shared" si="53"/>
        <v>0</v>
      </c>
      <c r="CQ130" s="27">
        <f t="shared" si="51"/>
        <v>0</v>
      </c>
      <c r="CR130" s="365"/>
      <c r="CX130" s="233"/>
      <c r="CY130" s="233"/>
      <c r="CZ130" s="233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</row>
    <row r="131" spans="1:119" ht="20.100000000000001" customHeight="1" x14ac:dyDescent="0.25">
      <c r="A131" s="542"/>
      <c r="B131" s="172" t="s">
        <v>14</v>
      </c>
      <c r="C131" s="130" t="s">
        <v>135</v>
      </c>
      <c r="D131" s="186">
        <v>0</v>
      </c>
      <c r="E131" s="187">
        <v>0</v>
      </c>
      <c r="F131" s="187">
        <v>0</v>
      </c>
      <c r="G131" s="187">
        <v>0</v>
      </c>
      <c r="H131" s="187">
        <v>0</v>
      </c>
      <c r="I131" s="187">
        <v>0</v>
      </c>
      <c r="J131" s="187">
        <v>0</v>
      </c>
      <c r="K131" s="187">
        <v>0</v>
      </c>
      <c r="L131" s="187">
        <v>0</v>
      </c>
      <c r="M131" s="187">
        <v>0</v>
      </c>
      <c r="N131" s="187">
        <v>0</v>
      </c>
      <c r="O131" s="187">
        <v>0</v>
      </c>
      <c r="P131" s="170">
        <v>0</v>
      </c>
      <c r="Q131" s="179">
        <v>0</v>
      </c>
      <c r="R131" s="179">
        <v>0</v>
      </c>
      <c r="S131" s="179">
        <v>0</v>
      </c>
      <c r="T131" s="179">
        <v>0</v>
      </c>
      <c r="U131" s="179">
        <v>0</v>
      </c>
      <c r="V131" s="179">
        <v>0</v>
      </c>
      <c r="W131" s="179">
        <v>0</v>
      </c>
      <c r="X131" s="179">
        <v>0</v>
      </c>
      <c r="Y131" s="179">
        <v>0</v>
      </c>
      <c r="Z131" s="190">
        <v>0</v>
      </c>
      <c r="AA131" s="190">
        <v>0</v>
      </c>
      <c r="AB131" s="190">
        <v>0</v>
      </c>
      <c r="AC131" s="170">
        <v>0</v>
      </c>
      <c r="AD131" s="180">
        <v>0</v>
      </c>
      <c r="AE131" s="180">
        <v>0</v>
      </c>
      <c r="AF131" s="180">
        <v>0</v>
      </c>
      <c r="AG131" s="180">
        <v>0</v>
      </c>
      <c r="AH131" s="180">
        <v>0</v>
      </c>
      <c r="AI131" s="180">
        <v>0</v>
      </c>
      <c r="AJ131" s="180">
        <v>0</v>
      </c>
      <c r="AK131" s="180">
        <v>0</v>
      </c>
      <c r="AL131" s="180">
        <v>0</v>
      </c>
      <c r="AM131" s="240">
        <v>0</v>
      </c>
      <c r="AN131" s="240">
        <v>0</v>
      </c>
      <c r="AO131" s="240">
        <v>0</v>
      </c>
      <c r="AP131" s="13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9">
        <f t="shared" si="50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8">
        <f t="shared" si="28"/>
        <v>0</v>
      </c>
      <c r="CB131" s="98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243">
        <v>0</v>
      </c>
      <c r="CN131" s="98">
        <v>0</v>
      </c>
      <c r="CO131" s="579">
        <f t="shared" si="52"/>
        <v>0</v>
      </c>
      <c r="CP131" s="80">
        <f t="shared" si="53"/>
        <v>0</v>
      </c>
      <c r="CQ131" s="27">
        <f t="shared" si="51"/>
        <v>0</v>
      </c>
      <c r="CR131" s="365"/>
      <c r="CX131" s="233"/>
      <c r="CY131" s="233"/>
      <c r="CZ131" s="233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</row>
    <row r="132" spans="1:119" ht="20.100000000000001" customHeight="1" x14ac:dyDescent="0.25">
      <c r="A132" s="542"/>
      <c r="B132" s="172" t="s">
        <v>15</v>
      </c>
      <c r="C132" s="173" t="s">
        <v>16</v>
      </c>
      <c r="D132" s="186">
        <v>0</v>
      </c>
      <c r="E132" s="187">
        <v>0</v>
      </c>
      <c r="F132" s="187">
        <v>1</v>
      </c>
      <c r="G132" s="187">
        <v>1</v>
      </c>
      <c r="H132" s="187">
        <v>2</v>
      </c>
      <c r="I132" s="187">
        <v>0</v>
      </c>
      <c r="J132" s="187">
        <v>0</v>
      </c>
      <c r="K132" s="187">
        <v>0</v>
      </c>
      <c r="L132" s="187">
        <v>0</v>
      </c>
      <c r="M132" s="187">
        <v>1</v>
      </c>
      <c r="N132" s="187">
        <v>0</v>
      </c>
      <c r="O132" s="187">
        <v>0</v>
      </c>
      <c r="P132" s="170">
        <v>5</v>
      </c>
      <c r="Q132" s="179">
        <v>0</v>
      </c>
      <c r="R132" s="179">
        <v>0</v>
      </c>
      <c r="S132" s="179">
        <v>0</v>
      </c>
      <c r="T132" s="179">
        <v>0</v>
      </c>
      <c r="U132" s="179">
        <v>0</v>
      </c>
      <c r="V132" s="179">
        <v>0</v>
      </c>
      <c r="W132" s="179">
        <v>0</v>
      </c>
      <c r="X132" s="179">
        <v>0</v>
      </c>
      <c r="Y132" s="179">
        <v>0</v>
      </c>
      <c r="Z132" s="190">
        <v>0</v>
      </c>
      <c r="AA132" s="190">
        <v>12</v>
      </c>
      <c r="AB132" s="190">
        <v>148</v>
      </c>
      <c r="AC132" s="170">
        <v>160</v>
      </c>
      <c r="AD132" s="180">
        <v>5</v>
      </c>
      <c r="AE132" s="180">
        <v>2</v>
      </c>
      <c r="AF132" s="180">
        <v>3</v>
      </c>
      <c r="AG132" s="180">
        <v>4</v>
      </c>
      <c r="AH132" s="180">
        <v>18</v>
      </c>
      <c r="AI132" s="180">
        <v>5</v>
      </c>
      <c r="AJ132" s="180">
        <v>24</v>
      </c>
      <c r="AK132" s="180">
        <v>58</v>
      </c>
      <c r="AL132" s="180">
        <v>21</v>
      </c>
      <c r="AM132" s="240">
        <v>5</v>
      </c>
      <c r="AN132" s="240">
        <v>1</v>
      </c>
      <c r="AO132" s="240">
        <v>0</v>
      </c>
      <c r="AP132" s="138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8">
        <v>1</v>
      </c>
      <c r="BC132" s="98">
        <v>4</v>
      </c>
      <c r="BD132" s="98">
        <v>2</v>
      </c>
      <c r="BE132" s="98">
        <v>1</v>
      </c>
      <c r="BF132" s="98">
        <v>0</v>
      </c>
      <c r="BG132" s="98">
        <v>1</v>
      </c>
      <c r="BH132" s="98">
        <v>1</v>
      </c>
      <c r="BI132" s="98">
        <v>0</v>
      </c>
      <c r="BJ132" s="98">
        <v>0</v>
      </c>
      <c r="BK132" s="98">
        <v>2</v>
      </c>
      <c r="BL132" s="98">
        <v>2</v>
      </c>
      <c r="BM132" s="98">
        <v>0</v>
      </c>
      <c r="BN132" s="439">
        <f t="shared" si="50"/>
        <v>14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8">
        <f t="shared" si="28"/>
        <v>0</v>
      </c>
      <c r="CB132" s="98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0</v>
      </c>
      <c r="CH132" s="98">
        <v>0</v>
      </c>
      <c r="CI132" s="98">
        <v>0</v>
      </c>
      <c r="CJ132" s="98">
        <v>0</v>
      </c>
      <c r="CK132" s="98">
        <v>2</v>
      </c>
      <c r="CL132" s="98">
        <v>0</v>
      </c>
      <c r="CM132" s="243">
        <v>0</v>
      </c>
      <c r="CN132" s="98">
        <v>0</v>
      </c>
      <c r="CO132" s="579">
        <f t="shared" si="52"/>
        <v>0</v>
      </c>
      <c r="CP132" s="80">
        <f t="shared" si="53"/>
        <v>0</v>
      </c>
      <c r="CQ132" s="27">
        <f t="shared" si="51"/>
        <v>0</v>
      </c>
      <c r="CR132" s="365"/>
      <c r="CX132" s="233"/>
      <c r="CY132" s="233"/>
      <c r="CZ132" s="233"/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</row>
    <row r="133" spans="1:119" ht="20.100000000000001" customHeight="1" x14ac:dyDescent="0.25">
      <c r="A133" s="542"/>
      <c r="B133" s="172" t="s">
        <v>19</v>
      </c>
      <c r="C133" s="173" t="s">
        <v>20</v>
      </c>
      <c r="D133" s="186">
        <v>258</v>
      </c>
      <c r="E133" s="187">
        <v>208</v>
      </c>
      <c r="F133" s="187">
        <v>237</v>
      </c>
      <c r="G133" s="187">
        <v>235</v>
      </c>
      <c r="H133" s="187">
        <v>218</v>
      </c>
      <c r="I133" s="187">
        <v>224</v>
      </c>
      <c r="J133" s="187">
        <v>253</v>
      </c>
      <c r="K133" s="187">
        <v>234</v>
      </c>
      <c r="L133" s="187">
        <v>248</v>
      </c>
      <c r="M133" s="187">
        <v>231</v>
      </c>
      <c r="N133" s="187">
        <v>234</v>
      </c>
      <c r="O133" s="187">
        <v>260</v>
      </c>
      <c r="P133" s="170">
        <v>2840</v>
      </c>
      <c r="Q133" s="179">
        <v>214</v>
      </c>
      <c r="R133" s="179">
        <v>207</v>
      </c>
      <c r="S133" s="179">
        <v>263</v>
      </c>
      <c r="T133" s="179">
        <v>254</v>
      </c>
      <c r="U133" s="179">
        <v>246</v>
      </c>
      <c r="V133" s="179">
        <v>226</v>
      </c>
      <c r="W133" s="179">
        <v>238</v>
      </c>
      <c r="X133" s="179">
        <v>238</v>
      </c>
      <c r="Y133" s="179">
        <v>246</v>
      </c>
      <c r="Z133" s="190">
        <v>233</v>
      </c>
      <c r="AA133" s="190">
        <v>238</v>
      </c>
      <c r="AB133" s="190">
        <v>250</v>
      </c>
      <c r="AC133" s="170">
        <v>2853</v>
      </c>
      <c r="AD133" s="180">
        <v>227</v>
      </c>
      <c r="AE133" s="180">
        <v>235</v>
      </c>
      <c r="AF133" s="180">
        <v>237</v>
      </c>
      <c r="AG133" s="180">
        <v>249</v>
      </c>
      <c r="AH133" s="180">
        <v>264</v>
      </c>
      <c r="AI133" s="180">
        <v>254</v>
      </c>
      <c r="AJ133" s="180">
        <v>276</v>
      </c>
      <c r="AK133" s="180">
        <v>409</v>
      </c>
      <c r="AL133" s="180">
        <v>401</v>
      </c>
      <c r="AM133" s="240">
        <v>342</v>
      </c>
      <c r="AN133" s="240">
        <v>385</v>
      </c>
      <c r="AO133" s="240">
        <v>385</v>
      </c>
      <c r="AP133" s="138">
        <v>350</v>
      </c>
      <c r="AQ133" s="98">
        <v>368</v>
      </c>
      <c r="AR133" s="98">
        <v>416</v>
      </c>
      <c r="AS133" s="98">
        <v>364</v>
      </c>
      <c r="AT133" s="98">
        <v>437</v>
      </c>
      <c r="AU133" s="98">
        <v>380</v>
      </c>
      <c r="AV133" s="98">
        <v>409</v>
      </c>
      <c r="AW133" s="98">
        <v>418</v>
      </c>
      <c r="AX133" s="98">
        <v>391</v>
      </c>
      <c r="AY133" s="98">
        <v>462</v>
      </c>
      <c r="AZ133" s="98">
        <v>386</v>
      </c>
      <c r="BA133" s="98">
        <v>416</v>
      </c>
      <c r="BB133" s="138">
        <v>403</v>
      </c>
      <c r="BC133" s="98">
        <v>351</v>
      </c>
      <c r="BD133" s="98">
        <v>379</v>
      </c>
      <c r="BE133" s="98">
        <v>442</v>
      </c>
      <c r="BF133" s="98">
        <v>446</v>
      </c>
      <c r="BG133" s="98">
        <v>403</v>
      </c>
      <c r="BH133" s="98">
        <v>467</v>
      </c>
      <c r="BI133" s="98">
        <v>453</v>
      </c>
      <c r="BJ133" s="98">
        <v>442</v>
      </c>
      <c r="BK133" s="98">
        <v>476</v>
      </c>
      <c r="BL133" s="98">
        <v>448</v>
      </c>
      <c r="BM133" s="98">
        <v>453</v>
      </c>
      <c r="BN133" s="439">
        <f t="shared" si="50"/>
        <v>5163</v>
      </c>
      <c r="BO133" s="98">
        <v>433</v>
      </c>
      <c r="BP133" s="98">
        <v>437</v>
      </c>
      <c r="BQ133" s="98">
        <v>404</v>
      </c>
      <c r="BR133" s="98">
        <v>474</v>
      </c>
      <c r="BS133" s="98">
        <v>448</v>
      </c>
      <c r="BT133" s="98">
        <v>444</v>
      </c>
      <c r="BU133" s="98">
        <v>487</v>
      </c>
      <c r="BV133" s="98">
        <v>451</v>
      </c>
      <c r="BW133" s="98">
        <v>502</v>
      </c>
      <c r="BX133" s="98">
        <v>504</v>
      </c>
      <c r="BY133" s="98">
        <v>412</v>
      </c>
      <c r="BZ133" s="98">
        <v>495</v>
      </c>
      <c r="CA133" s="478">
        <f t="shared" si="28"/>
        <v>5491</v>
      </c>
      <c r="CB133" s="98">
        <v>412</v>
      </c>
      <c r="CC133" s="98">
        <v>367</v>
      </c>
      <c r="CD133" s="98">
        <v>461</v>
      </c>
      <c r="CE133" s="98">
        <v>480</v>
      </c>
      <c r="CF133" s="98">
        <v>421</v>
      </c>
      <c r="CG133" s="98">
        <v>415</v>
      </c>
      <c r="CH133" s="98">
        <v>483</v>
      </c>
      <c r="CI133" s="98">
        <v>419</v>
      </c>
      <c r="CJ133" s="98">
        <v>462</v>
      </c>
      <c r="CK133" s="98">
        <v>454</v>
      </c>
      <c r="CL133" s="98">
        <v>442</v>
      </c>
      <c r="CM133" s="243">
        <v>475</v>
      </c>
      <c r="CN133" s="98">
        <v>408</v>
      </c>
      <c r="CO133" s="579">
        <f t="shared" si="52"/>
        <v>433</v>
      </c>
      <c r="CP133" s="80">
        <f t="shared" si="53"/>
        <v>412</v>
      </c>
      <c r="CQ133" s="27">
        <f t="shared" si="51"/>
        <v>408</v>
      </c>
      <c r="CR133" s="365">
        <f t="shared" ref="CR133:CR137" si="59">((CQ133/CP133)-1)*100</f>
        <v>-0.97087378640776656</v>
      </c>
      <c r="CX133" s="233"/>
      <c r="CY133" s="233"/>
      <c r="CZ133" s="233"/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</row>
    <row r="134" spans="1:119" ht="20.100000000000001" customHeight="1" x14ac:dyDescent="0.25">
      <c r="A134" s="542"/>
      <c r="B134" s="110" t="s">
        <v>26</v>
      </c>
      <c r="C134" s="130" t="s">
        <v>124</v>
      </c>
      <c r="D134" s="186">
        <v>0</v>
      </c>
      <c r="E134" s="187">
        <v>0</v>
      </c>
      <c r="F134" s="187">
        <v>0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70">
        <v>0</v>
      </c>
      <c r="Q134" s="179">
        <v>0</v>
      </c>
      <c r="R134" s="179">
        <v>0</v>
      </c>
      <c r="S134" s="179">
        <v>0</v>
      </c>
      <c r="T134" s="179">
        <v>0</v>
      </c>
      <c r="U134" s="179">
        <v>0</v>
      </c>
      <c r="V134" s="179">
        <v>0</v>
      </c>
      <c r="W134" s="179">
        <v>0</v>
      </c>
      <c r="X134" s="179">
        <v>0</v>
      </c>
      <c r="Y134" s="179">
        <v>0</v>
      </c>
      <c r="Z134" s="190">
        <v>0</v>
      </c>
      <c r="AA134" s="190">
        <v>0</v>
      </c>
      <c r="AB134" s="190">
        <v>0</v>
      </c>
      <c r="AC134" s="170">
        <v>0</v>
      </c>
      <c r="AD134" s="180">
        <v>0</v>
      </c>
      <c r="AE134" s="180">
        <v>0</v>
      </c>
      <c r="AF134" s="180">
        <v>0</v>
      </c>
      <c r="AG134" s="180">
        <v>0</v>
      </c>
      <c r="AH134" s="180">
        <v>0</v>
      </c>
      <c r="AI134" s="180">
        <v>0</v>
      </c>
      <c r="AJ134" s="180">
        <v>0</v>
      </c>
      <c r="AK134" s="180">
        <v>0</v>
      </c>
      <c r="AL134" s="180">
        <v>0</v>
      </c>
      <c r="AM134" s="180">
        <v>0</v>
      </c>
      <c r="AN134" s="180">
        <v>0</v>
      </c>
      <c r="AO134" s="180">
        <v>0</v>
      </c>
      <c r="AP134" s="13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98">
        <v>0</v>
      </c>
      <c r="AY134" s="98">
        <v>0</v>
      </c>
      <c r="AZ134" s="98">
        <v>0</v>
      </c>
      <c r="BA134" s="98">
        <v>0</v>
      </c>
      <c r="BB134" s="13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439">
        <f t="shared" si="50"/>
        <v>0</v>
      </c>
      <c r="BO134" s="98">
        <v>0</v>
      </c>
      <c r="BP134" s="98">
        <v>0</v>
      </c>
      <c r="BQ134" s="98">
        <v>0</v>
      </c>
      <c r="BR134" s="98">
        <v>0</v>
      </c>
      <c r="BS134" s="98">
        <v>0</v>
      </c>
      <c r="BT134" s="98">
        <v>0</v>
      </c>
      <c r="BU134" s="98">
        <v>0</v>
      </c>
      <c r="BV134" s="98">
        <v>0</v>
      </c>
      <c r="BW134" s="98">
        <v>29</v>
      </c>
      <c r="BX134" s="98">
        <v>56</v>
      </c>
      <c r="BY134" s="98">
        <v>28</v>
      </c>
      <c r="BZ134" s="98">
        <v>23</v>
      </c>
      <c r="CA134" s="478">
        <f t="shared" si="28"/>
        <v>136</v>
      </c>
      <c r="CB134" s="98">
        <v>34</v>
      </c>
      <c r="CC134" s="98">
        <v>8</v>
      </c>
      <c r="CD134" s="98">
        <v>1</v>
      </c>
      <c r="CE134" s="98">
        <v>2</v>
      </c>
      <c r="CF134" s="98">
        <v>1</v>
      </c>
      <c r="CG134" s="98">
        <v>0</v>
      </c>
      <c r="CH134" s="98">
        <v>3</v>
      </c>
      <c r="CI134" s="98">
        <v>10</v>
      </c>
      <c r="CJ134" s="98">
        <v>4</v>
      </c>
      <c r="CK134" s="98">
        <v>7</v>
      </c>
      <c r="CL134" s="98">
        <v>8</v>
      </c>
      <c r="CM134" s="243">
        <v>23</v>
      </c>
      <c r="CN134" s="98">
        <v>7</v>
      </c>
      <c r="CO134" s="579">
        <f t="shared" si="52"/>
        <v>0</v>
      </c>
      <c r="CP134" s="80">
        <f t="shared" si="53"/>
        <v>34</v>
      </c>
      <c r="CQ134" s="27">
        <f t="shared" si="51"/>
        <v>7</v>
      </c>
      <c r="CR134" s="365">
        <f t="shared" si="59"/>
        <v>-79.411764705882362</v>
      </c>
      <c r="CX134" s="233"/>
      <c r="CY134" s="233"/>
      <c r="CZ134" s="233"/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</row>
    <row r="135" spans="1:119" ht="20.100000000000001" customHeight="1" x14ac:dyDescent="0.25">
      <c r="A135" s="542"/>
      <c r="B135" s="110" t="s">
        <v>150</v>
      </c>
      <c r="C135" s="130" t="s">
        <v>154</v>
      </c>
      <c r="D135" s="186">
        <v>0</v>
      </c>
      <c r="E135" s="187">
        <v>0</v>
      </c>
      <c r="F135" s="187">
        <v>0</v>
      </c>
      <c r="G135" s="187">
        <v>0</v>
      </c>
      <c r="H135" s="187">
        <v>0</v>
      </c>
      <c r="I135" s="187">
        <v>0</v>
      </c>
      <c r="J135" s="187">
        <v>0</v>
      </c>
      <c r="K135" s="187">
        <v>0</v>
      </c>
      <c r="L135" s="187">
        <v>0</v>
      </c>
      <c r="M135" s="187">
        <v>0</v>
      </c>
      <c r="N135" s="187">
        <v>0</v>
      </c>
      <c r="O135" s="187">
        <v>0</v>
      </c>
      <c r="P135" s="170">
        <v>0</v>
      </c>
      <c r="Q135" s="179">
        <v>0</v>
      </c>
      <c r="R135" s="179">
        <v>0</v>
      </c>
      <c r="S135" s="179">
        <v>0</v>
      </c>
      <c r="T135" s="179">
        <v>0</v>
      </c>
      <c r="U135" s="179">
        <v>0</v>
      </c>
      <c r="V135" s="179">
        <v>0</v>
      </c>
      <c r="W135" s="179">
        <v>0</v>
      </c>
      <c r="X135" s="179">
        <v>0</v>
      </c>
      <c r="Y135" s="179">
        <v>0</v>
      </c>
      <c r="Z135" s="190">
        <v>0</v>
      </c>
      <c r="AA135" s="190">
        <v>0</v>
      </c>
      <c r="AB135" s="190">
        <v>0</v>
      </c>
      <c r="AC135" s="170">
        <v>0</v>
      </c>
      <c r="AD135" s="180">
        <v>0</v>
      </c>
      <c r="AE135" s="180">
        <v>0</v>
      </c>
      <c r="AF135" s="180">
        <v>0</v>
      </c>
      <c r="AG135" s="180">
        <v>0</v>
      </c>
      <c r="AH135" s="180">
        <v>0</v>
      </c>
      <c r="AI135" s="180">
        <v>0</v>
      </c>
      <c r="AJ135" s="180">
        <v>0</v>
      </c>
      <c r="AK135" s="180">
        <v>0</v>
      </c>
      <c r="AL135" s="180">
        <v>0</v>
      </c>
      <c r="AM135" s="180">
        <v>0</v>
      </c>
      <c r="AN135" s="180">
        <v>0</v>
      </c>
      <c r="AO135" s="180">
        <v>0</v>
      </c>
      <c r="AP135" s="13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98">
        <v>0</v>
      </c>
      <c r="AY135" s="98">
        <v>0</v>
      </c>
      <c r="AZ135" s="98">
        <v>0</v>
      </c>
      <c r="BA135" s="98">
        <v>0</v>
      </c>
      <c r="BB135" s="13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439">
        <f t="shared" si="50"/>
        <v>0</v>
      </c>
      <c r="BO135" s="98">
        <v>0</v>
      </c>
      <c r="BP135" s="98">
        <v>0</v>
      </c>
      <c r="BQ135" s="98">
        <v>0</v>
      </c>
      <c r="BR135" s="98">
        <v>0</v>
      </c>
      <c r="BS135" s="98">
        <v>0</v>
      </c>
      <c r="BT135" s="98">
        <v>0</v>
      </c>
      <c r="BU135" s="98">
        <v>0</v>
      </c>
      <c r="BV135" s="98">
        <v>0</v>
      </c>
      <c r="BW135" s="98">
        <v>0</v>
      </c>
      <c r="BX135" s="98">
        <v>0</v>
      </c>
      <c r="BY135" s="98">
        <v>0</v>
      </c>
      <c r="BZ135" s="98">
        <v>305</v>
      </c>
      <c r="CA135" s="478">
        <f t="shared" si="28"/>
        <v>305</v>
      </c>
      <c r="CB135" s="98">
        <v>301</v>
      </c>
      <c r="CC135" s="98">
        <v>279</v>
      </c>
      <c r="CD135" s="98">
        <v>322</v>
      </c>
      <c r="CE135" s="98">
        <v>289</v>
      </c>
      <c r="CF135" s="98">
        <v>292</v>
      </c>
      <c r="CG135" s="98">
        <v>312</v>
      </c>
      <c r="CH135" s="98">
        <v>340</v>
      </c>
      <c r="CI135" s="98">
        <v>331</v>
      </c>
      <c r="CJ135" s="98">
        <v>333</v>
      </c>
      <c r="CK135" s="98">
        <v>347</v>
      </c>
      <c r="CL135" s="98">
        <v>302</v>
      </c>
      <c r="CM135" s="243">
        <v>338</v>
      </c>
      <c r="CN135" s="98">
        <v>281</v>
      </c>
      <c r="CO135" s="579">
        <f t="shared" si="52"/>
        <v>0</v>
      </c>
      <c r="CP135" s="80">
        <f t="shared" si="53"/>
        <v>301</v>
      </c>
      <c r="CQ135" s="27">
        <f t="shared" si="51"/>
        <v>281</v>
      </c>
      <c r="CR135" s="365">
        <f t="shared" si="59"/>
        <v>-6.6445182724252483</v>
      </c>
      <c r="CX135" s="233"/>
      <c r="CY135" s="233"/>
      <c r="CZ135" s="233"/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</row>
    <row r="136" spans="1:119" ht="20.100000000000001" customHeight="1" x14ac:dyDescent="0.25">
      <c r="A136" s="542"/>
      <c r="B136" s="110" t="s">
        <v>148</v>
      </c>
      <c r="C136" s="130" t="s">
        <v>153</v>
      </c>
      <c r="D136" s="186">
        <v>0</v>
      </c>
      <c r="E136" s="187">
        <v>0</v>
      </c>
      <c r="F136" s="187">
        <v>0</v>
      </c>
      <c r="G136" s="187">
        <v>0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70">
        <v>0</v>
      </c>
      <c r="Q136" s="179">
        <v>0</v>
      </c>
      <c r="R136" s="179">
        <v>0</v>
      </c>
      <c r="S136" s="179">
        <v>0</v>
      </c>
      <c r="T136" s="179">
        <v>0</v>
      </c>
      <c r="U136" s="179">
        <v>0</v>
      </c>
      <c r="V136" s="179">
        <v>0</v>
      </c>
      <c r="W136" s="179">
        <v>0</v>
      </c>
      <c r="X136" s="179">
        <v>0</v>
      </c>
      <c r="Y136" s="179">
        <v>0</v>
      </c>
      <c r="Z136" s="190">
        <v>0</v>
      </c>
      <c r="AA136" s="190">
        <v>0</v>
      </c>
      <c r="AB136" s="190">
        <v>0</v>
      </c>
      <c r="AC136" s="170">
        <v>0</v>
      </c>
      <c r="AD136" s="180">
        <v>0</v>
      </c>
      <c r="AE136" s="180">
        <v>0</v>
      </c>
      <c r="AF136" s="180">
        <v>0</v>
      </c>
      <c r="AG136" s="180">
        <v>0</v>
      </c>
      <c r="AH136" s="180">
        <v>0</v>
      </c>
      <c r="AI136" s="180">
        <v>0</v>
      </c>
      <c r="AJ136" s="180">
        <v>0</v>
      </c>
      <c r="AK136" s="180">
        <v>0</v>
      </c>
      <c r="AL136" s="180">
        <v>0</v>
      </c>
      <c r="AM136" s="180">
        <v>0</v>
      </c>
      <c r="AN136" s="180">
        <v>0</v>
      </c>
      <c r="AO136" s="180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13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439">
        <f t="shared" si="50"/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0</v>
      </c>
      <c r="BZ136" s="98">
        <v>66</v>
      </c>
      <c r="CA136" s="478">
        <f t="shared" si="28"/>
        <v>66</v>
      </c>
      <c r="CB136" s="98">
        <v>59</v>
      </c>
      <c r="CC136" s="98">
        <v>57</v>
      </c>
      <c r="CD136" s="98">
        <v>73</v>
      </c>
      <c r="CE136" s="98">
        <v>65</v>
      </c>
      <c r="CF136" s="98">
        <v>66</v>
      </c>
      <c r="CG136" s="98">
        <v>84</v>
      </c>
      <c r="CH136" s="98">
        <v>82</v>
      </c>
      <c r="CI136" s="98">
        <v>64</v>
      </c>
      <c r="CJ136" s="98">
        <v>69</v>
      </c>
      <c r="CK136" s="98">
        <v>65</v>
      </c>
      <c r="CL136" s="98">
        <v>52</v>
      </c>
      <c r="CM136" s="243">
        <v>58</v>
      </c>
      <c r="CN136" s="98">
        <v>75</v>
      </c>
      <c r="CO136" s="579">
        <f t="shared" si="52"/>
        <v>0</v>
      </c>
      <c r="CP136" s="80">
        <f t="shared" si="53"/>
        <v>59</v>
      </c>
      <c r="CQ136" s="27">
        <f t="shared" si="51"/>
        <v>75</v>
      </c>
      <c r="CR136" s="365">
        <f t="shared" si="59"/>
        <v>27.118644067796605</v>
      </c>
      <c r="CX136" s="233"/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</row>
    <row r="137" spans="1:119" ht="20.100000000000001" customHeight="1" x14ac:dyDescent="0.25">
      <c r="A137" s="542"/>
      <c r="B137" s="110" t="s">
        <v>151</v>
      </c>
      <c r="C137" s="130" t="s">
        <v>155</v>
      </c>
      <c r="D137" s="186">
        <v>0</v>
      </c>
      <c r="E137" s="187">
        <v>0</v>
      </c>
      <c r="F137" s="187">
        <v>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87">
        <v>0</v>
      </c>
      <c r="P137" s="170">
        <v>0</v>
      </c>
      <c r="Q137" s="179">
        <v>0</v>
      </c>
      <c r="R137" s="179">
        <v>0</v>
      </c>
      <c r="S137" s="179">
        <v>0</v>
      </c>
      <c r="T137" s="179">
        <v>0</v>
      </c>
      <c r="U137" s="179">
        <v>0</v>
      </c>
      <c r="V137" s="179">
        <v>0</v>
      </c>
      <c r="W137" s="179">
        <v>0</v>
      </c>
      <c r="X137" s="179">
        <v>0</v>
      </c>
      <c r="Y137" s="179">
        <v>0</v>
      </c>
      <c r="Z137" s="190">
        <v>0</v>
      </c>
      <c r="AA137" s="190">
        <v>0</v>
      </c>
      <c r="AB137" s="190">
        <v>0</v>
      </c>
      <c r="AC137" s="170">
        <v>0</v>
      </c>
      <c r="AD137" s="180">
        <v>0</v>
      </c>
      <c r="AE137" s="180">
        <v>0</v>
      </c>
      <c r="AF137" s="180">
        <v>0</v>
      </c>
      <c r="AG137" s="180">
        <v>0</v>
      </c>
      <c r="AH137" s="180">
        <v>0</v>
      </c>
      <c r="AI137" s="180">
        <v>0</v>
      </c>
      <c r="AJ137" s="180">
        <v>0</v>
      </c>
      <c r="AK137" s="180">
        <v>0</v>
      </c>
      <c r="AL137" s="180">
        <v>0</v>
      </c>
      <c r="AM137" s="180">
        <v>0</v>
      </c>
      <c r="AN137" s="180">
        <v>0</v>
      </c>
      <c r="AO137" s="180">
        <v>0</v>
      </c>
      <c r="AP137" s="13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9">
        <f t="shared" si="50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50</v>
      </c>
      <c r="CA137" s="478">
        <f t="shared" si="28"/>
        <v>50</v>
      </c>
      <c r="CB137" s="98">
        <v>45</v>
      </c>
      <c r="CC137" s="98">
        <v>33</v>
      </c>
      <c r="CD137" s="98">
        <v>25</v>
      </c>
      <c r="CE137" s="98">
        <v>30</v>
      </c>
      <c r="CF137" s="98">
        <v>27</v>
      </c>
      <c r="CG137" s="98">
        <v>25</v>
      </c>
      <c r="CH137" s="98">
        <v>25</v>
      </c>
      <c r="CI137" s="98">
        <v>28</v>
      </c>
      <c r="CJ137" s="98">
        <v>25</v>
      </c>
      <c r="CK137" s="98">
        <v>27</v>
      </c>
      <c r="CL137" s="98">
        <v>25</v>
      </c>
      <c r="CM137" s="243">
        <v>17</v>
      </c>
      <c r="CN137" s="98">
        <v>24</v>
      </c>
      <c r="CO137" s="579">
        <f t="shared" si="52"/>
        <v>0</v>
      </c>
      <c r="CP137" s="80">
        <f t="shared" si="53"/>
        <v>45</v>
      </c>
      <c r="CQ137" s="27">
        <f t="shared" si="51"/>
        <v>24</v>
      </c>
      <c r="CR137" s="365">
        <f t="shared" si="59"/>
        <v>-46.666666666666664</v>
      </c>
      <c r="CX137" s="233"/>
      <c r="CY137" s="233"/>
      <c r="CZ137" s="233"/>
      <c r="DA137" s="233"/>
      <c r="DB137" s="233"/>
      <c r="DC137" s="233"/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</row>
    <row r="138" spans="1:119" ht="20.100000000000001" customHeight="1" x14ac:dyDescent="0.25">
      <c r="A138" s="542"/>
      <c r="B138" s="110" t="s">
        <v>123</v>
      </c>
      <c r="C138" s="130" t="s">
        <v>125</v>
      </c>
      <c r="D138" s="186">
        <v>0</v>
      </c>
      <c r="E138" s="187">
        <v>0</v>
      </c>
      <c r="F138" s="187">
        <v>0</v>
      </c>
      <c r="G138" s="187">
        <v>0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70">
        <v>0</v>
      </c>
      <c r="Q138" s="179">
        <v>0</v>
      </c>
      <c r="R138" s="179">
        <v>0</v>
      </c>
      <c r="S138" s="179">
        <v>0</v>
      </c>
      <c r="T138" s="179">
        <v>0</v>
      </c>
      <c r="U138" s="179">
        <v>0</v>
      </c>
      <c r="V138" s="179">
        <v>0</v>
      </c>
      <c r="W138" s="179">
        <v>0</v>
      </c>
      <c r="X138" s="179">
        <v>0</v>
      </c>
      <c r="Y138" s="179">
        <v>0</v>
      </c>
      <c r="Z138" s="190">
        <v>0</v>
      </c>
      <c r="AA138" s="190">
        <v>0</v>
      </c>
      <c r="AB138" s="190">
        <v>0</v>
      </c>
      <c r="AC138" s="170">
        <v>0</v>
      </c>
      <c r="AD138" s="180">
        <v>0</v>
      </c>
      <c r="AE138" s="180">
        <v>0</v>
      </c>
      <c r="AF138" s="180">
        <v>0</v>
      </c>
      <c r="AG138" s="180">
        <v>0</v>
      </c>
      <c r="AH138" s="180">
        <v>0</v>
      </c>
      <c r="AI138" s="180">
        <v>0</v>
      </c>
      <c r="AJ138" s="180">
        <v>0</v>
      </c>
      <c r="AK138" s="180">
        <v>0</v>
      </c>
      <c r="AL138" s="180">
        <v>0</v>
      </c>
      <c r="AM138" s="180">
        <v>0</v>
      </c>
      <c r="AN138" s="180">
        <v>0</v>
      </c>
      <c r="AO138" s="180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13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439">
        <f t="shared" si="50"/>
        <v>0</v>
      </c>
      <c r="BO138" s="98">
        <v>0</v>
      </c>
      <c r="BP138" s="98">
        <v>0</v>
      </c>
      <c r="BQ138" s="98">
        <v>0</v>
      </c>
      <c r="BR138" s="98">
        <v>0</v>
      </c>
      <c r="BS138" s="98">
        <v>0</v>
      </c>
      <c r="BT138" s="98">
        <v>0</v>
      </c>
      <c r="BU138" s="98">
        <v>0</v>
      </c>
      <c r="BV138" s="98">
        <v>0</v>
      </c>
      <c r="BW138" s="98">
        <v>2</v>
      </c>
      <c r="BX138" s="98">
        <v>1</v>
      </c>
      <c r="BY138" s="98">
        <v>1</v>
      </c>
      <c r="BZ138" s="98">
        <v>2</v>
      </c>
      <c r="CA138" s="478">
        <f t="shared" si="28"/>
        <v>6</v>
      </c>
      <c r="CB138" s="98">
        <v>1</v>
      </c>
      <c r="CC138" s="98">
        <v>1</v>
      </c>
      <c r="CD138" s="98">
        <v>1</v>
      </c>
      <c r="CE138" s="98">
        <v>1</v>
      </c>
      <c r="CF138" s="98">
        <v>1</v>
      </c>
      <c r="CG138" s="98">
        <v>1</v>
      </c>
      <c r="CH138" s="98">
        <v>1</v>
      </c>
      <c r="CI138" s="98">
        <v>1</v>
      </c>
      <c r="CJ138" s="98">
        <v>2</v>
      </c>
      <c r="CK138" s="98">
        <v>1</v>
      </c>
      <c r="CL138" s="98">
        <v>1</v>
      </c>
      <c r="CM138" s="243">
        <v>1</v>
      </c>
      <c r="CN138" s="98">
        <v>1</v>
      </c>
      <c r="CO138" s="579">
        <f t="shared" si="52"/>
        <v>0</v>
      </c>
      <c r="CP138" s="80">
        <f t="shared" si="53"/>
        <v>1</v>
      </c>
      <c r="CQ138" s="27">
        <f t="shared" si="51"/>
        <v>1</v>
      </c>
      <c r="CR138" s="365">
        <f t="shared" ref="CR138" si="60">((CQ138/CP138)-1)*100</f>
        <v>0</v>
      </c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</row>
    <row r="139" spans="1:119" ht="20.100000000000001" customHeight="1" x14ac:dyDescent="0.25">
      <c r="A139" s="542"/>
      <c r="B139" s="110" t="s">
        <v>179</v>
      </c>
      <c r="C139" s="130" t="s">
        <v>180</v>
      </c>
      <c r="D139" s="186">
        <v>0</v>
      </c>
      <c r="E139" s="187">
        <v>0</v>
      </c>
      <c r="F139" s="187">
        <v>0</v>
      </c>
      <c r="G139" s="187">
        <v>0</v>
      </c>
      <c r="H139" s="187">
        <v>0</v>
      </c>
      <c r="I139" s="187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70">
        <v>0</v>
      </c>
      <c r="Q139" s="179">
        <v>0</v>
      </c>
      <c r="R139" s="179">
        <v>0</v>
      </c>
      <c r="S139" s="179">
        <v>0</v>
      </c>
      <c r="T139" s="179">
        <v>0</v>
      </c>
      <c r="U139" s="179">
        <v>0</v>
      </c>
      <c r="V139" s="179">
        <v>0</v>
      </c>
      <c r="W139" s="179">
        <v>0</v>
      </c>
      <c r="X139" s="179">
        <v>0</v>
      </c>
      <c r="Y139" s="179">
        <v>0</v>
      </c>
      <c r="Z139" s="190">
        <v>0</v>
      </c>
      <c r="AA139" s="190">
        <v>0</v>
      </c>
      <c r="AB139" s="190">
        <v>0</v>
      </c>
      <c r="AC139" s="170">
        <v>0</v>
      </c>
      <c r="AD139" s="180">
        <v>0</v>
      </c>
      <c r="AE139" s="180">
        <v>0</v>
      </c>
      <c r="AF139" s="180">
        <v>0</v>
      </c>
      <c r="AG139" s="180">
        <v>0</v>
      </c>
      <c r="AH139" s="180">
        <v>0</v>
      </c>
      <c r="AI139" s="180">
        <v>0</v>
      </c>
      <c r="AJ139" s="180">
        <v>0</v>
      </c>
      <c r="AK139" s="180">
        <v>0</v>
      </c>
      <c r="AL139" s="180">
        <v>0</v>
      </c>
      <c r="AM139" s="180">
        <v>0</v>
      </c>
      <c r="AN139" s="180">
        <v>0</v>
      </c>
      <c r="AO139" s="180">
        <v>0</v>
      </c>
      <c r="AP139" s="13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13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439">
        <f t="shared" si="50"/>
        <v>0</v>
      </c>
      <c r="BO139" s="98">
        <v>0</v>
      </c>
      <c r="BP139" s="98">
        <v>0</v>
      </c>
      <c r="BQ139" s="98">
        <v>0</v>
      </c>
      <c r="BR139" s="98">
        <v>0</v>
      </c>
      <c r="BS139" s="98">
        <v>0</v>
      </c>
      <c r="BT139" s="98">
        <v>0</v>
      </c>
      <c r="BU139" s="98">
        <v>0</v>
      </c>
      <c r="BV139" s="98">
        <v>0</v>
      </c>
      <c r="BW139" s="98">
        <v>0</v>
      </c>
      <c r="BX139" s="98">
        <v>0</v>
      </c>
      <c r="BY139" s="98">
        <v>0</v>
      </c>
      <c r="BZ139" s="98">
        <v>0</v>
      </c>
      <c r="CA139" s="478">
        <f t="shared" si="28"/>
        <v>0</v>
      </c>
      <c r="CB139" s="98">
        <v>0</v>
      </c>
      <c r="CC139" s="98">
        <v>0</v>
      </c>
      <c r="CD139" s="98">
        <v>1</v>
      </c>
      <c r="CE139" s="98">
        <v>0</v>
      </c>
      <c r="CF139" s="98">
        <v>0</v>
      </c>
      <c r="CG139" s="98">
        <v>0</v>
      </c>
      <c r="CH139" s="98">
        <v>0</v>
      </c>
      <c r="CI139" s="98">
        <v>0</v>
      </c>
      <c r="CJ139" s="98">
        <v>0</v>
      </c>
      <c r="CK139" s="98">
        <v>0</v>
      </c>
      <c r="CL139" s="98">
        <v>0</v>
      </c>
      <c r="CM139" s="243">
        <v>0</v>
      </c>
      <c r="CN139" s="98">
        <v>0</v>
      </c>
      <c r="CO139" s="579">
        <f t="shared" si="52"/>
        <v>0</v>
      </c>
      <c r="CP139" s="80">
        <f t="shared" si="53"/>
        <v>0</v>
      </c>
      <c r="CQ139" s="27">
        <f t="shared" si="51"/>
        <v>0</v>
      </c>
      <c r="CR139" s="365"/>
      <c r="CX139" s="233"/>
      <c r="CY139" s="233"/>
      <c r="CZ139" s="233"/>
      <c r="DA139" s="233"/>
      <c r="DB139" s="233"/>
      <c r="DC139" s="233"/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</row>
    <row r="140" spans="1:119" ht="20.100000000000001" customHeight="1" x14ac:dyDescent="0.25">
      <c r="A140" s="542"/>
      <c r="B140" s="172" t="s">
        <v>17</v>
      </c>
      <c r="C140" s="173" t="s">
        <v>18</v>
      </c>
      <c r="D140" s="186">
        <v>187</v>
      </c>
      <c r="E140" s="187">
        <v>163</v>
      </c>
      <c r="F140" s="187">
        <v>219</v>
      </c>
      <c r="G140" s="187">
        <v>209</v>
      </c>
      <c r="H140" s="187">
        <v>206</v>
      </c>
      <c r="I140" s="187">
        <v>216</v>
      </c>
      <c r="J140" s="187">
        <v>232</v>
      </c>
      <c r="K140" s="187">
        <v>191</v>
      </c>
      <c r="L140" s="187">
        <v>235</v>
      </c>
      <c r="M140" s="187">
        <v>233</v>
      </c>
      <c r="N140" s="187">
        <v>210</v>
      </c>
      <c r="O140" s="187">
        <v>211</v>
      </c>
      <c r="P140" s="170">
        <v>2512</v>
      </c>
      <c r="Q140" s="179">
        <v>197</v>
      </c>
      <c r="R140" s="179">
        <v>190</v>
      </c>
      <c r="S140" s="179">
        <v>238</v>
      </c>
      <c r="T140" s="179">
        <v>200</v>
      </c>
      <c r="U140" s="179">
        <v>215</v>
      </c>
      <c r="V140" s="179">
        <v>205</v>
      </c>
      <c r="W140" s="179">
        <v>226</v>
      </c>
      <c r="X140" s="179">
        <v>220</v>
      </c>
      <c r="Y140" s="179">
        <v>240</v>
      </c>
      <c r="Z140" s="190">
        <v>219</v>
      </c>
      <c r="AA140" s="190">
        <v>224</v>
      </c>
      <c r="AB140" s="190">
        <v>245</v>
      </c>
      <c r="AC140" s="170">
        <v>2619</v>
      </c>
      <c r="AD140" s="180">
        <v>230</v>
      </c>
      <c r="AE140" s="180">
        <v>191</v>
      </c>
      <c r="AF140" s="180">
        <v>212</v>
      </c>
      <c r="AG140" s="180">
        <v>209</v>
      </c>
      <c r="AH140" s="180">
        <v>242</v>
      </c>
      <c r="AI140" s="180">
        <v>226</v>
      </c>
      <c r="AJ140" s="180">
        <v>225</v>
      </c>
      <c r="AK140" s="180">
        <v>325</v>
      </c>
      <c r="AL140" s="180">
        <v>312</v>
      </c>
      <c r="AM140" s="180">
        <v>294</v>
      </c>
      <c r="AN140" s="180">
        <v>288</v>
      </c>
      <c r="AO140" s="180">
        <v>298</v>
      </c>
      <c r="AP140" s="138">
        <v>291</v>
      </c>
      <c r="AQ140" s="98">
        <v>281</v>
      </c>
      <c r="AR140" s="98">
        <v>351</v>
      </c>
      <c r="AS140" s="98">
        <v>292</v>
      </c>
      <c r="AT140" s="98">
        <v>350</v>
      </c>
      <c r="AU140" s="98">
        <v>296</v>
      </c>
      <c r="AV140" s="98">
        <v>335</v>
      </c>
      <c r="AW140" s="98">
        <v>357</v>
      </c>
      <c r="AX140" s="98">
        <v>320</v>
      </c>
      <c r="AY140" s="98">
        <v>355</v>
      </c>
      <c r="AZ140" s="98">
        <v>341</v>
      </c>
      <c r="BA140" s="98">
        <v>304</v>
      </c>
      <c r="BB140" s="138">
        <v>364</v>
      </c>
      <c r="BC140" s="98">
        <v>320</v>
      </c>
      <c r="BD140" s="98">
        <v>379</v>
      </c>
      <c r="BE140" s="98">
        <v>386</v>
      </c>
      <c r="BF140" s="98">
        <v>359</v>
      </c>
      <c r="BG140" s="98">
        <v>359</v>
      </c>
      <c r="BH140" s="98">
        <v>401</v>
      </c>
      <c r="BI140" s="98">
        <v>387</v>
      </c>
      <c r="BJ140" s="98">
        <v>418</v>
      </c>
      <c r="BK140" s="98">
        <v>436</v>
      </c>
      <c r="BL140" s="98">
        <v>396</v>
      </c>
      <c r="BM140" s="98">
        <v>365</v>
      </c>
      <c r="BN140" s="439">
        <f t="shared" si="50"/>
        <v>4570</v>
      </c>
      <c r="BO140" s="98">
        <v>403</v>
      </c>
      <c r="BP140" s="98">
        <v>341</v>
      </c>
      <c r="BQ140" s="98">
        <v>364</v>
      </c>
      <c r="BR140" s="98">
        <v>359</v>
      </c>
      <c r="BS140" s="98">
        <v>385</v>
      </c>
      <c r="BT140" s="98">
        <v>346</v>
      </c>
      <c r="BU140" s="98">
        <v>415</v>
      </c>
      <c r="BV140" s="98">
        <v>435</v>
      </c>
      <c r="BW140" s="98">
        <v>417</v>
      </c>
      <c r="BX140" s="98">
        <v>411</v>
      </c>
      <c r="BY140" s="98">
        <v>372</v>
      </c>
      <c r="BZ140" s="98">
        <v>394</v>
      </c>
      <c r="CA140" s="478">
        <f t="shared" si="28"/>
        <v>4642</v>
      </c>
      <c r="CB140" s="98">
        <v>349</v>
      </c>
      <c r="CC140" s="98">
        <v>314</v>
      </c>
      <c r="CD140" s="98">
        <v>382</v>
      </c>
      <c r="CE140" s="98">
        <v>350</v>
      </c>
      <c r="CF140" s="98">
        <v>386</v>
      </c>
      <c r="CG140" s="98">
        <v>393</v>
      </c>
      <c r="CH140" s="98">
        <v>404</v>
      </c>
      <c r="CI140" s="98">
        <v>362</v>
      </c>
      <c r="CJ140" s="98">
        <v>406</v>
      </c>
      <c r="CK140" s="98">
        <v>419</v>
      </c>
      <c r="CL140" s="98">
        <v>359</v>
      </c>
      <c r="CM140" s="243">
        <v>404</v>
      </c>
      <c r="CN140" s="98">
        <v>347</v>
      </c>
      <c r="CO140" s="579">
        <f t="shared" si="52"/>
        <v>403</v>
      </c>
      <c r="CP140" s="80">
        <f t="shared" si="53"/>
        <v>349</v>
      </c>
      <c r="CQ140" s="27">
        <f t="shared" si="51"/>
        <v>347</v>
      </c>
      <c r="CR140" s="365">
        <f>((CQ140/CP140)-1)*100</f>
        <v>-0.57306590257879542</v>
      </c>
      <c r="CX140" s="233"/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</row>
    <row r="141" spans="1:119" ht="20.100000000000001" customHeight="1" x14ac:dyDescent="0.25">
      <c r="A141" s="542"/>
      <c r="B141" s="110" t="s">
        <v>164</v>
      </c>
      <c r="C141" s="130" t="s">
        <v>165</v>
      </c>
      <c r="D141" s="186">
        <v>0</v>
      </c>
      <c r="E141" s="187">
        <v>0</v>
      </c>
      <c r="F141" s="187">
        <v>0</v>
      </c>
      <c r="G141" s="187">
        <v>0</v>
      </c>
      <c r="H141" s="187">
        <v>0</v>
      </c>
      <c r="I141" s="187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70">
        <v>0</v>
      </c>
      <c r="Q141" s="179">
        <v>0</v>
      </c>
      <c r="R141" s="179">
        <v>0</v>
      </c>
      <c r="S141" s="179">
        <v>0</v>
      </c>
      <c r="T141" s="179">
        <v>0</v>
      </c>
      <c r="U141" s="179">
        <v>0</v>
      </c>
      <c r="V141" s="179">
        <v>0</v>
      </c>
      <c r="W141" s="179">
        <v>0</v>
      </c>
      <c r="X141" s="179">
        <v>0</v>
      </c>
      <c r="Y141" s="179">
        <v>0</v>
      </c>
      <c r="Z141" s="190">
        <v>0</v>
      </c>
      <c r="AA141" s="190">
        <v>0</v>
      </c>
      <c r="AB141" s="190">
        <v>0</v>
      </c>
      <c r="AC141" s="170">
        <v>0</v>
      </c>
      <c r="AD141" s="180">
        <v>0</v>
      </c>
      <c r="AE141" s="180">
        <v>0</v>
      </c>
      <c r="AF141" s="180">
        <v>0</v>
      </c>
      <c r="AG141" s="180">
        <v>0</v>
      </c>
      <c r="AH141" s="180">
        <v>0</v>
      </c>
      <c r="AI141" s="180">
        <v>0</v>
      </c>
      <c r="AJ141" s="180">
        <v>0</v>
      </c>
      <c r="AK141" s="180">
        <v>0</v>
      </c>
      <c r="AL141" s="180">
        <v>0</v>
      </c>
      <c r="AM141" s="180">
        <v>0</v>
      </c>
      <c r="AN141" s="180">
        <v>0</v>
      </c>
      <c r="AO141" s="180">
        <v>0</v>
      </c>
      <c r="AP141" s="13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98">
        <v>0</v>
      </c>
      <c r="AY141" s="98">
        <v>0</v>
      </c>
      <c r="AZ141" s="98">
        <v>0</v>
      </c>
      <c r="BA141" s="98">
        <v>0</v>
      </c>
      <c r="BB141" s="13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439">
        <v>0</v>
      </c>
      <c r="BO141" s="98">
        <v>0</v>
      </c>
      <c r="BP141" s="98">
        <v>0</v>
      </c>
      <c r="BQ141" s="98">
        <v>0</v>
      </c>
      <c r="BR141" s="98">
        <v>0</v>
      </c>
      <c r="BS141" s="98">
        <v>0</v>
      </c>
      <c r="BT141" s="98">
        <v>0</v>
      </c>
      <c r="BU141" s="98">
        <v>0</v>
      </c>
      <c r="BV141" s="98">
        <v>0</v>
      </c>
      <c r="BW141" s="98">
        <v>0</v>
      </c>
      <c r="BX141" s="98">
        <v>0</v>
      </c>
      <c r="BY141" s="98">
        <v>0</v>
      </c>
      <c r="BZ141" s="98">
        <v>0</v>
      </c>
      <c r="CA141" s="478">
        <f t="shared" si="28"/>
        <v>0</v>
      </c>
      <c r="CB141" s="98">
        <v>1</v>
      </c>
      <c r="CC141" s="98">
        <v>3</v>
      </c>
      <c r="CD141" s="98">
        <v>2</v>
      </c>
      <c r="CE141" s="98">
        <v>2</v>
      </c>
      <c r="CF141" s="98">
        <v>1</v>
      </c>
      <c r="CG141" s="98">
        <v>3</v>
      </c>
      <c r="CH141" s="98">
        <v>2</v>
      </c>
      <c r="CI141" s="98">
        <v>3</v>
      </c>
      <c r="CJ141" s="98">
        <v>2</v>
      </c>
      <c r="CK141" s="98">
        <v>0</v>
      </c>
      <c r="CL141" s="98">
        <v>4</v>
      </c>
      <c r="CM141" s="243">
        <v>2</v>
      </c>
      <c r="CN141" s="98">
        <v>2</v>
      </c>
      <c r="CO141" s="579">
        <f t="shared" si="52"/>
        <v>0</v>
      </c>
      <c r="CP141" s="80">
        <f t="shared" si="53"/>
        <v>1</v>
      </c>
      <c r="CQ141" s="27">
        <f t="shared" si="51"/>
        <v>2</v>
      </c>
      <c r="CR141" s="365">
        <f>((CQ141/CP141)-1)*100</f>
        <v>100</v>
      </c>
      <c r="CX141" s="233"/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</row>
    <row r="142" spans="1:119" ht="20.100000000000001" customHeight="1" x14ac:dyDescent="0.25">
      <c r="A142" s="542"/>
      <c r="B142" s="110" t="s">
        <v>28</v>
      </c>
      <c r="C142" s="130" t="s">
        <v>29</v>
      </c>
      <c r="D142" s="186">
        <v>0</v>
      </c>
      <c r="E142" s="187">
        <v>6</v>
      </c>
      <c r="F142" s="187">
        <v>0</v>
      </c>
      <c r="G142" s="187">
        <v>2</v>
      </c>
      <c r="H142" s="187">
        <v>1</v>
      </c>
      <c r="I142" s="187">
        <v>0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91">
        <v>0</v>
      </c>
      <c r="P142" s="170">
        <v>9</v>
      </c>
      <c r="Q142" s="179">
        <v>0</v>
      </c>
      <c r="R142" s="179">
        <v>0</v>
      </c>
      <c r="S142" s="179">
        <v>0</v>
      </c>
      <c r="T142" s="179">
        <v>0</v>
      </c>
      <c r="U142" s="179">
        <v>2</v>
      </c>
      <c r="V142" s="179">
        <v>4</v>
      </c>
      <c r="W142" s="179">
        <v>0</v>
      </c>
      <c r="X142" s="179">
        <v>0</v>
      </c>
      <c r="Y142" s="179">
        <v>0</v>
      </c>
      <c r="Z142" s="190">
        <v>0</v>
      </c>
      <c r="AA142" s="190">
        <v>0</v>
      </c>
      <c r="AB142" s="190">
        <v>2</v>
      </c>
      <c r="AC142" s="170">
        <v>8</v>
      </c>
      <c r="AD142" s="180">
        <v>2</v>
      </c>
      <c r="AE142" s="180">
        <v>0</v>
      </c>
      <c r="AF142" s="180">
        <v>0</v>
      </c>
      <c r="AG142" s="180">
        <v>0</v>
      </c>
      <c r="AH142" s="180">
        <v>0</v>
      </c>
      <c r="AI142" s="180">
        <v>0</v>
      </c>
      <c r="AJ142" s="180">
        <v>0</v>
      </c>
      <c r="AK142" s="180">
        <v>0</v>
      </c>
      <c r="AL142" s="180">
        <v>0</v>
      </c>
      <c r="AM142" s="180">
        <v>0</v>
      </c>
      <c r="AN142" s="180">
        <v>0</v>
      </c>
      <c r="AO142" s="180">
        <v>0</v>
      </c>
      <c r="AP142" s="13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39">
        <f t="shared" ref="BN142:BN153" si="61">SUM(BB142:BM142)</f>
        <v>0</v>
      </c>
      <c r="BO142" s="98">
        <v>0</v>
      </c>
      <c r="BP142" s="98">
        <v>0</v>
      </c>
      <c r="BQ142" s="98">
        <v>0</v>
      </c>
      <c r="BR142" s="98">
        <v>1</v>
      </c>
      <c r="BS142" s="98">
        <v>0</v>
      </c>
      <c r="BT142" s="98">
        <v>0</v>
      </c>
      <c r="BU142" s="98">
        <v>1</v>
      </c>
      <c r="BV142" s="98">
        <v>7</v>
      </c>
      <c r="BW142" s="98">
        <v>2</v>
      </c>
      <c r="BX142" s="98">
        <v>0</v>
      </c>
      <c r="BY142" s="98">
        <v>3</v>
      </c>
      <c r="BZ142" s="98">
        <v>0</v>
      </c>
      <c r="CA142" s="478">
        <f t="shared" si="28"/>
        <v>14</v>
      </c>
      <c r="CB142" s="98">
        <v>0</v>
      </c>
      <c r="CC142" s="98">
        <v>0</v>
      </c>
      <c r="CD142" s="98">
        <v>0</v>
      </c>
      <c r="CE142" s="98">
        <v>0</v>
      </c>
      <c r="CF142" s="98">
        <v>0</v>
      </c>
      <c r="CG142" s="98">
        <v>2</v>
      </c>
      <c r="CH142" s="98">
        <v>5</v>
      </c>
      <c r="CI142" s="98">
        <v>7</v>
      </c>
      <c r="CJ142" s="98">
        <v>8</v>
      </c>
      <c r="CK142" s="98">
        <v>11</v>
      </c>
      <c r="CL142" s="98">
        <v>10</v>
      </c>
      <c r="CM142" s="243">
        <v>8</v>
      </c>
      <c r="CN142" s="98">
        <v>9</v>
      </c>
      <c r="CO142" s="579">
        <f t="shared" si="52"/>
        <v>0</v>
      </c>
      <c r="CP142" s="80">
        <f t="shared" si="53"/>
        <v>0</v>
      </c>
      <c r="CQ142" s="27">
        <f t="shared" si="51"/>
        <v>9</v>
      </c>
      <c r="CR142" s="365"/>
      <c r="CX142" s="233"/>
      <c r="CY142" s="233"/>
      <c r="CZ142" s="233"/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</row>
    <row r="143" spans="1:119" ht="20.100000000000001" customHeight="1" x14ac:dyDescent="0.25">
      <c r="A143" s="542"/>
      <c r="B143" s="110" t="s">
        <v>30</v>
      </c>
      <c r="C143" s="130" t="s">
        <v>31</v>
      </c>
      <c r="D143" s="186">
        <v>0</v>
      </c>
      <c r="E143" s="187">
        <v>1</v>
      </c>
      <c r="F143" s="187">
        <v>0</v>
      </c>
      <c r="G143" s="187">
        <v>0</v>
      </c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187">
        <v>0</v>
      </c>
      <c r="O143" s="191">
        <v>0</v>
      </c>
      <c r="P143" s="170">
        <v>1</v>
      </c>
      <c r="Q143" s="179">
        <v>0</v>
      </c>
      <c r="R143" s="179">
        <v>0</v>
      </c>
      <c r="S143" s="179">
        <v>0</v>
      </c>
      <c r="T143" s="179">
        <v>0</v>
      </c>
      <c r="U143" s="179">
        <v>2</v>
      </c>
      <c r="V143" s="179">
        <v>0</v>
      </c>
      <c r="W143" s="179">
        <v>0</v>
      </c>
      <c r="X143" s="179">
        <v>0</v>
      </c>
      <c r="Y143" s="179">
        <v>0</v>
      </c>
      <c r="Z143" s="190">
        <v>0</v>
      </c>
      <c r="AA143" s="190">
        <v>0</v>
      </c>
      <c r="AB143" s="190">
        <v>0</v>
      </c>
      <c r="AC143" s="170">
        <v>2</v>
      </c>
      <c r="AD143" s="180">
        <v>0</v>
      </c>
      <c r="AE143" s="180">
        <v>0</v>
      </c>
      <c r="AF143" s="180">
        <v>0</v>
      </c>
      <c r="AG143" s="180">
        <v>0</v>
      </c>
      <c r="AH143" s="180">
        <v>0</v>
      </c>
      <c r="AI143" s="180">
        <v>0</v>
      </c>
      <c r="AJ143" s="180">
        <v>0</v>
      </c>
      <c r="AK143" s="180">
        <v>0</v>
      </c>
      <c r="AL143" s="180">
        <v>0</v>
      </c>
      <c r="AM143" s="180">
        <v>0</v>
      </c>
      <c r="AN143" s="180">
        <v>0</v>
      </c>
      <c r="AO143" s="180">
        <v>0</v>
      </c>
      <c r="AP143" s="138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9">
        <f t="shared" si="61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8">
        <f t="shared" si="28"/>
        <v>0</v>
      </c>
      <c r="CB143" s="98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0</v>
      </c>
      <c r="CI143" s="98">
        <v>0</v>
      </c>
      <c r="CJ143" s="98">
        <v>0</v>
      </c>
      <c r="CK143" s="98">
        <v>0</v>
      </c>
      <c r="CL143" s="98">
        <v>0</v>
      </c>
      <c r="CM143" s="243">
        <v>0</v>
      </c>
      <c r="CN143" s="98">
        <v>0</v>
      </c>
      <c r="CO143" s="579">
        <f t="shared" si="52"/>
        <v>0</v>
      </c>
      <c r="CP143" s="80">
        <f t="shared" si="53"/>
        <v>0</v>
      </c>
      <c r="CQ143" s="27">
        <f t="shared" si="51"/>
        <v>0</v>
      </c>
      <c r="CR143" s="365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</row>
    <row r="144" spans="1:119" ht="20.100000000000001" customHeight="1" x14ac:dyDescent="0.25">
      <c r="A144" s="542"/>
      <c r="B144" s="110" t="s">
        <v>136</v>
      </c>
      <c r="C144" s="130" t="s">
        <v>137</v>
      </c>
      <c r="D144" s="186">
        <v>0</v>
      </c>
      <c r="E144" s="187">
        <v>3</v>
      </c>
      <c r="F144" s="187">
        <v>0</v>
      </c>
      <c r="G144" s="187">
        <v>1</v>
      </c>
      <c r="H144" s="187">
        <v>1</v>
      </c>
      <c r="I144" s="187">
        <v>0</v>
      </c>
      <c r="J144" s="187">
        <v>0</v>
      </c>
      <c r="K144" s="187">
        <v>0</v>
      </c>
      <c r="L144" s="187">
        <v>0</v>
      </c>
      <c r="M144" s="187">
        <v>0</v>
      </c>
      <c r="N144" s="187">
        <v>0</v>
      </c>
      <c r="O144" s="191">
        <v>0</v>
      </c>
      <c r="P144" s="170">
        <v>5</v>
      </c>
      <c r="Q144" s="179">
        <v>0</v>
      </c>
      <c r="R144" s="179">
        <v>0</v>
      </c>
      <c r="S144" s="179">
        <v>0</v>
      </c>
      <c r="T144" s="179">
        <v>0</v>
      </c>
      <c r="U144" s="179">
        <v>0</v>
      </c>
      <c r="V144" s="179">
        <v>2</v>
      </c>
      <c r="W144" s="179">
        <v>0</v>
      </c>
      <c r="X144" s="179">
        <v>0</v>
      </c>
      <c r="Y144" s="179">
        <v>0</v>
      </c>
      <c r="Z144" s="190">
        <v>0</v>
      </c>
      <c r="AA144" s="190">
        <v>0</v>
      </c>
      <c r="AB144" s="190">
        <v>2</v>
      </c>
      <c r="AC144" s="170">
        <v>4</v>
      </c>
      <c r="AD144" s="180">
        <v>0</v>
      </c>
      <c r="AE144" s="180">
        <v>0</v>
      </c>
      <c r="AF144" s="180">
        <v>0</v>
      </c>
      <c r="AG144" s="180">
        <v>0</v>
      </c>
      <c r="AH144" s="180">
        <v>0</v>
      </c>
      <c r="AI144" s="180">
        <v>0</v>
      </c>
      <c r="AJ144" s="180">
        <v>0</v>
      </c>
      <c r="AK144" s="180">
        <v>0</v>
      </c>
      <c r="AL144" s="180">
        <v>0</v>
      </c>
      <c r="AM144" s="180">
        <v>0</v>
      </c>
      <c r="AN144" s="180">
        <v>0</v>
      </c>
      <c r="AO144" s="180">
        <v>0</v>
      </c>
      <c r="AP144" s="13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98">
        <v>0</v>
      </c>
      <c r="AY144" s="98">
        <v>0</v>
      </c>
      <c r="AZ144" s="98">
        <v>0</v>
      </c>
      <c r="BA144" s="98">
        <v>0</v>
      </c>
      <c r="BB144" s="13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439">
        <f t="shared" si="61"/>
        <v>0</v>
      </c>
      <c r="BO144" s="98">
        <v>0</v>
      </c>
      <c r="BP144" s="98">
        <v>0</v>
      </c>
      <c r="BQ144" s="98">
        <v>0</v>
      </c>
      <c r="BR144" s="98">
        <v>1</v>
      </c>
      <c r="BS144" s="98">
        <v>0</v>
      </c>
      <c r="BT144" s="98">
        <v>0</v>
      </c>
      <c r="BU144" s="98">
        <v>1</v>
      </c>
      <c r="BV144" s="98">
        <v>7</v>
      </c>
      <c r="BW144" s="98">
        <v>2</v>
      </c>
      <c r="BX144" s="98">
        <v>0</v>
      </c>
      <c r="BY144" s="98">
        <v>3</v>
      </c>
      <c r="BZ144" s="98">
        <v>0</v>
      </c>
      <c r="CA144" s="478">
        <f t="shared" si="28"/>
        <v>14</v>
      </c>
      <c r="CB144" s="98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3</v>
      </c>
      <c r="CH144" s="98">
        <v>5</v>
      </c>
      <c r="CI144" s="98">
        <v>8</v>
      </c>
      <c r="CJ144" s="98">
        <v>9</v>
      </c>
      <c r="CK144" s="98">
        <v>11</v>
      </c>
      <c r="CL144" s="98">
        <v>9</v>
      </c>
      <c r="CM144" s="243">
        <v>8</v>
      </c>
      <c r="CN144" s="98">
        <v>10</v>
      </c>
      <c r="CO144" s="579">
        <f t="shared" si="52"/>
        <v>0</v>
      </c>
      <c r="CP144" s="80">
        <f t="shared" si="53"/>
        <v>0</v>
      </c>
      <c r="CQ144" s="27">
        <f t="shared" si="51"/>
        <v>10</v>
      </c>
      <c r="CR144" s="365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</row>
    <row r="145" spans="1:119" ht="20.100000000000001" customHeight="1" x14ac:dyDescent="0.25">
      <c r="A145" s="542"/>
      <c r="B145" s="172" t="s">
        <v>32</v>
      </c>
      <c r="C145" s="130" t="s">
        <v>133</v>
      </c>
      <c r="D145" s="186">
        <v>227</v>
      </c>
      <c r="E145" s="187">
        <v>256</v>
      </c>
      <c r="F145" s="187">
        <v>224</v>
      </c>
      <c r="G145" s="187">
        <v>254</v>
      </c>
      <c r="H145" s="187">
        <v>314</v>
      </c>
      <c r="I145" s="187">
        <v>245</v>
      </c>
      <c r="J145" s="187">
        <v>179</v>
      </c>
      <c r="K145" s="187">
        <v>203</v>
      </c>
      <c r="L145" s="187">
        <v>184</v>
      </c>
      <c r="M145" s="187">
        <v>206</v>
      </c>
      <c r="N145" s="187">
        <v>219</v>
      </c>
      <c r="O145" s="187">
        <v>239</v>
      </c>
      <c r="P145" s="170">
        <v>2750</v>
      </c>
      <c r="Q145" s="179">
        <v>173</v>
      </c>
      <c r="R145" s="179">
        <v>185</v>
      </c>
      <c r="S145" s="179">
        <v>203</v>
      </c>
      <c r="T145" s="179">
        <v>247</v>
      </c>
      <c r="U145" s="179">
        <v>243</v>
      </c>
      <c r="V145" s="179">
        <v>307</v>
      </c>
      <c r="W145" s="179">
        <v>191</v>
      </c>
      <c r="X145" s="179">
        <v>190</v>
      </c>
      <c r="Y145" s="179">
        <v>217</v>
      </c>
      <c r="Z145" s="190">
        <v>198</v>
      </c>
      <c r="AA145" s="190">
        <v>178</v>
      </c>
      <c r="AB145" s="190">
        <v>257</v>
      </c>
      <c r="AC145" s="170">
        <v>2589</v>
      </c>
      <c r="AD145" s="180">
        <v>199</v>
      </c>
      <c r="AE145" s="180">
        <v>193</v>
      </c>
      <c r="AF145" s="180">
        <v>211</v>
      </c>
      <c r="AG145" s="180">
        <v>190</v>
      </c>
      <c r="AH145" s="180">
        <v>222</v>
      </c>
      <c r="AI145" s="180">
        <v>201</v>
      </c>
      <c r="AJ145" s="180">
        <v>240</v>
      </c>
      <c r="AK145" s="180">
        <v>201</v>
      </c>
      <c r="AL145" s="180">
        <v>165</v>
      </c>
      <c r="AM145" s="242">
        <v>163</v>
      </c>
      <c r="AN145" s="242">
        <v>200</v>
      </c>
      <c r="AO145" s="242">
        <v>178</v>
      </c>
      <c r="AP145" s="138">
        <v>194</v>
      </c>
      <c r="AQ145" s="98">
        <v>253</v>
      </c>
      <c r="AR145" s="98">
        <v>305</v>
      </c>
      <c r="AS145" s="98">
        <v>343</v>
      </c>
      <c r="AT145" s="98">
        <v>428</v>
      </c>
      <c r="AU145" s="98">
        <v>278</v>
      </c>
      <c r="AV145" s="98">
        <v>318</v>
      </c>
      <c r="AW145" s="98">
        <v>290</v>
      </c>
      <c r="AX145" s="98">
        <v>336</v>
      </c>
      <c r="AY145" s="98">
        <v>311</v>
      </c>
      <c r="AZ145" s="98">
        <v>302</v>
      </c>
      <c r="BA145" s="98">
        <v>283</v>
      </c>
      <c r="BB145" s="138">
        <v>289</v>
      </c>
      <c r="BC145" s="98">
        <v>249</v>
      </c>
      <c r="BD145" s="98">
        <v>272</v>
      </c>
      <c r="BE145" s="98">
        <v>296</v>
      </c>
      <c r="BF145" s="98">
        <v>317</v>
      </c>
      <c r="BG145" s="98">
        <v>293</v>
      </c>
      <c r="BH145" s="98">
        <v>328</v>
      </c>
      <c r="BI145" s="98">
        <v>350</v>
      </c>
      <c r="BJ145" s="98">
        <v>331</v>
      </c>
      <c r="BK145" s="98">
        <v>382</v>
      </c>
      <c r="BL145" s="98">
        <v>384</v>
      </c>
      <c r="BM145" s="98">
        <v>349</v>
      </c>
      <c r="BN145" s="439">
        <f t="shared" si="61"/>
        <v>3840</v>
      </c>
      <c r="BO145" s="98">
        <v>299</v>
      </c>
      <c r="BP145" s="98">
        <v>287</v>
      </c>
      <c r="BQ145" s="98">
        <v>296</v>
      </c>
      <c r="BR145" s="98">
        <v>327</v>
      </c>
      <c r="BS145" s="98">
        <v>344</v>
      </c>
      <c r="BT145" s="98">
        <v>353</v>
      </c>
      <c r="BU145" s="98">
        <v>343</v>
      </c>
      <c r="BV145" s="98">
        <v>378</v>
      </c>
      <c r="BW145" s="98">
        <v>309</v>
      </c>
      <c r="BX145" s="98">
        <v>210</v>
      </c>
      <c r="BY145" s="98">
        <v>160</v>
      </c>
      <c r="BZ145" s="98">
        <v>235</v>
      </c>
      <c r="CA145" s="478">
        <f t="shared" si="28"/>
        <v>3541</v>
      </c>
      <c r="CB145" s="98">
        <v>197</v>
      </c>
      <c r="CC145" s="98">
        <v>200</v>
      </c>
      <c r="CD145" s="98">
        <v>226</v>
      </c>
      <c r="CE145" s="98">
        <v>223</v>
      </c>
      <c r="CF145" s="98">
        <v>152</v>
      </c>
      <c r="CG145" s="98">
        <v>174</v>
      </c>
      <c r="CH145" s="98">
        <v>175</v>
      </c>
      <c r="CI145" s="98">
        <v>221</v>
      </c>
      <c r="CJ145" s="98">
        <v>180</v>
      </c>
      <c r="CK145" s="98">
        <v>169</v>
      </c>
      <c r="CL145" s="98">
        <v>137</v>
      </c>
      <c r="CM145" s="243">
        <v>197</v>
      </c>
      <c r="CN145" s="98">
        <v>143</v>
      </c>
      <c r="CO145" s="579">
        <f t="shared" si="52"/>
        <v>299</v>
      </c>
      <c r="CP145" s="80">
        <f t="shared" si="53"/>
        <v>197</v>
      </c>
      <c r="CQ145" s="27">
        <f t="shared" si="51"/>
        <v>143</v>
      </c>
      <c r="CR145" s="365">
        <f>((CQ145/CP145)-1)*100</f>
        <v>-27.411167512690358</v>
      </c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</row>
    <row r="146" spans="1:119" ht="20.100000000000001" customHeight="1" x14ac:dyDescent="0.25">
      <c r="A146" s="542"/>
      <c r="B146" s="172" t="s">
        <v>103</v>
      </c>
      <c r="C146" s="130" t="s">
        <v>104</v>
      </c>
      <c r="D146" s="186">
        <v>0</v>
      </c>
      <c r="E146" s="187">
        <v>0</v>
      </c>
      <c r="F146" s="187">
        <v>0</v>
      </c>
      <c r="G146" s="187">
        <v>0</v>
      </c>
      <c r="H146" s="187">
        <v>0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70">
        <v>0</v>
      </c>
      <c r="Q146" s="179">
        <v>0</v>
      </c>
      <c r="R146" s="179">
        <v>0</v>
      </c>
      <c r="S146" s="179">
        <v>0</v>
      </c>
      <c r="T146" s="179">
        <v>0</v>
      </c>
      <c r="U146" s="179">
        <v>0</v>
      </c>
      <c r="V146" s="179">
        <v>0</v>
      </c>
      <c r="W146" s="179">
        <v>0</v>
      </c>
      <c r="X146" s="179">
        <v>0</v>
      </c>
      <c r="Y146" s="179">
        <v>0</v>
      </c>
      <c r="Z146" s="190">
        <v>0</v>
      </c>
      <c r="AA146" s="190">
        <v>0</v>
      </c>
      <c r="AB146" s="190">
        <v>0</v>
      </c>
      <c r="AC146" s="170">
        <v>0</v>
      </c>
      <c r="AD146" s="180">
        <v>0</v>
      </c>
      <c r="AE146" s="180">
        <v>0</v>
      </c>
      <c r="AF146" s="180">
        <v>0</v>
      </c>
      <c r="AG146" s="180">
        <v>0</v>
      </c>
      <c r="AH146" s="180">
        <v>0</v>
      </c>
      <c r="AI146" s="180">
        <v>0</v>
      </c>
      <c r="AJ146" s="180">
        <v>0</v>
      </c>
      <c r="AK146" s="180">
        <v>0</v>
      </c>
      <c r="AL146" s="180">
        <v>0</v>
      </c>
      <c r="AM146" s="180">
        <v>0</v>
      </c>
      <c r="AN146" s="180">
        <v>0</v>
      </c>
      <c r="AO146" s="180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1</v>
      </c>
      <c r="BK146" s="98">
        <v>0</v>
      </c>
      <c r="BL146" s="98">
        <v>0</v>
      </c>
      <c r="BM146" s="98">
        <v>1</v>
      </c>
      <c r="BN146" s="439">
        <f t="shared" si="61"/>
        <v>2</v>
      </c>
      <c r="BO146" s="98">
        <v>1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8"/>
        <v>1</v>
      </c>
      <c r="CB146" s="9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0</v>
      </c>
      <c r="CL146" s="98">
        <v>0</v>
      </c>
      <c r="CM146" s="243">
        <v>0</v>
      </c>
      <c r="CN146" s="98">
        <v>0</v>
      </c>
      <c r="CO146" s="579">
        <f t="shared" si="52"/>
        <v>1</v>
      </c>
      <c r="CP146" s="80">
        <f t="shared" si="53"/>
        <v>0</v>
      </c>
      <c r="CQ146" s="27">
        <f t="shared" si="51"/>
        <v>0</v>
      </c>
      <c r="CR146" s="365"/>
      <c r="CX146" s="233"/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</row>
    <row r="147" spans="1:119" ht="20.100000000000001" customHeight="1" x14ac:dyDescent="0.25">
      <c r="A147" s="542"/>
      <c r="B147" s="110" t="s">
        <v>126</v>
      </c>
      <c r="C147" s="130" t="s">
        <v>129</v>
      </c>
      <c r="D147" s="186">
        <v>0</v>
      </c>
      <c r="E147" s="187">
        <v>0</v>
      </c>
      <c r="F147" s="187">
        <v>0</v>
      </c>
      <c r="G147" s="187">
        <v>0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70">
        <v>0</v>
      </c>
      <c r="Q147" s="179">
        <v>0</v>
      </c>
      <c r="R147" s="179">
        <v>0</v>
      </c>
      <c r="S147" s="179">
        <v>0</v>
      </c>
      <c r="T147" s="179">
        <v>0</v>
      </c>
      <c r="U147" s="179">
        <v>0</v>
      </c>
      <c r="V147" s="179">
        <v>0</v>
      </c>
      <c r="W147" s="179">
        <v>0</v>
      </c>
      <c r="X147" s="179">
        <v>0</v>
      </c>
      <c r="Y147" s="179">
        <v>0</v>
      </c>
      <c r="Z147" s="190">
        <v>0</v>
      </c>
      <c r="AA147" s="190">
        <v>0</v>
      </c>
      <c r="AB147" s="190">
        <v>0</v>
      </c>
      <c r="AC147" s="170">
        <v>0</v>
      </c>
      <c r="AD147" s="180">
        <v>0</v>
      </c>
      <c r="AE147" s="180">
        <v>0</v>
      </c>
      <c r="AF147" s="180">
        <v>0</v>
      </c>
      <c r="AG147" s="180">
        <v>0</v>
      </c>
      <c r="AH147" s="180">
        <v>0</v>
      </c>
      <c r="AI147" s="180">
        <v>0</v>
      </c>
      <c r="AJ147" s="180">
        <v>0</v>
      </c>
      <c r="AK147" s="180">
        <v>0</v>
      </c>
      <c r="AL147" s="180">
        <v>0</v>
      </c>
      <c r="AM147" s="180">
        <v>0</v>
      </c>
      <c r="AN147" s="180">
        <v>0</v>
      </c>
      <c r="AO147" s="180">
        <v>0</v>
      </c>
      <c r="AP147" s="13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8">
        <v>0</v>
      </c>
      <c r="AY147" s="98">
        <v>0</v>
      </c>
      <c r="AZ147" s="98">
        <v>0</v>
      </c>
      <c r="BA147" s="98">
        <v>0</v>
      </c>
      <c r="BB147" s="13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439">
        <f t="shared" si="61"/>
        <v>0</v>
      </c>
      <c r="BO147" s="98">
        <v>0</v>
      </c>
      <c r="BP147" s="98">
        <v>0</v>
      </c>
      <c r="BQ147" s="98">
        <v>0</v>
      </c>
      <c r="BR147" s="98">
        <v>0</v>
      </c>
      <c r="BS147" s="98">
        <v>0</v>
      </c>
      <c r="BT147" s="98">
        <v>0</v>
      </c>
      <c r="BU147" s="98">
        <v>0</v>
      </c>
      <c r="BV147" s="98">
        <v>0</v>
      </c>
      <c r="BW147" s="98">
        <v>1</v>
      </c>
      <c r="BX147" s="98">
        <v>3</v>
      </c>
      <c r="BY147" s="98">
        <v>1</v>
      </c>
      <c r="BZ147" s="98">
        <v>1</v>
      </c>
      <c r="CA147" s="478">
        <f t="shared" si="28"/>
        <v>6</v>
      </c>
      <c r="CB147" s="98">
        <v>0</v>
      </c>
      <c r="CC147" s="98">
        <v>0</v>
      </c>
      <c r="CD147" s="98">
        <v>5</v>
      </c>
      <c r="CE147" s="98">
        <v>0</v>
      </c>
      <c r="CF147" s="98">
        <v>5</v>
      </c>
      <c r="CG147" s="98">
        <v>4</v>
      </c>
      <c r="CH147" s="98">
        <v>3</v>
      </c>
      <c r="CI147" s="98">
        <v>17</v>
      </c>
      <c r="CJ147" s="98">
        <v>4</v>
      </c>
      <c r="CK147" s="98">
        <v>6</v>
      </c>
      <c r="CL147" s="98">
        <v>2</v>
      </c>
      <c r="CM147" s="243">
        <v>4</v>
      </c>
      <c r="CN147" s="98">
        <v>26</v>
      </c>
      <c r="CO147" s="579">
        <f t="shared" si="52"/>
        <v>0</v>
      </c>
      <c r="CP147" s="80">
        <f t="shared" si="53"/>
        <v>0</v>
      </c>
      <c r="CQ147" s="27">
        <f t="shared" si="51"/>
        <v>26</v>
      </c>
      <c r="CR147" s="365"/>
      <c r="CX147" s="233"/>
      <c r="CY147" s="233"/>
      <c r="CZ147" s="233"/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</row>
    <row r="148" spans="1:119" ht="20.100000000000001" customHeight="1" x14ac:dyDescent="0.25">
      <c r="A148" s="542"/>
      <c r="B148" s="110" t="s">
        <v>127</v>
      </c>
      <c r="C148" s="130" t="s">
        <v>187</v>
      </c>
      <c r="D148" s="186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70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0</v>
      </c>
      <c r="AB148" s="190">
        <v>0</v>
      </c>
      <c r="AC148" s="17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39">
        <f t="shared" si="61"/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189</v>
      </c>
      <c r="BX148" s="98">
        <v>292</v>
      </c>
      <c r="BY148" s="98">
        <v>247</v>
      </c>
      <c r="BZ148" s="98">
        <v>210</v>
      </c>
      <c r="CA148" s="478">
        <f t="shared" si="28"/>
        <v>938</v>
      </c>
      <c r="CB148" s="98">
        <v>187</v>
      </c>
      <c r="CC148" s="98">
        <v>148</v>
      </c>
      <c r="CD148" s="98">
        <v>171</v>
      </c>
      <c r="CE148" s="98">
        <v>175</v>
      </c>
      <c r="CF148" s="98">
        <v>200</v>
      </c>
      <c r="CG148" s="98">
        <v>211</v>
      </c>
      <c r="CH148" s="98">
        <v>301</v>
      </c>
      <c r="CI148" s="98">
        <v>324</v>
      </c>
      <c r="CJ148" s="98">
        <v>347</v>
      </c>
      <c r="CK148" s="98">
        <v>428</v>
      </c>
      <c r="CL148" s="98">
        <v>415</v>
      </c>
      <c r="CM148" s="243">
        <v>453</v>
      </c>
      <c r="CN148" s="98">
        <v>390</v>
      </c>
      <c r="CO148" s="579">
        <f t="shared" si="52"/>
        <v>0</v>
      </c>
      <c r="CP148" s="80">
        <f t="shared" si="53"/>
        <v>187</v>
      </c>
      <c r="CQ148" s="27">
        <f t="shared" si="51"/>
        <v>390</v>
      </c>
      <c r="CR148" s="365">
        <f t="shared" ref="CR148:CR149" si="62">((CQ148/CP148)-1)*100</f>
        <v>108.55614973262031</v>
      </c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</row>
    <row r="149" spans="1:119" ht="20.100000000000001" customHeight="1" x14ac:dyDescent="0.25">
      <c r="A149" s="542"/>
      <c r="B149" s="110" t="s">
        <v>128</v>
      </c>
      <c r="C149" s="130" t="s">
        <v>130</v>
      </c>
      <c r="D149" s="186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70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v>0</v>
      </c>
      <c r="V149" s="179">
        <v>0</v>
      </c>
      <c r="W149" s="179">
        <v>0</v>
      </c>
      <c r="X149" s="179">
        <v>0</v>
      </c>
      <c r="Y149" s="179">
        <v>0</v>
      </c>
      <c r="Z149" s="190">
        <v>0</v>
      </c>
      <c r="AA149" s="190">
        <v>0</v>
      </c>
      <c r="AB149" s="190">
        <v>0</v>
      </c>
      <c r="AC149" s="17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39">
        <f t="shared" si="61"/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8</v>
      </c>
      <c r="BX149" s="98">
        <v>37</v>
      </c>
      <c r="BY149" s="98">
        <v>25</v>
      </c>
      <c r="BZ149" s="98">
        <v>21</v>
      </c>
      <c r="CA149" s="478">
        <f t="shared" si="28"/>
        <v>91</v>
      </c>
      <c r="CB149" s="98">
        <v>8</v>
      </c>
      <c r="CC149" s="98">
        <v>10</v>
      </c>
      <c r="CD149" s="98">
        <v>11</v>
      </c>
      <c r="CE149" s="98">
        <v>8</v>
      </c>
      <c r="CF149" s="98">
        <v>22</v>
      </c>
      <c r="CG149" s="98">
        <v>11</v>
      </c>
      <c r="CH149" s="98">
        <v>9</v>
      </c>
      <c r="CI149" s="98">
        <v>12</v>
      </c>
      <c r="CJ149" s="98">
        <v>14</v>
      </c>
      <c r="CK149" s="98">
        <v>16</v>
      </c>
      <c r="CL149" s="98">
        <v>10</v>
      </c>
      <c r="CM149" s="243">
        <v>14</v>
      </c>
      <c r="CN149" s="98">
        <v>7</v>
      </c>
      <c r="CO149" s="579">
        <f t="shared" si="52"/>
        <v>0</v>
      </c>
      <c r="CP149" s="80">
        <f t="shared" si="53"/>
        <v>8</v>
      </c>
      <c r="CQ149" s="27">
        <f t="shared" si="51"/>
        <v>7</v>
      </c>
      <c r="CR149" s="365">
        <f t="shared" si="62"/>
        <v>-12.5</v>
      </c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</row>
    <row r="150" spans="1:119" ht="20.100000000000001" customHeight="1" x14ac:dyDescent="0.25">
      <c r="A150" s="542"/>
      <c r="B150" s="110" t="s">
        <v>181</v>
      </c>
      <c r="C150" s="130" t="s">
        <v>183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61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0</v>
      </c>
      <c r="BX150" s="98">
        <v>0</v>
      </c>
      <c r="BY150" s="98">
        <v>0</v>
      </c>
      <c r="BZ150" s="98">
        <v>0</v>
      </c>
      <c r="CA150" s="478">
        <f t="shared" ref="CA150:CA160" si="63">SUM(BO150:BZ150)</f>
        <v>0</v>
      </c>
      <c r="CB150" s="98">
        <v>0</v>
      </c>
      <c r="CC150" s="98">
        <v>0</v>
      </c>
      <c r="CD150" s="98">
        <v>0</v>
      </c>
      <c r="CE150" s="98">
        <v>0</v>
      </c>
      <c r="CF150" s="98">
        <v>0</v>
      </c>
      <c r="CG150" s="98">
        <v>41</v>
      </c>
      <c r="CH150" s="98">
        <v>75</v>
      </c>
      <c r="CI150" s="98">
        <v>70</v>
      </c>
      <c r="CJ150" s="98">
        <v>71</v>
      </c>
      <c r="CK150" s="98">
        <v>71</v>
      </c>
      <c r="CL150" s="98">
        <v>67</v>
      </c>
      <c r="CM150" s="243">
        <v>77</v>
      </c>
      <c r="CN150" s="98">
        <v>68</v>
      </c>
      <c r="CO150" s="579">
        <f t="shared" si="52"/>
        <v>0</v>
      </c>
      <c r="CP150" s="80">
        <f t="shared" si="53"/>
        <v>0</v>
      </c>
      <c r="CQ150" s="27">
        <f t="shared" si="51"/>
        <v>68</v>
      </c>
      <c r="CR150" s="365"/>
      <c r="CX150" s="233"/>
      <c r="CY150" s="233"/>
      <c r="CZ150" s="233"/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</row>
    <row r="151" spans="1:119" ht="20.100000000000001" customHeight="1" x14ac:dyDescent="0.25">
      <c r="A151" s="542"/>
      <c r="B151" s="110" t="s">
        <v>182</v>
      </c>
      <c r="C151" s="130" t="s">
        <v>184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61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8">
        <f t="shared" si="63"/>
        <v>0</v>
      </c>
      <c r="CB151" s="98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29</v>
      </c>
      <c r="CH151" s="98">
        <v>55</v>
      </c>
      <c r="CI151" s="98">
        <v>50</v>
      </c>
      <c r="CJ151" s="98">
        <v>54</v>
      </c>
      <c r="CK151" s="98">
        <v>54</v>
      </c>
      <c r="CL151" s="98">
        <v>53</v>
      </c>
      <c r="CM151" s="243">
        <v>54</v>
      </c>
      <c r="CN151" s="98">
        <v>48</v>
      </c>
      <c r="CO151" s="579">
        <f t="shared" ref="CO151:CO160" si="64">SUM($BO151:$BO151)</f>
        <v>0</v>
      </c>
      <c r="CP151" s="80">
        <f t="shared" ref="CP151:CP160" si="65">SUM($CB151:$CB151)</f>
        <v>0</v>
      </c>
      <c r="CQ151" s="27">
        <f t="shared" si="51"/>
        <v>48</v>
      </c>
      <c r="CR151" s="365"/>
      <c r="CX151" s="233"/>
      <c r="CY151" s="233"/>
      <c r="CZ151" s="233"/>
      <c r="DA151" s="233"/>
      <c r="DB151" s="233"/>
      <c r="DC151" s="233"/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</row>
    <row r="152" spans="1:119" ht="20.100000000000001" customHeight="1" x14ac:dyDescent="0.25">
      <c r="A152" s="542"/>
      <c r="B152" s="110" t="s">
        <v>185</v>
      </c>
      <c r="C152" s="130" t="s">
        <v>167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61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8">
        <f t="shared" si="63"/>
        <v>0</v>
      </c>
      <c r="CB152" s="98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1</v>
      </c>
      <c r="CH152" s="98">
        <v>2</v>
      </c>
      <c r="CI152" s="98">
        <v>1</v>
      </c>
      <c r="CJ152" s="98">
        <v>3</v>
      </c>
      <c r="CK152" s="98">
        <v>2</v>
      </c>
      <c r="CL152" s="98">
        <v>2</v>
      </c>
      <c r="CM152" s="243">
        <v>4</v>
      </c>
      <c r="CN152" s="98">
        <v>3</v>
      </c>
      <c r="CO152" s="579">
        <f t="shared" si="64"/>
        <v>0</v>
      </c>
      <c r="CP152" s="80">
        <f t="shared" si="65"/>
        <v>0</v>
      </c>
      <c r="CQ152" s="27">
        <f t="shared" si="51"/>
        <v>3</v>
      </c>
      <c r="CR152" s="365"/>
      <c r="CX152" s="233"/>
      <c r="CY152" s="233"/>
      <c r="CZ152" s="233"/>
      <c r="DA152" s="233"/>
      <c r="DB152" s="233"/>
      <c r="DC152" s="233"/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</row>
    <row r="153" spans="1:119" ht="20.100000000000001" customHeight="1" x14ac:dyDescent="0.25">
      <c r="A153" s="542"/>
      <c r="B153" s="110" t="s">
        <v>207</v>
      </c>
      <c r="C153" s="470" t="s">
        <v>208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61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8">
        <f t="shared" si="63"/>
        <v>0</v>
      </c>
      <c r="CB153" s="98">
        <v>0</v>
      </c>
      <c r="CC153" s="98">
        <v>0</v>
      </c>
      <c r="CD153" s="98">
        <v>0</v>
      </c>
      <c r="CE153" s="98">
        <v>0</v>
      </c>
      <c r="CF153" s="98">
        <v>0</v>
      </c>
      <c r="CG153" s="98">
        <v>0</v>
      </c>
      <c r="CH153" s="98">
        <v>0</v>
      </c>
      <c r="CI153" s="98">
        <v>0</v>
      </c>
      <c r="CJ153" s="98">
        <v>0</v>
      </c>
      <c r="CK153" s="98">
        <v>0</v>
      </c>
      <c r="CL153" s="98">
        <v>0</v>
      </c>
      <c r="CM153" s="243">
        <v>0</v>
      </c>
      <c r="CN153" s="98">
        <v>1</v>
      </c>
      <c r="CO153" s="579">
        <f t="shared" si="64"/>
        <v>0</v>
      </c>
      <c r="CP153" s="80">
        <f t="shared" si="65"/>
        <v>0</v>
      </c>
      <c r="CQ153" s="27">
        <f t="shared" si="51"/>
        <v>1</v>
      </c>
      <c r="CR153" s="365"/>
      <c r="CX153" s="233"/>
      <c r="CY153" s="233"/>
      <c r="CZ153" s="233"/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</row>
    <row r="154" spans="1:119" ht="20.100000000000001" customHeight="1" x14ac:dyDescent="0.25">
      <c r="A154" s="542"/>
      <c r="B154" s="110" t="s">
        <v>149</v>
      </c>
      <c r="C154" s="130" t="s">
        <v>156</v>
      </c>
      <c r="D154" s="186">
        <v>0</v>
      </c>
      <c r="E154" s="187">
        <v>0</v>
      </c>
      <c r="F154" s="187">
        <v>0</v>
      </c>
      <c r="G154" s="187">
        <v>0</v>
      </c>
      <c r="H154" s="187">
        <v>0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70">
        <v>0</v>
      </c>
      <c r="Q154" s="179">
        <v>0</v>
      </c>
      <c r="R154" s="179">
        <v>0</v>
      </c>
      <c r="S154" s="179">
        <v>0</v>
      </c>
      <c r="T154" s="179">
        <v>0</v>
      </c>
      <c r="U154" s="179">
        <v>0</v>
      </c>
      <c r="V154" s="179">
        <v>0</v>
      </c>
      <c r="W154" s="179">
        <v>0</v>
      </c>
      <c r="X154" s="179">
        <v>0</v>
      </c>
      <c r="Y154" s="179">
        <v>0</v>
      </c>
      <c r="Z154" s="190">
        <v>0</v>
      </c>
      <c r="AA154" s="190">
        <v>0</v>
      </c>
      <c r="AB154" s="190">
        <v>0</v>
      </c>
      <c r="AC154" s="170">
        <v>0</v>
      </c>
      <c r="AD154" s="180">
        <v>0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80">
        <v>0</v>
      </c>
      <c r="AK154" s="180">
        <v>0</v>
      </c>
      <c r="AL154" s="180">
        <v>0</v>
      </c>
      <c r="AM154" s="180">
        <v>0</v>
      </c>
      <c r="AN154" s="180">
        <v>0</v>
      </c>
      <c r="AO154" s="180">
        <v>0</v>
      </c>
      <c r="AP154" s="13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9">
        <f>SUM(BB154:BM154)</f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0</v>
      </c>
      <c r="BX154" s="98">
        <v>0</v>
      </c>
      <c r="BY154" s="98">
        <v>0</v>
      </c>
      <c r="BZ154" s="98">
        <v>20</v>
      </c>
      <c r="CA154" s="478">
        <f t="shared" si="63"/>
        <v>20</v>
      </c>
      <c r="CB154" s="98">
        <v>8</v>
      </c>
      <c r="CC154" s="98">
        <v>2</v>
      </c>
      <c r="CD154" s="98">
        <v>8</v>
      </c>
      <c r="CE154" s="98">
        <v>4</v>
      </c>
      <c r="CF154" s="98">
        <v>3</v>
      </c>
      <c r="CG154" s="98">
        <v>6</v>
      </c>
      <c r="CH154" s="98">
        <v>6</v>
      </c>
      <c r="CI154" s="98">
        <v>2</v>
      </c>
      <c r="CJ154" s="98">
        <v>2</v>
      </c>
      <c r="CK154" s="98">
        <v>5</v>
      </c>
      <c r="CL154" s="98">
        <v>20</v>
      </c>
      <c r="CM154" s="243">
        <v>17</v>
      </c>
      <c r="CN154" s="98">
        <v>0</v>
      </c>
      <c r="CO154" s="579">
        <f t="shared" si="64"/>
        <v>0</v>
      </c>
      <c r="CP154" s="80">
        <f t="shared" si="65"/>
        <v>8</v>
      </c>
      <c r="CQ154" s="27">
        <f t="shared" si="51"/>
        <v>0</v>
      </c>
      <c r="CR154" s="365">
        <f t="shared" ref="CR154:CR156" si="66">((CQ154/CP154)-1)*100</f>
        <v>-100</v>
      </c>
      <c r="CX154" s="233"/>
      <c r="CY154" s="233"/>
      <c r="CZ154" s="233"/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</row>
    <row r="155" spans="1:119" ht="20.100000000000001" customHeight="1" x14ac:dyDescent="0.25">
      <c r="A155" s="542"/>
      <c r="B155" s="110" t="s">
        <v>188</v>
      </c>
      <c r="C155" s="130" t="s">
        <v>189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f>SUM(BB155:BM155)</f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63"/>
        <v>0</v>
      </c>
      <c r="CB155" s="98">
        <v>0</v>
      </c>
      <c r="CC155" s="98">
        <v>0</v>
      </c>
      <c r="CD155" s="98">
        <v>0</v>
      </c>
      <c r="CE155" s="98">
        <v>0</v>
      </c>
      <c r="CF155" s="98">
        <v>0</v>
      </c>
      <c r="CG155" s="98">
        <v>0</v>
      </c>
      <c r="CH155" s="98">
        <v>2</v>
      </c>
      <c r="CI155" s="98">
        <v>0</v>
      </c>
      <c r="CJ155" s="98">
        <v>0</v>
      </c>
      <c r="CK155" s="98">
        <v>1</v>
      </c>
      <c r="CL155" s="98">
        <v>0</v>
      </c>
      <c r="CM155" s="243">
        <v>1</v>
      </c>
      <c r="CN155" s="98">
        <v>0</v>
      </c>
      <c r="CO155" s="579">
        <f t="shared" si="64"/>
        <v>0</v>
      </c>
      <c r="CP155" s="80">
        <f t="shared" si="65"/>
        <v>0</v>
      </c>
      <c r="CQ155" s="27">
        <f t="shared" si="51"/>
        <v>0</v>
      </c>
      <c r="CR155" s="365"/>
      <c r="CX155" s="233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</row>
    <row r="156" spans="1:119" ht="20.100000000000001" customHeight="1" thickBot="1" x14ac:dyDescent="0.3">
      <c r="A156" s="542"/>
      <c r="B156" s="110" t="s">
        <v>152</v>
      </c>
      <c r="C156" s="130" t="s">
        <v>157</v>
      </c>
      <c r="D156" s="186">
        <v>0</v>
      </c>
      <c r="E156" s="187">
        <v>0</v>
      </c>
      <c r="F156" s="187">
        <v>0</v>
      </c>
      <c r="G156" s="187">
        <v>0</v>
      </c>
      <c r="H156" s="187">
        <v>0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87">
        <v>0</v>
      </c>
      <c r="P156" s="184">
        <v>0</v>
      </c>
      <c r="Q156" s="179">
        <v>0</v>
      </c>
      <c r="R156" s="179">
        <v>0</v>
      </c>
      <c r="S156" s="179">
        <v>0</v>
      </c>
      <c r="T156" s="179">
        <v>0</v>
      </c>
      <c r="U156" s="179">
        <v>0</v>
      </c>
      <c r="V156" s="179">
        <v>0</v>
      </c>
      <c r="W156" s="179">
        <v>0</v>
      </c>
      <c r="X156" s="179">
        <v>0</v>
      </c>
      <c r="Y156" s="179">
        <v>0</v>
      </c>
      <c r="Z156" s="190">
        <v>0</v>
      </c>
      <c r="AA156" s="190">
        <v>0</v>
      </c>
      <c r="AB156" s="190">
        <v>0</v>
      </c>
      <c r="AC156" s="184">
        <v>0</v>
      </c>
      <c r="AD156" s="180">
        <v>0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0</v>
      </c>
      <c r="AK156" s="180">
        <v>0</v>
      </c>
      <c r="AL156" s="180">
        <v>0</v>
      </c>
      <c r="AM156" s="180">
        <v>0</v>
      </c>
      <c r="AN156" s="180">
        <v>0</v>
      </c>
      <c r="AO156" s="180">
        <v>0</v>
      </c>
      <c r="AP156" s="13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9">
        <f>SUM(BB156:BM156)</f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246">
        <v>0</v>
      </c>
      <c r="BX156" s="98">
        <v>0</v>
      </c>
      <c r="BY156" s="98">
        <v>0</v>
      </c>
      <c r="BZ156" s="98">
        <v>10</v>
      </c>
      <c r="CA156" s="478">
        <f t="shared" si="63"/>
        <v>10</v>
      </c>
      <c r="CB156" s="98">
        <v>14</v>
      </c>
      <c r="CC156" s="98">
        <v>14</v>
      </c>
      <c r="CD156" s="98">
        <v>15</v>
      </c>
      <c r="CE156" s="98">
        <v>140</v>
      </c>
      <c r="CF156" s="246">
        <v>19</v>
      </c>
      <c r="CG156" s="246">
        <v>24</v>
      </c>
      <c r="CH156" s="246">
        <v>32</v>
      </c>
      <c r="CI156" s="246">
        <v>39</v>
      </c>
      <c r="CJ156" s="246">
        <v>33</v>
      </c>
      <c r="CK156" s="246">
        <v>42</v>
      </c>
      <c r="CL156" s="246">
        <v>50</v>
      </c>
      <c r="CM156" s="247">
        <v>52</v>
      </c>
      <c r="CN156" s="246">
        <v>51</v>
      </c>
      <c r="CO156" s="579">
        <f t="shared" si="64"/>
        <v>0</v>
      </c>
      <c r="CP156" s="80">
        <f t="shared" si="65"/>
        <v>14</v>
      </c>
      <c r="CQ156" s="27">
        <f t="shared" si="51"/>
        <v>51</v>
      </c>
      <c r="CR156" s="365">
        <f t="shared" si="66"/>
        <v>264.28571428571428</v>
      </c>
      <c r="CX156" s="233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</row>
    <row r="157" spans="1:119" ht="20.25" customHeight="1" thickBot="1" x14ac:dyDescent="0.35">
      <c r="A157" s="542"/>
      <c r="B157" s="344" t="s">
        <v>73</v>
      </c>
      <c r="C157" s="277"/>
      <c r="D157" s="192">
        <v>0</v>
      </c>
      <c r="E157" s="193">
        <v>0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193">
        <v>0</v>
      </c>
      <c r="P157" s="184">
        <v>0</v>
      </c>
      <c r="Q157" s="193">
        <v>0</v>
      </c>
      <c r="R157" s="193">
        <v>0</v>
      </c>
      <c r="S157" s="193">
        <v>0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69">
        <v>2</v>
      </c>
      <c r="AC157" s="171">
        <v>2</v>
      </c>
      <c r="AD157" s="193">
        <v>0</v>
      </c>
      <c r="AE157" s="193">
        <v>3</v>
      </c>
      <c r="AF157" s="193">
        <v>0</v>
      </c>
      <c r="AG157" s="193">
        <v>0</v>
      </c>
      <c r="AH157" s="193">
        <v>0</v>
      </c>
      <c r="AI157" s="193">
        <v>0</v>
      </c>
      <c r="AJ157" s="193">
        <v>0</v>
      </c>
      <c r="AK157" s="193">
        <v>0</v>
      </c>
      <c r="AL157" s="193">
        <v>0</v>
      </c>
      <c r="AM157" s="193">
        <v>0</v>
      </c>
      <c r="AN157" s="193">
        <v>0</v>
      </c>
      <c r="AO157" s="193">
        <v>0</v>
      </c>
      <c r="AP157" s="194">
        <v>0</v>
      </c>
      <c r="AQ157" s="193">
        <v>0</v>
      </c>
      <c r="AR157" s="193">
        <v>0</v>
      </c>
      <c r="AS157" s="193">
        <v>0</v>
      </c>
      <c r="AT157" s="193">
        <v>0</v>
      </c>
      <c r="AU157" s="193">
        <v>0</v>
      </c>
      <c r="AV157" s="193">
        <v>0</v>
      </c>
      <c r="AW157" s="193">
        <v>0</v>
      </c>
      <c r="AX157" s="193">
        <v>0</v>
      </c>
      <c r="AY157" s="193">
        <v>0</v>
      </c>
      <c r="AZ157" s="193">
        <v>0</v>
      </c>
      <c r="BA157" s="193">
        <v>0</v>
      </c>
      <c r="BB157" s="194">
        <v>0</v>
      </c>
      <c r="BC157" s="193">
        <v>0</v>
      </c>
      <c r="BD157" s="193">
        <v>0</v>
      </c>
      <c r="BE157" s="193">
        <v>0</v>
      </c>
      <c r="BF157" s="193">
        <v>0</v>
      </c>
      <c r="BG157" s="193">
        <v>0</v>
      </c>
      <c r="BH157" s="193">
        <v>0</v>
      </c>
      <c r="BI157" s="193">
        <v>0</v>
      </c>
      <c r="BJ157" s="193">
        <v>0</v>
      </c>
      <c r="BK157" s="193">
        <v>0</v>
      </c>
      <c r="BL157" s="193">
        <v>0</v>
      </c>
      <c r="BM157" s="193">
        <v>0</v>
      </c>
      <c r="BN157" s="363">
        <f t="shared" ref="BN157:BN160" si="67">SUM(BB157:BM157)</f>
        <v>0</v>
      </c>
      <c r="BO157" s="193">
        <v>0</v>
      </c>
      <c r="BP157" s="193">
        <v>0</v>
      </c>
      <c r="BQ157" s="193">
        <v>0</v>
      </c>
      <c r="BR157" s="193">
        <v>0</v>
      </c>
      <c r="BS157" s="193">
        <v>0</v>
      </c>
      <c r="BT157" s="193">
        <v>0</v>
      </c>
      <c r="BU157" s="193">
        <v>0</v>
      </c>
      <c r="BV157" s="193">
        <v>0</v>
      </c>
      <c r="BW157" s="193">
        <v>0</v>
      </c>
      <c r="BX157" s="193">
        <v>0</v>
      </c>
      <c r="BY157" s="193">
        <v>0</v>
      </c>
      <c r="BZ157" s="193">
        <v>0</v>
      </c>
      <c r="CA157" s="368">
        <f t="shared" si="63"/>
        <v>0</v>
      </c>
      <c r="CB157" s="193">
        <f>+CB158</f>
        <v>0</v>
      </c>
      <c r="CC157" s="193">
        <f>+CC158</f>
        <v>0</v>
      </c>
      <c r="CD157" s="193">
        <f t="shared" ref="CD157:CJ157" si="68">+CD158</f>
        <v>0</v>
      </c>
      <c r="CE157" s="193">
        <f t="shared" si="68"/>
        <v>0</v>
      </c>
      <c r="CF157" s="193">
        <f t="shared" si="68"/>
        <v>0</v>
      </c>
      <c r="CG157" s="193">
        <f t="shared" si="68"/>
        <v>0</v>
      </c>
      <c r="CH157" s="193">
        <f t="shared" si="68"/>
        <v>0</v>
      </c>
      <c r="CI157" s="193">
        <f t="shared" si="68"/>
        <v>0</v>
      </c>
      <c r="CJ157" s="193">
        <f t="shared" si="68"/>
        <v>0</v>
      </c>
      <c r="CK157" s="193">
        <f>+CK158</f>
        <v>0</v>
      </c>
      <c r="CL157" s="193">
        <f>+CL158</f>
        <v>0</v>
      </c>
      <c r="CM157" s="367">
        <f>+CM158</f>
        <v>0</v>
      </c>
      <c r="CN157" s="367">
        <f>+CN158</f>
        <v>0</v>
      </c>
      <c r="CO157" s="581">
        <f t="shared" si="64"/>
        <v>0</v>
      </c>
      <c r="CP157" s="372">
        <f t="shared" si="65"/>
        <v>0</v>
      </c>
      <c r="CQ157" s="373">
        <f t="shared" si="51"/>
        <v>0</v>
      </c>
      <c r="CR157" s="368"/>
      <c r="CX157" s="233"/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</row>
    <row r="158" spans="1:119" ht="20.100000000000001" customHeight="1" thickBot="1" x14ac:dyDescent="0.3">
      <c r="A158" s="542"/>
      <c r="B158" s="195" t="s">
        <v>15</v>
      </c>
      <c r="C158" s="278" t="s">
        <v>16</v>
      </c>
      <c r="D158" s="196">
        <v>0</v>
      </c>
      <c r="E158" s="179">
        <v>0</v>
      </c>
      <c r="F158" s="179">
        <v>0</v>
      </c>
      <c r="G158" s="179">
        <v>0</v>
      </c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97">
        <v>0</v>
      </c>
      <c r="P158" s="184">
        <v>0</v>
      </c>
      <c r="Q158" s="198">
        <v>0</v>
      </c>
      <c r="R158" s="198">
        <v>0</v>
      </c>
      <c r="S158" s="198">
        <v>0</v>
      </c>
      <c r="T158" s="198">
        <v>0</v>
      </c>
      <c r="U158" s="198">
        <v>0</v>
      </c>
      <c r="V158" s="198">
        <v>0</v>
      </c>
      <c r="W158" s="198">
        <v>0</v>
      </c>
      <c r="X158" s="198">
        <v>0</v>
      </c>
      <c r="Y158" s="198">
        <v>0</v>
      </c>
      <c r="Z158" s="198">
        <v>0</v>
      </c>
      <c r="AA158" s="198">
        <v>0</v>
      </c>
      <c r="AB158" s="198">
        <v>2</v>
      </c>
      <c r="AC158" s="171">
        <v>2</v>
      </c>
      <c r="AD158" s="180">
        <v>0</v>
      </c>
      <c r="AE158" s="180">
        <v>3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363">
        <f t="shared" si="67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0</v>
      </c>
      <c r="BX158" s="98">
        <v>0</v>
      </c>
      <c r="BY158" s="98">
        <v>0</v>
      </c>
      <c r="BZ158" s="98">
        <v>0</v>
      </c>
      <c r="CA158" s="535">
        <f t="shared" si="63"/>
        <v>0</v>
      </c>
      <c r="CB158" s="98">
        <v>0</v>
      </c>
      <c r="CC158" s="98">
        <v>0</v>
      </c>
      <c r="CD158" s="98">
        <v>0</v>
      </c>
      <c r="CE158" s="98">
        <v>0</v>
      </c>
      <c r="CF158" s="246">
        <v>0</v>
      </c>
      <c r="CG158" s="246">
        <v>0</v>
      </c>
      <c r="CH158" s="246">
        <v>0</v>
      </c>
      <c r="CI158" s="246">
        <v>0</v>
      </c>
      <c r="CJ158" s="246">
        <v>0</v>
      </c>
      <c r="CK158" s="246">
        <v>0</v>
      </c>
      <c r="CL158" s="246">
        <v>0</v>
      </c>
      <c r="CM158" s="247">
        <v>0</v>
      </c>
      <c r="CN158" s="246">
        <v>0</v>
      </c>
      <c r="CO158" s="581">
        <f t="shared" si="64"/>
        <v>0</v>
      </c>
      <c r="CP158" s="372">
        <f t="shared" si="65"/>
        <v>0</v>
      </c>
      <c r="CQ158" s="373">
        <f t="shared" si="51"/>
        <v>0</v>
      </c>
      <c r="CR158" s="368"/>
      <c r="CX158" s="233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</row>
    <row r="159" spans="1:119" s="38" customFormat="1" ht="20.100000000000001" customHeight="1" thickBot="1" x14ac:dyDescent="0.35">
      <c r="A159" s="542"/>
      <c r="B159" s="340" t="s">
        <v>74</v>
      </c>
      <c r="C159" s="345"/>
      <c r="D159" s="192">
        <v>28</v>
      </c>
      <c r="E159" s="199">
        <v>18</v>
      </c>
      <c r="F159" s="199">
        <v>22</v>
      </c>
      <c r="G159" s="199">
        <v>14</v>
      </c>
      <c r="H159" s="199">
        <v>27</v>
      </c>
      <c r="I159" s="199">
        <v>13</v>
      </c>
      <c r="J159" s="199">
        <v>9</v>
      </c>
      <c r="K159" s="199">
        <v>7</v>
      </c>
      <c r="L159" s="199">
        <v>6</v>
      </c>
      <c r="M159" s="199">
        <v>1</v>
      </c>
      <c r="N159" s="199">
        <v>8</v>
      </c>
      <c r="O159" s="199">
        <v>16</v>
      </c>
      <c r="P159" s="184">
        <v>169</v>
      </c>
      <c r="Q159" s="169">
        <v>3</v>
      </c>
      <c r="R159" s="169">
        <v>6</v>
      </c>
      <c r="S159" s="169">
        <v>20</v>
      </c>
      <c r="T159" s="169">
        <v>30</v>
      </c>
      <c r="U159" s="169">
        <v>19</v>
      </c>
      <c r="V159" s="169">
        <v>4</v>
      </c>
      <c r="W159" s="169">
        <v>5</v>
      </c>
      <c r="X159" s="169">
        <v>0</v>
      </c>
      <c r="Y159" s="169">
        <v>3</v>
      </c>
      <c r="Z159" s="169">
        <v>3</v>
      </c>
      <c r="AA159" s="169">
        <v>6</v>
      </c>
      <c r="AB159" s="169">
        <v>4</v>
      </c>
      <c r="AC159" s="171">
        <v>103</v>
      </c>
      <c r="AD159" s="193">
        <v>5</v>
      </c>
      <c r="AE159" s="193">
        <v>7</v>
      </c>
      <c r="AF159" s="193">
        <v>3</v>
      </c>
      <c r="AG159" s="193">
        <v>5</v>
      </c>
      <c r="AH159" s="193">
        <v>11</v>
      </c>
      <c r="AI159" s="193">
        <v>1</v>
      </c>
      <c r="AJ159" s="193">
        <v>5</v>
      </c>
      <c r="AK159" s="193">
        <v>1</v>
      </c>
      <c r="AL159" s="193">
        <v>0</v>
      </c>
      <c r="AM159" s="193">
        <v>0</v>
      </c>
      <c r="AN159" s="193">
        <v>1</v>
      </c>
      <c r="AO159" s="193">
        <v>1</v>
      </c>
      <c r="AP159" s="194">
        <v>0</v>
      </c>
      <c r="AQ159" s="193">
        <v>0</v>
      </c>
      <c r="AR159" s="193">
        <v>0</v>
      </c>
      <c r="AS159" s="193">
        <v>0</v>
      </c>
      <c r="AT159" s="193">
        <v>0</v>
      </c>
      <c r="AU159" s="193">
        <v>1</v>
      </c>
      <c r="AV159" s="193">
        <v>1</v>
      </c>
      <c r="AW159" s="193">
        <v>0</v>
      </c>
      <c r="AX159" s="193">
        <v>1</v>
      </c>
      <c r="AY159" s="193">
        <v>1</v>
      </c>
      <c r="AZ159" s="193">
        <v>1</v>
      </c>
      <c r="BA159" s="193">
        <v>0</v>
      </c>
      <c r="BB159" s="194">
        <v>0</v>
      </c>
      <c r="BC159" s="193">
        <v>0</v>
      </c>
      <c r="BD159" s="193">
        <v>0</v>
      </c>
      <c r="BE159" s="193">
        <v>3</v>
      </c>
      <c r="BF159" s="193">
        <v>0</v>
      </c>
      <c r="BG159" s="193">
        <v>0</v>
      </c>
      <c r="BH159" s="193">
        <v>2</v>
      </c>
      <c r="BI159" s="193">
        <v>0</v>
      </c>
      <c r="BJ159" s="193">
        <v>0</v>
      </c>
      <c r="BK159" s="193">
        <v>0</v>
      </c>
      <c r="BL159" s="193">
        <v>0</v>
      </c>
      <c r="BM159" s="193">
        <v>2</v>
      </c>
      <c r="BN159" s="363">
        <f t="shared" si="67"/>
        <v>7</v>
      </c>
      <c r="BO159" s="193">
        <v>0</v>
      </c>
      <c r="BP159" s="193">
        <v>0</v>
      </c>
      <c r="BQ159" s="193">
        <v>0</v>
      </c>
      <c r="BR159" s="193">
        <v>0</v>
      </c>
      <c r="BS159" s="193">
        <v>1</v>
      </c>
      <c r="BT159" s="193">
        <v>0</v>
      </c>
      <c r="BU159" s="193">
        <v>0</v>
      </c>
      <c r="BV159" s="193">
        <v>0</v>
      </c>
      <c r="BW159" s="193">
        <v>0</v>
      </c>
      <c r="BX159" s="193">
        <v>0</v>
      </c>
      <c r="BY159" s="193">
        <v>0</v>
      </c>
      <c r="BZ159" s="193">
        <v>0</v>
      </c>
      <c r="CA159" s="368">
        <f t="shared" si="63"/>
        <v>1</v>
      </c>
      <c r="CB159" s="193">
        <f>+CB160</f>
        <v>0</v>
      </c>
      <c r="CC159" s="193">
        <f>+CC160</f>
        <v>0</v>
      </c>
      <c r="CD159" s="193">
        <f t="shared" ref="CD159:CJ159" si="69">+CD160</f>
        <v>0</v>
      </c>
      <c r="CE159" s="193">
        <f t="shared" si="69"/>
        <v>1</v>
      </c>
      <c r="CF159" s="193">
        <f t="shared" si="69"/>
        <v>0</v>
      </c>
      <c r="CG159" s="193">
        <f t="shared" si="69"/>
        <v>0</v>
      </c>
      <c r="CH159" s="193">
        <f t="shared" si="69"/>
        <v>1</v>
      </c>
      <c r="CI159" s="193">
        <f t="shared" si="69"/>
        <v>0</v>
      </c>
      <c r="CJ159" s="193">
        <f t="shared" si="69"/>
        <v>0</v>
      </c>
      <c r="CK159" s="193">
        <f>+CK160</f>
        <v>0</v>
      </c>
      <c r="CL159" s="193">
        <f>+CL160</f>
        <v>0</v>
      </c>
      <c r="CM159" s="367">
        <f>+CM160</f>
        <v>0</v>
      </c>
      <c r="CN159" s="367">
        <f>+CN160</f>
        <v>1</v>
      </c>
      <c r="CO159" s="581">
        <f t="shared" si="64"/>
        <v>0</v>
      </c>
      <c r="CP159" s="372">
        <f t="shared" si="65"/>
        <v>0</v>
      </c>
      <c r="CQ159" s="373">
        <f t="shared" si="51"/>
        <v>1</v>
      </c>
      <c r="CR159" s="460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</row>
    <row r="160" spans="1:119" ht="20.100000000000001" customHeight="1" thickBot="1" x14ac:dyDescent="0.3">
      <c r="A160" s="542"/>
      <c r="B160" s="172" t="s">
        <v>15</v>
      </c>
      <c r="C160" s="276" t="s">
        <v>16</v>
      </c>
      <c r="D160" s="196">
        <v>28</v>
      </c>
      <c r="E160" s="197">
        <v>18</v>
      </c>
      <c r="F160" s="197">
        <v>22</v>
      </c>
      <c r="G160" s="197">
        <v>14</v>
      </c>
      <c r="H160" s="197">
        <v>27</v>
      </c>
      <c r="I160" s="197">
        <v>13</v>
      </c>
      <c r="J160" s="197">
        <v>9</v>
      </c>
      <c r="K160" s="197">
        <v>7</v>
      </c>
      <c r="L160" s="197">
        <v>6</v>
      </c>
      <c r="M160" s="197">
        <v>1</v>
      </c>
      <c r="N160" s="197">
        <v>8</v>
      </c>
      <c r="O160" s="197">
        <v>16</v>
      </c>
      <c r="P160" s="184">
        <v>169</v>
      </c>
      <c r="Q160" s="198">
        <v>3</v>
      </c>
      <c r="R160" s="198">
        <v>6</v>
      </c>
      <c r="S160" s="198">
        <v>20</v>
      </c>
      <c r="T160" s="198">
        <v>30</v>
      </c>
      <c r="U160" s="198">
        <v>19</v>
      </c>
      <c r="V160" s="198">
        <v>4</v>
      </c>
      <c r="W160" s="198">
        <v>5</v>
      </c>
      <c r="X160" s="198">
        <v>0</v>
      </c>
      <c r="Y160" s="198">
        <v>3</v>
      </c>
      <c r="Z160" s="198">
        <v>3</v>
      </c>
      <c r="AA160" s="198">
        <v>6</v>
      </c>
      <c r="AB160" s="198">
        <v>4</v>
      </c>
      <c r="AC160" s="171">
        <v>103</v>
      </c>
      <c r="AD160" s="200">
        <v>5</v>
      </c>
      <c r="AE160" s="200">
        <v>7</v>
      </c>
      <c r="AF160" s="200">
        <v>3</v>
      </c>
      <c r="AG160" s="200">
        <v>5</v>
      </c>
      <c r="AH160" s="200">
        <v>11</v>
      </c>
      <c r="AI160" s="200">
        <v>1</v>
      </c>
      <c r="AJ160" s="200">
        <v>5</v>
      </c>
      <c r="AK160" s="200">
        <v>1</v>
      </c>
      <c r="AL160" s="200">
        <v>0</v>
      </c>
      <c r="AM160" s="200">
        <v>0</v>
      </c>
      <c r="AN160" s="200">
        <v>1</v>
      </c>
      <c r="AO160" s="200">
        <v>1</v>
      </c>
      <c r="AP160" s="245">
        <v>0</v>
      </c>
      <c r="AQ160" s="246">
        <v>0</v>
      </c>
      <c r="AR160" s="246">
        <v>0</v>
      </c>
      <c r="AS160" s="246">
        <v>0</v>
      </c>
      <c r="AT160" s="246">
        <v>0</v>
      </c>
      <c r="AU160" s="246">
        <v>1</v>
      </c>
      <c r="AV160" s="246">
        <v>1</v>
      </c>
      <c r="AW160" s="246">
        <v>0</v>
      </c>
      <c r="AX160" s="246">
        <v>1</v>
      </c>
      <c r="AY160" s="246">
        <v>1</v>
      </c>
      <c r="AZ160" s="246">
        <v>1</v>
      </c>
      <c r="BA160" s="246">
        <v>0</v>
      </c>
      <c r="BB160" s="113">
        <v>0</v>
      </c>
      <c r="BC160" s="246">
        <v>0</v>
      </c>
      <c r="BD160" s="246">
        <v>0</v>
      </c>
      <c r="BE160" s="246">
        <v>3</v>
      </c>
      <c r="BF160" s="246">
        <v>0</v>
      </c>
      <c r="BG160" s="246">
        <v>0</v>
      </c>
      <c r="BH160" s="246">
        <v>2</v>
      </c>
      <c r="BI160" s="246">
        <v>0</v>
      </c>
      <c r="BJ160" s="246">
        <v>0</v>
      </c>
      <c r="BK160" s="246">
        <v>0</v>
      </c>
      <c r="BL160" s="246">
        <v>0</v>
      </c>
      <c r="BM160" s="246">
        <v>2</v>
      </c>
      <c r="BN160" s="363">
        <f t="shared" si="67"/>
        <v>7</v>
      </c>
      <c r="BO160" s="246">
        <v>0</v>
      </c>
      <c r="BP160" s="246">
        <v>0</v>
      </c>
      <c r="BQ160" s="246">
        <v>0</v>
      </c>
      <c r="BR160" s="246">
        <v>0</v>
      </c>
      <c r="BS160" s="246">
        <v>1</v>
      </c>
      <c r="BT160" s="246">
        <v>0</v>
      </c>
      <c r="BU160" s="246">
        <v>0</v>
      </c>
      <c r="BV160" s="246">
        <v>0</v>
      </c>
      <c r="BW160" s="246">
        <v>0</v>
      </c>
      <c r="BX160" s="246">
        <v>0</v>
      </c>
      <c r="BY160" s="246">
        <v>0</v>
      </c>
      <c r="BZ160" s="246">
        <v>0</v>
      </c>
      <c r="CA160" s="535">
        <f t="shared" si="63"/>
        <v>1</v>
      </c>
      <c r="CB160" s="246">
        <v>0</v>
      </c>
      <c r="CC160" s="246">
        <v>0</v>
      </c>
      <c r="CD160" s="246">
        <v>0</v>
      </c>
      <c r="CE160" s="246">
        <v>1</v>
      </c>
      <c r="CF160" s="246">
        <v>0</v>
      </c>
      <c r="CG160" s="114">
        <v>0</v>
      </c>
      <c r="CH160" s="114">
        <v>1</v>
      </c>
      <c r="CI160" s="114">
        <v>0</v>
      </c>
      <c r="CJ160" s="114">
        <v>0</v>
      </c>
      <c r="CK160" s="114">
        <v>0</v>
      </c>
      <c r="CL160" s="114">
        <v>0</v>
      </c>
      <c r="CM160" s="115">
        <v>0</v>
      </c>
      <c r="CN160" s="114">
        <v>1</v>
      </c>
      <c r="CO160" s="581">
        <f t="shared" si="64"/>
        <v>0</v>
      </c>
      <c r="CP160" s="372">
        <f t="shared" si="65"/>
        <v>0</v>
      </c>
      <c r="CQ160" s="373">
        <f t="shared" si="51"/>
        <v>1</v>
      </c>
      <c r="CR160" s="460"/>
      <c r="CX160" s="233"/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</row>
    <row r="161" spans="1:119" ht="20.100000000000001" customHeight="1" thickBot="1" x14ac:dyDescent="0.3">
      <c r="A161" s="542"/>
      <c r="B161" s="153" t="s">
        <v>131</v>
      </c>
      <c r="C161" s="154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49"/>
      <c r="BC161" s="49"/>
      <c r="BD161" s="49"/>
      <c r="BE161" s="49"/>
      <c r="BF161" s="148"/>
      <c r="BG161" s="148"/>
      <c r="BH161" s="148"/>
      <c r="BI161" s="148"/>
      <c r="BJ161" s="148"/>
      <c r="BK161" s="148"/>
      <c r="BL161" s="148"/>
      <c r="BM161" s="148"/>
      <c r="BN161" s="155"/>
      <c r="BO161" s="49"/>
      <c r="BP161" s="148"/>
      <c r="BQ161" s="155"/>
      <c r="BR161" s="148"/>
      <c r="BS161" s="148"/>
      <c r="BT161" s="148"/>
      <c r="BU161" s="148"/>
      <c r="BV161" s="155"/>
      <c r="BW161" s="155"/>
      <c r="BX161" s="155"/>
      <c r="BY161" s="148"/>
      <c r="BZ161" s="148"/>
      <c r="CA161" s="148"/>
      <c r="CB161" s="148"/>
      <c r="CC161" s="155"/>
      <c r="CD161" s="148"/>
      <c r="CE161" s="148"/>
      <c r="CF161" s="148"/>
      <c r="CG161" s="148"/>
      <c r="CH161" s="148"/>
      <c r="CI161" s="148"/>
      <c r="CJ161" s="148"/>
      <c r="CK161" s="148"/>
      <c r="CL161" s="155"/>
      <c r="CM161" s="148"/>
      <c r="CN161" s="148"/>
      <c r="CO161" s="81"/>
      <c r="CP161" s="81"/>
      <c r="CQ161" s="81"/>
      <c r="CR161" s="81"/>
      <c r="CX161" s="233"/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</row>
    <row r="162" spans="1:119" ht="10.5" customHeight="1" x14ac:dyDescent="0.25">
      <c r="A162" s="542"/>
      <c r="B162" s="621"/>
      <c r="C162" s="622"/>
      <c r="D162" s="647"/>
      <c r="E162" s="648"/>
      <c r="F162" s="648"/>
      <c r="G162" s="648"/>
      <c r="H162" s="648"/>
      <c r="I162" s="648"/>
      <c r="J162" s="648"/>
      <c r="K162" s="648"/>
      <c r="L162" s="648"/>
      <c r="M162" s="648"/>
      <c r="N162" s="648"/>
      <c r="O162" s="649"/>
      <c r="P162" s="627" t="s">
        <v>76</v>
      </c>
      <c r="Q162" s="647"/>
      <c r="R162" s="648"/>
      <c r="S162" s="648"/>
      <c r="T162" s="648"/>
      <c r="U162" s="648"/>
      <c r="V162" s="648"/>
      <c r="W162" s="648"/>
      <c r="X162" s="648"/>
      <c r="Y162" s="648"/>
      <c r="Z162" s="648"/>
      <c r="AA162" s="648"/>
      <c r="AB162" s="649"/>
      <c r="AC162" s="627" t="s">
        <v>75</v>
      </c>
      <c r="AD162" s="279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1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79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587" t="s">
        <v>168</v>
      </c>
      <c r="BO162" s="280"/>
      <c r="BP162" s="280"/>
      <c r="BQ162" s="280"/>
      <c r="BR162" s="280"/>
      <c r="BS162" s="280"/>
      <c r="BT162" s="280"/>
      <c r="BU162" s="280"/>
      <c r="BV162" s="280"/>
      <c r="BW162" s="280"/>
      <c r="BX162" s="280"/>
      <c r="BY162" s="280"/>
      <c r="BZ162" s="281"/>
      <c r="CA162" s="586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1"/>
      <c r="CN162" s="281"/>
      <c r="CO162" s="120"/>
      <c r="CP162" s="120"/>
      <c r="CQ162" s="120"/>
      <c r="CR162" s="81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</row>
    <row r="163" spans="1:119" ht="20.100000000000001" customHeight="1" x14ac:dyDescent="0.25">
      <c r="A163" s="542"/>
      <c r="B163" s="110"/>
      <c r="C163" s="378"/>
      <c r="D163" s="409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124"/>
      <c r="P163" s="628"/>
      <c r="Q163" s="135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136"/>
      <c r="AC163" s="628"/>
      <c r="AD163" s="135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136"/>
      <c r="AP163" s="83" t="s">
        <v>114</v>
      </c>
      <c r="AQ163" s="83" t="s">
        <v>79</v>
      </c>
      <c r="AR163" s="83" t="s">
        <v>82</v>
      </c>
      <c r="AS163" s="83" t="s">
        <v>83</v>
      </c>
      <c r="AT163" s="83" t="s">
        <v>84</v>
      </c>
      <c r="AU163" s="83" t="s">
        <v>113</v>
      </c>
      <c r="AV163" s="149" t="s">
        <v>85</v>
      </c>
      <c r="AW163" s="149" t="s">
        <v>88</v>
      </c>
      <c r="AX163" s="149" t="s">
        <v>89</v>
      </c>
      <c r="AY163" s="149" t="s">
        <v>90</v>
      </c>
      <c r="AZ163" s="149" t="s">
        <v>91</v>
      </c>
      <c r="BA163" s="149" t="s">
        <v>92</v>
      </c>
      <c r="BB163" s="135" t="s">
        <v>93</v>
      </c>
      <c r="BC163" s="83" t="s">
        <v>94</v>
      </c>
      <c r="BD163" s="83" t="s">
        <v>95</v>
      </c>
      <c r="BE163" s="83" t="s">
        <v>96</v>
      </c>
      <c r="BF163" s="83" t="s">
        <v>97</v>
      </c>
      <c r="BG163" s="83" t="s">
        <v>98</v>
      </c>
      <c r="BH163" s="83" t="s">
        <v>99</v>
      </c>
      <c r="BI163" s="83" t="s">
        <v>100</v>
      </c>
      <c r="BJ163" s="83" t="s">
        <v>101</v>
      </c>
      <c r="BK163" s="83" t="s">
        <v>102</v>
      </c>
      <c r="BL163" s="83" t="s">
        <v>105</v>
      </c>
      <c r="BM163" s="83" t="s">
        <v>106</v>
      </c>
      <c r="BN163" s="588"/>
      <c r="BO163" s="83" t="s">
        <v>112</v>
      </c>
      <c r="BP163" s="83" t="s">
        <v>116</v>
      </c>
      <c r="BQ163" s="83" t="s">
        <v>117</v>
      </c>
      <c r="BR163" s="83" t="s">
        <v>118</v>
      </c>
      <c r="BS163" s="83" t="s">
        <v>119</v>
      </c>
      <c r="BT163" s="83" t="s">
        <v>120</v>
      </c>
      <c r="BU163" s="83" t="s">
        <v>121</v>
      </c>
      <c r="BV163" s="83" t="s">
        <v>122</v>
      </c>
      <c r="BW163" s="149"/>
      <c r="BX163" s="149"/>
      <c r="BY163" s="149"/>
      <c r="BZ163" s="369"/>
      <c r="CA163" s="564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369"/>
      <c r="CN163" s="369"/>
      <c r="CO163" s="120"/>
      <c r="CP163" s="120"/>
      <c r="CQ163" s="120"/>
      <c r="CR163" s="81"/>
      <c r="CX163" s="233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</row>
    <row r="164" spans="1:119" s="42" customFormat="1" ht="20.100000000000001" customHeight="1" thickBot="1" x14ac:dyDescent="0.25">
      <c r="A164" s="542"/>
      <c r="B164" s="41" t="s">
        <v>47</v>
      </c>
      <c r="C164" s="127"/>
      <c r="D164" s="410" t="s">
        <v>2</v>
      </c>
      <c r="E164" s="125" t="s">
        <v>3</v>
      </c>
      <c r="F164" s="125" t="s">
        <v>4</v>
      </c>
      <c r="G164" s="125" t="s">
        <v>5</v>
      </c>
      <c r="H164" s="125" t="s">
        <v>6</v>
      </c>
      <c r="I164" s="125" t="s">
        <v>7</v>
      </c>
      <c r="J164" s="125" t="s">
        <v>43</v>
      </c>
      <c r="K164" s="125" t="s">
        <v>44</v>
      </c>
      <c r="L164" s="125" t="s">
        <v>45</v>
      </c>
      <c r="M164" s="125" t="s">
        <v>65</v>
      </c>
      <c r="N164" s="125" t="s">
        <v>66</v>
      </c>
      <c r="O164" s="126" t="s">
        <v>67</v>
      </c>
      <c r="P164" s="628"/>
      <c r="Q164" s="260" t="s">
        <v>2</v>
      </c>
      <c r="R164" s="259" t="s">
        <v>3</v>
      </c>
      <c r="S164" s="259" t="s">
        <v>4</v>
      </c>
      <c r="T164" s="259" t="s">
        <v>5</v>
      </c>
      <c r="U164" s="259" t="s">
        <v>6</v>
      </c>
      <c r="V164" s="259" t="s">
        <v>7</v>
      </c>
      <c r="W164" s="259" t="s">
        <v>43</v>
      </c>
      <c r="X164" s="259" t="s">
        <v>44</v>
      </c>
      <c r="Y164" s="259" t="s">
        <v>45</v>
      </c>
      <c r="Z164" s="259" t="s">
        <v>65</v>
      </c>
      <c r="AA164" s="259" t="s">
        <v>66</v>
      </c>
      <c r="AB164" s="261" t="s">
        <v>67</v>
      </c>
      <c r="AC164" s="628"/>
      <c r="AD164" s="260" t="s">
        <v>2</v>
      </c>
      <c r="AE164" s="259" t="s">
        <v>3</v>
      </c>
      <c r="AF164" s="259" t="s">
        <v>4</v>
      </c>
      <c r="AG164" s="259" t="s">
        <v>5</v>
      </c>
      <c r="AH164" s="259" t="s">
        <v>6</v>
      </c>
      <c r="AI164" s="259" t="s">
        <v>7</v>
      </c>
      <c r="AJ164" s="259" t="s">
        <v>43</v>
      </c>
      <c r="AK164" s="259" t="s">
        <v>44</v>
      </c>
      <c r="AL164" s="259" t="s">
        <v>45</v>
      </c>
      <c r="AM164" s="259" t="s">
        <v>65</v>
      </c>
      <c r="AN164" s="259" t="s">
        <v>66</v>
      </c>
      <c r="AO164" s="261" t="s">
        <v>67</v>
      </c>
      <c r="AP164" s="259" t="s">
        <v>2</v>
      </c>
      <c r="AQ164" s="259" t="s">
        <v>3</v>
      </c>
      <c r="AR164" s="259" t="s">
        <v>4</v>
      </c>
      <c r="AS164" s="259" t="s">
        <v>5</v>
      </c>
      <c r="AT164" s="259" t="s">
        <v>6</v>
      </c>
      <c r="AU164" s="259" t="s">
        <v>7</v>
      </c>
      <c r="AV164" s="283" t="s">
        <v>43</v>
      </c>
      <c r="AW164" s="283" t="s">
        <v>44</v>
      </c>
      <c r="AX164" s="283" t="s">
        <v>45</v>
      </c>
      <c r="AY164" s="283" t="s">
        <v>65</v>
      </c>
      <c r="AZ164" s="283" t="s">
        <v>66</v>
      </c>
      <c r="BA164" s="283" t="s">
        <v>67</v>
      </c>
      <c r="BB164" s="299" t="s">
        <v>2</v>
      </c>
      <c r="BC164" s="283" t="s">
        <v>3</v>
      </c>
      <c r="BD164" s="283" t="s">
        <v>4</v>
      </c>
      <c r="BE164" s="292" t="s">
        <v>5</v>
      </c>
      <c r="BF164" s="292" t="s">
        <v>6</v>
      </c>
      <c r="BG164" s="292" t="s">
        <v>7</v>
      </c>
      <c r="BH164" s="292" t="s">
        <v>43</v>
      </c>
      <c r="BI164" s="292" t="s">
        <v>44</v>
      </c>
      <c r="BJ164" s="292" t="s">
        <v>45</v>
      </c>
      <c r="BK164" s="292" t="s">
        <v>65</v>
      </c>
      <c r="BL164" s="292" t="s">
        <v>66</v>
      </c>
      <c r="BM164" s="292" t="s">
        <v>67</v>
      </c>
      <c r="BN164" s="589"/>
      <c r="BO164" s="292" t="s">
        <v>2</v>
      </c>
      <c r="BP164" s="292" t="s">
        <v>3</v>
      </c>
      <c r="BQ164" s="292" t="s">
        <v>4</v>
      </c>
      <c r="BR164" s="292" t="s">
        <v>5</v>
      </c>
      <c r="BS164" s="292" t="s">
        <v>6</v>
      </c>
      <c r="BT164" s="292" t="s">
        <v>7</v>
      </c>
      <c r="BU164" s="292" t="s">
        <v>43</v>
      </c>
      <c r="BV164" s="292" t="s">
        <v>44</v>
      </c>
      <c r="BW164" s="292" t="s">
        <v>45</v>
      </c>
      <c r="BX164" s="292" t="s">
        <v>65</v>
      </c>
      <c r="BY164" s="292" t="s">
        <v>66</v>
      </c>
      <c r="BZ164" s="347" t="s">
        <v>67</v>
      </c>
      <c r="CA164" s="565" t="s">
        <v>203</v>
      </c>
      <c r="CB164" s="292" t="s">
        <v>2</v>
      </c>
      <c r="CC164" s="292" t="s">
        <v>3</v>
      </c>
      <c r="CD164" s="292" t="s">
        <v>4</v>
      </c>
      <c r="CE164" s="292" t="s">
        <v>5</v>
      </c>
      <c r="CF164" s="292" t="s">
        <v>6</v>
      </c>
      <c r="CG164" s="292" t="s">
        <v>7</v>
      </c>
      <c r="CH164" s="292" t="str">
        <f>+CH11</f>
        <v>Jul</v>
      </c>
      <c r="CI164" s="292" t="str">
        <f>+CI11</f>
        <v>Ago</v>
      </c>
      <c r="CJ164" s="292" t="str">
        <f>+CJ11</f>
        <v>Sep</v>
      </c>
      <c r="CK164" s="292" t="s">
        <v>65</v>
      </c>
      <c r="CL164" s="292" t="s">
        <v>66</v>
      </c>
      <c r="CM164" s="347" t="s">
        <v>67</v>
      </c>
      <c r="CN164" s="347" t="s">
        <v>2</v>
      </c>
      <c r="CO164" s="120"/>
      <c r="CP164" s="120"/>
      <c r="CQ164" s="120"/>
      <c r="CR164" s="150"/>
      <c r="CS164" s="233"/>
      <c r="CT164" s="233"/>
      <c r="CU164" s="233"/>
      <c r="CV164" s="233"/>
      <c r="CW164" s="233"/>
      <c r="CX164" s="233"/>
      <c r="CY164" s="233"/>
      <c r="CZ164" s="233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</row>
    <row r="165" spans="1:119" s="44" customFormat="1" ht="20.100000000000001" customHeight="1" x14ac:dyDescent="0.25">
      <c r="A165" s="542"/>
      <c r="B165" s="28" t="s">
        <v>77</v>
      </c>
      <c r="C165" s="29"/>
      <c r="D165" s="121">
        <v>6.97</v>
      </c>
      <c r="E165" s="122">
        <v>6.97</v>
      </c>
      <c r="F165" s="122">
        <v>6.97</v>
      </c>
      <c r="G165" s="122">
        <v>6.97</v>
      </c>
      <c r="H165" s="122">
        <v>6.97</v>
      </c>
      <c r="I165" s="122">
        <v>6.97</v>
      </c>
      <c r="J165" s="122">
        <v>6.97</v>
      </c>
      <c r="K165" s="122">
        <v>6.97</v>
      </c>
      <c r="L165" s="122">
        <v>6.97</v>
      </c>
      <c r="M165" s="122">
        <v>6.97</v>
      </c>
      <c r="N165" s="122">
        <v>6.97</v>
      </c>
      <c r="O165" s="123">
        <v>6.97</v>
      </c>
      <c r="P165" s="406"/>
      <c r="Q165" s="407">
        <v>6.97</v>
      </c>
      <c r="R165" s="84">
        <v>6.97</v>
      </c>
      <c r="S165" s="84">
        <v>6.97</v>
      </c>
      <c r="T165" s="84">
        <v>6.97</v>
      </c>
      <c r="U165" s="84">
        <v>6.97</v>
      </c>
      <c r="V165" s="84">
        <v>6.97</v>
      </c>
      <c r="W165" s="84">
        <v>6.97</v>
      </c>
      <c r="X165" s="84">
        <v>6.97</v>
      </c>
      <c r="Y165" s="84">
        <v>6.97</v>
      </c>
      <c r="Z165" s="84">
        <v>6.97</v>
      </c>
      <c r="AA165" s="84">
        <v>6.97</v>
      </c>
      <c r="AB165" s="427">
        <v>6.94</v>
      </c>
      <c r="AC165" s="408"/>
      <c r="AD165" s="230">
        <v>6.94</v>
      </c>
      <c r="AE165" s="229">
        <v>6.9261538461538397</v>
      </c>
      <c r="AF165" s="229">
        <v>6.9083870967741969</v>
      </c>
      <c r="AG165" s="229">
        <v>6.8933333333333282</v>
      </c>
      <c r="AH165" s="229">
        <v>6.89</v>
      </c>
      <c r="AI165" s="229">
        <v>6.8816666666666642</v>
      </c>
      <c r="AJ165" s="229">
        <v>6.8761290322580653</v>
      </c>
      <c r="AK165" s="239">
        <v>6.8700000000000028</v>
      </c>
      <c r="AL165" s="239">
        <v>6.8700000000000028</v>
      </c>
      <c r="AM165" s="239">
        <v>6.8700000000000028</v>
      </c>
      <c r="AN165" s="239">
        <v>6.8606666666666722</v>
      </c>
      <c r="AO165" s="232">
        <v>6.86</v>
      </c>
      <c r="AP165" s="239">
        <v>6.86</v>
      </c>
      <c r="AQ165" s="239">
        <v>6.86</v>
      </c>
      <c r="AR165" s="239">
        <v>6.86</v>
      </c>
      <c r="AS165" s="239">
        <v>6.86</v>
      </c>
      <c r="AT165" s="239">
        <v>6.86</v>
      </c>
      <c r="AU165" s="239">
        <v>6.86</v>
      </c>
      <c r="AV165" s="239">
        <v>6.86</v>
      </c>
      <c r="AW165" s="239">
        <v>6.86</v>
      </c>
      <c r="AX165" s="239">
        <v>6.86</v>
      </c>
      <c r="AY165" s="239">
        <v>6.86</v>
      </c>
      <c r="AZ165" s="239">
        <v>6.86</v>
      </c>
      <c r="BA165" s="239">
        <v>6.86</v>
      </c>
      <c r="BB165" s="300">
        <v>6.86</v>
      </c>
      <c r="BC165" s="289">
        <v>6.86</v>
      </c>
      <c r="BD165" s="289">
        <v>6.86</v>
      </c>
      <c r="BE165" s="291">
        <v>6.86</v>
      </c>
      <c r="BF165" s="289">
        <v>6.86</v>
      </c>
      <c r="BG165" s="289">
        <v>6.86</v>
      </c>
      <c r="BH165" s="291">
        <v>6.86</v>
      </c>
      <c r="BI165" s="291">
        <v>6.86</v>
      </c>
      <c r="BJ165" s="289">
        <v>6.86</v>
      </c>
      <c r="BK165" s="289">
        <v>6.86</v>
      </c>
      <c r="BL165" s="289">
        <v>6.86</v>
      </c>
      <c r="BM165" s="289">
        <v>6.86</v>
      </c>
      <c r="BN165" s="440"/>
      <c r="BO165" s="289">
        <v>6.86</v>
      </c>
      <c r="BP165" s="289">
        <v>6.86</v>
      </c>
      <c r="BQ165" s="289">
        <v>6.86</v>
      </c>
      <c r="BR165" s="289">
        <v>6.86</v>
      </c>
      <c r="BS165" s="289">
        <v>6.86</v>
      </c>
      <c r="BT165" s="289">
        <v>6.86</v>
      </c>
      <c r="BU165" s="289">
        <v>6.86</v>
      </c>
      <c r="BV165" s="289">
        <v>6.86</v>
      </c>
      <c r="BW165" s="239"/>
      <c r="BX165" s="239"/>
      <c r="BY165" s="239"/>
      <c r="BZ165" s="232"/>
      <c r="CA165" s="566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2"/>
      <c r="CN165" s="232"/>
      <c r="CO165" s="231"/>
      <c r="CP165" s="231"/>
      <c r="CQ165" s="231"/>
      <c r="CR165" s="225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</row>
    <row r="166" spans="1:119" s="38" customFormat="1" ht="20.100000000000001" customHeight="1" thickBot="1" x14ac:dyDescent="0.3">
      <c r="A166" s="542"/>
      <c r="B166" s="598" t="s">
        <v>49</v>
      </c>
      <c r="C166" s="629"/>
      <c r="D166" s="301">
        <f t="shared" ref="D166:AI166" si="70">(D15+D87)/(D90+D159)</f>
        <v>2.8771320756755019</v>
      </c>
      <c r="E166" s="284">
        <f t="shared" si="70"/>
        <v>3.2619779206503399</v>
      </c>
      <c r="F166" s="284">
        <f t="shared" si="70"/>
        <v>2.6055552329083356</v>
      </c>
      <c r="G166" s="284">
        <f t="shared" si="70"/>
        <v>3.0203134248344092</v>
      </c>
      <c r="H166" s="284">
        <f t="shared" si="70"/>
        <v>3.2361768988692332</v>
      </c>
      <c r="I166" s="284">
        <f t="shared" si="70"/>
        <v>2.7059623852082648</v>
      </c>
      <c r="J166" s="284">
        <f t="shared" si="70"/>
        <v>2.8429645273499062</v>
      </c>
      <c r="K166" s="284">
        <f t="shared" si="70"/>
        <v>2.5970903396263667</v>
      </c>
      <c r="L166" s="284">
        <f t="shared" si="70"/>
        <v>2.8474711089583362</v>
      </c>
      <c r="M166" s="284">
        <f t="shared" si="70"/>
        <v>3.1349361113672076</v>
      </c>
      <c r="N166" s="284">
        <f t="shared" si="70"/>
        <v>3.2449068939679084</v>
      </c>
      <c r="O166" s="370">
        <f t="shared" si="70"/>
        <v>3.410590328381224</v>
      </c>
      <c r="P166" s="284">
        <f t="shared" si="70"/>
        <v>2.9845631039184206</v>
      </c>
      <c r="Q166" s="301">
        <f t="shared" si="70"/>
        <v>3.3242941711240857</v>
      </c>
      <c r="R166" s="284">
        <f t="shared" si="70"/>
        <v>3.3040696986178966</v>
      </c>
      <c r="S166" s="284">
        <f t="shared" si="70"/>
        <v>3.0140106010878305</v>
      </c>
      <c r="T166" s="284">
        <f t="shared" si="70"/>
        <v>3.9160067045651852</v>
      </c>
      <c r="U166" s="284">
        <f t="shared" si="70"/>
        <v>3.0185109033090889</v>
      </c>
      <c r="V166" s="284">
        <f t="shared" si="70"/>
        <v>3.3570654377438736</v>
      </c>
      <c r="W166" s="284">
        <f t="shared" si="70"/>
        <v>3.4587657177957354</v>
      </c>
      <c r="X166" s="284">
        <f t="shared" si="70"/>
        <v>3.3339669988731311</v>
      </c>
      <c r="Y166" s="284">
        <f t="shared" si="70"/>
        <v>3.1308483978774944</v>
      </c>
      <c r="Z166" s="284">
        <f t="shared" si="70"/>
        <v>3.3197161035351215</v>
      </c>
      <c r="AA166" s="284">
        <f t="shared" si="70"/>
        <v>3.2477344912646782</v>
      </c>
      <c r="AB166" s="370">
        <f t="shared" si="70"/>
        <v>3.437807394572129</v>
      </c>
      <c r="AC166" s="284">
        <f t="shared" si="70"/>
        <v>3.3206363259677221</v>
      </c>
      <c r="AD166" s="301">
        <f t="shared" si="70"/>
        <v>3.3716527635788132</v>
      </c>
      <c r="AE166" s="284">
        <f t="shared" si="70"/>
        <v>3.5887324231285347</v>
      </c>
      <c r="AF166" s="284">
        <f t="shared" si="70"/>
        <v>3.5458999243165619</v>
      </c>
      <c r="AG166" s="284">
        <f t="shared" si="70"/>
        <v>5.183712625234608</v>
      </c>
      <c r="AH166" s="284">
        <f t="shared" si="70"/>
        <v>5.2278311196563001</v>
      </c>
      <c r="AI166" s="284">
        <f t="shared" si="70"/>
        <v>4.2610806974248705</v>
      </c>
      <c r="AJ166" s="284">
        <f t="shared" ref="AJ166:BO166" si="71">(AJ15+AJ87)/(AJ90+AJ159)</f>
        <v>6.3939281289793328</v>
      </c>
      <c r="AK166" s="284">
        <f t="shared" si="71"/>
        <v>4.8842788985942445</v>
      </c>
      <c r="AL166" s="284">
        <f t="shared" si="71"/>
        <v>5.6022080719451663</v>
      </c>
      <c r="AM166" s="284">
        <f t="shared" si="71"/>
        <v>5.2862851096965136</v>
      </c>
      <c r="AN166" s="284">
        <f t="shared" si="71"/>
        <v>5.7597443806116475</v>
      </c>
      <c r="AO166" s="370">
        <f t="shared" si="71"/>
        <v>6.0996066291126647</v>
      </c>
      <c r="AP166" s="284">
        <f t="shared" si="71"/>
        <v>6.1016703646310191</v>
      </c>
      <c r="AQ166" s="284">
        <f t="shared" si="71"/>
        <v>5.5662457792463771</v>
      </c>
      <c r="AR166" s="284">
        <f t="shared" si="71"/>
        <v>5.8985326654670729</v>
      </c>
      <c r="AS166" s="284">
        <f t="shared" si="71"/>
        <v>6.1087318158903248</v>
      </c>
      <c r="AT166" s="284">
        <f t="shared" si="71"/>
        <v>6.2709889800380045</v>
      </c>
      <c r="AU166" s="284">
        <f t="shared" si="71"/>
        <v>5.9211608189356824</v>
      </c>
      <c r="AV166" s="284">
        <f t="shared" si="71"/>
        <v>6.6636516549999998</v>
      </c>
      <c r="AW166" s="284">
        <f t="shared" si="71"/>
        <v>5.8894146436707882</v>
      </c>
      <c r="AX166" s="284">
        <f t="shared" si="71"/>
        <v>5.7517959673599846</v>
      </c>
      <c r="AY166" s="284">
        <f t="shared" si="71"/>
        <v>6.4019578020398962</v>
      </c>
      <c r="AZ166" s="284">
        <f t="shared" si="71"/>
        <v>5.7066982578305439</v>
      </c>
      <c r="BA166" s="284">
        <f t="shared" si="71"/>
        <v>5.9175895330748745</v>
      </c>
      <c r="BB166" s="301">
        <f t="shared" si="71"/>
        <v>6.5527787376268822</v>
      </c>
      <c r="BC166" s="284">
        <f t="shared" si="71"/>
        <v>5.3295972973355772</v>
      </c>
      <c r="BD166" s="284">
        <f t="shared" si="71"/>
        <v>5.4711684350543175</v>
      </c>
      <c r="BE166" s="284">
        <f t="shared" si="71"/>
        <v>6.5508573728085233</v>
      </c>
      <c r="BF166" s="284">
        <f t="shared" si="71"/>
        <v>6.0812392814858036</v>
      </c>
      <c r="BG166" s="284">
        <f t="shared" si="71"/>
        <v>5.8697022998744757</v>
      </c>
      <c r="BH166" s="284">
        <f t="shared" si="71"/>
        <v>6.1265531744913897</v>
      </c>
      <c r="BI166" s="284">
        <f t="shared" si="71"/>
        <v>5.6825977969680848</v>
      </c>
      <c r="BJ166" s="284">
        <f t="shared" si="71"/>
        <v>5.124374843273273</v>
      </c>
      <c r="BK166" s="284">
        <f t="shared" si="71"/>
        <v>5.4132280646174626</v>
      </c>
      <c r="BL166" s="284">
        <f t="shared" si="71"/>
        <v>5.6325600533304669</v>
      </c>
      <c r="BM166" s="284">
        <f t="shared" si="71"/>
        <v>6.03423246304245</v>
      </c>
      <c r="BN166" s="441">
        <f t="shared" si="71"/>
        <v>5.8256525335468705</v>
      </c>
      <c r="BO166" s="284">
        <f t="shared" si="71"/>
        <v>6.5598100891647171</v>
      </c>
      <c r="BP166" s="284">
        <f t="shared" ref="BP166:CI166" si="72">(BP15+BP87)/(BP90+BP159)</f>
        <v>5.238418320000001</v>
      </c>
      <c r="BQ166" s="284">
        <f t="shared" si="72"/>
        <v>5.7592924000109669</v>
      </c>
      <c r="BR166" s="284">
        <f t="shared" si="72"/>
        <v>6.357940745292165</v>
      </c>
      <c r="BS166" s="284">
        <f t="shared" si="72"/>
        <v>5.8974869851722742</v>
      </c>
      <c r="BT166" s="284">
        <f t="shared" si="72"/>
        <v>5.6787929430375144</v>
      </c>
      <c r="BU166" s="284">
        <f t="shared" si="72"/>
        <v>7.0235410535324432</v>
      </c>
      <c r="BV166" s="284">
        <f t="shared" si="72"/>
        <v>5.5262752069285703</v>
      </c>
      <c r="BW166" s="284">
        <f t="shared" si="72"/>
        <v>5.5426914227016368</v>
      </c>
      <c r="BX166" s="284">
        <f t="shared" si="72"/>
        <v>5.9076141242679867</v>
      </c>
      <c r="BY166" s="284">
        <f t="shared" si="72"/>
        <v>5.7180883593193501</v>
      </c>
      <c r="BZ166" s="370">
        <f t="shared" si="72"/>
        <v>6.1290600208753698</v>
      </c>
      <c r="CA166" s="370">
        <f t="shared" si="72"/>
        <v>5.9604960258648747</v>
      </c>
      <c r="CB166" s="284">
        <f t="shared" si="72"/>
        <v>5.8750630608195511</v>
      </c>
      <c r="CC166" s="284">
        <f t="shared" si="72"/>
        <v>5.711236947601912</v>
      </c>
      <c r="CD166" s="284">
        <f t="shared" si="72"/>
        <v>5.3392793938553815</v>
      </c>
      <c r="CE166" s="284">
        <f t="shared" si="72"/>
        <v>6.5159991450437698</v>
      </c>
      <c r="CF166" s="284">
        <f t="shared" si="72"/>
        <v>5.8634625123164419</v>
      </c>
      <c r="CG166" s="284">
        <f t="shared" si="72"/>
        <v>5.619055409529679</v>
      </c>
      <c r="CH166" s="284">
        <f t="shared" si="72"/>
        <v>6.3979371536449889</v>
      </c>
      <c r="CI166" s="284">
        <f t="shared" si="72"/>
        <v>4.9620930658609597</v>
      </c>
      <c r="CJ166" s="284">
        <f t="shared" ref="CJ166:CK166" si="73">(CJ15+CJ87)/(CJ90+CJ159)</f>
        <v>4.6839682359426797</v>
      </c>
      <c r="CK166" s="284">
        <f t="shared" si="73"/>
        <v>5.1417120950607185</v>
      </c>
      <c r="CL166" s="284">
        <f t="shared" ref="CL166:CM166" si="74">(CL15+CL87)/(CL90+CL159)</f>
        <v>4.9516278397836739</v>
      </c>
      <c r="CM166" s="370">
        <f t="shared" si="74"/>
        <v>5.4645545860729197</v>
      </c>
      <c r="CN166" s="370">
        <f t="shared" ref="CN166" si="75">(CN15+CN87)/(CN90+CN159)</f>
        <v>5.3836053848373915</v>
      </c>
      <c r="CO166" s="2"/>
      <c r="CP166" s="2"/>
      <c r="CQ166" s="2"/>
      <c r="CR166" s="226"/>
      <c r="CS166" s="233"/>
      <c r="CT166" s="233"/>
      <c r="CU166" s="233"/>
      <c r="CV166" s="233"/>
      <c r="CW166" s="233"/>
      <c r="CX166" s="233"/>
      <c r="CY166" s="233"/>
      <c r="CZ166" s="233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</row>
    <row r="167" spans="1:119" s="38" customFormat="1" ht="20.100000000000001" customHeight="1" x14ac:dyDescent="0.25">
      <c r="A167" s="542"/>
      <c r="B167" s="28" t="s">
        <v>78</v>
      </c>
      <c r="C167" s="29"/>
      <c r="D167" s="90">
        <v>1.4823500000000001</v>
      </c>
      <c r="E167" s="91">
        <v>1.4956400000000001</v>
      </c>
      <c r="F167" s="91">
        <v>1.5070300000000001</v>
      </c>
      <c r="G167" s="91">
        <v>1.51573</v>
      </c>
      <c r="H167" s="91">
        <v>1.5223199999999999</v>
      </c>
      <c r="I167" s="91">
        <v>1.5275399999999999</v>
      </c>
      <c r="J167" s="91">
        <v>1.5307299999999999</v>
      </c>
      <c r="K167" s="91">
        <v>1.5328900000000001</v>
      </c>
      <c r="L167" s="91">
        <v>1.5346900000000001</v>
      </c>
      <c r="M167" s="91">
        <v>1.53589</v>
      </c>
      <c r="N167" s="91">
        <v>1.5368200000000001</v>
      </c>
      <c r="O167" s="411">
        <v>1.5375399999999999</v>
      </c>
      <c r="P167" s="405"/>
      <c r="Q167" s="92">
        <v>1.53793</v>
      </c>
      <c r="R167" s="93">
        <v>1.5380499999999999</v>
      </c>
      <c r="S167" s="93">
        <v>1.53826</v>
      </c>
      <c r="T167" s="93">
        <v>1.5389600000000001</v>
      </c>
      <c r="U167" s="93">
        <v>1.5403100000000001</v>
      </c>
      <c r="V167" s="93">
        <v>1.5420100000000001</v>
      </c>
      <c r="W167" s="93">
        <v>1.5436099999999999</v>
      </c>
      <c r="X167" s="93">
        <v>1.5460499999999999</v>
      </c>
      <c r="Y167" s="93">
        <v>1.5492600000000001</v>
      </c>
      <c r="Z167" s="93">
        <v>1.5527200000000001</v>
      </c>
      <c r="AA167" s="93">
        <v>1.5579799999999999</v>
      </c>
      <c r="AB167" s="164">
        <v>1.5645100000000001</v>
      </c>
      <c r="AC167" s="405"/>
      <c r="AD167" s="201">
        <v>1.5729</v>
      </c>
      <c r="AE167" s="202">
        <v>1.5829800000000001</v>
      </c>
      <c r="AF167" s="202">
        <v>1.5949899999999999</v>
      </c>
      <c r="AG167" s="202">
        <v>1.60812</v>
      </c>
      <c r="AH167" s="202">
        <v>1.6227499999999999</v>
      </c>
      <c r="AI167" s="202">
        <v>1.6371</v>
      </c>
      <c r="AJ167" s="202">
        <v>1.65073</v>
      </c>
      <c r="AK167" s="202">
        <v>1.66629</v>
      </c>
      <c r="AL167" s="202">
        <v>1.6803900000000001</v>
      </c>
      <c r="AM167" s="202">
        <v>1.6939200000000001</v>
      </c>
      <c r="AN167" s="202">
        <v>1.70662</v>
      </c>
      <c r="AO167" s="203">
        <v>1.7180200000000001</v>
      </c>
      <c r="AP167" s="202">
        <v>1.7285999999999999</v>
      </c>
      <c r="AQ167" s="202">
        <v>1.73722</v>
      </c>
      <c r="AR167" s="202">
        <v>1.7441199999999999</v>
      </c>
      <c r="AS167" s="202">
        <v>1.7503299999999999</v>
      </c>
      <c r="AT167" s="202">
        <v>1.7562199999999999</v>
      </c>
      <c r="AU167" s="202">
        <v>1.7622100000000001</v>
      </c>
      <c r="AV167" s="326">
        <v>1.7689299999999999</v>
      </c>
      <c r="AW167" s="326">
        <v>1.7752600000000001</v>
      </c>
      <c r="AX167" s="326">
        <v>1.7811399999999999</v>
      </c>
      <c r="AY167" s="326">
        <v>1.7879700000000001</v>
      </c>
      <c r="AZ167" s="326">
        <v>1.79437</v>
      </c>
      <c r="BA167" s="326">
        <v>1.80078</v>
      </c>
      <c r="BB167" s="302">
        <v>1.8075000000000001</v>
      </c>
      <c r="BC167" s="290">
        <v>1.8145800000000001</v>
      </c>
      <c r="BD167" s="290">
        <v>1.8211999999999999</v>
      </c>
      <c r="BE167" s="290">
        <v>1.82942</v>
      </c>
      <c r="BF167" s="290">
        <v>1.8368599999999999</v>
      </c>
      <c r="BG167" s="290">
        <v>1.84368</v>
      </c>
      <c r="BH167" s="298">
        <v>1.8512900000000001</v>
      </c>
      <c r="BI167" s="298">
        <v>1.85859</v>
      </c>
      <c r="BJ167" s="298">
        <v>1.86754</v>
      </c>
      <c r="BK167" s="298">
        <v>1.8778900000000001</v>
      </c>
      <c r="BL167" s="298">
        <v>1.8887100000000001</v>
      </c>
      <c r="BM167" s="298">
        <v>1.8999299999999999</v>
      </c>
      <c r="BN167" s="442"/>
      <c r="BO167" s="290">
        <v>1.91005</v>
      </c>
      <c r="BP167" s="290">
        <v>1.91974</v>
      </c>
      <c r="BQ167" s="290">
        <v>1.9292499999999999</v>
      </c>
      <c r="BR167" s="290">
        <v>1.93885</v>
      </c>
      <c r="BS167" s="290">
        <v>1.94835</v>
      </c>
      <c r="BT167" s="290">
        <v>1.9587699999999999</v>
      </c>
      <c r="BU167" s="290">
        <v>1.96984</v>
      </c>
      <c r="BV167" s="290">
        <v>1.98082</v>
      </c>
      <c r="BW167" s="385"/>
      <c r="BX167" s="385"/>
      <c r="BY167" s="385"/>
      <c r="BZ167" s="371"/>
      <c r="CA167" s="567"/>
      <c r="CB167" s="385"/>
      <c r="CC167" s="385"/>
      <c r="CD167" s="385"/>
      <c r="CE167" s="385"/>
      <c r="CF167" s="385"/>
      <c r="CG167" s="385"/>
      <c r="CH167" s="385"/>
      <c r="CI167" s="385"/>
      <c r="CJ167" s="385"/>
      <c r="CK167" s="385"/>
      <c r="CL167" s="385"/>
      <c r="CM167" s="371"/>
      <c r="CN167" s="371"/>
      <c r="CO167" s="2"/>
      <c r="CP167" s="2"/>
      <c r="CQ167" s="2"/>
      <c r="CR167" s="226"/>
      <c r="CS167" s="233"/>
      <c r="CT167" s="233"/>
      <c r="CU167" s="233"/>
      <c r="CV167" s="233"/>
      <c r="CW167" s="233"/>
      <c r="CX167" s="233"/>
      <c r="CY167" s="233"/>
      <c r="CZ167" s="233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</row>
    <row r="168" spans="1:119" ht="20.100000000000001" customHeight="1" thickBot="1" x14ac:dyDescent="0.25">
      <c r="A168" s="542"/>
      <c r="B168" s="636" t="s">
        <v>49</v>
      </c>
      <c r="C168" s="637"/>
      <c r="D168" s="301">
        <f t="shared" ref="D168:AI168" si="76">(D52+D84)/(D126+D157)</f>
        <v>3.6697690379930368</v>
      </c>
      <c r="E168" s="284">
        <f t="shared" si="76"/>
        <v>3.6166605939080245</v>
      </c>
      <c r="F168" s="284">
        <f t="shared" si="76"/>
        <v>3.6798722818261926</v>
      </c>
      <c r="G168" s="284">
        <f t="shared" si="76"/>
        <v>3.3294272321257092</v>
      </c>
      <c r="H168" s="284">
        <f t="shared" si="76"/>
        <v>3.1770080690580373</v>
      </c>
      <c r="I168" s="284">
        <f t="shared" si="76"/>
        <v>3.231216699529293</v>
      </c>
      <c r="J168" s="284">
        <f t="shared" si="76"/>
        <v>2.9651370742269574</v>
      </c>
      <c r="K168" s="284">
        <f t="shared" si="76"/>
        <v>3.7107307857442136</v>
      </c>
      <c r="L168" s="284">
        <f t="shared" si="76"/>
        <v>3.5442532762002279</v>
      </c>
      <c r="M168" s="284">
        <f t="shared" si="76"/>
        <v>3.9552659474908731</v>
      </c>
      <c r="N168" s="284">
        <f t="shared" si="76"/>
        <v>4.0678412247373599</v>
      </c>
      <c r="O168" s="370">
        <f t="shared" si="76"/>
        <v>3.5827437671103999</v>
      </c>
      <c r="P168" s="284">
        <f t="shared" si="76"/>
        <v>3.5341210523884969</v>
      </c>
      <c r="Q168" s="301">
        <f t="shared" si="76"/>
        <v>3.5356118696181658</v>
      </c>
      <c r="R168" s="284">
        <f t="shared" si="76"/>
        <v>3.5095221846057454</v>
      </c>
      <c r="S168" s="284">
        <f t="shared" si="76"/>
        <v>3.1972777289160494</v>
      </c>
      <c r="T168" s="284">
        <f t="shared" si="76"/>
        <v>3.9644141490813185</v>
      </c>
      <c r="U168" s="284">
        <f t="shared" si="76"/>
        <v>4.0877411449207042</v>
      </c>
      <c r="V168" s="284">
        <f t="shared" si="76"/>
        <v>3.6738303281989437</v>
      </c>
      <c r="W168" s="284">
        <f t="shared" si="76"/>
        <v>3.7988204003715031</v>
      </c>
      <c r="X168" s="284">
        <f t="shared" si="76"/>
        <v>3.4953556921879469</v>
      </c>
      <c r="Y168" s="284">
        <f t="shared" si="76"/>
        <v>3.4456966463731065</v>
      </c>
      <c r="Z168" s="284">
        <f t="shared" si="76"/>
        <v>4.0479747276689473</v>
      </c>
      <c r="AA168" s="284">
        <f t="shared" si="76"/>
        <v>3.9312371871574854</v>
      </c>
      <c r="AB168" s="370">
        <f t="shared" si="76"/>
        <v>5.4989634606227744</v>
      </c>
      <c r="AC168" s="284">
        <f t="shared" si="76"/>
        <v>3.8807435337471179</v>
      </c>
      <c r="AD168" s="301">
        <f t="shared" si="76"/>
        <v>3.3191708278487928</v>
      </c>
      <c r="AE168" s="284">
        <f t="shared" si="76"/>
        <v>3.2370734461172974</v>
      </c>
      <c r="AF168" s="284">
        <f t="shared" si="76"/>
        <v>3.5596741390483015</v>
      </c>
      <c r="AG168" s="284">
        <f t="shared" si="76"/>
        <v>4.2136218446432858</v>
      </c>
      <c r="AH168" s="284">
        <f t="shared" si="76"/>
        <v>5.0225431922672685</v>
      </c>
      <c r="AI168" s="284">
        <f t="shared" si="76"/>
        <v>4.1533614133866452</v>
      </c>
      <c r="AJ168" s="284">
        <f t="shared" ref="AJ168:BO168" si="77">(AJ52+AJ84)/(AJ126+AJ157)</f>
        <v>4.8306668975699765</v>
      </c>
      <c r="AK168" s="284">
        <f t="shared" si="77"/>
        <v>3.6476297960663162</v>
      </c>
      <c r="AL168" s="284">
        <f t="shared" si="77"/>
        <v>3.9951472333533156</v>
      </c>
      <c r="AM168" s="284">
        <f t="shared" si="77"/>
        <v>3.9475269145697256</v>
      </c>
      <c r="AN168" s="284">
        <f t="shared" si="77"/>
        <v>3.451084224800498</v>
      </c>
      <c r="AO168" s="370">
        <f t="shared" si="77"/>
        <v>4.4167225397038781</v>
      </c>
      <c r="AP168" s="284">
        <f t="shared" si="77"/>
        <v>3.5470601486118278</v>
      </c>
      <c r="AQ168" s="284">
        <f t="shared" si="77"/>
        <v>3.726669526349518</v>
      </c>
      <c r="AR168" s="284">
        <f t="shared" si="77"/>
        <v>3.4921633993756722</v>
      </c>
      <c r="AS168" s="284">
        <f t="shared" si="77"/>
        <v>3.4335865378416832</v>
      </c>
      <c r="AT168" s="284">
        <f t="shared" si="77"/>
        <v>4.8215086135526493</v>
      </c>
      <c r="AU168" s="284">
        <f t="shared" si="77"/>
        <v>4.3250801641187824</v>
      </c>
      <c r="AV168" s="284">
        <f t="shared" si="77"/>
        <v>3.5626922832503092</v>
      </c>
      <c r="AW168" s="284">
        <f t="shared" si="77"/>
        <v>3.818416779907178</v>
      </c>
      <c r="AX168" s="284">
        <f t="shared" si="77"/>
        <v>2.7154368168424772</v>
      </c>
      <c r="AY168" s="284">
        <f t="shared" si="77"/>
        <v>4.7902340584734402</v>
      </c>
      <c r="AZ168" s="284">
        <f t="shared" si="77"/>
        <v>3.9868494616410923</v>
      </c>
      <c r="BA168" s="284">
        <f t="shared" si="77"/>
        <v>4.1430125889548783</v>
      </c>
      <c r="BB168" s="301">
        <f t="shared" si="77"/>
        <v>4.5407169019762108</v>
      </c>
      <c r="BC168" s="284">
        <f t="shared" si="77"/>
        <v>4.8866605412763615</v>
      </c>
      <c r="BD168" s="284">
        <f t="shared" si="77"/>
        <v>4.9408474003494121</v>
      </c>
      <c r="BE168" s="284">
        <f t="shared" si="77"/>
        <v>4.6347431043745351</v>
      </c>
      <c r="BF168" s="284">
        <f t="shared" si="77"/>
        <v>5.0581990917209376</v>
      </c>
      <c r="BG168" s="284">
        <f t="shared" si="77"/>
        <v>6.969022825840959</v>
      </c>
      <c r="BH168" s="284">
        <f t="shared" si="77"/>
        <v>4.9607264204602188</v>
      </c>
      <c r="BI168" s="284">
        <f t="shared" si="77"/>
        <v>6.1502419779562461</v>
      </c>
      <c r="BJ168" s="284">
        <f t="shared" si="77"/>
        <v>5.5605890027673253</v>
      </c>
      <c r="BK168" s="284">
        <f t="shared" si="77"/>
        <v>4.9386989227760756</v>
      </c>
      <c r="BL168" s="284">
        <f t="shared" si="77"/>
        <v>4.807737406424323</v>
      </c>
      <c r="BM168" s="284">
        <f t="shared" si="77"/>
        <v>5.3181244352579835</v>
      </c>
      <c r="BN168" s="441">
        <f t="shared" si="77"/>
        <v>5.2268717542744181</v>
      </c>
      <c r="BO168" s="284">
        <f t="shared" si="77"/>
        <v>5.2639951508916027</v>
      </c>
      <c r="BP168" s="284">
        <f t="shared" ref="BP168:CI168" si="78">(BP52+BP84)/(BP126+BP157)</f>
        <v>5.3811340618490506</v>
      </c>
      <c r="BQ168" s="284">
        <f t="shared" si="78"/>
        <v>5.7017889587932071</v>
      </c>
      <c r="BR168" s="284">
        <f t="shared" si="78"/>
        <v>5.8621928826847594</v>
      </c>
      <c r="BS168" s="284">
        <f t="shared" si="78"/>
        <v>6.5881847198645289</v>
      </c>
      <c r="BT168" s="284">
        <f t="shared" si="78"/>
        <v>5.709072022241747</v>
      </c>
      <c r="BU168" s="284">
        <f t="shared" si="78"/>
        <v>4.8722894306944546</v>
      </c>
      <c r="BV168" s="284">
        <f t="shared" si="78"/>
        <v>5.1745249477901893</v>
      </c>
      <c r="BW168" s="284">
        <f t="shared" si="78"/>
        <v>4.1340081031840956</v>
      </c>
      <c r="BX168" s="284">
        <f t="shared" si="78"/>
        <v>4.1379122021713455</v>
      </c>
      <c r="BY168" s="284">
        <f t="shared" si="78"/>
        <v>3.4520112615465339</v>
      </c>
      <c r="BZ168" s="370">
        <f t="shared" si="78"/>
        <v>3.2948596383764048</v>
      </c>
      <c r="CA168" s="370">
        <f t="shared" si="78"/>
        <v>4.9100866877622087</v>
      </c>
      <c r="CB168" s="284">
        <f t="shared" si="78"/>
        <v>3.2002491027023559</v>
      </c>
      <c r="CC168" s="284">
        <f t="shared" si="78"/>
        <v>2.9330751274078595</v>
      </c>
      <c r="CD168" s="284">
        <f t="shared" si="78"/>
        <v>2.6066823142648312</v>
      </c>
      <c r="CE168" s="284">
        <f t="shared" si="78"/>
        <v>3.1378679061940522</v>
      </c>
      <c r="CF168" s="284">
        <f t="shared" si="78"/>
        <v>2.6684271903330568</v>
      </c>
      <c r="CG168" s="284">
        <f t="shared" ref="CG168:CH168" si="79">(CG52+CG84)/(CG126+CG157)</f>
        <v>2.7114395617074041</v>
      </c>
      <c r="CH168" s="284">
        <f t="shared" si="79"/>
        <v>1.8526733219659794</v>
      </c>
      <c r="CI168" s="284">
        <f t="shared" si="78"/>
        <v>2.0912066571906731</v>
      </c>
      <c r="CJ168" s="284">
        <f t="shared" ref="CJ168:CK168" si="80">(CJ52+CJ84)/(CJ126+CJ157)</f>
        <v>1.9187148483183765</v>
      </c>
      <c r="CK168" s="284">
        <f t="shared" si="80"/>
        <v>2.3943280318750331</v>
      </c>
      <c r="CL168" s="284">
        <f t="shared" ref="CL168:CM168" si="81">(CL52+CL84)/(CL126+CL157)</f>
        <v>1.8236352029033653</v>
      </c>
      <c r="CM168" s="370">
        <f t="shared" si="81"/>
        <v>3.75307171198381</v>
      </c>
      <c r="CN168" s="370">
        <f t="shared" ref="CN168" si="82">(CN52+CN84)/(CN126+CN157)</f>
        <v>2.3983747727107261</v>
      </c>
      <c r="CO168" s="152"/>
      <c r="CP168" s="152"/>
      <c r="CQ168" s="152"/>
      <c r="CR168" s="227"/>
      <c r="CX168" s="233"/>
      <c r="CY168" s="233"/>
      <c r="CZ168" s="233"/>
      <c r="DA168" s="233"/>
      <c r="DB168" s="233"/>
      <c r="DC168" s="233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</row>
    <row r="169" spans="1:119" ht="20.100000000000001" customHeight="1" x14ac:dyDescent="0.25">
      <c r="A169" s="542"/>
      <c r="B169" s="352" t="s">
        <v>192</v>
      </c>
      <c r="C169" s="352"/>
      <c r="D169" s="353"/>
      <c r="E169" s="353"/>
      <c r="F169" s="353"/>
      <c r="G169" s="353"/>
      <c r="H169" s="353"/>
      <c r="I169" s="353"/>
      <c r="J169" s="353"/>
      <c r="K169" s="353"/>
      <c r="L169" s="353"/>
      <c r="M169" s="353"/>
      <c r="N169" s="353"/>
      <c r="O169" s="353"/>
      <c r="P169" s="354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354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356"/>
      <c r="BR169" s="67"/>
      <c r="BS169" s="67"/>
      <c r="BT169" s="67"/>
      <c r="BU169" s="67"/>
      <c r="BV169" s="356"/>
      <c r="BW169" s="386"/>
      <c r="BX169" s="386"/>
      <c r="BY169" s="151"/>
      <c r="BZ169" s="151"/>
      <c r="CA169" s="151"/>
      <c r="CB169" s="151"/>
      <c r="CC169" s="386"/>
      <c r="CD169" s="151"/>
      <c r="CE169" s="151"/>
      <c r="CF169" s="151"/>
      <c r="CG169" s="151"/>
      <c r="CH169" s="151"/>
      <c r="CI169" s="151"/>
      <c r="CJ169" s="151"/>
      <c r="CK169" s="151"/>
      <c r="CL169" s="386"/>
      <c r="CM169" s="151"/>
      <c r="CN169" s="151"/>
      <c r="CO169" s="152"/>
      <c r="CP169" s="152"/>
      <c r="CQ169" s="152"/>
      <c r="CR169" s="227"/>
      <c r="CX169" s="233"/>
      <c r="CY169" s="233"/>
      <c r="CZ169" s="233"/>
      <c r="DA169" s="233"/>
      <c r="DB169" s="233"/>
      <c r="DC169" s="233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</row>
    <row r="170" spans="1:119" ht="20.100000000000001" customHeight="1" x14ac:dyDescent="0.25">
      <c r="A170" s="542"/>
      <c r="B170" s="352"/>
      <c r="C170" s="352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3"/>
      <c r="O170" s="353"/>
      <c r="P170" s="354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354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51"/>
      <c r="CO170" s="152"/>
      <c r="CP170" s="152"/>
      <c r="CQ170" s="152"/>
      <c r="CR170" s="227"/>
      <c r="CX170" s="233"/>
      <c r="CY170" s="233"/>
      <c r="CZ170" s="233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</row>
    <row r="171" spans="1:119" ht="20.100000000000001" customHeight="1" thickBot="1" x14ac:dyDescent="0.3">
      <c r="A171" s="542"/>
      <c r="B171" s="304" t="s">
        <v>109</v>
      </c>
      <c r="C171" s="304"/>
      <c r="D171" s="304"/>
      <c r="E171" s="304"/>
      <c r="F171" s="304"/>
      <c r="G171" s="72"/>
      <c r="H171" s="72"/>
      <c r="I171" s="72"/>
      <c r="J171" s="72"/>
      <c r="K171" s="72"/>
      <c r="L171" s="148"/>
      <c r="M171" s="148"/>
      <c r="N171" s="148"/>
      <c r="O171" s="148"/>
      <c r="P171" s="80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355"/>
      <c r="BR171" s="148"/>
      <c r="BS171" s="148"/>
      <c r="BT171" s="148"/>
      <c r="BU171" s="148"/>
      <c r="BV171" s="355"/>
      <c r="BW171" s="355"/>
      <c r="BX171" s="355"/>
      <c r="BY171" s="148"/>
      <c r="BZ171" s="148"/>
      <c r="CA171" s="148"/>
      <c r="CB171" s="148"/>
      <c r="CC171" s="355"/>
      <c r="CD171" s="148"/>
      <c r="CE171" s="148"/>
      <c r="CF171" s="148"/>
      <c r="CG171" s="148"/>
      <c r="CH171" s="148"/>
      <c r="CI171" s="148"/>
      <c r="CJ171" s="148"/>
      <c r="CK171" s="148"/>
      <c r="CL171" s="355"/>
      <c r="CM171" s="148"/>
      <c r="CN171" s="148"/>
      <c r="CO171" s="81"/>
      <c r="CP171" s="81"/>
      <c r="CQ171" s="81"/>
      <c r="CR171" s="81"/>
      <c r="CX171" s="233"/>
      <c r="CY171" s="233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</row>
    <row r="172" spans="1:119" ht="20.100000000000001" customHeight="1" thickBot="1" x14ac:dyDescent="0.35">
      <c r="A172" s="542"/>
      <c r="B172" s="327"/>
      <c r="C172" s="321" t="s">
        <v>111</v>
      </c>
      <c r="D172" s="322">
        <f t="shared" ref="D172:BP172" si="83">+D174+D176+D178+D180</f>
        <v>2588.7615783046463</v>
      </c>
      <c r="E172" s="323">
        <f t="shared" si="83"/>
        <v>1542.0943257036242</v>
      </c>
      <c r="F172" s="323">
        <f t="shared" si="83"/>
        <v>2376.6545797444564</v>
      </c>
      <c r="G172" s="323">
        <f t="shared" si="83"/>
        <v>1740.5745345458877</v>
      </c>
      <c r="H172" s="323">
        <f t="shared" si="83"/>
        <v>1557.488181108625</v>
      </c>
      <c r="I172" s="323">
        <f t="shared" si="83"/>
        <v>1251.8941188329802</v>
      </c>
      <c r="J172" s="323">
        <f t="shared" si="83"/>
        <v>1017.5470640863957</v>
      </c>
      <c r="K172" s="323">
        <f t="shared" si="83"/>
        <v>495.8973642426094</v>
      </c>
      <c r="L172" s="323">
        <f t="shared" si="83"/>
        <v>614.63520010395132</v>
      </c>
      <c r="M172" s="323">
        <f t="shared" si="83"/>
        <v>1295.8248839478986</v>
      </c>
      <c r="N172" s="323">
        <f t="shared" si="83"/>
        <v>1764.8474226532758</v>
      </c>
      <c r="O172" s="324">
        <f t="shared" si="83"/>
        <v>1547.095450483142</v>
      </c>
      <c r="P172" s="323">
        <f t="shared" si="83"/>
        <v>17793.314703757493</v>
      </c>
      <c r="Q172" s="322">
        <f t="shared" si="83"/>
        <v>2501.6358281167791</v>
      </c>
      <c r="R172" s="323">
        <f t="shared" si="83"/>
        <v>1753.1068143374739</v>
      </c>
      <c r="S172" s="323">
        <f t="shared" si="83"/>
        <v>1239.441870288269</v>
      </c>
      <c r="T172" s="323">
        <f t="shared" si="83"/>
        <v>2104.5252439749715</v>
      </c>
      <c r="U172" s="323">
        <f t="shared" si="83"/>
        <v>1186.2977953471484</v>
      </c>
      <c r="V172" s="323">
        <f t="shared" si="83"/>
        <v>1726.3310406698897</v>
      </c>
      <c r="W172" s="323">
        <f t="shared" si="83"/>
        <v>1078.896356800426</v>
      </c>
      <c r="X172" s="323">
        <f t="shared" si="83"/>
        <v>1553.7538609115866</v>
      </c>
      <c r="Y172" s="323">
        <f t="shared" si="83"/>
        <v>2090.356246469707</v>
      </c>
      <c r="Z172" s="323">
        <f t="shared" si="83"/>
        <v>2103.8966210157751</v>
      </c>
      <c r="AA172" s="323">
        <f t="shared" si="83"/>
        <v>1803.2185844182488</v>
      </c>
      <c r="AB172" s="324">
        <f t="shared" si="83"/>
        <v>2098.9093207559531</v>
      </c>
      <c r="AC172" s="323">
        <f t="shared" si="83"/>
        <v>21240.369583106229</v>
      </c>
      <c r="AD172" s="322">
        <f t="shared" si="83"/>
        <v>1874.4898725065577</v>
      </c>
      <c r="AE172" s="323">
        <f t="shared" si="83"/>
        <v>2407.1874719002321</v>
      </c>
      <c r="AF172" s="323">
        <f t="shared" si="83"/>
        <v>2913.6236790697412</v>
      </c>
      <c r="AG172" s="323">
        <f t="shared" si="83"/>
        <v>3813.8879679389224</v>
      </c>
      <c r="AH172" s="323">
        <f t="shared" si="83"/>
        <v>4316.9198411973466</v>
      </c>
      <c r="AI172" s="323">
        <f t="shared" si="83"/>
        <v>4239.9866009321713</v>
      </c>
      <c r="AJ172" s="323">
        <f t="shared" si="83"/>
        <v>5392.6510195517858</v>
      </c>
      <c r="AK172" s="323">
        <f t="shared" si="83"/>
        <v>4680.4648220305853</v>
      </c>
      <c r="AL172" s="323">
        <f t="shared" si="83"/>
        <v>5077.989718513465</v>
      </c>
      <c r="AM172" s="323">
        <f t="shared" si="83"/>
        <v>3652.5158793933533</v>
      </c>
      <c r="AN172" s="323">
        <f t="shared" si="83"/>
        <v>4217.6088403521526</v>
      </c>
      <c r="AO172" s="324">
        <f t="shared" si="83"/>
        <v>4643.305696450293</v>
      </c>
      <c r="AP172" s="323">
        <f t="shared" si="83"/>
        <v>4228.3937826469582</v>
      </c>
      <c r="AQ172" s="323">
        <f t="shared" si="83"/>
        <v>5522.7781438397687</v>
      </c>
      <c r="AR172" s="323">
        <f t="shared" si="83"/>
        <v>6228.2780369439524</v>
      </c>
      <c r="AS172" s="323">
        <f t="shared" si="83"/>
        <v>4505.7761239360952</v>
      </c>
      <c r="AT172" s="323">
        <f t="shared" si="83"/>
        <v>7440.8712272816801</v>
      </c>
      <c r="AU172" s="323">
        <f t="shared" si="83"/>
        <v>4019.6503883150162</v>
      </c>
      <c r="AV172" s="323">
        <f t="shared" si="83"/>
        <v>4112.2445788598261</v>
      </c>
      <c r="AW172" s="323">
        <f t="shared" si="83"/>
        <v>4463.917951798343</v>
      </c>
      <c r="AX172" s="323">
        <f t="shared" si="83"/>
        <v>4815.5992404342524</v>
      </c>
      <c r="AY172" s="323">
        <f t="shared" si="83"/>
        <v>6577.1634778596599</v>
      </c>
      <c r="AZ172" s="323">
        <f t="shared" si="83"/>
        <v>4540.3975930608931</v>
      </c>
      <c r="BA172" s="324">
        <f t="shared" si="83"/>
        <v>3630.9605585927761</v>
      </c>
      <c r="BB172" s="322">
        <f t="shared" si="83"/>
        <v>3425.9025072096742</v>
      </c>
      <c r="BC172" s="323">
        <f t="shared" si="83"/>
        <v>4287.5734801646649</v>
      </c>
      <c r="BD172" s="323">
        <f t="shared" si="83"/>
        <v>4679.6385540733445</v>
      </c>
      <c r="BE172" s="323">
        <f t="shared" si="83"/>
        <v>3598.9874000204222</v>
      </c>
      <c r="BF172" s="323">
        <f t="shared" si="83"/>
        <v>5026.8078198865769</v>
      </c>
      <c r="BG172" s="323">
        <f t="shared" si="83"/>
        <v>7426.0926745981151</v>
      </c>
      <c r="BH172" s="323">
        <f t="shared" si="83"/>
        <v>6271.0202478864567</v>
      </c>
      <c r="BI172" s="323">
        <f t="shared" si="83"/>
        <v>6969.0359478952669</v>
      </c>
      <c r="BJ172" s="323">
        <f t="shared" si="83"/>
        <v>8187.7780361784089</v>
      </c>
      <c r="BK172" s="323">
        <f t="shared" si="83"/>
        <v>8419.4686110001876</v>
      </c>
      <c r="BL172" s="323">
        <f t="shared" si="83"/>
        <v>11868.693490545065</v>
      </c>
      <c r="BM172" s="323">
        <f t="shared" si="83"/>
        <v>12612.196358947454</v>
      </c>
      <c r="BN172" s="438">
        <f>SUM(BB172:BM172)</f>
        <v>82773.195128405641</v>
      </c>
      <c r="BO172" s="323">
        <f t="shared" si="83"/>
        <v>13270.253212600261</v>
      </c>
      <c r="BP172" s="323">
        <f t="shared" si="83"/>
        <v>10953.852432337209</v>
      </c>
      <c r="BQ172" s="323">
        <f t="shared" ref="BQ172:BY172" si="84">+BQ174+BQ176+BQ178+BQ180</f>
        <v>9165.5728305337325</v>
      </c>
      <c r="BR172" s="323">
        <f t="shared" si="84"/>
        <v>8342.3833353049195</v>
      </c>
      <c r="BS172" s="323">
        <f t="shared" si="84"/>
        <v>7581.7696055242832</v>
      </c>
      <c r="BT172" s="323">
        <f t="shared" si="84"/>
        <v>5216.012056069605</v>
      </c>
      <c r="BU172" s="323">
        <f t="shared" si="84"/>
        <v>5287.4606120067565</v>
      </c>
      <c r="BV172" s="323">
        <f t="shared" si="84"/>
        <v>5017.838580243998</v>
      </c>
      <c r="BW172" s="323">
        <f t="shared" si="84"/>
        <v>6496.181113353744</v>
      </c>
      <c r="BX172" s="323">
        <f t="shared" si="84"/>
        <v>8400.3318595136934</v>
      </c>
      <c r="BY172" s="323">
        <f t="shared" si="84"/>
        <v>7832.6776490245938</v>
      </c>
      <c r="BZ172" s="323">
        <f t="shared" ref="BZ172:CL172" si="85">+BZ174+BZ176+BZ178+BZ180</f>
        <v>10159.251663221377</v>
      </c>
      <c r="CA172" s="438">
        <f>SUM(BO172:BZ172)</f>
        <v>97723.58494973417</v>
      </c>
      <c r="CB172" s="322">
        <f t="shared" si="85"/>
        <v>8085.6259527091033</v>
      </c>
      <c r="CC172" s="323">
        <f t="shared" si="85"/>
        <v>7975.9732310705876</v>
      </c>
      <c r="CD172" s="323">
        <f t="shared" si="85"/>
        <v>8148.7180801875547</v>
      </c>
      <c r="CE172" s="323">
        <f t="shared" si="85"/>
        <v>8620.1659421977256</v>
      </c>
      <c r="CF172" s="323">
        <f t="shared" si="85"/>
        <v>10663.766595385827</v>
      </c>
      <c r="CG172" s="323">
        <f t="shared" ref="CG172:CH172" si="86">+CG174+CG176+CG178+CG180</f>
        <v>11457.005466661165</v>
      </c>
      <c r="CH172" s="323">
        <f t="shared" si="86"/>
        <v>9429.7233681703983</v>
      </c>
      <c r="CI172" s="323">
        <f t="shared" si="85"/>
        <v>9750.0555667123172</v>
      </c>
      <c r="CJ172" s="323">
        <f t="shared" si="85"/>
        <v>9684.9251135878221</v>
      </c>
      <c r="CK172" s="323">
        <f t="shared" si="85"/>
        <v>10088.347320027295</v>
      </c>
      <c r="CL172" s="323">
        <f t="shared" si="85"/>
        <v>9877.6337359675308</v>
      </c>
      <c r="CM172" s="324">
        <f t="shared" ref="CM172:CN172" si="87">+CM174+CM176+CM178+CM180</f>
        <v>8144.7291666335896</v>
      </c>
      <c r="CN172" s="324">
        <f t="shared" si="87"/>
        <v>7315.9575494821956</v>
      </c>
      <c r="CO172" s="322">
        <f>SUM($BO172:$BO172)</f>
        <v>13270.253212600261</v>
      </c>
      <c r="CP172" s="323">
        <f>SUM($CB172:$CB172)</f>
        <v>8085.6259527091033</v>
      </c>
      <c r="CQ172" s="324">
        <f>SUM($CN172:$CN172)</f>
        <v>7315.9575494821956</v>
      </c>
      <c r="CR172" s="549">
        <f t="shared" ref="CR172:CR184" si="88">((CQ172/CP172)-1)*100</f>
        <v>-9.5189711684477434</v>
      </c>
      <c r="CX172" s="233"/>
      <c r="CY172" s="233"/>
      <c r="CZ172" s="233"/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</row>
    <row r="173" spans="1:119" ht="20.100000000000001" customHeight="1" x14ac:dyDescent="0.25">
      <c r="A173" s="542"/>
      <c r="B173" s="48" t="s">
        <v>54</v>
      </c>
      <c r="C173" s="70"/>
      <c r="D173" s="305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307"/>
      <c r="P173" s="80"/>
      <c r="Q173" s="306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307"/>
      <c r="AC173" s="148"/>
      <c r="AD173" s="306"/>
      <c r="AE173" s="282"/>
      <c r="AF173" s="282"/>
      <c r="AG173" s="282"/>
      <c r="AH173" s="282"/>
      <c r="AI173" s="282"/>
      <c r="AJ173" s="282"/>
      <c r="AK173" s="282"/>
      <c r="AL173" s="282"/>
      <c r="AM173" s="282"/>
      <c r="AN173" s="282"/>
      <c r="AO173" s="346"/>
      <c r="AP173" s="280"/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1"/>
      <c r="BB173" s="308"/>
      <c r="BC173" s="282"/>
      <c r="BD173" s="282"/>
      <c r="BE173" s="282"/>
      <c r="BF173" s="282"/>
      <c r="BG173" s="282"/>
      <c r="BH173" s="282"/>
      <c r="BI173" s="282"/>
      <c r="BJ173" s="282"/>
      <c r="BK173" s="282"/>
      <c r="BL173" s="282"/>
      <c r="BM173" s="282"/>
      <c r="BN173" s="358"/>
      <c r="BO173" s="280"/>
      <c r="BP173" s="282"/>
      <c r="BQ173" s="282"/>
      <c r="BR173" s="282"/>
      <c r="BS173" s="282"/>
      <c r="BT173" s="282"/>
      <c r="BU173" s="282"/>
      <c r="BV173" s="282"/>
      <c r="BW173" s="282"/>
      <c r="BX173" s="282"/>
      <c r="BY173" s="282"/>
      <c r="BZ173" s="282"/>
      <c r="CA173" s="358"/>
      <c r="CB173" s="308"/>
      <c r="CC173" s="282"/>
      <c r="CD173" s="282"/>
      <c r="CE173" s="282"/>
      <c r="CF173" s="282"/>
      <c r="CG173" s="282"/>
      <c r="CH173" s="282"/>
      <c r="CI173" s="282"/>
      <c r="CJ173" s="282"/>
      <c r="CK173" s="282"/>
      <c r="CL173" s="282"/>
      <c r="CM173" s="346"/>
      <c r="CN173" s="282"/>
      <c r="CO173" s="308"/>
      <c r="CP173" s="282"/>
      <c r="CQ173" s="346"/>
      <c r="CR173" s="358"/>
      <c r="CX173" s="233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</row>
    <row r="174" spans="1:119" ht="20.100000000000001" customHeight="1" thickBot="1" x14ac:dyDescent="0.3">
      <c r="A174" s="542"/>
      <c r="B174" s="592" t="s">
        <v>49</v>
      </c>
      <c r="C174" s="593"/>
      <c r="D174" s="46">
        <v>1031.4479298099991</v>
      </c>
      <c r="E174" s="32">
        <v>649.52711323000028</v>
      </c>
      <c r="F174" s="32">
        <v>1294.0200998700004</v>
      </c>
      <c r="G174" s="32">
        <v>929.24968251999962</v>
      </c>
      <c r="H174" s="32">
        <v>934.02458932000002</v>
      </c>
      <c r="I174" s="32">
        <v>808.07699770999989</v>
      </c>
      <c r="J174" s="32">
        <v>318.65586352999992</v>
      </c>
      <c r="K174" s="32">
        <v>154.96374019000001</v>
      </c>
      <c r="L174" s="32">
        <v>178.12478805999993</v>
      </c>
      <c r="M174" s="32">
        <v>1088.3052618299996</v>
      </c>
      <c r="N174" s="32">
        <v>798.77597397999887</v>
      </c>
      <c r="O174" s="47">
        <v>723</v>
      </c>
      <c r="P174" s="80">
        <v>8908.172040049998</v>
      </c>
      <c r="Q174" s="46">
        <v>595.60502907000068</v>
      </c>
      <c r="R174" s="32">
        <v>1344.7362922499995</v>
      </c>
      <c r="S174" s="32">
        <v>509.22780596999991</v>
      </c>
      <c r="T174" s="32">
        <v>1629.0105814799997</v>
      </c>
      <c r="U174" s="32">
        <v>734.24528783000005</v>
      </c>
      <c r="V174" s="32">
        <v>984.81543128999965</v>
      </c>
      <c r="W174" s="32">
        <v>539.04908481999996</v>
      </c>
      <c r="X174" s="32">
        <v>1061.1941977000001</v>
      </c>
      <c r="Y174" s="32">
        <v>1467.5737357900005</v>
      </c>
      <c r="Z174" s="32">
        <v>1052.0946818600009</v>
      </c>
      <c r="AA174" s="32">
        <v>1069.6166688500009</v>
      </c>
      <c r="AB174" s="64">
        <v>1261.5911522999997</v>
      </c>
      <c r="AC174" s="80">
        <v>12248.75994921</v>
      </c>
      <c r="AD174" s="46">
        <v>939.51753005999967</v>
      </c>
      <c r="AE174" s="32">
        <v>1364.7693305300002</v>
      </c>
      <c r="AF174" s="32">
        <v>1928.7757511500013</v>
      </c>
      <c r="AG174" s="32">
        <v>2541.06652897</v>
      </c>
      <c r="AH174" s="32">
        <v>2902.2232155599991</v>
      </c>
      <c r="AI174" s="32">
        <v>2544.956087700004</v>
      </c>
      <c r="AJ174" s="32">
        <v>3244.7380453500027</v>
      </c>
      <c r="AK174" s="32">
        <v>2957.1326698999937</v>
      </c>
      <c r="AL174" s="32">
        <v>3392.4347094699992</v>
      </c>
      <c r="AM174" s="32">
        <v>2129.8483181899992</v>
      </c>
      <c r="AN174" s="32">
        <v>2709.4423110200009</v>
      </c>
      <c r="AO174" s="47">
        <v>2837.1127814300016</v>
      </c>
      <c r="AP174" s="32">
        <v>2493.0626147500029</v>
      </c>
      <c r="AQ174" s="32">
        <v>3128.2061367100018</v>
      </c>
      <c r="AR174" s="32">
        <v>4856.935689949989</v>
      </c>
      <c r="AS174" s="32">
        <v>2762.9875580099983</v>
      </c>
      <c r="AT174" s="32">
        <v>5754.8928743699935</v>
      </c>
      <c r="AU174" s="32">
        <v>3067.8732577099968</v>
      </c>
      <c r="AV174" s="32">
        <v>3376.9726954999996</v>
      </c>
      <c r="AW174" s="32">
        <v>3503.9719616600032</v>
      </c>
      <c r="AX174" s="32">
        <v>4309.8975880799917</v>
      </c>
      <c r="AY174" s="32">
        <v>5591.1296409800043</v>
      </c>
      <c r="AZ174" s="32">
        <v>4052.2001801000069</v>
      </c>
      <c r="BA174" s="47">
        <v>3094.9323011100032</v>
      </c>
      <c r="BB174" s="46">
        <v>2996.6498351000027</v>
      </c>
      <c r="BC174" s="32">
        <v>3236.7777076599987</v>
      </c>
      <c r="BD174" s="32">
        <v>3721.7504594800039</v>
      </c>
      <c r="BE174" s="32">
        <v>2790.5011838199989</v>
      </c>
      <c r="BF174" s="32">
        <v>3912.2759203500073</v>
      </c>
      <c r="BG174" s="32">
        <v>4991.9322098700022</v>
      </c>
      <c r="BH174" s="32">
        <v>5176.7475518299989</v>
      </c>
      <c r="BI174" s="32">
        <v>5149.1883556699968</v>
      </c>
      <c r="BJ174" s="32">
        <v>6032.0595529900029</v>
      </c>
      <c r="BK174" s="32">
        <v>6923.7306057900096</v>
      </c>
      <c r="BL174" s="32">
        <v>9558.7028011100174</v>
      </c>
      <c r="BM174" s="32">
        <v>9770.888814290005</v>
      </c>
      <c r="BN174" s="443">
        <f>SUM(BB174:BM174)</f>
        <v>64261.204997960049</v>
      </c>
      <c r="BO174" s="32">
        <v>11571.26173863998</v>
      </c>
      <c r="BP174" s="32">
        <v>9964.1398661999719</v>
      </c>
      <c r="BQ174" s="32">
        <v>8021.4579470299823</v>
      </c>
      <c r="BR174" s="32">
        <v>7183.6177719500156</v>
      </c>
      <c r="BS174" s="32">
        <v>6279.9927802900038</v>
      </c>
      <c r="BT174" s="32">
        <v>4302.8061879699981</v>
      </c>
      <c r="BU174" s="32">
        <v>4498.5957524899995</v>
      </c>
      <c r="BV174" s="32">
        <v>4402.626859189997</v>
      </c>
      <c r="BW174" s="246">
        <v>5720.2641310800072</v>
      </c>
      <c r="BX174" s="246">
        <v>7649.3569233399821</v>
      </c>
      <c r="BY174" s="246">
        <v>7055.9879852199947</v>
      </c>
      <c r="BZ174" s="246">
        <v>9428.6093798200091</v>
      </c>
      <c r="CA174" s="403">
        <f>SUM(BO174:BZ174)</f>
        <v>86078.717323219927</v>
      </c>
      <c r="CB174" s="245">
        <v>7726.6698343500402</v>
      </c>
      <c r="CC174" s="246">
        <v>7506.7080589700126</v>
      </c>
      <c r="CD174" s="246">
        <v>7733.4886475799904</v>
      </c>
      <c r="CE174" s="246">
        <v>7418.1075569500063</v>
      </c>
      <c r="CF174" s="246">
        <v>10299.770974770026</v>
      </c>
      <c r="CG174" s="246">
        <v>10689.701682210019</v>
      </c>
      <c r="CH174" s="246">
        <v>8824.0128113000101</v>
      </c>
      <c r="CI174" s="246">
        <v>9276.9887676300132</v>
      </c>
      <c r="CJ174" s="246">
        <v>9019.2468466400023</v>
      </c>
      <c r="CK174" s="246">
        <v>9275.9566538999698</v>
      </c>
      <c r="CL174" s="246">
        <v>8245.8512997499984</v>
      </c>
      <c r="CM174" s="247">
        <v>5738.2349759800118</v>
      </c>
      <c r="CN174" s="246">
        <v>5664.4177842500085</v>
      </c>
      <c r="CO174" s="101">
        <f>SUM($BO174:$BO174)</f>
        <v>11571.26173863998</v>
      </c>
      <c r="CP174" s="24">
        <f>SUM($CB174:$CB174)</f>
        <v>7726.6698343500402</v>
      </c>
      <c r="CQ174" s="102">
        <f>SUM($CN174:$CN174)</f>
        <v>5664.4177842500085</v>
      </c>
      <c r="CR174" s="361">
        <f t="shared" si="88"/>
        <v>-26.690050103240971</v>
      </c>
      <c r="CX174" s="233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</row>
    <row r="175" spans="1:119" ht="20.100000000000001" customHeight="1" x14ac:dyDescent="0.25">
      <c r="A175" s="542"/>
      <c r="B175" s="28" t="s">
        <v>55</v>
      </c>
      <c r="C175" s="29"/>
      <c r="D175" s="85">
        <v>74.921981250000002</v>
      </c>
      <c r="E175" s="86">
        <v>39.493403629999989</v>
      </c>
      <c r="F175" s="86">
        <v>84.690350079999988</v>
      </c>
      <c r="G175" s="86">
        <v>77.883325080000049</v>
      </c>
      <c r="H175" s="86">
        <v>69.039232120000037</v>
      </c>
      <c r="I175" s="86">
        <v>30.093731320000014</v>
      </c>
      <c r="J175" s="86">
        <v>36.483143919999996</v>
      </c>
      <c r="K175" s="86">
        <v>31.71163649</v>
      </c>
      <c r="L175" s="86">
        <v>24.810495969999959</v>
      </c>
      <c r="M175" s="87">
        <v>19.807245940000005</v>
      </c>
      <c r="N175" s="87">
        <v>93.92294644000016</v>
      </c>
      <c r="O175" s="88">
        <v>49.053148180000001</v>
      </c>
      <c r="P175" s="375">
        <v>631.91064042000028</v>
      </c>
      <c r="Q175" s="85">
        <v>18.582814799999991</v>
      </c>
      <c r="R175" s="86">
        <v>28.257001670000015</v>
      </c>
      <c r="S175" s="86">
        <v>59.667453310000077</v>
      </c>
      <c r="T175" s="86">
        <v>26.696036359999983</v>
      </c>
      <c r="U175" s="86">
        <v>39.074082709999999</v>
      </c>
      <c r="V175" s="86">
        <v>43.463571550000097</v>
      </c>
      <c r="W175" s="86">
        <v>31.337439459999999</v>
      </c>
      <c r="X175" s="86">
        <v>31.452429589999998</v>
      </c>
      <c r="Y175" s="86">
        <v>43.08681360000007</v>
      </c>
      <c r="Z175" s="86">
        <v>92.58448791000005</v>
      </c>
      <c r="AA175" s="86">
        <v>51.207195470000002</v>
      </c>
      <c r="AB175" s="89">
        <v>56.379494839999964</v>
      </c>
      <c r="AC175" s="375">
        <v>521.78882127000031</v>
      </c>
      <c r="AD175" s="252">
        <v>51.263080810000005</v>
      </c>
      <c r="AE175" s="253">
        <v>61.890715800000102</v>
      </c>
      <c r="AF175" s="253">
        <v>49.67676968</v>
      </c>
      <c r="AG175" s="253">
        <v>52.731325030000079</v>
      </c>
      <c r="AH175" s="253">
        <v>69.807437419999999</v>
      </c>
      <c r="AI175" s="253">
        <v>105.03755701000009</v>
      </c>
      <c r="AJ175" s="253">
        <v>138.61081298999994</v>
      </c>
      <c r="AK175" s="253">
        <v>78.233894729999875</v>
      </c>
      <c r="AL175" s="253">
        <v>114.19914666000003</v>
      </c>
      <c r="AM175" s="253">
        <v>70.55052053999998</v>
      </c>
      <c r="AN175" s="253">
        <v>86.297923009999934</v>
      </c>
      <c r="AO175" s="254">
        <v>101.40199860000023</v>
      </c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4"/>
      <c r="BB175" s="287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444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444"/>
      <c r="CB175" s="287"/>
      <c r="CC175" s="253"/>
      <c r="CD175" s="253"/>
      <c r="CE175" s="253"/>
      <c r="CF175" s="461"/>
      <c r="CG175" s="461"/>
      <c r="CH175" s="461"/>
      <c r="CI175" s="461"/>
      <c r="CJ175" s="461"/>
      <c r="CK175" s="461"/>
      <c r="CL175" s="461"/>
      <c r="CM175" s="456"/>
      <c r="CN175" s="461"/>
      <c r="CO175" s="582"/>
      <c r="CP175" s="145"/>
      <c r="CQ175" s="397"/>
      <c r="CR175" s="349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</row>
    <row r="176" spans="1:119" ht="20.100000000000001" customHeight="1" thickBot="1" x14ac:dyDescent="0.3">
      <c r="A176" s="542"/>
      <c r="B176" s="592" t="s">
        <v>49</v>
      </c>
      <c r="C176" s="593"/>
      <c r="D176" s="46">
        <v>522.20620931250005</v>
      </c>
      <c r="E176" s="32">
        <v>275.26902330109993</v>
      </c>
      <c r="F176" s="32">
        <v>590.2917400575999</v>
      </c>
      <c r="G176" s="32">
        <v>542.84677580760035</v>
      </c>
      <c r="H176" s="32">
        <v>481.20344787640022</v>
      </c>
      <c r="I176" s="32">
        <v>209.75330730040008</v>
      </c>
      <c r="J176" s="32">
        <v>254.28751312239996</v>
      </c>
      <c r="K176" s="32">
        <v>221.03010633529999</v>
      </c>
      <c r="L176" s="32">
        <v>172.92915691089971</v>
      </c>
      <c r="M176" s="50">
        <v>138.05650420180004</v>
      </c>
      <c r="N176" s="50">
        <v>654.64293668680114</v>
      </c>
      <c r="O176" s="51">
        <v>341.90044281460001</v>
      </c>
      <c r="P176" s="80">
        <v>4404.4171637274012</v>
      </c>
      <c r="Q176" s="46">
        <v>129.52221915599992</v>
      </c>
      <c r="R176" s="32">
        <v>196.95130163990009</v>
      </c>
      <c r="S176" s="32">
        <v>415.88214957070051</v>
      </c>
      <c r="T176" s="32">
        <v>186.07137342919987</v>
      </c>
      <c r="U176" s="32">
        <v>272.3463564887</v>
      </c>
      <c r="V176" s="32">
        <v>302.94109370350066</v>
      </c>
      <c r="W176" s="32">
        <v>218.42195303619999</v>
      </c>
      <c r="X176" s="32">
        <v>219.22343424229999</v>
      </c>
      <c r="Y176" s="32">
        <v>300.31509079200049</v>
      </c>
      <c r="Z176" s="32">
        <v>645.31388073270034</v>
      </c>
      <c r="AA176" s="32">
        <v>356.9141524259</v>
      </c>
      <c r="AB176" s="64">
        <v>391.27369418959978</v>
      </c>
      <c r="AC176" s="24">
        <v>3635.1766994067016</v>
      </c>
      <c r="AD176" s="255">
        <v>355.76578082140003</v>
      </c>
      <c r="AE176" s="224">
        <v>428.66461927938491</v>
      </c>
      <c r="AF176" s="128">
        <v>343.18635466673567</v>
      </c>
      <c r="AG176" s="128">
        <v>363.4946005401336</v>
      </c>
      <c r="AH176" s="128">
        <v>480.97324382379998</v>
      </c>
      <c r="AI176" s="128">
        <v>722.83345482381696</v>
      </c>
      <c r="AJ176" s="128">
        <v>953.10583538543199</v>
      </c>
      <c r="AK176" s="128">
        <v>537.46685679509937</v>
      </c>
      <c r="AL176" s="128">
        <v>784.54813755420048</v>
      </c>
      <c r="AM176" s="128">
        <v>484.68207610980005</v>
      </c>
      <c r="AN176" s="128">
        <v>592.0612837972734</v>
      </c>
      <c r="AO176" s="256">
        <v>695.6177103960016</v>
      </c>
      <c r="AP176" s="128">
        <v>369.66138787339997</v>
      </c>
      <c r="AQ176" s="128">
        <v>675.58467205320096</v>
      </c>
      <c r="AR176" s="128">
        <v>598.00628216980022</v>
      </c>
      <c r="AS176" s="128">
        <v>432.47349769120041</v>
      </c>
      <c r="AT176" s="128">
        <v>839.01203520400088</v>
      </c>
      <c r="AU176" s="128">
        <v>312.49721134100002</v>
      </c>
      <c r="AV176" s="128">
        <v>553.4435072459994</v>
      </c>
      <c r="AW176" s="128">
        <v>622.72798130759986</v>
      </c>
      <c r="AX176" s="128">
        <v>308.11137612220006</v>
      </c>
      <c r="AY176" s="128">
        <v>402.48708222380014</v>
      </c>
      <c r="AZ176" s="128">
        <v>384.19330276179971</v>
      </c>
      <c r="BA176" s="256">
        <v>450.53088182760001</v>
      </c>
      <c r="BB176" s="255">
        <v>402.38189695199952</v>
      </c>
      <c r="BC176" s="128">
        <v>986.89661684739872</v>
      </c>
      <c r="BD176" s="128">
        <v>912.93637453760061</v>
      </c>
      <c r="BE176" s="128">
        <v>763.15005038580045</v>
      </c>
      <c r="BF176" s="128">
        <v>1069.0992551441998</v>
      </c>
      <c r="BG176" s="128">
        <v>1496.606062620202</v>
      </c>
      <c r="BH176" s="128">
        <v>866.780342593201</v>
      </c>
      <c r="BI176" s="128">
        <v>1206.711034670403</v>
      </c>
      <c r="BJ176" s="128">
        <v>1307.7050440384005</v>
      </c>
      <c r="BK176" s="128">
        <v>941.01675368539929</v>
      </c>
      <c r="BL176" s="128">
        <v>921.62388423140021</v>
      </c>
      <c r="BM176" s="128">
        <v>802.67408574919853</v>
      </c>
      <c r="BN176" s="445">
        <f>SUM(BB176:BM176)</f>
        <v>11677.581401455202</v>
      </c>
      <c r="BO176" s="128">
        <v>1380.9222577961993</v>
      </c>
      <c r="BP176" s="128">
        <v>587.50554612539975</v>
      </c>
      <c r="BQ176" s="128">
        <v>635.34982242340095</v>
      </c>
      <c r="BR176" s="128">
        <v>722.16484263700011</v>
      </c>
      <c r="BS176" s="128">
        <v>859.42931504360001</v>
      </c>
      <c r="BT176" s="128">
        <v>625.77750499039939</v>
      </c>
      <c r="BU176" s="128">
        <v>680.06636767720079</v>
      </c>
      <c r="BV176" s="128">
        <v>615.21172105400126</v>
      </c>
      <c r="BW176" s="382">
        <v>646.00415160400019</v>
      </c>
      <c r="BX176" s="382">
        <v>726.8802986605989</v>
      </c>
      <c r="BY176" s="382">
        <v>776.68966380459949</v>
      </c>
      <c r="BZ176" s="382">
        <v>701.87766502979946</v>
      </c>
      <c r="CA176" s="403">
        <f>SUM(BO176:BZ176)</f>
        <v>8957.8791568461984</v>
      </c>
      <c r="CB176" s="432">
        <v>323.71663388440015</v>
      </c>
      <c r="CC176" s="382">
        <v>467.25738994899945</v>
      </c>
      <c r="CD176" s="382">
        <v>375.43390150280061</v>
      </c>
      <c r="CE176" s="382">
        <v>770.82995539060096</v>
      </c>
      <c r="CF176" s="382">
        <v>251.70838059360008</v>
      </c>
      <c r="CG176" s="382">
        <v>743.12180176359982</v>
      </c>
      <c r="CH176" s="382">
        <v>555.28977684460006</v>
      </c>
      <c r="CI176" s="382">
        <v>305.81081317639973</v>
      </c>
      <c r="CJ176" s="382">
        <v>553.8433345941994</v>
      </c>
      <c r="CK176" s="382">
        <v>662.055911977601</v>
      </c>
      <c r="CL176" s="382">
        <v>266.16183683880018</v>
      </c>
      <c r="CM176" s="435">
        <v>732.21722321300001</v>
      </c>
      <c r="CN176" s="382">
        <v>659.96109531799971</v>
      </c>
      <c r="CO176" s="101">
        <f>SUM($BO176:$BO176)</f>
        <v>1380.9222577961993</v>
      </c>
      <c r="CP176" s="24">
        <f>SUM($CB176:$CB176)</f>
        <v>323.71663388440015</v>
      </c>
      <c r="CQ176" s="102">
        <f>SUM($CN176:$CN176)</f>
        <v>659.96109531799971</v>
      </c>
      <c r="CR176" s="361">
        <f t="shared" si="88"/>
        <v>103.86999809026594</v>
      </c>
      <c r="CX176" s="233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</row>
    <row r="177" spans="1:119" ht="20.100000000000001" customHeight="1" x14ac:dyDescent="0.25">
      <c r="A177" s="542"/>
      <c r="B177" s="28" t="s">
        <v>56</v>
      </c>
      <c r="C177" s="29"/>
      <c r="D177" s="85">
        <v>698.28815001999999</v>
      </c>
      <c r="E177" s="86">
        <v>412.73179988000038</v>
      </c>
      <c r="F177" s="86">
        <v>326.69737153</v>
      </c>
      <c r="G177" s="86">
        <v>168.55983011999999</v>
      </c>
      <c r="H177" s="86">
        <v>87.50684514000001</v>
      </c>
      <c r="I177" s="86">
        <v>142.14173013000004</v>
      </c>
      <c r="J177" s="86">
        <v>274.74349383000003</v>
      </c>
      <c r="K177" s="86">
        <v>63.504692460000001</v>
      </c>
      <c r="L177" s="86">
        <v>157.05024821999996</v>
      </c>
      <c r="M177" s="87">
        <v>36.921199099999995</v>
      </c>
      <c r="N177" s="87">
        <v>196.16085679999998</v>
      </c>
      <c r="O177" s="88">
        <v>302.79640230000001</v>
      </c>
      <c r="P177" s="375">
        <v>2867.102619530001</v>
      </c>
      <c r="Q177" s="94">
        <v>1144.0100146000004</v>
      </c>
      <c r="R177" s="95">
        <v>132.50687908999998</v>
      </c>
      <c r="S177" s="95">
        <v>185.97057634000004</v>
      </c>
      <c r="T177" s="95">
        <v>184.90163819999995</v>
      </c>
      <c r="U177" s="95">
        <v>102.70247692999999</v>
      </c>
      <c r="V177" s="95">
        <v>208.71156492000003</v>
      </c>
      <c r="W177" s="95">
        <v>201.90660901000007</v>
      </c>
      <c r="X177" s="95">
        <v>173.27607813</v>
      </c>
      <c r="Y177" s="95">
        <v>200.27993837</v>
      </c>
      <c r="Z177" s="95">
        <v>258.68305238000005</v>
      </c>
      <c r="AA177" s="95">
        <v>235.87274161000005</v>
      </c>
      <c r="AB177" s="96">
        <v>276.36466437999968</v>
      </c>
      <c r="AC177" s="428"/>
      <c r="AD177" s="85">
        <v>361.30260102</v>
      </c>
      <c r="AE177" s="86">
        <v>385.05067476000056</v>
      </c>
      <c r="AF177" s="86">
        <v>388.68277985999981</v>
      </c>
      <c r="AG177" s="86">
        <v>564.7765259099998</v>
      </c>
      <c r="AH177" s="86">
        <v>569.86734728999988</v>
      </c>
      <c r="AI177" s="86">
        <v>589.07698627000025</v>
      </c>
      <c r="AJ177" s="86">
        <v>705.17519440000012</v>
      </c>
      <c r="AK177" s="86">
        <v>699.43647604000012</v>
      </c>
      <c r="AL177" s="86">
        <v>532.38828426999976</v>
      </c>
      <c r="AM177" s="86">
        <v>609.00832833000015</v>
      </c>
      <c r="AN177" s="86">
        <v>533.02855387999989</v>
      </c>
      <c r="AO177" s="103">
        <v>637.73865752999973</v>
      </c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103"/>
      <c r="BB177" s="85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446"/>
      <c r="BO177" s="86"/>
      <c r="BP177" s="86"/>
      <c r="BQ177" s="86"/>
      <c r="BR177" s="86"/>
      <c r="BS177" s="86"/>
      <c r="BT177" s="86"/>
      <c r="BU177" s="86"/>
      <c r="BV177" s="86"/>
      <c r="BW177" s="383"/>
      <c r="BX177" s="383"/>
      <c r="BY177" s="383"/>
      <c r="BZ177" s="383"/>
      <c r="CA177" s="568"/>
      <c r="CB177" s="431"/>
      <c r="CC177" s="383"/>
      <c r="CD177" s="383"/>
      <c r="CE177" s="383"/>
      <c r="CF177" s="462"/>
      <c r="CG177" s="462"/>
      <c r="CH177" s="462"/>
      <c r="CI177" s="462"/>
      <c r="CJ177" s="462"/>
      <c r="CK177" s="462"/>
      <c r="CL177" s="462"/>
      <c r="CM177" s="458"/>
      <c r="CN177" s="462"/>
      <c r="CO177" s="582"/>
      <c r="CP177" s="145"/>
      <c r="CQ177" s="397"/>
      <c r="CR177" s="349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</row>
    <row r="178" spans="1:119" ht="25.5" customHeight="1" thickBot="1" x14ac:dyDescent="0.3">
      <c r="A178" s="542"/>
      <c r="B178" s="604" t="s">
        <v>49</v>
      </c>
      <c r="C178" s="605"/>
      <c r="D178" s="52">
        <v>1035.1074391821471</v>
      </c>
      <c r="E178" s="26">
        <v>617.29818917252385</v>
      </c>
      <c r="F178" s="26">
        <v>492.34273981685595</v>
      </c>
      <c r="G178" s="26">
        <v>255.49119130778757</v>
      </c>
      <c r="H178" s="26">
        <v>133.21342049352481</v>
      </c>
      <c r="I178" s="26">
        <v>217.12717844278026</v>
      </c>
      <c r="J178" s="26">
        <v>420.55810831039594</v>
      </c>
      <c r="K178" s="26">
        <v>97.345708025009401</v>
      </c>
      <c r="L178" s="26">
        <v>241.02344544075174</v>
      </c>
      <c r="M178" s="53">
        <v>56.706900485698995</v>
      </c>
      <c r="N178" s="53">
        <v>301.46392794737596</v>
      </c>
      <c r="O178" s="54">
        <v>465.56158039234197</v>
      </c>
      <c r="P178" s="24">
        <v>4333.2398290171941</v>
      </c>
      <c r="Q178" s="46">
        <v>1759.4073217537787</v>
      </c>
      <c r="R178" s="32">
        <v>203.80220538437447</v>
      </c>
      <c r="S178" s="32">
        <v>286.07109876076845</v>
      </c>
      <c r="T178" s="32">
        <v>284.55622512427192</v>
      </c>
      <c r="U178" s="32">
        <v>158.19365224004829</v>
      </c>
      <c r="V178" s="32">
        <v>321.83532022228928</v>
      </c>
      <c r="W178" s="32">
        <v>311.66506073392617</v>
      </c>
      <c r="X178" s="32">
        <v>267.89348059288648</v>
      </c>
      <c r="Y178" s="32">
        <v>310.28569731910619</v>
      </c>
      <c r="Z178" s="32">
        <v>401.66234909147369</v>
      </c>
      <c r="AA178" s="32">
        <v>367.48501397354784</v>
      </c>
      <c r="AB178" s="64">
        <v>432.37528106915335</v>
      </c>
      <c r="AC178" s="80">
        <v>5105.232706265625</v>
      </c>
      <c r="AD178" s="255">
        <v>568.29286114435797</v>
      </c>
      <c r="AE178" s="128">
        <v>609.52751713158568</v>
      </c>
      <c r="AF178" s="128">
        <v>619.94514704890105</v>
      </c>
      <c r="AG178" s="128">
        <v>908.22842684638886</v>
      </c>
      <c r="AH178" s="128">
        <v>924.75223781484726</v>
      </c>
      <c r="AI178" s="128">
        <v>964.37793422261745</v>
      </c>
      <c r="AJ178" s="128">
        <v>1164.0538486519122</v>
      </c>
      <c r="AK178" s="128">
        <v>1165.4640056606918</v>
      </c>
      <c r="AL178" s="128">
        <v>894.61994900446496</v>
      </c>
      <c r="AM178" s="128">
        <v>1031.6113875247538</v>
      </c>
      <c r="AN178" s="128">
        <v>909.67719062268543</v>
      </c>
      <c r="AO178" s="256">
        <v>1095.6477684096901</v>
      </c>
      <c r="AP178" s="128">
        <v>1345.4480126535555</v>
      </c>
      <c r="AQ178" s="128">
        <v>1373.3099458137665</v>
      </c>
      <c r="AR178" s="128">
        <v>736.2122191575636</v>
      </c>
      <c r="AS178" s="128">
        <v>944.17979561569643</v>
      </c>
      <c r="AT178" s="128">
        <v>563.2187159700851</v>
      </c>
      <c r="AU178" s="128">
        <v>434.81434272221924</v>
      </c>
      <c r="AV178" s="128">
        <v>114.69610933462759</v>
      </c>
      <c r="AW178" s="128">
        <v>61.633185508540002</v>
      </c>
      <c r="AX178" s="128">
        <v>161.17402406185997</v>
      </c>
      <c r="AY178" s="128">
        <v>188.40761373625494</v>
      </c>
      <c r="AZ178" s="128">
        <v>96.325937755885988</v>
      </c>
      <c r="BA178" s="256">
        <v>85.497375655173016</v>
      </c>
      <c r="BB178" s="255">
        <v>26.870775157672004</v>
      </c>
      <c r="BC178" s="128">
        <v>60.332563590467593</v>
      </c>
      <c r="BD178" s="128">
        <v>44.402965743339998</v>
      </c>
      <c r="BE178" s="128">
        <v>34.096964490222788</v>
      </c>
      <c r="BF178" s="128">
        <v>45.432644392370008</v>
      </c>
      <c r="BG178" s="128">
        <v>937.55440210791039</v>
      </c>
      <c r="BH178" s="128">
        <v>222.83818454245699</v>
      </c>
      <c r="BI178" s="128">
        <v>610.94661341246683</v>
      </c>
      <c r="BJ178" s="128">
        <v>845.81833079960631</v>
      </c>
      <c r="BK178" s="128">
        <v>551.43045745737959</v>
      </c>
      <c r="BL178" s="128">
        <v>1323.8267258698488</v>
      </c>
      <c r="BM178" s="128">
        <v>2038.6334589082508</v>
      </c>
      <c r="BN178" s="445">
        <f>SUM(BB178:BM178)</f>
        <v>6742.1840864719916</v>
      </c>
      <c r="BO178" s="128">
        <v>318.06921616408096</v>
      </c>
      <c r="BP178" s="128">
        <v>402.20702001183759</v>
      </c>
      <c r="BQ178" s="128">
        <v>508.76506108034823</v>
      </c>
      <c r="BR178" s="128">
        <v>436.60072071790393</v>
      </c>
      <c r="BS178" s="128">
        <v>442.34751019067966</v>
      </c>
      <c r="BT178" s="128">
        <v>287.42836310920791</v>
      </c>
      <c r="BU178" s="128">
        <v>108.79849183955629</v>
      </c>
      <c r="BV178" s="128">
        <v>0</v>
      </c>
      <c r="BW178" s="382">
        <v>129.91283066973679</v>
      </c>
      <c r="BX178" s="382">
        <v>24.094637513112097</v>
      </c>
      <c r="BY178" s="382">
        <v>0</v>
      </c>
      <c r="BZ178" s="382">
        <v>28.764618371568798</v>
      </c>
      <c r="CA178" s="403">
        <f>SUM(BO178:BZ178)</f>
        <v>2686.9884696680319</v>
      </c>
      <c r="CB178" s="432">
        <v>35.239484474662902</v>
      </c>
      <c r="CC178" s="382">
        <v>2.0077821515752001</v>
      </c>
      <c r="CD178" s="382">
        <v>39.7955311047631</v>
      </c>
      <c r="CE178" s="382">
        <v>431.22842985711924</v>
      </c>
      <c r="CF178" s="382">
        <v>112.2872400222</v>
      </c>
      <c r="CG178" s="382">
        <v>24.181982687545197</v>
      </c>
      <c r="CH178" s="382">
        <v>50.420780025787401</v>
      </c>
      <c r="CI178" s="382">
        <v>167.255985905904</v>
      </c>
      <c r="CJ178" s="382">
        <v>111.83493235362002</v>
      </c>
      <c r="CK178" s="382">
        <v>150.3347541497244</v>
      </c>
      <c r="CL178" s="382">
        <v>1365.6205993787316</v>
      </c>
      <c r="CM178" s="435">
        <v>1674.2769674405781</v>
      </c>
      <c r="CN178" s="382">
        <v>991.57866991418734</v>
      </c>
      <c r="CO178" s="101">
        <f>SUM($BO178:$BO178)</f>
        <v>318.06921616408096</v>
      </c>
      <c r="CP178" s="24">
        <f>SUM($CB178:$CB178)</f>
        <v>35.239484474662902</v>
      </c>
      <c r="CQ178" s="102">
        <f>SUM($CN178:$CN178)</f>
        <v>991.57866991418734</v>
      </c>
      <c r="CR178" s="361">
        <f t="shared" si="88"/>
        <v>2713.8285355085995</v>
      </c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</row>
    <row r="179" spans="1:119" ht="20.100000000000001" customHeight="1" x14ac:dyDescent="0.25">
      <c r="A179" s="542"/>
      <c r="B179" s="28" t="s">
        <v>57</v>
      </c>
      <c r="C179" s="29"/>
      <c r="D179" s="85"/>
      <c r="E179" s="86"/>
      <c r="F179" s="86"/>
      <c r="G179" s="86">
        <v>1.8632546500000002</v>
      </c>
      <c r="H179" s="86">
        <v>1.29795171</v>
      </c>
      <c r="I179" s="86">
        <v>2.4299333399999998</v>
      </c>
      <c r="J179" s="86">
        <v>3.4498678799999998</v>
      </c>
      <c r="K179" s="86">
        <v>3.2364145899999999</v>
      </c>
      <c r="L179" s="86">
        <v>3.2364145900000003</v>
      </c>
      <c r="M179" s="86">
        <v>1.8301603200000001</v>
      </c>
      <c r="N179" s="86">
        <v>1.4296390299999997</v>
      </c>
      <c r="O179" s="88">
        <v>2.3864314599999998</v>
      </c>
      <c r="P179" s="375">
        <v>21.160067570000002</v>
      </c>
      <c r="Q179" s="94">
        <v>2.4535521</v>
      </c>
      <c r="R179" s="95">
        <v>1.0928285600000001</v>
      </c>
      <c r="S179" s="95">
        <v>4.0546364400000003</v>
      </c>
      <c r="T179" s="95">
        <v>0.70115695</v>
      </c>
      <c r="U179" s="95">
        <v>3.0864417199999998</v>
      </c>
      <c r="V179" s="95">
        <v>16.748808530000002</v>
      </c>
      <c r="W179" s="95">
        <v>1.40032399</v>
      </c>
      <c r="X179" s="95">
        <v>0.78088212000000001</v>
      </c>
      <c r="Y179" s="95">
        <v>1.7477363800000001</v>
      </c>
      <c r="Z179" s="95">
        <v>0.69235427999999999</v>
      </c>
      <c r="AA179" s="95">
        <v>1.3203370400000001</v>
      </c>
      <c r="AB179" s="96">
        <v>1.9696243800000002</v>
      </c>
      <c r="AC179" s="375"/>
      <c r="AD179" s="85">
        <v>1.57257932</v>
      </c>
      <c r="AE179" s="257">
        <v>0.61015176000000004</v>
      </c>
      <c r="AF179" s="257">
        <v>3.1434871699999998</v>
      </c>
      <c r="AG179" s="257">
        <v>0.15934404000000002</v>
      </c>
      <c r="AH179" s="257">
        <v>1.30205283</v>
      </c>
      <c r="AI179" s="257">
        <v>1.1362253600000001</v>
      </c>
      <c r="AJ179" s="257">
        <v>4.4724713599999992</v>
      </c>
      <c r="AK179" s="257">
        <v>2.9696200400000001</v>
      </c>
      <c r="AL179" s="257">
        <v>0.92968304000000002</v>
      </c>
      <c r="AM179" s="257">
        <v>0.92781623999999996</v>
      </c>
      <c r="AN179" s="257">
        <v>0.93694319000000015</v>
      </c>
      <c r="AO179" s="258">
        <v>2.1760111099999997</v>
      </c>
      <c r="AP179" s="257"/>
      <c r="AQ179" s="257"/>
      <c r="AR179" s="257"/>
      <c r="AS179" s="257"/>
      <c r="AT179" s="257"/>
      <c r="AU179" s="257"/>
      <c r="AV179" s="257"/>
      <c r="AW179" s="257"/>
      <c r="AX179" s="257"/>
      <c r="AY179" s="257"/>
      <c r="AZ179" s="257"/>
      <c r="BA179" s="258"/>
      <c r="BB179" s="288"/>
      <c r="BC179" s="257"/>
      <c r="BD179" s="257"/>
      <c r="BE179" s="257"/>
      <c r="BF179" s="257"/>
      <c r="BG179" s="257"/>
      <c r="BH179" s="257"/>
      <c r="BI179" s="257"/>
      <c r="BJ179" s="257"/>
      <c r="BK179" s="257"/>
      <c r="BL179" s="257"/>
      <c r="BM179" s="257"/>
      <c r="BN179" s="447"/>
      <c r="BO179" s="257"/>
      <c r="BP179" s="257"/>
      <c r="BQ179" s="257"/>
      <c r="BR179" s="257"/>
      <c r="BS179" s="257"/>
      <c r="BT179" s="257"/>
      <c r="BU179" s="257"/>
      <c r="BV179" s="257"/>
      <c r="BW179" s="384"/>
      <c r="BX179" s="384"/>
      <c r="BY179" s="384"/>
      <c r="BZ179" s="384"/>
      <c r="CA179" s="569"/>
      <c r="CB179" s="433"/>
      <c r="CC179" s="384"/>
      <c r="CD179" s="384"/>
      <c r="CE179" s="384"/>
      <c r="CF179" s="463"/>
      <c r="CG179" s="463"/>
      <c r="CH179" s="463"/>
      <c r="CI179" s="463"/>
      <c r="CJ179" s="463"/>
      <c r="CK179" s="463"/>
      <c r="CL179" s="463"/>
      <c r="CM179" s="459"/>
      <c r="CN179" s="463"/>
      <c r="CO179" s="582"/>
      <c r="CP179" s="145"/>
      <c r="CQ179" s="397"/>
      <c r="CR179" s="349"/>
      <c r="CX179" s="233"/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</row>
    <row r="180" spans="1:119" ht="19.5" customHeight="1" thickBot="1" x14ac:dyDescent="0.3">
      <c r="A180" s="542"/>
      <c r="B180" s="604" t="s">
        <v>49</v>
      </c>
      <c r="C180" s="605"/>
      <c r="D180" s="46">
        <v>0</v>
      </c>
      <c r="E180" s="32">
        <v>0</v>
      </c>
      <c r="F180" s="32">
        <v>0</v>
      </c>
      <c r="G180" s="32">
        <v>12.986884910500001</v>
      </c>
      <c r="H180" s="32">
        <v>9.0467234186999992</v>
      </c>
      <c r="I180" s="32">
        <v>16.936635379799998</v>
      </c>
      <c r="J180" s="32">
        <v>24.045579123599996</v>
      </c>
      <c r="K180" s="32">
        <v>22.557809692299998</v>
      </c>
      <c r="L180" s="32">
        <v>22.557809692300001</v>
      </c>
      <c r="M180" s="50">
        <v>12.7562174304</v>
      </c>
      <c r="N180" s="50">
        <v>9.9645840390999982</v>
      </c>
      <c r="O180" s="51">
        <v>16.633427276199999</v>
      </c>
      <c r="P180" s="24">
        <v>147.48567096289997</v>
      </c>
      <c r="Q180" s="52">
        <v>17.101258136999999</v>
      </c>
      <c r="R180" s="26">
        <v>7.6170150632000002</v>
      </c>
      <c r="S180" s="26">
        <v>28.260815986800001</v>
      </c>
      <c r="T180" s="26">
        <v>4.8870639415000001</v>
      </c>
      <c r="U180" s="26">
        <v>21.512498788399999</v>
      </c>
      <c r="V180" s="26">
        <v>116.73919545410001</v>
      </c>
      <c r="W180" s="26">
        <v>9.7602582103</v>
      </c>
      <c r="X180" s="26">
        <v>5.4427483764</v>
      </c>
      <c r="Y180" s="26">
        <v>12.1817225686</v>
      </c>
      <c r="Z180" s="26">
        <v>4.8257093315999997</v>
      </c>
      <c r="AA180" s="26">
        <v>9.2027491688000005</v>
      </c>
      <c r="AB180" s="64">
        <v>13.669193197200002</v>
      </c>
      <c r="AC180" s="24">
        <v>251.20022822390004</v>
      </c>
      <c r="AD180" s="255">
        <v>10.913700480800001</v>
      </c>
      <c r="AE180" s="128">
        <v>4.2260049592615347</v>
      </c>
      <c r="AF180" s="128">
        <v>21.716426204103236</v>
      </c>
      <c r="AG180" s="128">
        <v>1.0984115823999994</v>
      </c>
      <c r="AH180" s="128">
        <v>8.9711439987000006</v>
      </c>
      <c r="AI180" s="128">
        <v>7.8191241857333313</v>
      </c>
      <c r="AJ180" s="128">
        <v>30.753290164438706</v>
      </c>
      <c r="AK180" s="128">
        <v>20.401289674800008</v>
      </c>
      <c r="AL180" s="128">
        <v>6.386922484800003</v>
      </c>
      <c r="AM180" s="128">
        <v>6.3740975688000026</v>
      </c>
      <c r="AN180" s="128">
        <v>6.4280549121933399</v>
      </c>
      <c r="AO180" s="256">
        <v>14.927436214599998</v>
      </c>
      <c r="AP180" s="128">
        <v>20.221767369999998</v>
      </c>
      <c r="AQ180" s="128">
        <v>345.67738926279998</v>
      </c>
      <c r="AR180" s="128">
        <v>37.123845666600005</v>
      </c>
      <c r="AS180" s="128">
        <v>366.13527261920001</v>
      </c>
      <c r="AT180" s="128">
        <v>283.74760173760012</v>
      </c>
      <c r="AU180" s="128">
        <v>204.4655765418</v>
      </c>
      <c r="AV180" s="128">
        <v>67.132266779200009</v>
      </c>
      <c r="AW180" s="128">
        <v>275.58482332220001</v>
      </c>
      <c r="AX180" s="128">
        <v>36.416252170200003</v>
      </c>
      <c r="AY180" s="128">
        <v>395.13914091959987</v>
      </c>
      <c r="AZ180" s="128">
        <v>7.6781724432000003</v>
      </c>
      <c r="BA180" s="256">
        <v>0</v>
      </c>
      <c r="BB180" s="255">
        <v>0</v>
      </c>
      <c r="BC180" s="128">
        <v>3.5665920668000002</v>
      </c>
      <c r="BD180" s="128">
        <v>0.54875431240000005</v>
      </c>
      <c r="BE180" s="128">
        <v>11.2392013244</v>
      </c>
      <c r="BF180" s="128">
        <v>0</v>
      </c>
      <c r="BG180" s="128">
        <v>0</v>
      </c>
      <c r="BH180" s="128">
        <v>4.6541689208000001</v>
      </c>
      <c r="BI180" s="128">
        <v>2.1899441424000003</v>
      </c>
      <c r="BJ180" s="128">
        <v>2.1951083504000004</v>
      </c>
      <c r="BK180" s="128">
        <v>3.2907940674000002</v>
      </c>
      <c r="BL180" s="128">
        <v>64.540079333800008</v>
      </c>
      <c r="BM180" s="128">
        <v>0</v>
      </c>
      <c r="BN180" s="445">
        <f>SUM(BB180:BM180)</f>
        <v>92.224642518400017</v>
      </c>
      <c r="BO180" s="128">
        <v>0</v>
      </c>
      <c r="BP180" s="128">
        <v>0</v>
      </c>
      <c r="BQ180" s="128">
        <v>0</v>
      </c>
      <c r="BR180" s="128">
        <v>0</v>
      </c>
      <c r="BS180" s="128">
        <v>0</v>
      </c>
      <c r="BT180" s="128">
        <v>0</v>
      </c>
      <c r="BU180" s="128">
        <v>0</v>
      </c>
      <c r="BV180" s="128">
        <v>0</v>
      </c>
      <c r="BW180" s="382">
        <v>0</v>
      </c>
      <c r="BX180" s="382">
        <v>0</v>
      </c>
      <c r="BY180" s="382">
        <v>0</v>
      </c>
      <c r="BZ180" s="382">
        <v>0</v>
      </c>
      <c r="CA180" s="403">
        <f>SUM(BO180:BZ180)</f>
        <v>0</v>
      </c>
      <c r="CB180" s="432">
        <v>0</v>
      </c>
      <c r="CC180" s="382">
        <v>0</v>
      </c>
      <c r="CD180" s="382">
        <v>0</v>
      </c>
      <c r="CE180" s="382">
        <v>0</v>
      </c>
      <c r="CF180" s="464">
        <v>0</v>
      </c>
      <c r="CG180" s="464">
        <v>0</v>
      </c>
      <c r="CH180" s="464">
        <v>0</v>
      </c>
      <c r="CI180" s="464">
        <v>0</v>
      </c>
      <c r="CJ180" s="464">
        <v>0</v>
      </c>
      <c r="CK180" s="464">
        <v>0</v>
      </c>
      <c r="CL180" s="464">
        <v>0</v>
      </c>
      <c r="CM180" s="457">
        <v>0</v>
      </c>
      <c r="CN180" s="464">
        <v>0</v>
      </c>
      <c r="CO180" s="101">
        <f t="shared" ref="CO180:CO185" si="89">SUM($BO180:$BO180)</f>
        <v>0</v>
      </c>
      <c r="CP180" s="24">
        <f t="shared" ref="CP180:CP185" si="90">SUM($CB180:$CB180)</f>
        <v>0</v>
      </c>
      <c r="CQ180" s="102">
        <f t="shared" ref="CQ180:CQ185" si="91">SUM($CN180:$CN180)</f>
        <v>0</v>
      </c>
      <c r="CR180" s="361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</row>
    <row r="181" spans="1:119" ht="20.100000000000001" customHeight="1" thickBot="1" x14ac:dyDescent="0.3">
      <c r="A181" s="542"/>
      <c r="B181" s="328"/>
      <c r="C181" s="325" t="s">
        <v>115</v>
      </c>
      <c r="D181" s="331">
        <f t="shared" ref="D181" si="92">+D182+D183+D184+D185</f>
        <v>1005</v>
      </c>
      <c r="E181" s="330">
        <f t="shared" ref="E181" si="93">+E182+E183+E184+E185</f>
        <v>849</v>
      </c>
      <c r="F181" s="330">
        <f t="shared" ref="F181" si="94">+F182+F183+F184+F185</f>
        <v>998</v>
      </c>
      <c r="G181" s="330">
        <f t="shared" ref="G181" si="95">+G182+G183+G184+G185</f>
        <v>954</v>
      </c>
      <c r="H181" s="330">
        <f t="shared" ref="H181" si="96">+H182+H183+H184+H185</f>
        <v>795</v>
      </c>
      <c r="I181" s="330">
        <f t="shared" ref="I181" si="97">+I182+I183+I184+I185</f>
        <v>665</v>
      </c>
      <c r="J181" s="330">
        <f t="shared" ref="J181" si="98">+J182+J183+J184+J185</f>
        <v>655</v>
      </c>
      <c r="K181" s="330">
        <f t="shared" ref="K181" si="99">+K182+K183+K184+K185</f>
        <v>438</v>
      </c>
      <c r="L181" s="330">
        <f t="shared" ref="L181" si="100">+L182+L183+L184+L185</f>
        <v>439</v>
      </c>
      <c r="M181" s="330">
        <f t="shared" ref="M181" si="101">+M182+M183+M184+M185</f>
        <v>949</v>
      </c>
      <c r="N181" s="330">
        <f t="shared" ref="N181" si="102">+N182+N183+N184+N185</f>
        <v>796</v>
      </c>
      <c r="O181" s="332">
        <f t="shared" ref="O181" si="103">+O182+O183+O184+O185</f>
        <v>740</v>
      </c>
      <c r="P181" s="330">
        <f t="shared" ref="P181" si="104">+P182+P183+P184+P185</f>
        <v>9283</v>
      </c>
      <c r="Q181" s="331">
        <f t="shared" ref="Q181" si="105">+Q182+Q183+Q184+Q185</f>
        <v>490</v>
      </c>
      <c r="R181" s="330">
        <f t="shared" ref="R181" si="106">+R182+R183+R184+R185</f>
        <v>437</v>
      </c>
      <c r="S181" s="330">
        <f t="shared" ref="S181" si="107">+S182+S183+S184+S185</f>
        <v>508</v>
      </c>
      <c r="T181" s="330">
        <f t="shared" ref="T181" si="108">+T182+T183+T184+T185</f>
        <v>760</v>
      </c>
      <c r="U181" s="330">
        <f t="shared" ref="U181" si="109">+U182+U183+U184+U185</f>
        <v>432</v>
      </c>
      <c r="V181" s="330">
        <f t="shared" ref="V181" si="110">+V182+V183+V184+V185</f>
        <v>780</v>
      </c>
      <c r="W181" s="330">
        <f t="shared" ref="W181" si="111">+W182+W183+W184+W185</f>
        <v>552</v>
      </c>
      <c r="X181" s="330">
        <f t="shared" ref="X181" si="112">+X182+X183+X184+X185</f>
        <v>642</v>
      </c>
      <c r="Y181" s="330">
        <f t="shared" ref="Y181" si="113">+Y182+Y183+Y184+Y185</f>
        <v>843</v>
      </c>
      <c r="Z181" s="330">
        <f t="shared" ref="Z181" si="114">+Z182+Z183+Z184+Z185</f>
        <v>949</v>
      </c>
      <c r="AA181" s="330">
        <f t="shared" ref="AA181" si="115">+AA182+AA183+AA184+AA185</f>
        <v>913</v>
      </c>
      <c r="AB181" s="332">
        <f t="shared" ref="AB181" si="116">+AB182+AB183+AB184+AB185</f>
        <v>1160</v>
      </c>
      <c r="AC181" s="330">
        <f t="shared" ref="AC181" si="117">+AC182+AC183+AC184+AC185</f>
        <v>8466</v>
      </c>
      <c r="AD181" s="331">
        <f t="shared" ref="AD181" si="118">+AD182+AD183+AD184+AD185</f>
        <v>964</v>
      </c>
      <c r="AE181" s="330">
        <f t="shared" ref="AE181" si="119">+AE182+AE183+AE184+AE185</f>
        <v>1266</v>
      </c>
      <c r="AF181" s="330">
        <f t="shared" ref="AF181" si="120">+AF182+AF183+AF184+AF185</f>
        <v>1713</v>
      </c>
      <c r="AG181" s="330">
        <f t="shared" ref="AG181" si="121">+AG182+AG183+AG184+AG185</f>
        <v>1683</v>
      </c>
      <c r="AH181" s="330">
        <f t="shared" ref="AH181" si="122">+AH182+AH183+AH184+AH185</f>
        <v>1659</v>
      </c>
      <c r="AI181" s="330">
        <f t="shared" ref="AI181" si="123">+AI182+AI183+AI184+AI185</f>
        <v>1651</v>
      </c>
      <c r="AJ181" s="330">
        <f t="shared" ref="AJ181" si="124">+AJ182+AJ183+AJ184+AJ185</f>
        <v>1826</v>
      </c>
      <c r="AK181" s="330">
        <f t="shared" ref="AK181" si="125">+AK182+AK183+AK184+AK185</f>
        <v>1873</v>
      </c>
      <c r="AL181" s="330">
        <f t="shared" ref="AL181" si="126">+AL182+AL183+AL184+AL185</f>
        <v>1834</v>
      </c>
      <c r="AM181" s="330">
        <f t="shared" ref="AM181" si="127">+AM182+AM183+AM184+AM185</f>
        <v>1491</v>
      </c>
      <c r="AN181" s="330">
        <f t="shared" ref="AN181" si="128">+AN182+AN183+AN184+AN185</f>
        <v>1167</v>
      </c>
      <c r="AO181" s="332">
        <f t="shared" ref="AO181" si="129">+AO182+AO183+AO184+AO185</f>
        <v>1723</v>
      </c>
      <c r="AP181" s="330">
        <f t="shared" ref="AP181" si="130">+AP182+AP183+AP184+AP185</f>
        <v>1371</v>
      </c>
      <c r="AQ181" s="330">
        <f t="shared" ref="AQ181" si="131">+AQ182+AQ183+AQ184+AQ185</f>
        <v>1395</v>
      </c>
      <c r="AR181" s="330">
        <f t="shared" ref="AR181" si="132">+AR182+AR183+AR184+AR185</f>
        <v>1724</v>
      </c>
      <c r="AS181" s="330">
        <f t="shared" ref="AS181" si="133">+AS182+AS183+AS184+AS185</f>
        <v>1278</v>
      </c>
      <c r="AT181" s="330">
        <f t="shared" ref="AT181" si="134">+AT182+AT183+AT184+AT185</f>
        <v>1867</v>
      </c>
      <c r="AU181" s="330">
        <f t="shared" ref="AU181" si="135">+AU182+AU183+AU184+AU185</f>
        <v>1375</v>
      </c>
      <c r="AV181" s="330">
        <f t="shared" ref="AV181" si="136">+AV182+AV183+AV184+AV185</f>
        <v>1572</v>
      </c>
      <c r="AW181" s="330">
        <f t="shared" ref="AW181" si="137">+AW182+AW183+AW184+AW185</f>
        <v>1603</v>
      </c>
      <c r="AX181" s="330">
        <f t="shared" ref="AX181" si="138">+AX182+AX183+AX184+AX185</f>
        <v>1774</v>
      </c>
      <c r="AY181" s="330">
        <f t="shared" ref="AY181" si="139">+AY182+AY183+AY184+AY185</f>
        <v>2014</v>
      </c>
      <c r="AZ181" s="330">
        <f t="shared" ref="AZ181" si="140">+AZ182+AZ183+AZ184+AZ185</f>
        <v>1986</v>
      </c>
      <c r="BA181" s="330">
        <f t="shared" ref="BA181" si="141">+BA182+BA183+BA184+BA185</f>
        <v>1603</v>
      </c>
      <c r="BB181" s="331">
        <f t="shared" ref="BB181" si="142">+BB182+BB183+BB184+BB185</f>
        <v>1507</v>
      </c>
      <c r="BC181" s="330">
        <f t="shared" ref="BC181" si="143">+BC182+BC183+BC184+BC185</f>
        <v>1834</v>
      </c>
      <c r="BD181" s="330">
        <f t="shared" ref="BD181" si="144">+BD182+BD183+BD184+BD185</f>
        <v>1619</v>
      </c>
      <c r="BE181" s="330">
        <f t="shared" ref="BE181" si="145">+BE182+BE183+BE184+BE185</f>
        <v>1795</v>
      </c>
      <c r="BF181" s="330">
        <f t="shared" ref="BF181" si="146">+BF182+BF183+BF184+BF185</f>
        <v>2216</v>
      </c>
      <c r="BG181" s="330">
        <f t="shared" ref="BG181" si="147">+BG182+BG183+BG184+BG185</f>
        <v>2537</v>
      </c>
      <c r="BH181" s="330">
        <f t="shared" ref="BH181" si="148">+BH182+BH183+BH184+BH185</f>
        <v>2553</v>
      </c>
      <c r="BI181" s="330">
        <f t="shared" ref="BI181" si="149">+BI182+BI183+BI184+BI185</f>
        <v>2731</v>
      </c>
      <c r="BJ181" s="330">
        <f t="shared" ref="BJ181" si="150">+BJ182+BJ183+BJ184+BJ185</f>
        <v>3366</v>
      </c>
      <c r="BK181" s="330">
        <f t="shared" ref="BK181" si="151">+BK182+BK183+BK184+BK185</f>
        <v>3911</v>
      </c>
      <c r="BL181" s="330">
        <f t="shared" ref="BL181" si="152">+BL182+BL183+BL184+BL185</f>
        <v>5053</v>
      </c>
      <c r="BM181" s="330">
        <f t="shared" ref="BM181" si="153">+BM182+BM183+BM184+BM185</f>
        <v>5449</v>
      </c>
      <c r="BN181" s="448">
        <f>SUM(BB181:BM181)</f>
        <v>34571</v>
      </c>
      <c r="BO181" s="330">
        <f t="shared" ref="BO181" si="154">+BO182+BO183+BO184+BO185</f>
        <v>6183</v>
      </c>
      <c r="BP181" s="330">
        <f t="shared" ref="BP181" si="155">+BP182+BP183+BP184+BP185</f>
        <v>6074</v>
      </c>
      <c r="BQ181" s="330">
        <f t="shared" ref="BQ181" si="156">+BQ182+BQ183+BQ184+BQ185</f>
        <v>4677</v>
      </c>
      <c r="BR181" s="330">
        <f t="shared" ref="BR181" si="157">+BR182+BR183+BR184+BR185</f>
        <v>4799</v>
      </c>
      <c r="BS181" s="330">
        <f t="shared" ref="BS181" si="158">+BS182+BS183+BS184+BS185</f>
        <v>3311</v>
      </c>
      <c r="BT181" s="330">
        <f t="shared" ref="BT181" si="159">+BT182+BT183+BT184+BT185</f>
        <v>2141</v>
      </c>
      <c r="BU181" s="330">
        <f t="shared" ref="BU181" si="160">+BU182+BU183+BU184+BU185</f>
        <v>3086</v>
      </c>
      <c r="BV181" s="330">
        <f t="shared" ref="BV181" si="161">+BV182+BV183+BV184+BV185</f>
        <v>2587</v>
      </c>
      <c r="BW181" s="330">
        <f t="shared" ref="BW181" si="162">+BW182+BW183+BW184+BW185</f>
        <v>3070</v>
      </c>
      <c r="BX181" s="330">
        <f t="shared" ref="BX181" si="163">+BX182+BX183+BX184+BX185</f>
        <v>3895</v>
      </c>
      <c r="BY181" s="330">
        <f t="shared" ref="BY181" si="164">+BY182+BY183+BY184+BY185</f>
        <v>4224</v>
      </c>
      <c r="BZ181" s="330">
        <f t="shared" ref="BZ181:CL181" si="165">+BZ182+BZ183+BZ184+BZ185</f>
        <v>6616</v>
      </c>
      <c r="CA181" s="448">
        <f>SUM(BO181:BZ181)</f>
        <v>50663</v>
      </c>
      <c r="CB181" s="331">
        <f t="shared" si="165"/>
        <v>3395</v>
      </c>
      <c r="CC181" s="330">
        <f t="shared" si="165"/>
        <v>5176</v>
      </c>
      <c r="CD181" s="330">
        <f t="shared" si="165"/>
        <v>4338</v>
      </c>
      <c r="CE181" s="330">
        <f t="shared" si="165"/>
        <v>3292</v>
      </c>
      <c r="CF181" s="330">
        <f t="shared" si="165"/>
        <v>3787</v>
      </c>
      <c r="CG181" s="330">
        <f t="shared" ref="CG181:CH181" si="166">+CG182+CG183+CG184+CG185</f>
        <v>3845</v>
      </c>
      <c r="CH181" s="330">
        <f t="shared" si="166"/>
        <v>3326</v>
      </c>
      <c r="CI181" s="330">
        <f t="shared" si="165"/>
        <v>3396</v>
      </c>
      <c r="CJ181" s="330">
        <f t="shared" si="165"/>
        <v>4137</v>
      </c>
      <c r="CK181" s="330">
        <f t="shared" si="165"/>
        <v>4378</v>
      </c>
      <c r="CL181" s="330">
        <f t="shared" si="165"/>
        <v>3813</v>
      </c>
      <c r="CM181" s="332">
        <f t="shared" ref="CM181:CN181" si="167">+CM182+CM183+CM184+CM185</f>
        <v>3348</v>
      </c>
      <c r="CN181" s="332">
        <f t="shared" si="167"/>
        <v>2848</v>
      </c>
      <c r="CO181" s="331">
        <f t="shared" si="89"/>
        <v>6183</v>
      </c>
      <c r="CP181" s="330">
        <f t="shared" si="90"/>
        <v>3395</v>
      </c>
      <c r="CQ181" s="332">
        <f t="shared" si="91"/>
        <v>2848</v>
      </c>
      <c r="CR181" s="549">
        <f t="shared" si="88"/>
        <v>-16.111929307805596</v>
      </c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</row>
    <row r="182" spans="1:119" ht="20.100000000000001" customHeight="1" x14ac:dyDescent="0.25">
      <c r="A182" s="542"/>
      <c r="B182" s="596" t="s">
        <v>33</v>
      </c>
      <c r="C182" s="616"/>
      <c r="D182" s="39">
        <v>226</v>
      </c>
      <c r="E182" s="12">
        <v>217</v>
      </c>
      <c r="F182" s="12">
        <v>277</v>
      </c>
      <c r="G182" s="12">
        <v>302</v>
      </c>
      <c r="H182" s="12">
        <v>256</v>
      </c>
      <c r="I182" s="12">
        <v>207</v>
      </c>
      <c r="J182" s="12">
        <v>176</v>
      </c>
      <c r="K182" s="12">
        <v>80</v>
      </c>
      <c r="L182" s="12">
        <v>113</v>
      </c>
      <c r="M182" s="57">
        <v>423</v>
      </c>
      <c r="N182" s="57">
        <v>275</v>
      </c>
      <c r="O182" s="58">
        <v>196</v>
      </c>
      <c r="P182" s="80">
        <v>2748</v>
      </c>
      <c r="Q182" s="52">
        <v>243</v>
      </c>
      <c r="R182" s="26">
        <v>221</v>
      </c>
      <c r="S182" s="26">
        <v>126</v>
      </c>
      <c r="T182" s="26">
        <v>484</v>
      </c>
      <c r="U182" s="26">
        <v>158</v>
      </c>
      <c r="V182" s="26">
        <v>352</v>
      </c>
      <c r="W182" s="26">
        <v>233</v>
      </c>
      <c r="X182" s="26">
        <v>356</v>
      </c>
      <c r="Y182" s="26">
        <v>442</v>
      </c>
      <c r="Z182" s="26">
        <v>423</v>
      </c>
      <c r="AA182" s="26">
        <v>490</v>
      </c>
      <c r="AB182" s="161">
        <v>598</v>
      </c>
      <c r="AC182" s="80">
        <v>4126</v>
      </c>
      <c r="AD182" s="52">
        <v>518</v>
      </c>
      <c r="AE182" s="26">
        <v>567</v>
      </c>
      <c r="AF182" s="26">
        <v>572</v>
      </c>
      <c r="AG182" s="26">
        <v>1121</v>
      </c>
      <c r="AH182" s="26">
        <v>934</v>
      </c>
      <c r="AI182" s="26">
        <v>950</v>
      </c>
      <c r="AJ182" s="26">
        <v>982</v>
      </c>
      <c r="AK182" s="26">
        <v>895</v>
      </c>
      <c r="AL182" s="26">
        <v>1056</v>
      </c>
      <c r="AM182" s="26">
        <v>855</v>
      </c>
      <c r="AN182" s="26">
        <v>642</v>
      </c>
      <c r="AO182" s="76">
        <v>949</v>
      </c>
      <c r="AP182" s="31">
        <v>793</v>
      </c>
      <c r="AQ182" s="31">
        <v>910</v>
      </c>
      <c r="AR182" s="31">
        <v>1181</v>
      </c>
      <c r="AS182" s="31">
        <v>794</v>
      </c>
      <c r="AT182" s="31">
        <v>1135</v>
      </c>
      <c r="AU182" s="31">
        <v>924</v>
      </c>
      <c r="AV182" s="31">
        <v>1099</v>
      </c>
      <c r="AW182" s="31">
        <v>1062</v>
      </c>
      <c r="AX182" s="31">
        <v>1378</v>
      </c>
      <c r="AY182" s="31">
        <v>1520</v>
      </c>
      <c r="AZ182" s="31">
        <v>1548</v>
      </c>
      <c r="BA182" s="134">
        <v>1253</v>
      </c>
      <c r="BB182" s="52">
        <v>1113</v>
      </c>
      <c r="BC182" s="26">
        <v>1120</v>
      </c>
      <c r="BD182" s="26">
        <v>1134</v>
      </c>
      <c r="BE182" s="26">
        <v>1242</v>
      </c>
      <c r="BF182" s="26">
        <v>1483</v>
      </c>
      <c r="BG182" s="26">
        <v>1863</v>
      </c>
      <c r="BH182" s="26">
        <v>2011</v>
      </c>
      <c r="BI182" s="26">
        <v>1970</v>
      </c>
      <c r="BJ182" s="26">
        <v>2479</v>
      </c>
      <c r="BK182" s="26">
        <v>3277</v>
      </c>
      <c r="BL182" s="26">
        <v>4285</v>
      </c>
      <c r="BM182" s="26">
        <v>4713</v>
      </c>
      <c r="BN182" s="449">
        <f>SUM(BB182:BM182)</f>
        <v>26690</v>
      </c>
      <c r="BO182" s="26">
        <v>5534</v>
      </c>
      <c r="BP182" s="26">
        <v>5496</v>
      </c>
      <c r="BQ182" s="26">
        <v>4195</v>
      </c>
      <c r="BR182" s="26">
        <v>4259</v>
      </c>
      <c r="BS182" s="26">
        <v>2564</v>
      </c>
      <c r="BT182" s="26">
        <v>1592</v>
      </c>
      <c r="BU182" s="26">
        <v>2363</v>
      </c>
      <c r="BV182" s="26">
        <v>1937</v>
      </c>
      <c r="BW182" s="98">
        <v>2347</v>
      </c>
      <c r="BX182" s="98">
        <v>3050</v>
      </c>
      <c r="BY182" s="98">
        <v>3326</v>
      </c>
      <c r="BZ182" s="98">
        <v>6029</v>
      </c>
      <c r="CA182" s="439">
        <f>SUM(BO182:BZ182)</f>
        <v>42692</v>
      </c>
      <c r="CB182" s="138">
        <v>2854</v>
      </c>
      <c r="CC182" s="98">
        <v>4546</v>
      </c>
      <c r="CD182" s="98">
        <v>3803</v>
      </c>
      <c r="CE182" s="98">
        <v>2743</v>
      </c>
      <c r="CF182" s="98">
        <v>3396</v>
      </c>
      <c r="CG182" s="98">
        <v>3329</v>
      </c>
      <c r="CH182" s="98">
        <v>2805</v>
      </c>
      <c r="CI182" s="98">
        <v>2991</v>
      </c>
      <c r="CJ182" s="98">
        <v>3697</v>
      </c>
      <c r="CK182" s="98">
        <v>3947</v>
      </c>
      <c r="CL182" s="98">
        <v>3427</v>
      </c>
      <c r="CM182" s="243">
        <v>2775</v>
      </c>
      <c r="CN182" s="98">
        <v>2343</v>
      </c>
      <c r="CO182" s="554">
        <f t="shared" si="89"/>
        <v>5534</v>
      </c>
      <c r="CP182" s="111">
        <f t="shared" si="90"/>
        <v>2854</v>
      </c>
      <c r="CQ182" s="248">
        <f t="shared" si="91"/>
        <v>2343</v>
      </c>
      <c r="CR182" s="359">
        <f t="shared" si="88"/>
        <v>-17.904695164681151</v>
      </c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</row>
    <row r="183" spans="1:119" ht="20.100000000000001" customHeight="1" x14ac:dyDescent="0.25">
      <c r="A183" s="542"/>
      <c r="B183" s="59" t="s">
        <v>34</v>
      </c>
      <c r="C183" s="162"/>
      <c r="D183" s="39">
        <v>441</v>
      </c>
      <c r="E183" s="12">
        <v>354</v>
      </c>
      <c r="F183" s="12">
        <v>416</v>
      </c>
      <c r="G183" s="12">
        <v>467</v>
      </c>
      <c r="H183" s="12">
        <v>380</v>
      </c>
      <c r="I183" s="12">
        <v>308</v>
      </c>
      <c r="J183" s="12">
        <v>299</v>
      </c>
      <c r="K183" s="12">
        <v>280</v>
      </c>
      <c r="L183" s="12">
        <v>235</v>
      </c>
      <c r="M183" s="57">
        <v>427</v>
      </c>
      <c r="N183" s="57">
        <v>441</v>
      </c>
      <c r="O183" s="58">
        <v>442</v>
      </c>
      <c r="P183" s="80">
        <v>4490</v>
      </c>
      <c r="Q183" s="52">
        <v>183</v>
      </c>
      <c r="R183" s="26">
        <v>172</v>
      </c>
      <c r="S183" s="26">
        <v>271</v>
      </c>
      <c r="T183" s="26">
        <v>191</v>
      </c>
      <c r="U183" s="26">
        <v>198</v>
      </c>
      <c r="V183" s="26">
        <v>282</v>
      </c>
      <c r="W183" s="26">
        <v>213</v>
      </c>
      <c r="X183" s="26">
        <v>195</v>
      </c>
      <c r="Y183" s="26">
        <v>315</v>
      </c>
      <c r="Z183" s="26">
        <v>427</v>
      </c>
      <c r="AA183" s="26">
        <v>289</v>
      </c>
      <c r="AB183" s="161">
        <v>423</v>
      </c>
      <c r="AC183" s="80">
        <v>3159</v>
      </c>
      <c r="AD183" s="52">
        <v>348</v>
      </c>
      <c r="AE183" s="26">
        <v>454</v>
      </c>
      <c r="AF183" s="26">
        <v>352</v>
      </c>
      <c r="AG183" s="26">
        <v>378</v>
      </c>
      <c r="AH183" s="26">
        <v>497</v>
      </c>
      <c r="AI183" s="26">
        <v>467</v>
      </c>
      <c r="AJ183" s="26">
        <v>565</v>
      </c>
      <c r="AK183" s="26">
        <v>639</v>
      </c>
      <c r="AL183" s="26">
        <v>578</v>
      </c>
      <c r="AM183" s="26">
        <v>430</v>
      </c>
      <c r="AN183" s="26">
        <v>351</v>
      </c>
      <c r="AO183" s="76">
        <v>537</v>
      </c>
      <c r="AP183" s="26">
        <v>381</v>
      </c>
      <c r="AQ183" s="26">
        <v>331</v>
      </c>
      <c r="AR183" s="26">
        <v>421</v>
      </c>
      <c r="AS183" s="26">
        <v>358</v>
      </c>
      <c r="AT183" s="26">
        <v>576</v>
      </c>
      <c r="AU183" s="26">
        <v>321</v>
      </c>
      <c r="AV183" s="26">
        <v>422</v>
      </c>
      <c r="AW183" s="26">
        <v>499</v>
      </c>
      <c r="AX183" s="26">
        <v>362</v>
      </c>
      <c r="AY183" s="26">
        <v>435</v>
      </c>
      <c r="AZ183" s="26">
        <v>406</v>
      </c>
      <c r="BA183" s="76">
        <v>328</v>
      </c>
      <c r="BB183" s="52">
        <v>384</v>
      </c>
      <c r="BC183" s="26">
        <v>693</v>
      </c>
      <c r="BD183" s="26">
        <v>467</v>
      </c>
      <c r="BE183" s="26">
        <v>535</v>
      </c>
      <c r="BF183" s="26">
        <v>717</v>
      </c>
      <c r="BG183" s="26">
        <v>601</v>
      </c>
      <c r="BH183" s="26">
        <v>503</v>
      </c>
      <c r="BI183" s="26">
        <v>664</v>
      </c>
      <c r="BJ183" s="26">
        <v>818</v>
      </c>
      <c r="BK183" s="26">
        <v>579</v>
      </c>
      <c r="BL183" s="26">
        <v>585</v>
      </c>
      <c r="BM183" s="26">
        <v>519</v>
      </c>
      <c r="BN183" s="449">
        <f>SUM(BB183:BM183)</f>
        <v>7065</v>
      </c>
      <c r="BO183" s="26">
        <v>631</v>
      </c>
      <c r="BP183" s="26">
        <v>509</v>
      </c>
      <c r="BQ183" s="26">
        <v>450</v>
      </c>
      <c r="BR183" s="26">
        <v>493</v>
      </c>
      <c r="BS183" s="26">
        <v>675</v>
      </c>
      <c r="BT183" s="26">
        <v>533</v>
      </c>
      <c r="BU183" s="26">
        <v>706</v>
      </c>
      <c r="BV183" s="26">
        <v>650</v>
      </c>
      <c r="BW183" s="98">
        <v>717</v>
      </c>
      <c r="BX183" s="98">
        <v>843</v>
      </c>
      <c r="BY183" s="98">
        <v>898</v>
      </c>
      <c r="BZ183" s="98">
        <v>584</v>
      </c>
      <c r="CA183" s="439">
        <f t="shared" ref="CA183:CA185" si="168">SUM(BO183:BZ183)</f>
        <v>7689</v>
      </c>
      <c r="CB183" s="138">
        <v>533</v>
      </c>
      <c r="CC183" s="98">
        <v>628</v>
      </c>
      <c r="CD183" s="98">
        <v>517</v>
      </c>
      <c r="CE183" s="98">
        <v>539</v>
      </c>
      <c r="CF183" s="98">
        <v>364</v>
      </c>
      <c r="CG183" s="98">
        <v>514</v>
      </c>
      <c r="CH183" s="98">
        <v>516</v>
      </c>
      <c r="CI183" s="98">
        <v>392</v>
      </c>
      <c r="CJ183" s="98">
        <v>424</v>
      </c>
      <c r="CK183" s="98">
        <v>417</v>
      </c>
      <c r="CL183" s="98">
        <v>336</v>
      </c>
      <c r="CM183" s="243">
        <v>512</v>
      </c>
      <c r="CN183" s="98">
        <v>469</v>
      </c>
      <c r="CO183" s="555">
        <f t="shared" si="89"/>
        <v>631</v>
      </c>
      <c r="CP183" s="80">
        <f t="shared" si="90"/>
        <v>533</v>
      </c>
      <c r="CQ183" s="27">
        <f t="shared" si="91"/>
        <v>469</v>
      </c>
      <c r="CR183" s="359">
        <f t="shared" si="88"/>
        <v>-12.007504690431524</v>
      </c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</row>
    <row r="184" spans="1:119" ht="20.100000000000001" customHeight="1" x14ac:dyDescent="0.25">
      <c r="A184" s="542"/>
      <c r="B184" s="59" t="s">
        <v>35</v>
      </c>
      <c r="C184" s="162"/>
      <c r="D184" s="39">
        <v>338</v>
      </c>
      <c r="E184" s="12">
        <v>278</v>
      </c>
      <c r="F184" s="12">
        <v>305</v>
      </c>
      <c r="G184" s="12">
        <v>179</v>
      </c>
      <c r="H184" s="12">
        <v>156</v>
      </c>
      <c r="I184" s="12">
        <v>141</v>
      </c>
      <c r="J184" s="12">
        <v>169</v>
      </c>
      <c r="K184" s="12">
        <v>70</v>
      </c>
      <c r="L184" s="12">
        <v>79</v>
      </c>
      <c r="M184" s="57">
        <v>96</v>
      </c>
      <c r="N184" s="57">
        <v>66</v>
      </c>
      <c r="O184" s="58">
        <v>90</v>
      </c>
      <c r="P184" s="80">
        <v>1967</v>
      </c>
      <c r="Q184" s="52">
        <v>55</v>
      </c>
      <c r="R184" s="26">
        <v>38</v>
      </c>
      <c r="S184" s="26">
        <v>93</v>
      </c>
      <c r="T184" s="26">
        <v>81</v>
      </c>
      <c r="U184" s="26">
        <v>66</v>
      </c>
      <c r="V184" s="26">
        <v>70</v>
      </c>
      <c r="W184" s="26">
        <v>91</v>
      </c>
      <c r="X184" s="26">
        <v>79</v>
      </c>
      <c r="Y184" s="26">
        <v>74</v>
      </c>
      <c r="Z184" s="26">
        <v>96</v>
      </c>
      <c r="AA184" s="26">
        <v>115</v>
      </c>
      <c r="AB184" s="161">
        <v>126</v>
      </c>
      <c r="AC184" s="80">
        <v>984</v>
      </c>
      <c r="AD184" s="52">
        <v>88</v>
      </c>
      <c r="AE184" s="26">
        <v>240</v>
      </c>
      <c r="AF184" s="26">
        <v>780</v>
      </c>
      <c r="AG184" s="26">
        <v>183</v>
      </c>
      <c r="AH184" s="26">
        <v>222</v>
      </c>
      <c r="AI184" s="26">
        <v>229</v>
      </c>
      <c r="AJ184" s="26">
        <v>263</v>
      </c>
      <c r="AK184" s="26">
        <v>329</v>
      </c>
      <c r="AL184" s="26">
        <v>195</v>
      </c>
      <c r="AM184" s="26">
        <v>202</v>
      </c>
      <c r="AN184" s="26">
        <v>170</v>
      </c>
      <c r="AO184" s="76">
        <v>229</v>
      </c>
      <c r="AP184" s="26">
        <v>186</v>
      </c>
      <c r="AQ184" s="26">
        <v>145</v>
      </c>
      <c r="AR184" s="26">
        <v>86</v>
      </c>
      <c r="AS184" s="26">
        <v>96</v>
      </c>
      <c r="AT184" s="26">
        <v>102</v>
      </c>
      <c r="AU184" s="26">
        <v>105</v>
      </c>
      <c r="AV184" s="26">
        <v>42</v>
      </c>
      <c r="AW184" s="26">
        <v>10</v>
      </c>
      <c r="AX184" s="26">
        <v>27</v>
      </c>
      <c r="AY184" s="26">
        <v>37</v>
      </c>
      <c r="AZ184" s="26">
        <v>28</v>
      </c>
      <c r="BA184" s="76">
        <v>22</v>
      </c>
      <c r="BB184" s="52">
        <v>10</v>
      </c>
      <c r="BC184" s="26">
        <v>19</v>
      </c>
      <c r="BD184" s="26">
        <v>17</v>
      </c>
      <c r="BE184" s="26">
        <v>13</v>
      </c>
      <c r="BF184" s="26">
        <v>16</v>
      </c>
      <c r="BG184" s="26">
        <v>73</v>
      </c>
      <c r="BH184" s="26">
        <v>36</v>
      </c>
      <c r="BI184" s="26">
        <v>96</v>
      </c>
      <c r="BJ184" s="26">
        <v>68</v>
      </c>
      <c r="BK184" s="26">
        <v>52</v>
      </c>
      <c r="BL184" s="26">
        <v>153</v>
      </c>
      <c r="BM184" s="26">
        <v>217</v>
      </c>
      <c r="BN184" s="449">
        <f t="shared" ref="BN184:BN185" si="169">SUM(BB184:BM184)</f>
        <v>770</v>
      </c>
      <c r="BO184" s="26">
        <v>18</v>
      </c>
      <c r="BP184" s="26">
        <v>69</v>
      </c>
      <c r="BQ184" s="26">
        <v>32</v>
      </c>
      <c r="BR184" s="26">
        <v>47</v>
      </c>
      <c r="BS184" s="26">
        <v>72</v>
      </c>
      <c r="BT184" s="26">
        <v>16</v>
      </c>
      <c r="BU184" s="26">
        <v>17</v>
      </c>
      <c r="BV184" s="26">
        <v>0</v>
      </c>
      <c r="BW184" s="98">
        <v>6</v>
      </c>
      <c r="BX184" s="98">
        <v>2</v>
      </c>
      <c r="BY184" s="98">
        <v>0</v>
      </c>
      <c r="BZ184" s="98">
        <v>3</v>
      </c>
      <c r="CA184" s="439">
        <f t="shared" si="168"/>
        <v>282</v>
      </c>
      <c r="CB184" s="138">
        <v>8</v>
      </c>
      <c r="CC184" s="98">
        <v>2</v>
      </c>
      <c r="CD184" s="98">
        <v>18</v>
      </c>
      <c r="CE184" s="98">
        <v>10</v>
      </c>
      <c r="CF184" s="98">
        <v>27</v>
      </c>
      <c r="CG184" s="98">
        <v>2</v>
      </c>
      <c r="CH184" s="98">
        <v>5</v>
      </c>
      <c r="CI184" s="98">
        <v>13</v>
      </c>
      <c r="CJ184" s="98">
        <v>16</v>
      </c>
      <c r="CK184" s="98">
        <v>14</v>
      </c>
      <c r="CL184" s="98">
        <v>50</v>
      </c>
      <c r="CM184" s="243">
        <v>61</v>
      </c>
      <c r="CN184" s="98">
        <v>36</v>
      </c>
      <c r="CO184" s="555">
        <f t="shared" si="89"/>
        <v>18</v>
      </c>
      <c r="CP184" s="80">
        <f t="shared" si="90"/>
        <v>8</v>
      </c>
      <c r="CQ184" s="27">
        <f t="shared" si="91"/>
        <v>36</v>
      </c>
      <c r="CR184" s="359">
        <f t="shared" si="88"/>
        <v>350</v>
      </c>
      <c r="CX184" s="233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</row>
    <row r="185" spans="1:119" ht="20.100000000000001" customHeight="1" thickBot="1" x14ac:dyDescent="0.3">
      <c r="A185" s="542"/>
      <c r="B185" s="68" t="s">
        <v>40</v>
      </c>
      <c r="C185" s="163"/>
      <c r="D185" s="60">
        <v>0</v>
      </c>
      <c r="E185" s="61">
        <v>0</v>
      </c>
      <c r="F185" s="61">
        <v>0</v>
      </c>
      <c r="G185" s="61">
        <v>6</v>
      </c>
      <c r="H185" s="61">
        <v>3</v>
      </c>
      <c r="I185" s="61">
        <v>9</v>
      </c>
      <c r="J185" s="61">
        <v>11</v>
      </c>
      <c r="K185" s="61">
        <v>8</v>
      </c>
      <c r="L185" s="61">
        <v>12</v>
      </c>
      <c r="M185" s="62">
        <v>3</v>
      </c>
      <c r="N185" s="62">
        <v>14</v>
      </c>
      <c r="O185" s="63">
        <v>12</v>
      </c>
      <c r="P185" s="80">
        <v>78</v>
      </c>
      <c r="Q185" s="46">
        <v>9</v>
      </c>
      <c r="R185" s="32">
        <v>6</v>
      </c>
      <c r="S185" s="32">
        <v>18</v>
      </c>
      <c r="T185" s="32">
        <v>4</v>
      </c>
      <c r="U185" s="32">
        <v>10</v>
      </c>
      <c r="V185" s="32">
        <v>76</v>
      </c>
      <c r="W185" s="32">
        <v>15</v>
      </c>
      <c r="X185" s="32">
        <v>12</v>
      </c>
      <c r="Y185" s="32">
        <v>12</v>
      </c>
      <c r="Z185" s="32">
        <v>3</v>
      </c>
      <c r="AA185" s="32">
        <v>19</v>
      </c>
      <c r="AB185" s="64">
        <v>13</v>
      </c>
      <c r="AC185" s="24">
        <v>197</v>
      </c>
      <c r="AD185" s="46">
        <v>10</v>
      </c>
      <c r="AE185" s="32">
        <v>5</v>
      </c>
      <c r="AF185" s="32">
        <v>9</v>
      </c>
      <c r="AG185" s="32">
        <v>1</v>
      </c>
      <c r="AH185" s="32">
        <v>6</v>
      </c>
      <c r="AI185" s="32">
        <v>5</v>
      </c>
      <c r="AJ185" s="32">
        <v>16</v>
      </c>
      <c r="AK185" s="32">
        <v>10</v>
      </c>
      <c r="AL185" s="32">
        <v>5</v>
      </c>
      <c r="AM185" s="32">
        <v>4</v>
      </c>
      <c r="AN185" s="32">
        <v>4</v>
      </c>
      <c r="AO185" s="47">
        <v>8</v>
      </c>
      <c r="AP185" s="32">
        <v>11</v>
      </c>
      <c r="AQ185" s="32">
        <v>9</v>
      </c>
      <c r="AR185" s="32">
        <v>36</v>
      </c>
      <c r="AS185" s="32">
        <v>30</v>
      </c>
      <c r="AT185" s="32">
        <v>54</v>
      </c>
      <c r="AU185" s="32">
        <v>25</v>
      </c>
      <c r="AV185" s="32">
        <v>9</v>
      </c>
      <c r="AW185" s="32">
        <v>32</v>
      </c>
      <c r="AX185" s="32">
        <v>7</v>
      </c>
      <c r="AY185" s="32">
        <v>22</v>
      </c>
      <c r="AZ185" s="32">
        <v>4</v>
      </c>
      <c r="BA185" s="47">
        <v>0</v>
      </c>
      <c r="BB185" s="46">
        <v>0</v>
      </c>
      <c r="BC185" s="32">
        <v>2</v>
      </c>
      <c r="BD185" s="32">
        <v>1</v>
      </c>
      <c r="BE185" s="32">
        <v>5</v>
      </c>
      <c r="BF185" s="32">
        <v>0</v>
      </c>
      <c r="BG185" s="32">
        <v>0</v>
      </c>
      <c r="BH185" s="32">
        <v>3</v>
      </c>
      <c r="BI185" s="32">
        <v>1</v>
      </c>
      <c r="BJ185" s="32">
        <v>1</v>
      </c>
      <c r="BK185" s="32">
        <v>3</v>
      </c>
      <c r="BL185" s="32">
        <v>30</v>
      </c>
      <c r="BM185" s="32">
        <v>0</v>
      </c>
      <c r="BN185" s="443">
        <f t="shared" si="169"/>
        <v>46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246">
        <v>0</v>
      </c>
      <c r="BX185" s="246">
        <v>0</v>
      </c>
      <c r="BY185" s="246">
        <v>0</v>
      </c>
      <c r="BZ185" s="246">
        <v>0</v>
      </c>
      <c r="CA185" s="403">
        <f t="shared" si="168"/>
        <v>0</v>
      </c>
      <c r="CB185" s="245">
        <v>0</v>
      </c>
      <c r="CC185" s="246">
        <v>0</v>
      </c>
      <c r="CD185" s="246">
        <v>0</v>
      </c>
      <c r="CE185" s="246">
        <v>0</v>
      </c>
      <c r="CF185" s="246">
        <v>0</v>
      </c>
      <c r="CG185" s="246">
        <v>0</v>
      </c>
      <c r="CH185" s="246">
        <v>0</v>
      </c>
      <c r="CI185" s="246">
        <v>0</v>
      </c>
      <c r="CJ185" s="246">
        <v>0</v>
      </c>
      <c r="CK185" s="246">
        <v>0</v>
      </c>
      <c r="CL185" s="246">
        <v>0</v>
      </c>
      <c r="CM185" s="247">
        <v>0</v>
      </c>
      <c r="CN185" s="246">
        <v>0</v>
      </c>
      <c r="CO185" s="101">
        <f t="shared" si="89"/>
        <v>0</v>
      </c>
      <c r="CP185" s="24">
        <f t="shared" si="90"/>
        <v>0</v>
      </c>
      <c r="CQ185" s="102">
        <f t="shared" si="91"/>
        <v>0</v>
      </c>
      <c r="CR185" s="361"/>
      <c r="CX185" s="233"/>
      <c r="CY185" s="233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</row>
    <row r="186" spans="1:119" s="65" customFormat="1" ht="20.100000000000001" customHeight="1" thickBot="1" x14ac:dyDescent="0.3">
      <c r="A186" s="542"/>
      <c r="B186" s="156" t="s">
        <v>46</v>
      </c>
      <c r="C186" s="303"/>
      <c r="D186" s="304"/>
      <c r="E186" s="304"/>
      <c r="F186" s="304"/>
      <c r="G186" s="73"/>
      <c r="H186" s="73"/>
      <c r="I186" s="73"/>
      <c r="J186" s="73"/>
      <c r="K186" s="73"/>
      <c r="L186" s="73"/>
      <c r="M186" s="73"/>
      <c r="N186" s="73"/>
      <c r="O186" s="73"/>
      <c r="P186" s="104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285">
        <v>0.80438438922485167</v>
      </c>
      <c r="AE186" s="285">
        <v>0.82016746543761188</v>
      </c>
      <c r="AF186" s="285">
        <v>0.87475981078402532</v>
      </c>
      <c r="AG186" s="285">
        <v>0.90440384846449373</v>
      </c>
      <c r="AH186" s="285">
        <v>0.88650602609136964</v>
      </c>
      <c r="AI186" s="285">
        <v>0.82767573396366068</v>
      </c>
      <c r="AJ186" s="285">
        <v>0.81755557294867476</v>
      </c>
      <c r="AK186" s="285">
        <v>0.88080924273929861</v>
      </c>
      <c r="AL186" s="285">
        <v>0.84424248494332521</v>
      </c>
      <c r="AM186" s="285"/>
      <c r="AN186" s="285"/>
      <c r="AO186" s="285"/>
      <c r="AP186" s="285"/>
      <c r="AQ186" s="285"/>
      <c r="AR186" s="285"/>
      <c r="AS186" s="310"/>
      <c r="AT186" s="310"/>
      <c r="AU186" s="310"/>
      <c r="AV186" s="310"/>
      <c r="AW186" s="310"/>
      <c r="AX186" s="310"/>
      <c r="AY186" s="310"/>
      <c r="AZ186" s="310"/>
      <c r="BA186" s="310"/>
      <c r="BB186" s="310"/>
      <c r="BC186" s="310"/>
      <c r="BD186" s="310"/>
      <c r="BE186" s="310"/>
      <c r="BF186" s="285"/>
      <c r="BG186" s="285"/>
      <c r="BH186" s="285"/>
      <c r="BI186" s="285"/>
      <c r="BJ186" s="285"/>
      <c r="BK186" s="285"/>
      <c r="BL186" s="285"/>
      <c r="BM186" s="285"/>
      <c r="BN186" s="285"/>
      <c r="BO186" s="310"/>
      <c r="BP186" s="285"/>
      <c r="BQ186" s="348"/>
      <c r="BR186" s="285"/>
      <c r="BS186" s="285"/>
      <c r="BT186" s="285"/>
      <c r="BU186" s="285"/>
      <c r="BV186" s="348"/>
      <c r="BW186" s="348"/>
      <c r="BX186" s="285"/>
      <c r="BY186" s="285"/>
      <c r="BZ186" s="285"/>
      <c r="CA186" s="285"/>
      <c r="CB186" s="348"/>
      <c r="CC186" s="348"/>
      <c r="CD186" s="285"/>
      <c r="CE186" s="285"/>
      <c r="CF186" s="285"/>
      <c r="CG186" s="285"/>
      <c r="CH186" s="285"/>
      <c r="CI186" s="285"/>
      <c r="CJ186" s="285"/>
      <c r="CK186" s="285"/>
      <c r="CL186" s="348"/>
      <c r="CM186" s="285"/>
      <c r="CN186" s="285"/>
      <c r="CO186" s="73"/>
      <c r="CP186" s="73"/>
      <c r="CQ186" s="73"/>
      <c r="CR186" s="104"/>
      <c r="CS186" s="233"/>
      <c r="CT186" s="233"/>
      <c r="CU186" s="233"/>
      <c r="CV186" s="233"/>
      <c r="CW186" s="233"/>
      <c r="CX186" s="233"/>
      <c r="CY186" s="233"/>
      <c r="CZ186" s="233"/>
      <c r="DA186" s="233"/>
      <c r="DB186" s="233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</row>
    <row r="187" spans="1:119" s="65" customFormat="1" ht="20.100000000000001" customHeight="1" thickBot="1" x14ac:dyDescent="0.35">
      <c r="A187" s="542"/>
      <c r="B187" s="327"/>
      <c r="C187" s="321" t="s">
        <v>111</v>
      </c>
      <c r="D187" s="333">
        <f t="shared" ref="D187:BP187" si="170">+D189+D194</f>
        <v>5346.6279847622</v>
      </c>
      <c r="E187" s="334">
        <f t="shared" si="170"/>
        <v>4865.6271330841</v>
      </c>
      <c r="F187" s="334">
        <f t="shared" si="170"/>
        <v>5582.5454357357994</v>
      </c>
      <c r="G187" s="334">
        <f t="shared" si="170"/>
        <v>5690.8196619967002</v>
      </c>
      <c r="H187" s="334">
        <f t="shared" si="170"/>
        <v>5530.6164756172002</v>
      </c>
      <c r="I187" s="334">
        <f t="shared" si="170"/>
        <v>5842.8661677214004</v>
      </c>
      <c r="J187" s="334">
        <f t="shared" si="170"/>
        <v>6232.6279533445004</v>
      </c>
      <c r="K187" s="334">
        <f t="shared" si="170"/>
        <v>5691.7005660244004</v>
      </c>
      <c r="L187" s="334">
        <f t="shared" si="170"/>
        <v>6270.0936372356</v>
      </c>
      <c r="M187" s="334">
        <f t="shared" si="170"/>
        <v>6671.1919460294994</v>
      </c>
      <c r="N187" s="334">
        <f t="shared" si="170"/>
        <v>6317.4489549281006</v>
      </c>
      <c r="O187" s="335">
        <f t="shared" si="170"/>
        <v>7368.5558973838997</v>
      </c>
      <c r="P187" s="334">
        <f t="shared" si="170"/>
        <v>71410.721813863405</v>
      </c>
      <c r="Q187" s="333">
        <f t="shared" si="170"/>
        <v>5577.2651304556002</v>
      </c>
      <c r="R187" s="334">
        <f t="shared" si="170"/>
        <v>5133.4075020283999</v>
      </c>
      <c r="S187" s="334">
        <f t="shared" si="170"/>
        <v>6543.1861252623003</v>
      </c>
      <c r="T187" s="334">
        <f t="shared" si="170"/>
        <v>6362.8269593332998</v>
      </c>
      <c r="U187" s="334">
        <f t="shared" si="170"/>
        <v>6168.499285723</v>
      </c>
      <c r="V187" s="334">
        <f t="shared" si="170"/>
        <v>6019.7340569047992</v>
      </c>
      <c r="W187" s="334">
        <f t="shared" si="170"/>
        <v>5909.1083809593001</v>
      </c>
      <c r="X187" s="334">
        <f t="shared" si="170"/>
        <v>6207.9754072627002</v>
      </c>
      <c r="Y187" s="334">
        <f t="shared" si="170"/>
        <v>6325.4857058688003</v>
      </c>
      <c r="Z187" s="334">
        <f t="shared" si="170"/>
        <v>6190.0213669481</v>
      </c>
      <c r="AA187" s="334">
        <f t="shared" si="170"/>
        <v>6494.3145805243003</v>
      </c>
      <c r="AB187" s="335">
        <f t="shared" si="170"/>
        <v>8451.2172208110005</v>
      </c>
      <c r="AC187" s="334">
        <f t="shared" si="170"/>
        <v>75383.041722081602</v>
      </c>
      <c r="AD187" s="333">
        <f t="shared" si="170"/>
        <v>6064.1745955865999</v>
      </c>
      <c r="AE187" s="334">
        <f t="shared" si="170"/>
        <v>6302.8665782199987</v>
      </c>
      <c r="AF187" s="334">
        <f t="shared" si="170"/>
        <v>7037.8087822738853</v>
      </c>
      <c r="AG187" s="334">
        <f t="shared" si="170"/>
        <v>7225.9210169191983</v>
      </c>
      <c r="AH187" s="334">
        <f t="shared" si="170"/>
        <v>8057.0161080302996</v>
      </c>
      <c r="AI187" s="334">
        <f t="shared" si="170"/>
        <v>7143.2579350795668</v>
      </c>
      <c r="AJ187" s="334">
        <f t="shared" si="170"/>
        <v>8279.9914906954073</v>
      </c>
      <c r="AK187" s="334">
        <f t="shared" si="170"/>
        <v>7699.4441704957007</v>
      </c>
      <c r="AL187" s="334">
        <f t="shared" si="170"/>
        <v>7499.5717075845005</v>
      </c>
      <c r="AM187" s="334">
        <f t="shared" si="170"/>
        <v>7303.9955867654007</v>
      </c>
      <c r="AN187" s="334">
        <f t="shared" si="170"/>
        <v>6865.9876089039881</v>
      </c>
      <c r="AO187" s="335">
        <f t="shared" si="170"/>
        <v>8913.0363225155997</v>
      </c>
      <c r="AP187" s="334">
        <f t="shared" si="170"/>
        <v>7123.4716170479996</v>
      </c>
      <c r="AQ187" s="334">
        <f t="shared" si="170"/>
        <v>6176.8804031033997</v>
      </c>
      <c r="AR187" s="334">
        <f t="shared" si="170"/>
        <v>7420.9765971381994</v>
      </c>
      <c r="AS187" s="334">
        <f t="shared" si="170"/>
        <v>7836.4528887225997</v>
      </c>
      <c r="AT187" s="334">
        <f t="shared" si="170"/>
        <v>8486.8141764764005</v>
      </c>
      <c r="AU187" s="334">
        <f t="shared" si="170"/>
        <v>6850.090335737601</v>
      </c>
      <c r="AV187" s="334">
        <f t="shared" si="170"/>
        <v>8214.4316276698009</v>
      </c>
      <c r="AW187" s="334">
        <f t="shared" si="170"/>
        <v>8021.3245841564003</v>
      </c>
      <c r="AX187" s="334">
        <f t="shared" si="170"/>
        <v>6847.1623160063991</v>
      </c>
      <c r="AY187" s="334">
        <f t="shared" si="170"/>
        <v>8542.4184556895998</v>
      </c>
      <c r="AZ187" s="334">
        <f t="shared" si="170"/>
        <v>7539.7432710285993</v>
      </c>
      <c r="BA187" s="334">
        <f t="shared" si="170"/>
        <v>9526.1417693092008</v>
      </c>
      <c r="BB187" s="333">
        <f t="shared" si="170"/>
        <v>8175.2354746230003</v>
      </c>
      <c r="BC187" s="334">
        <f t="shared" si="170"/>
        <v>6231.4473130702008</v>
      </c>
      <c r="BD187" s="334">
        <f t="shared" si="170"/>
        <v>7085.1302310217998</v>
      </c>
      <c r="BE187" s="334">
        <f t="shared" si="170"/>
        <v>8695.9810290276</v>
      </c>
      <c r="BF187" s="334">
        <f t="shared" si="170"/>
        <v>8183.3291461079998</v>
      </c>
      <c r="BG187" s="334">
        <f t="shared" si="170"/>
        <v>7424.9912561948004</v>
      </c>
      <c r="BH187" s="334">
        <f t="shared" si="170"/>
        <v>8218.2743729188005</v>
      </c>
      <c r="BI187" s="334">
        <f t="shared" si="170"/>
        <v>7473.3983149067999</v>
      </c>
      <c r="BJ187" s="334">
        <f t="shared" si="170"/>
        <v>7530.1666437563999</v>
      </c>
      <c r="BK187" s="334">
        <f t="shared" si="170"/>
        <v>8571.5698208350004</v>
      </c>
      <c r="BL187" s="334">
        <f t="shared" si="170"/>
        <v>7726.2195423379999</v>
      </c>
      <c r="BM187" s="335">
        <f t="shared" si="170"/>
        <v>10234.226095205398</v>
      </c>
      <c r="BN187" s="450">
        <f>SUM(BB187:BM187)</f>
        <v>95549.969240005797</v>
      </c>
      <c r="BO187" s="334">
        <f t="shared" si="170"/>
        <v>8245.3302193408017</v>
      </c>
      <c r="BP187" s="334">
        <f t="shared" si="170"/>
        <v>6699.482637819</v>
      </c>
      <c r="BQ187" s="334">
        <f t="shared" ref="BQ187:BY187" si="171">+BQ189+BQ194</f>
        <v>7038.9244314107991</v>
      </c>
      <c r="BR187" s="334">
        <f t="shared" si="171"/>
        <v>8740.0340666953998</v>
      </c>
      <c r="BS187" s="334">
        <f t="shared" si="171"/>
        <v>8257.412920109</v>
      </c>
      <c r="BT187" s="334">
        <f t="shared" si="171"/>
        <v>7425.8004967792003</v>
      </c>
      <c r="BU187" s="334">
        <f t="shared" si="171"/>
        <v>9983.7892344998018</v>
      </c>
      <c r="BV187" s="334">
        <f t="shared" si="171"/>
        <v>8004.1807872922</v>
      </c>
      <c r="BW187" s="334">
        <f t="shared" si="171"/>
        <v>8071.0699507253994</v>
      </c>
      <c r="BX187" s="334">
        <f t="shared" si="171"/>
        <v>9045.065383593399</v>
      </c>
      <c r="BY187" s="334">
        <f t="shared" si="171"/>
        <v>7716.1416292451995</v>
      </c>
      <c r="BZ187" s="334">
        <f t="shared" ref="BZ187:CL187" si="172">+BZ189+BZ194</f>
        <v>10639.884614233999</v>
      </c>
      <c r="CA187" s="450">
        <f>SUM(BO187:BZ187)</f>
        <v>99867.11637174421</v>
      </c>
      <c r="CB187" s="333">
        <f t="shared" si="172"/>
        <v>7716.369539061001</v>
      </c>
      <c r="CC187" s="334">
        <f t="shared" si="172"/>
        <v>6138.5304445011998</v>
      </c>
      <c r="CD187" s="334">
        <f t="shared" si="172"/>
        <v>7697.5132325352006</v>
      </c>
      <c r="CE187" s="334">
        <f t="shared" si="172"/>
        <v>8833.8120219911998</v>
      </c>
      <c r="CF187" s="334">
        <f t="shared" si="172"/>
        <v>7755.9302820874</v>
      </c>
      <c r="CG187" s="334">
        <f t="shared" ref="CG187:CH187" si="173">+CG189+CG194</f>
        <v>8070.6604925987995</v>
      </c>
      <c r="CH187" s="334">
        <f t="shared" si="173"/>
        <v>7440.9820989026002</v>
      </c>
      <c r="CI187" s="334">
        <f t="shared" si="172"/>
        <v>6944.8230265124002</v>
      </c>
      <c r="CJ187" s="334">
        <f t="shared" si="172"/>
        <v>7259.7404354620003</v>
      </c>
      <c r="CK187" s="334">
        <f t="shared" si="172"/>
        <v>8073.8267754926001</v>
      </c>
      <c r="CL187" s="334">
        <f t="shared" si="172"/>
        <v>7182.9155399548008</v>
      </c>
      <c r="CM187" s="335">
        <f t="shared" ref="CM187:CN187" si="174">+CM189+CM194</f>
        <v>10684.7354228028</v>
      </c>
      <c r="CN187" s="335">
        <f t="shared" si="174"/>
        <v>6986.3160900546</v>
      </c>
      <c r="CO187" s="333">
        <f>SUM($BO187:$BO187)</f>
        <v>8245.3302193408017</v>
      </c>
      <c r="CP187" s="334">
        <f>SUM($CB187:$CB187)</f>
        <v>7716.369539061001</v>
      </c>
      <c r="CQ187" s="335">
        <f>SUM($CN187:$CN187)</f>
        <v>6986.3160900546</v>
      </c>
      <c r="CR187" s="549">
        <f t="shared" ref="CR187:CR192" si="175">((CQ187/CP187)-1)*100</f>
        <v>-9.4611001366743821</v>
      </c>
      <c r="CS187" s="233"/>
      <c r="CT187" s="233"/>
      <c r="CU187" s="233"/>
      <c r="CV187" s="233"/>
      <c r="CW187" s="233"/>
      <c r="CX187" s="233"/>
      <c r="CY187" s="233"/>
      <c r="CZ187" s="233"/>
      <c r="DA187" s="233"/>
      <c r="DB187" s="233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</row>
    <row r="188" spans="1:119" ht="20.100000000000001" customHeight="1" x14ac:dyDescent="0.2">
      <c r="A188" s="542"/>
      <c r="B188" s="28" t="s">
        <v>60</v>
      </c>
      <c r="C188" s="414"/>
      <c r="D188" s="30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11"/>
      <c r="P188" s="426"/>
      <c r="Q188" s="31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313"/>
      <c r="AC188" s="9"/>
      <c r="AD188" s="314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313"/>
      <c r="AP188" s="315">
        <v>40909</v>
      </c>
      <c r="AQ188" s="316">
        <v>40940</v>
      </c>
      <c r="AR188" s="315">
        <v>40969</v>
      </c>
      <c r="AS188" s="316">
        <v>41000</v>
      </c>
      <c r="AT188" s="315">
        <v>41030</v>
      </c>
      <c r="AU188" s="316">
        <v>41061</v>
      </c>
      <c r="AV188" s="315">
        <v>41091</v>
      </c>
      <c r="AW188" s="316">
        <v>41122</v>
      </c>
      <c r="AX188" s="316">
        <v>41153</v>
      </c>
      <c r="AY188" s="316">
        <v>41183</v>
      </c>
      <c r="AZ188" s="316">
        <v>41214</v>
      </c>
      <c r="BA188" s="316">
        <v>41244</v>
      </c>
      <c r="BB188" s="317">
        <v>41275</v>
      </c>
      <c r="BC188" s="316">
        <v>41306</v>
      </c>
      <c r="BD188" s="316">
        <v>41334</v>
      </c>
      <c r="BE188" s="316">
        <v>41365</v>
      </c>
      <c r="BF188" s="316">
        <v>41395</v>
      </c>
      <c r="BG188" s="316">
        <v>41426</v>
      </c>
      <c r="BH188" s="316">
        <v>41456</v>
      </c>
      <c r="BI188" s="316">
        <v>41487</v>
      </c>
      <c r="BJ188" s="316">
        <v>41518</v>
      </c>
      <c r="BK188" s="316">
        <v>41548</v>
      </c>
      <c r="BL188" s="316">
        <v>41579</v>
      </c>
      <c r="BM188" s="429">
        <v>41609</v>
      </c>
      <c r="BN188" s="451"/>
      <c r="BO188" s="316">
        <v>41640</v>
      </c>
      <c r="BP188" s="316">
        <v>41671</v>
      </c>
      <c r="BQ188" s="316">
        <v>41699</v>
      </c>
      <c r="BR188" s="316">
        <v>41730</v>
      </c>
      <c r="BS188" s="316">
        <v>41760</v>
      </c>
      <c r="BT188" s="316">
        <v>41791</v>
      </c>
      <c r="BU188" s="316">
        <v>41821</v>
      </c>
      <c r="BV188" s="316">
        <v>41852</v>
      </c>
      <c r="BW188" s="315"/>
      <c r="BX188" s="315"/>
      <c r="BY188" s="315"/>
      <c r="BZ188" s="315"/>
      <c r="CA188" s="570"/>
      <c r="CB188" s="430"/>
      <c r="CC188" s="315"/>
      <c r="CD188" s="315"/>
      <c r="CE188" s="315"/>
      <c r="CF188" s="315"/>
      <c r="CG188" s="315"/>
      <c r="CH188" s="315"/>
      <c r="CI188" s="315"/>
      <c r="CJ188" s="315"/>
      <c r="CK188" s="315"/>
      <c r="CL188" s="315"/>
      <c r="CM188" s="437"/>
      <c r="CN188" s="315"/>
      <c r="CO188" s="583"/>
      <c r="CP188" s="120"/>
      <c r="CQ188" s="398"/>
      <c r="CR188" s="360"/>
      <c r="CX188" s="233"/>
      <c r="CY188" s="233"/>
      <c r="CZ188" s="233"/>
      <c r="DA188" s="233"/>
      <c r="DB188" s="233"/>
      <c r="DC188" s="233"/>
      <c r="DD188" s="233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</row>
    <row r="189" spans="1:119" s="38" customFormat="1" ht="20.100000000000001" customHeight="1" thickBot="1" x14ac:dyDescent="0.3">
      <c r="A189" s="542"/>
      <c r="B189" s="592" t="s">
        <v>49</v>
      </c>
      <c r="C189" s="595"/>
      <c r="D189" s="101">
        <f t="shared" ref="D189:BP189" si="176">SUM(D190:D192)</f>
        <v>3844.3602825300004</v>
      </c>
      <c r="E189" s="24">
        <f t="shared" si="176"/>
        <v>3486.19452697</v>
      </c>
      <c r="F189" s="24">
        <f t="shared" si="176"/>
        <v>3910.2526416600003</v>
      </c>
      <c r="G189" s="24">
        <f t="shared" si="176"/>
        <v>3983.71065172</v>
      </c>
      <c r="H189" s="24">
        <f t="shared" si="176"/>
        <v>3640.9952158400001</v>
      </c>
      <c r="I189" s="24">
        <f t="shared" si="176"/>
        <v>3858.9726897</v>
      </c>
      <c r="J189" s="24">
        <f t="shared" si="176"/>
        <v>4108.8802667</v>
      </c>
      <c r="K189" s="24">
        <f t="shared" si="176"/>
        <v>3888.5557145700004</v>
      </c>
      <c r="L189" s="24">
        <f t="shared" si="176"/>
        <v>4425.3230260199998</v>
      </c>
      <c r="M189" s="24">
        <f t="shared" si="176"/>
        <v>4668.7771934399998</v>
      </c>
      <c r="N189" s="24">
        <f t="shared" si="176"/>
        <v>4392.0750246000007</v>
      </c>
      <c r="O189" s="102">
        <f t="shared" si="176"/>
        <v>5305.3788000499999</v>
      </c>
      <c r="P189" s="24">
        <f t="shared" si="176"/>
        <v>49513.476033799998</v>
      </c>
      <c r="Q189" s="101">
        <f t="shared" si="176"/>
        <v>3942.6046813400003</v>
      </c>
      <c r="R189" s="24">
        <f t="shared" si="176"/>
        <v>3724.3562629400003</v>
      </c>
      <c r="S189" s="24">
        <f t="shared" si="176"/>
        <v>4764.4867709700002</v>
      </c>
      <c r="T189" s="24">
        <f t="shared" si="176"/>
        <v>4338.1262761899998</v>
      </c>
      <c r="U189" s="24">
        <f t="shared" si="176"/>
        <v>4189.3359614000001</v>
      </c>
      <c r="V189" s="24">
        <f t="shared" si="176"/>
        <v>4137.31866137</v>
      </c>
      <c r="W189" s="24">
        <f t="shared" si="176"/>
        <v>4122.8429933899997</v>
      </c>
      <c r="X189" s="24">
        <f t="shared" si="176"/>
        <v>4481.8160501399998</v>
      </c>
      <c r="Y189" s="24">
        <f t="shared" si="176"/>
        <v>4692.7963618800004</v>
      </c>
      <c r="Z189" s="24">
        <f t="shared" si="176"/>
        <v>4588.5951585700004</v>
      </c>
      <c r="AA189" s="24">
        <f t="shared" si="176"/>
        <v>4727.3836349100002</v>
      </c>
      <c r="AB189" s="102">
        <f t="shared" si="176"/>
        <v>6270.3457984200004</v>
      </c>
      <c r="AC189" s="24">
        <f t="shared" si="176"/>
        <v>53980.008611520003</v>
      </c>
      <c r="AD189" s="101">
        <f t="shared" si="176"/>
        <v>4626.3805682700004</v>
      </c>
      <c r="AE189" s="24">
        <f t="shared" si="176"/>
        <v>4983.7037740999995</v>
      </c>
      <c r="AF189" s="24">
        <f t="shared" si="176"/>
        <v>5522.7572527600005</v>
      </c>
      <c r="AG189" s="24">
        <f t="shared" si="176"/>
        <v>5230.7055551499998</v>
      </c>
      <c r="AH189" s="24">
        <f t="shared" si="176"/>
        <v>5711.8677845499997</v>
      </c>
      <c r="AI189" s="24">
        <f t="shared" si="176"/>
        <v>5356.4636704500008</v>
      </c>
      <c r="AJ189" s="24">
        <f t="shared" si="176"/>
        <v>6452.479788900001</v>
      </c>
      <c r="AK189" s="24">
        <f t="shared" si="176"/>
        <v>5708.3379421600002</v>
      </c>
      <c r="AL189" s="24">
        <f t="shared" si="176"/>
        <v>5699.0585548199997</v>
      </c>
      <c r="AM189" s="24">
        <f t="shared" si="176"/>
        <v>5399.1159766400006</v>
      </c>
      <c r="AN189" s="24">
        <f t="shared" si="176"/>
        <v>5152.4091880799997</v>
      </c>
      <c r="AO189" s="102">
        <f t="shared" si="176"/>
        <v>6852.2382316900002</v>
      </c>
      <c r="AP189" s="24">
        <f t="shared" si="176"/>
        <v>5671.8979370999996</v>
      </c>
      <c r="AQ189" s="24">
        <f t="shared" si="176"/>
        <v>4643.1292438399996</v>
      </c>
      <c r="AR189" s="24">
        <f t="shared" si="176"/>
        <v>5619.9325921499994</v>
      </c>
      <c r="AS189" s="24">
        <f t="shared" si="176"/>
        <v>5698.6080665199997</v>
      </c>
      <c r="AT189" s="24">
        <f t="shared" si="176"/>
        <v>6036.9372201999995</v>
      </c>
      <c r="AU189" s="24">
        <f t="shared" si="176"/>
        <v>5057.6399056400005</v>
      </c>
      <c r="AV189" s="24">
        <f t="shared" si="176"/>
        <v>6532.6236455400003</v>
      </c>
      <c r="AW189" s="24">
        <f t="shared" si="176"/>
        <v>6413.2653283100008</v>
      </c>
      <c r="AX189" s="24">
        <f t="shared" si="176"/>
        <v>5477.2064674499998</v>
      </c>
      <c r="AY189" s="24">
        <f t="shared" si="176"/>
        <v>6714.30961045</v>
      </c>
      <c r="AZ189" s="24">
        <f t="shared" si="176"/>
        <v>6032.0932708099999</v>
      </c>
      <c r="BA189" s="24">
        <f t="shared" si="176"/>
        <v>7750.4135320500009</v>
      </c>
      <c r="BB189" s="101">
        <f t="shared" si="176"/>
        <v>6659.8447804699999</v>
      </c>
      <c r="BC189" s="24">
        <f t="shared" si="176"/>
        <v>4944.0422155000006</v>
      </c>
      <c r="BD189" s="24">
        <f t="shared" si="176"/>
        <v>5727.7919160499996</v>
      </c>
      <c r="BE189" s="24">
        <f t="shared" si="176"/>
        <v>6855.2450791999991</v>
      </c>
      <c r="BF189" s="24">
        <f t="shared" si="176"/>
        <v>6058.1990774099995</v>
      </c>
      <c r="BG189" s="24">
        <f t="shared" si="176"/>
        <v>5563.5050787600003</v>
      </c>
      <c r="BH189" s="24">
        <f t="shared" si="176"/>
        <v>6457.55279479</v>
      </c>
      <c r="BI189" s="24">
        <f t="shared" si="176"/>
        <v>5983.9548035999997</v>
      </c>
      <c r="BJ189" s="24">
        <f t="shared" si="176"/>
        <v>5979.5972749100001</v>
      </c>
      <c r="BK189" s="24">
        <f t="shared" si="176"/>
        <v>6787.6908709400004</v>
      </c>
      <c r="BL189" s="24">
        <f t="shared" si="176"/>
        <v>6177.7909012499995</v>
      </c>
      <c r="BM189" s="102">
        <f t="shared" si="176"/>
        <v>8408.4662955499989</v>
      </c>
      <c r="BN189" s="23">
        <f>SUM(BB189:BM189)</f>
        <v>75603.681088429992</v>
      </c>
      <c r="BO189" s="24">
        <f t="shared" si="176"/>
        <v>6766.6438369900006</v>
      </c>
      <c r="BP189" s="24">
        <f t="shared" si="176"/>
        <v>5615.2124845799999</v>
      </c>
      <c r="BQ189" s="24">
        <f t="shared" ref="BQ189:BY189" si="177">SUM(BQ190:BQ192)</f>
        <v>5812.0283637099992</v>
      </c>
      <c r="BR189" s="24">
        <f t="shared" si="177"/>
        <v>7069.44850976</v>
      </c>
      <c r="BS189" s="24">
        <f t="shared" si="177"/>
        <v>6467.8529922400003</v>
      </c>
      <c r="BT189" s="24">
        <f t="shared" si="177"/>
        <v>5808.4242154499998</v>
      </c>
      <c r="BU189" s="24">
        <f t="shared" si="177"/>
        <v>8298.9133952000011</v>
      </c>
      <c r="BV189" s="24">
        <f t="shared" si="177"/>
        <v>6650.3570894599998</v>
      </c>
      <c r="BW189" s="24">
        <f t="shared" si="177"/>
        <v>6761.8761395399997</v>
      </c>
      <c r="BX189" s="24">
        <f t="shared" si="177"/>
        <v>7529.3402428999998</v>
      </c>
      <c r="BY189" s="24">
        <f t="shared" si="177"/>
        <v>6313.1166184899994</v>
      </c>
      <c r="BZ189" s="24">
        <f t="shared" ref="BZ189:CL189" si="178">SUM(BZ190:BZ192)</f>
        <v>8853.4783261199991</v>
      </c>
      <c r="CA189" s="25">
        <f>SUM(BO189:BZ189)</f>
        <v>81946.692214440001</v>
      </c>
      <c r="CB189" s="101">
        <f t="shared" si="178"/>
        <v>6596.3446734300005</v>
      </c>
      <c r="CC189" s="24">
        <f t="shared" si="178"/>
        <v>5228.4228063299997</v>
      </c>
      <c r="CD189" s="24">
        <f t="shared" si="178"/>
        <v>6614.9200531500001</v>
      </c>
      <c r="CE189" s="24">
        <f t="shared" si="178"/>
        <v>7492.6957562599991</v>
      </c>
      <c r="CF189" s="24">
        <f t="shared" si="178"/>
        <v>6402.8919354399995</v>
      </c>
      <c r="CG189" s="24">
        <f t="shared" ref="CG189:CH189" si="179">SUM(CG190:CG192)</f>
        <v>6645.3449047599997</v>
      </c>
      <c r="CH189" s="24">
        <f t="shared" si="179"/>
        <v>6334.9233422200004</v>
      </c>
      <c r="CI189" s="24">
        <f t="shared" si="178"/>
        <v>5926.3813839499999</v>
      </c>
      <c r="CJ189" s="24">
        <f t="shared" si="178"/>
        <v>6234.2657743700001</v>
      </c>
      <c r="CK189" s="24">
        <f t="shared" si="178"/>
        <v>6819.5506255699993</v>
      </c>
      <c r="CL189" s="24">
        <f t="shared" si="178"/>
        <v>6144.8676103200005</v>
      </c>
      <c r="CM189" s="102">
        <f t="shared" ref="CM189:CN189" si="180">SUM(CM190:CM192)</f>
        <v>9281.2980494900003</v>
      </c>
      <c r="CN189" s="102">
        <f t="shared" si="180"/>
        <v>6062.9676833200001</v>
      </c>
      <c r="CO189" s="101">
        <f>SUM($BO189:$BO189)</f>
        <v>6766.6438369900006</v>
      </c>
      <c r="CP189" s="24">
        <f>SUM($CB189:$CB189)</f>
        <v>6596.3446734300005</v>
      </c>
      <c r="CQ189" s="102">
        <f>SUM($CN189:$CN189)</f>
        <v>6062.9676833200001</v>
      </c>
      <c r="CR189" s="361">
        <f t="shared" si="175"/>
        <v>-8.0859478471226094</v>
      </c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</row>
    <row r="190" spans="1:119" ht="20.100000000000001" customHeight="1" x14ac:dyDescent="0.25">
      <c r="A190" s="542"/>
      <c r="B190" s="286" t="s">
        <v>36</v>
      </c>
      <c r="C190" s="416"/>
      <c r="D190" s="52">
        <v>2704.2727363600002</v>
      </c>
      <c r="E190" s="26">
        <v>2450.09060206</v>
      </c>
      <c r="F190" s="26">
        <v>2846.1494643400001</v>
      </c>
      <c r="G190" s="26">
        <v>2753.3242117899999</v>
      </c>
      <c r="H190" s="26">
        <v>2619.8976497899998</v>
      </c>
      <c r="I190" s="26">
        <v>2651.7422641100002</v>
      </c>
      <c r="J190" s="26">
        <v>2933.6485753100001</v>
      </c>
      <c r="K190" s="26">
        <v>2758.3608585900001</v>
      </c>
      <c r="L190" s="26">
        <v>3222.1161796599999</v>
      </c>
      <c r="M190" s="26">
        <v>3306.57579992</v>
      </c>
      <c r="N190" s="26">
        <v>3051.1638513400003</v>
      </c>
      <c r="O190" s="76">
        <v>3583.81115778</v>
      </c>
      <c r="P190" s="111">
        <v>34881.153351050001</v>
      </c>
      <c r="Q190" s="45">
        <v>2871.6216772100001</v>
      </c>
      <c r="R190" s="31">
        <v>2799.1190035900004</v>
      </c>
      <c r="S190" s="31">
        <v>3608.7582450500004</v>
      </c>
      <c r="T190" s="31">
        <v>3237.2076050999999</v>
      </c>
      <c r="U190" s="31">
        <v>3004.8384983600004</v>
      </c>
      <c r="V190" s="31">
        <v>3299.9479305899999</v>
      </c>
      <c r="W190" s="31">
        <v>3287.0122201999998</v>
      </c>
      <c r="X190" s="31">
        <v>3466.5254378300001</v>
      </c>
      <c r="Y190" s="31">
        <v>3658.5373609499998</v>
      </c>
      <c r="Z190" s="31">
        <v>3627.4430324800001</v>
      </c>
      <c r="AA190" s="31">
        <v>3643.7891665900001</v>
      </c>
      <c r="AB190" s="160">
        <v>4304.9127265200004</v>
      </c>
      <c r="AC190" s="111">
        <v>40809.712904470005</v>
      </c>
      <c r="AD190" s="52">
        <v>3596.9744800900003</v>
      </c>
      <c r="AE190" s="26">
        <v>3831.4284025399998</v>
      </c>
      <c r="AF190" s="26">
        <v>4252.4174538300003</v>
      </c>
      <c r="AG190" s="26">
        <v>4151.8009689099999</v>
      </c>
      <c r="AH190" s="26">
        <v>4456.8379858199996</v>
      </c>
      <c r="AI190" s="26">
        <v>4178.0590182800006</v>
      </c>
      <c r="AJ190" s="26">
        <v>4615.6950155100003</v>
      </c>
      <c r="AK190" s="26">
        <v>4281.90336639</v>
      </c>
      <c r="AL190" s="26">
        <v>4330.5834237999998</v>
      </c>
      <c r="AM190" s="26">
        <v>3975.33848089</v>
      </c>
      <c r="AN190" s="26">
        <v>3934.4837325999997</v>
      </c>
      <c r="AO190" s="76">
        <v>4748.2051259</v>
      </c>
      <c r="AP190" s="31">
        <v>4216.08052391</v>
      </c>
      <c r="AQ190" s="31">
        <v>3605.1508649899997</v>
      </c>
      <c r="AR190" s="31">
        <v>4265.6164113300001</v>
      </c>
      <c r="AS190" s="31">
        <v>4266.8703065099999</v>
      </c>
      <c r="AT190" s="31">
        <v>4617.2962608500002</v>
      </c>
      <c r="AU190" s="31">
        <v>3741.2234930300001</v>
      </c>
      <c r="AV190" s="31">
        <v>4644.4769675100006</v>
      </c>
      <c r="AW190" s="31">
        <v>4941.1675200500003</v>
      </c>
      <c r="AX190" s="31">
        <v>4085.8709032600004</v>
      </c>
      <c r="AY190" s="31">
        <v>4979.68749923</v>
      </c>
      <c r="AZ190" s="31">
        <v>4536.2860582200001</v>
      </c>
      <c r="BA190" s="31">
        <v>4977.7942688800003</v>
      </c>
      <c r="BB190" s="52">
        <v>4864.0070425699996</v>
      </c>
      <c r="BC190" s="26">
        <v>3801.5984368899999</v>
      </c>
      <c r="BD190" s="26">
        <v>4085.3701500000002</v>
      </c>
      <c r="BE190" s="26">
        <v>4984.2992660800001</v>
      </c>
      <c r="BF190" s="26">
        <v>4550.8012742600004</v>
      </c>
      <c r="BG190" s="26">
        <v>4136.8157342600007</v>
      </c>
      <c r="BH190" s="26">
        <v>4684.14370762</v>
      </c>
      <c r="BI190" s="26">
        <v>4374.2258053800006</v>
      </c>
      <c r="BJ190" s="26">
        <v>4350.3311496300003</v>
      </c>
      <c r="BK190" s="26">
        <v>4912.9388802700005</v>
      </c>
      <c r="BL190" s="26">
        <v>4348.9133432899998</v>
      </c>
      <c r="BM190" s="76">
        <v>5314.0579453999999</v>
      </c>
      <c r="BN190" s="449">
        <f>SUM(BB190:BM190)</f>
        <v>54407.502735650007</v>
      </c>
      <c r="BO190" s="26">
        <v>4754.6722100200004</v>
      </c>
      <c r="BP190" s="26">
        <v>4165.0945804399998</v>
      </c>
      <c r="BQ190" s="26">
        <v>4520.1385625299999</v>
      </c>
      <c r="BR190" s="26">
        <v>5320.7420679099996</v>
      </c>
      <c r="BS190" s="26">
        <v>4983.9661588999998</v>
      </c>
      <c r="BT190" s="26">
        <v>4375.31129134</v>
      </c>
      <c r="BU190" s="26">
        <v>6620.7194856800006</v>
      </c>
      <c r="BV190" s="26">
        <v>4352.5931923400003</v>
      </c>
      <c r="BW190" s="98">
        <v>4974.5366557799998</v>
      </c>
      <c r="BX190" s="98">
        <v>5403.5522455800001</v>
      </c>
      <c r="BY190" s="98">
        <v>4486.7816060499999</v>
      </c>
      <c r="BZ190" s="98">
        <v>5757.2243553199996</v>
      </c>
      <c r="CA190" s="571">
        <f>SUM(BO190:BZ190)</f>
        <v>59715.332411889998</v>
      </c>
      <c r="CB190" s="138">
        <v>4777.3009260500003</v>
      </c>
      <c r="CC190" s="98">
        <v>4013.3280486599997</v>
      </c>
      <c r="CD190" s="98">
        <v>4833.6678401199997</v>
      </c>
      <c r="CE190" s="98">
        <v>5460.6109716899991</v>
      </c>
      <c r="CF190" s="98">
        <v>4749.2318952899996</v>
      </c>
      <c r="CG190" s="98">
        <v>4984.0589481699999</v>
      </c>
      <c r="CH190" s="98">
        <v>4696.4306120399997</v>
      </c>
      <c r="CI190" s="98">
        <v>4422.4202699899997</v>
      </c>
      <c r="CJ190" s="98">
        <v>4552.2345322900001</v>
      </c>
      <c r="CK190" s="98">
        <v>4953.2394885799995</v>
      </c>
      <c r="CL190" s="98">
        <v>4675.7538101700002</v>
      </c>
      <c r="CM190" s="243">
        <v>5967.2397903599995</v>
      </c>
      <c r="CN190" s="98">
        <v>4551.7889395000002</v>
      </c>
      <c r="CO190" s="554">
        <f>SUM($BO190:$BO190)</f>
        <v>4754.6722100200004</v>
      </c>
      <c r="CP190" s="111">
        <f>SUM($CB190:$CB190)</f>
        <v>4777.3009260500003</v>
      </c>
      <c r="CQ190" s="248">
        <f>SUM($CN190:$CN190)</f>
        <v>4551.7889395000002</v>
      </c>
      <c r="CR190" s="362">
        <f t="shared" si="175"/>
        <v>-4.7204894571391209</v>
      </c>
      <c r="CX190" s="233"/>
      <c r="CY190" s="233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</row>
    <row r="191" spans="1:119" ht="20.100000000000001" customHeight="1" x14ac:dyDescent="0.25">
      <c r="A191" s="542"/>
      <c r="B191" s="59" t="s">
        <v>37</v>
      </c>
      <c r="C191" s="13"/>
      <c r="D191" s="52">
        <v>743.34899952000001</v>
      </c>
      <c r="E191" s="26">
        <v>551.86034308000001</v>
      </c>
      <c r="F191" s="26">
        <v>620.49535205999996</v>
      </c>
      <c r="G191" s="26">
        <v>641.17728482000007</v>
      </c>
      <c r="H191" s="26">
        <v>590.86667695000006</v>
      </c>
      <c r="I191" s="26">
        <v>629.56897638999999</v>
      </c>
      <c r="J191" s="26">
        <v>682.99584594000009</v>
      </c>
      <c r="K191" s="26">
        <v>600.95522884000002</v>
      </c>
      <c r="L191" s="26">
        <v>657.70655549000003</v>
      </c>
      <c r="M191" s="26">
        <v>823.34001250999995</v>
      </c>
      <c r="N191" s="26">
        <v>869.47097371000007</v>
      </c>
      <c r="O191" s="76">
        <v>1182.80208305</v>
      </c>
      <c r="P191" s="80">
        <v>8594.5883323599992</v>
      </c>
      <c r="Q191" s="52">
        <v>722.36401263000005</v>
      </c>
      <c r="R191" s="26">
        <v>497.35122699999999</v>
      </c>
      <c r="S191" s="26">
        <v>739.22564266999996</v>
      </c>
      <c r="T191" s="26">
        <v>670.0609188200001</v>
      </c>
      <c r="U191" s="26">
        <v>724.47100389000002</v>
      </c>
      <c r="V191" s="26">
        <v>436.76943949999998</v>
      </c>
      <c r="W191" s="26">
        <v>510.45960599</v>
      </c>
      <c r="X191" s="26">
        <v>661.41017644999999</v>
      </c>
      <c r="Y191" s="26">
        <v>591.73238212000001</v>
      </c>
      <c r="Z191" s="26">
        <v>636.64765629999999</v>
      </c>
      <c r="AA191" s="26">
        <v>742.34120826999992</v>
      </c>
      <c r="AB191" s="161">
        <v>1372.4986506600001</v>
      </c>
      <c r="AC191" s="80">
        <v>8305.3319242999987</v>
      </c>
      <c r="AD191" s="52">
        <v>723.07389824999996</v>
      </c>
      <c r="AE191" s="26">
        <v>657.8731679199999</v>
      </c>
      <c r="AF191" s="26">
        <v>696.42069871000001</v>
      </c>
      <c r="AG191" s="26">
        <v>644.66106754999998</v>
      </c>
      <c r="AH191" s="26">
        <v>699.69991877999996</v>
      </c>
      <c r="AI191" s="26">
        <v>689.26763538</v>
      </c>
      <c r="AJ191" s="26">
        <v>894.86092960000008</v>
      </c>
      <c r="AK191" s="26">
        <v>894.30809276000002</v>
      </c>
      <c r="AL191" s="26">
        <v>905.54445955999995</v>
      </c>
      <c r="AM191" s="26">
        <v>903.95431660999998</v>
      </c>
      <c r="AN191" s="26">
        <v>815.76523927999995</v>
      </c>
      <c r="AO191" s="76">
        <v>1598.8593762</v>
      </c>
      <c r="AP191" s="26">
        <v>912.59292260000007</v>
      </c>
      <c r="AQ191" s="26">
        <v>649.56583044000001</v>
      </c>
      <c r="AR191" s="26">
        <v>808.40303540000002</v>
      </c>
      <c r="AS191" s="26">
        <v>660.72257542</v>
      </c>
      <c r="AT191" s="26">
        <v>938.12368749999996</v>
      </c>
      <c r="AU191" s="26">
        <v>810.71077676000004</v>
      </c>
      <c r="AV191" s="26">
        <v>948.68603117999999</v>
      </c>
      <c r="AW191" s="26">
        <v>983.65331665999997</v>
      </c>
      <c r="AX191" s="26">
        <v>869.86681675</v>
      </c>
      <c r="AY191" s="26">
        <v>1084.5676165899999</v>
      </c>
      <c r="AZ191" s="26">
        <v>1047.4959149700001</v>
      </c>
      <c r="BA191" s="26">
        <v>2097.2363532700001</v>
      </c>
      <c r="BB191" s="52">
        <v>1245.0658316400002</v>
      </c>
      <c r="BC191" s="26">
        <v>729.56234826000002</v>
      </c>
      <c r="BD191" s="26">
        <v>942.08171433000007</v>
      </c>
      <c r="BE191" s="26">
        <v>1225.1938000599998</v>
      </c>
      <c r="BF191" s="26">
        <v>994.66714953999997</v>
      </c>
      <c r="BG191" s="26">
        <v>924.41446121000001</v>
      </c>
      <c r="BH191" s="26">
        <v>1127.25603815</v>
      </c>
      <c r="BI191" s="26">
        <v>1052.71837043</v>
      </c>
      <c r="BJ191" s="26">
        <v>1048.8910974099999</v>
      </c>
      <c r="BK191" s="26">
        <v>1219.5989604000001</v>
      </c>
      <c r="BL191" s="26">
        <v>1175.2773338</v>
      </c>
      <c r="BM191" s="76">
        <v>2436.21250663</v>
      </c>
      <c r="BN191" s="449">
        <f>SUM(BB191:BM191)</f>
        <v>14120.93961186</v>
      </c>
      <c r="BO191" s="26">
        <v>1549.1230235399998</v>
      </c>
      <c r="BP191" s="26">
        <v>995.90339767</v>
      </c>
      <c r="BQ191" s="26">
        <v>832.69680930999994</v>
      </c>
      <c r="BR191" s="26">
        <v>1103.16771943</v>
      </c>
      <c r="BS191" s="26">
        <v>983.54292969000005</v>
      </c>
      <c r="BT191" s="26">
        <v>920.62933267999995</v>
      </c>
      <c r="BU191" s="26">
        <v>1256.24933106</v>
      </c>
      <c r="BV191" s="26">
        <v>1148.88194856</v>
      </c>
      <c r="BW191" s="98">
        <v>1207.00140784</v>
      </c>
      <c r="BX191" s="98">
        <v>1488.12670368</v>
      </c>
      <c r="BY191" s="98">
        <v>1318.18928729</v>
      </c>
      <c r="BZ191" s="98">
        <v>2468.8930167399999</v>
      </c>
      <c r="CA191" s="439">
        <f t="shared" ref="CA191:CA192" si="181">SUM(BO191:BZ191)</f>
        <v>15272.404907490001</v>
      </c>
      <c r="CB191" s="138">
        <v>1184.9927853900001</v>
      </c>
      <c r="CC191" s="98">
        <v>796.86278252</v>
      </c>
      <c r="CD191" s="98">
        <v>1273.2687363099999</v>
      </c>
      <c r="CE191" s="98">
        <v>1362.7696635299999</v>
      </c>
      <c r="CF191" s="98">
        <v>1063.31140615</v>
      </c>
      <c r="CG191" s="98">
        <v>961.89268373000004</v>
      </c>
      <c r="CH191" s="98">
        <v>957.61743136000007</v>
      </c>
      <c r="CI191" s="98">
        <v>875.80243636</v>
      </c>
      <c r="CJ191" s="98">
        <v>1053.7487433700001</v>
      </c>
      <c r="CK191" s="98">
        <v>1209.58761392</v>
      </c>
      <c r="CL191" s="98">
        <v>919.28658833000009</v>
      </c>
      <c r="CM191" s="243">
        <v>2489.1770913099999</v>
      </c>
      <c r="CN191" s="98">
        <v>836.88344305999999</v>
      </c>
      <c r="CO191" s="555">
        <f>SUM($BO191:$BO191)</f>
        <v>1549.1230235399998</v>
      </c>
      <c r="CP191" s="80">
        <f>SUM($CB191:$CB191)</f>
        <v>1184.9927853900001</v>
      </c>
      <c r="CQ191" s="27">
        <f>SUM($CN191:$CN191)</f>
        <v>836.88344305999999</v>
      </c>
      <c r="CR191" s="359">
        <f t="shared" si="175"/>
        <v>-29.376494660719121</v>
      </c>
      <c r="CX191" s="233"/>
      <c r="CY191" s="233"/>
      <c r="CZ191" s="233"/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</row>
    <row r="192" spans="1:119" ht="20.100000000000001" customHeight="1" thickBot="1" x14ac:dyDescent="0.3">
      <c r="A192" s="542"/>
      <c r="B192" s="59" t="s">
        <v>38</v>
      </c>
      <c r="C192" s="13"/>
      <c r="D192" s="52">
        <v>396.73854664999999</v>
      </c>
      <c r="E192" s="26">
        <v>484.24358182999998</v>
      </c>
      <c r="F192" s="26">
        <v>443.60782525999997</v>
      </c>
      <c r="G192" s="26">
        <v>589.20915510999998</v>
      </c>
      <c r="H192" s="26">
        <v>430.23088910000001</v>
      </c>
      <c r="I192" s="26">
        <v>577.66144919999999</v>
      </c>
      <c r="J192" s="26">
        <v>492.23584545</v>
      </c>
      <c r="K192" s="26">
        <v>529.23962714000004</v>
      </c>
      <c r="L192" s="26">
        <v>545.50029086999996</v>
      </c>
      <c r="M192" s="26">
        <v>538.86138100999995</v>
      </c>
      <c r="N192" s="26">
        <v>471.44019954999999</v>
      </c>
      <c r="O192" s="76">
        <v>538.76555922</v>
      </c>
      <c r="P192" s="80">
        <v>6037.7343503899992</v>
      </c>
      <c r="Q192" s="46">
        <v>348.61899149999999</v>
      </c>
      <c r="R192" s="32">
        <v>427.88603235000005</v>
      </c>
      <c r="S192" s="32">
        <v>416.50288325000002</v>
      </c>
      <c r="T192" s="32">
        <v>430.85775226999999</v>
      </c>
      <c r="U192" s="32">
        <v>460.02645914999999</v>
      </c>
      <c r="V192" s="32">
        <v>400.60129128</v>
      </c>
      <c r="W192" s="32">
        <v>325.3711672</v>
      </c>
      <c r="X192" s="32">
        <v>353.88043586000003</v>
      </c>
      <c r="Y192" s="32">
        <v>442.52661881</v>
      </c>
      <c r="Z192" s="32">
        <v>324.50446979000003</v>
      </c>
      <c r="AA192" s="32">
        <v>341.25326004999999</v>
      </c>
      <c r="AB192" s="64">
        <v>592.93442124000001</v>
      </c>
      <c r="AC192" s="24">
        <v>4864.9637827500001</v>
      </c>
      <c r="AD192" s="52">
        <v>306.33218993000003</v>
      </c>
      <c r="AE192" s="26">
        <v>494.40220363999998</v>
      </c>
      <c r="AF192" s="26">
        <v>573.91910022000002</v>
      </c>
      <c r="AG192" s="26">
        <v>434.24351868999997</v>
      </c>
      <c r="AH192" s="26">
        <v>555.32987995000008</v>
      </c>
      <c r="AI192" s="26">
        <v>489.13701679000002</v>
      </c>
      <c r="AJ192" s="26">
        <v>941.92384378999998</v>
      </c>
      <c r="AK192" s="26">
        <v>532.12648301000002</v>
      </c>
      <c r="AL192" s="26">
        <v>462.93067145999999</v>
      </c>
      <c r="AM192" s="26">
        <v>519.82317913999998</v>
      </c>
      <c r="AN192" s="26">
        <v>402.16021619999998</v>
      </c>
      <c r="AO192" s="76">
        <v>505.17372958999999</v>
      </c>
      <c r="AP192" s="32">
        <v>543.22449059000007</v>
      </c>
      <c r="AQ192" s="32">
        <v>388.41254841</v>
      </c>
      <c r="AR192" s="32">
        <v>545.91314541999998</v>
      </c>
      <c r="AS192" s="32">
        <v>771.01518458999999</v>
      </c>
      <c r="AT192" s="32">
        <v>481.51727185000004</v>
      </c>
      <c r="AU192" s="32">
        <v>505.70563585000002</v>
      </c>
      <c r="AV192" s="32">
        <v>939.46064684999999</v>
      </c>
      <c r="AW192" s="32">
        <v>488.44449160000005</v>
      </c>
      <c r="AX192" s="32">
        <v>521.46874744000002</v>
      </c>
      <c r="AY192" s="32">
        <v>650.05449463000002</v>
      </c>
      <c r="AZ192" s="32">
        <v>448.31129762</v>
      </c>
      <c r="BA192" s="32">
        <v>675.38290989999996</v>
      </c>
      <c r="BB192" s="46">
        <v>550.77190626000004</v>
      </c>
      <c r="BC192" s="26">
        <v>412.88143035000002</v>
      </c>
      <c r="BD192" s="26">
        <v>700.34005172000002</v>
      </c>
      <c r="BE192" s="26">
        <v>645.75201305999997</v>
      </c>
      <c r="BF192" s="26">
        <v>512.73065360999999</v>
      </c>
      <c r="BG192" s="26">
        <v>502.27488329000005</v>
      </c>
      <c r="BH192" s="26">
        <v>646.15304902000003</v>
      </c>
      <c r="BI192" s="26">
        <v>557.01062778999994</v>
      </c>
      <c r="BJ192" s="26">
        <v>580.37502787000005</v>
      </c>
      <c r="BK192" s="26">
        <v>655.15303026999993</v>
      </c>
      <c r="BL192" s="26">
        <v>653.60022415999993</v>
      </c>
      <c r="BM192" s="76">
        <v>658.19584351999993</v>
      </c>
      <c r="BN192" s="449">
        <f>SUM(BB192:BM192)</f>
        <v>7075.2387409200001</v>
      </c>
      <c r="BO192" s="32">
        <v>462.84860343000003</v>
      </c>
      <c r="BP192" s="32">
        <v>454.21450647</v>
      </c>
      <c r="BQ192" s="32">
        <v>459.19299187000001</v>
      </c>
      <c r="BR192" s="32">
        <v>645.53872242</v>
      </c>
      <c r="BS192" s="32">
        <v>500.34390364999996</v>
      </c>
      <c r="BT192" s="32">
        <v>512.48359143000005</v>
      </c>
      <c r="BU192" s="32">
        <v>421.94457846</v>
      </c>
      <c r="BV192" s="32">
        <v>1148.88194856</v>
      </c>
      <c r="BW192" s="246">
        <v>580.33807591999994</v>
      </c>
      <c r="BX192" s="246">
        <v>637.66129363999994</v>
      </c>
      <c r="BY192" s="246">
        <v>508.14572514999998</v>
      </c>
      <c r="BZ192" s="246">
        <v>627.36095405999993</v>
      </c>
      <c r="CA192" s="403">
        <f t="shared" si="181"/>
        <v>6958.9548950599992</v>
      </c>
      <c r="CB192" s="245">
        <v>634.05096199000002</v>
      </c>
      <c r="CC192" s="246">
        <v>418.23197514999998</v>
      </c>
      <c r="CD192" s="246">
        <v>507.98347672000006</v>
      </c>
      <c r="CE192" s="246">
        <v>669.31512104000001</v>
      </c>
      <c r="CF192" s="246">
        <v>590.34863399999995</v>
      </c>
      <c r="CG192" s="246">
        <v>699.39327286000002</v>
      </c>
      <c r="CH192" s="246">
        <v>680.87529882000001</v>
      </c>
      <c r="CI192" s="246">
        <v>628.15867760000003</v>
      </c>
      <c r="CJ192" s="246">
        <v>628.28249871000003</v>
      </c>
      <c r="CK192" s="246">
        <v>656.72352307000006</v>
      </c>
      <c r="CL192" s="246">
        <v>549.82721182</v>
      </c>
      <c r="CM192" s="247">
        <v>824.88116782000009</v>
      </c>
      <c r="CN192" s="246">
        <v>674.29530076000003</v>
      </c>
      <c r="CO192" s="101">
        <f>SUM($BO192:$BO192)</f>
        <v>462.84860343000003</v>
      </c>
      <c r="CP192" s="24">
        <f>SUM($CB192:$CB192)</f>
        <v>634.05096199000002</v>
      </c>
      <c r="CQ192" s="102">
        <f>SUM($CN192:$CN192)</f>
        <v>674.29530076000003</v>
      </c>
      <c r="CR192" s="361">
        <f t="shared" si="175"/>
        <v>6.347177306330587</v>
      </c>
      <c r="CT192" s="268"/>
      <c r="CU192" s="270"/>
    </row>
    <row r="193" spans="1:119" ht="20.100000000000001" customHeight="1" x14ac:dyDescent="0.25">
      <c r="A193" s="542"/>
      <c r="B193" s="28" t="s">
        <v>61</v>
      </c>
      <c r="C193" s="19"/>
      <c r="D193" s="45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34"/>
      <c r="P193" s="111"/>
      <c r="Q193" s="45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160"/>
      <c r="AC193" s="111"/>
      <c r="AD193" s="45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134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45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134"/>
      <c r="BN193" s="452"/>
      <c r="BO193" s="31"/>
      <c r="BP193" s="31"/>
      <c r="BQ193" s="31"/>
      <c r="BR193" s="31"/>
      <c r="BS193" s="31"/>
      <c r="BT193" s="31"/>
      <c r="BU193" s="31"/>
      <c r="BV193" s="31"/>
      <c r="BW193" s="34"/>
      <c r="BX193" s="34"/>
      <c r="BY193" s="34"/>
      <c r="BZ193" s="34"/>
      <c r="CA193" s="571"/>
      <c r="CB193" s="112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5"/>
      <c r="CN193" s="34"/>
      <c r="CO193" s="554"/>
      <c r="CP193" s="111"/>
      <c r="CQ193" s="248"/>
      <c r="CR193" s="349"/>
      <c r="CT193" s="270"/>
      <c r="CU193" s="270"/>
    </row>
    <row r="194" spans="1:119" ht="20.100000000000001" customHeight="1" thickBot="1" x14ac:dyDescent="0.3">
      <c r="A194" s="542"/>
      <c r="B194" s="592" t="s">
        <v>49</v>
      </c>
      <c r="C194" s="595"/>
      <c r="D194" s="101">
        <f t="shared" ref="D194:BP194" si="182">SUM(D195:D197)</f>
        <v>1502.2677022321996</v>
      </c>
      <c r="E194" s="24">
        <f t="shared" si="182"/>
        <v>1379.4326061141001</v>
      </c>
      <c r="F194" s="24">
        <f t="shared" si="182"/>
        <v>1672.2927940757995</v>
      </c>
      <c r="G194" s="24">
        <f t="shared" si="182"/>
        <v>1707.1090102767</v>
      </c>
      <c r="H194" s="24">
        <f t="shared" si="182"/>
        <v>1889.6212597772001</v>
      </c>
      <c r="I194" s="24">
        <f t="shared" si="182"/>
        <v>1983.8934780213999</v>
      </c>
      <c r="J194" s="24">
        <f t="shared" si="182"/>
        <v>2123.7476866445004</v>
      </c>
      <c r="K194" s="24">
        <f t="shared" si="182"/>
        <v>1803.1448514543999</v>
      </c>
      <c r="L194" s="24">
        <f t="shared" si="182"/>
        <v>1844.7706112156002</v>
      </c>
      <c r="M194" s="24">
        <f t="shared" si="182"/>
        <v>2002.4147525895</v>
      </c>
      <c r="N194" s="24">
        <f t="shared" si="182"/>
        <v>1925.3739303280997</v>
      </c>
      <c r="O194" s="102">
        <f t="shared" si="182"/>
        <v>2063.1770973338998</v>
      </c>
      <c r="P194" s="24">
        <f t="shared" si="182"/>
        <v>21897.2457800634</v>
      </c>
      <c r="Q194" s="101">
        <f t="shared" si="182"/>
        <v>1634.6604491155999</v>
      </c>
      <c r="R194" s="24">
        <f t="shared" si="182"/>
        <v>1409.0512390884001</v>
      </c>
      <c r="S194" s="24">
        <f t="shared" si="182"/>
        <v>1778.6993542923001</v>
      </c>
      <c r="T194" s="24">
        <f t="shared" si="182"/>
        <v>2024.7006831433</v>
      </c>
      <c r="U194" s="24">
        <f t="shared" si="182"/>
        <v>1979.1633243229999</v>
      </c>
      <c r="V194" s="24">
        <f t="shared" si="182"/>
        <v>1882.4153955347997</v>
      </c>
      <c r="W194" s="24">
        <f t="shared" si="182"/>
        <v>1786.2653875692999</v>
      </c>
      <c r="X194" s="24">
        <f t="shared" si="182"/>
        <v>1726.1593571226999</v>
      </c>
      <c r="Y194" s="24">
        <f t="shared" si="182"/>
        <v>1632.6893439887999</v>
      </c>
      <c r="Z194" s="24">
        <f t="shared" si="182"/>
        <v>1601.4262083780998</v>
      </c>
      <c r="AA194" s="24">
        <f t="shared" si="182"/>
        <v>1766.9309456143001</v>
      </c>
      <c r="AB194" s="102">
        <f t="shared" si="182"/>
        <v>2180.8714223910001</v>
      </c>
      <c r="AC194" s="24">
        <f t="shared" si="182"/>
        <v>21403.033110561606</v>
      </c>
      <c r="AD194" s="101">
        <f t="shared" si="182"/>
        <v>1437.7940273165998</v>
      </c>
      <c r="AE194" s="24">
        <f t="shared" si="182"/>
        <v>1319.1628041199988</v>
      </c>
      <c r="AF194" s="24">
        <f t="shared" si="182"/>
        <v>1515.0515295138846</v>
      </c>
      <c r="AG194" s="24">
        <f t="shared" si="182"/>
        <v>1995.2154617691986</v>
      </c>
      <c r="AH194" s="24">
        <f t="shared" si="182"/>
        <v>2345.1483234803</v>
      </c>
      <c r="AI194" s="24">
        <f t="shared" si="182"/>
        <v>1786.794264629566</v>
      </c>
      <c r="AJ194" s="24">
        <f t="shared" si="182"/>
        <v>1827.5117017954069</v>
      </c>
      <c r="AK194" s="24">
        <f t="shared" si="182"/>
        <v>1991.106228335701</v>
      </c>
      <c r="AL194" s="24">
        <f t="shared" si="182"/>
        <v>1800.5131527645008</v>
      </c>
      <c r="AM194" s="24">
        <f t="shared" si="182"/>
        <v>1904.8796101254006</v>
      </c>
      <c r="AN194" s="24">
        <f t="shared" si="182"/>
        <v>1713.5784208239882</v>
      </c>
      <c r="AO194" s="102">
        <f t="shared" si="182"/>
        <v>2060.7980908256</v>
      </c>
      <c r="AP194" s="24">
        <f t="shared" si="182"/>
        <v>1451.5736799480001</v>
      </c>
      <c r="AQ194" s="24">
        <f t="shared" si="182"/>
        <v>1533.7511592633998</v>
      </c>
      <c r="AR194" s="24">
        <f t="shared" si="182"/>
        <v>1801.0440049882</v>
      </c>
      <c r="AS194" s="24">
        <f t="shared" si="182"/>
        <v>2137.8448222026</v>
      </c>
      <c r="AT194" s="24">
        <f t="shared" si="182"/>
        <v>2449.8769562764001</v>
      </c>
      <c r="AU194" s="24">
        <f t="shared" si="182"/>
        <v>1792.4504300976</v>
      </c>
      <c r="AV194" s="24">
        <f t="shared" si="182"/>
        <v>1681.8079821298002</v>
      </c>
      <c r="AW194" s="24">
        <f t="shared" si="182"/>
        <v>1608.0592558464</v>
      </c>
      <c r="AX194" s="24">
        <f t="shared" si="182"/>
        <v>1369.9558485563998</v>
      </c>
      <c r="AY194" s="24">
        <f t="shared" si="182"/>
        <v>1828.1088452396</v>
      </c>
      <c r="AZ194" s="24">
        <f t="shared" si="182"/>
        <v>1507.6500002185999</v>
      </c>
      <c r="BA194" s="24">
        <f t="shared" si="182"/>
        <v>1775.7282372592003</v>
      </c>
      <c r="BB194" s="101">
        <f t="shared" si="182"/>
        <v>1515.3906941530001</v>
      </c>
      <c r="BC194" s="24">
        <f t="shared" si="182"/>
        <v>1287.4050975702</v>
      </c>
      <c r="BD194" s="24">
        <f t="shared" si="182"/>
        <v>1357.3383149718002</v>
      </c>
      <c r="BE194" s="24">
        <f t="shared" si="182"/>
        <v>1840.7359498276003</v>
      </c>
      <c r="BF194" s="24">
        <f t="shared" si="182"/>
        <v>2125.1300686980003</v>
      </c>
      <c r="BG194" s="24">
        <f t="shared" si="182"/>
        <v>1861.4861774348001</v>
      </c>
      <c r="BH194" s="24">
        <f t="shared" si="182"/>
        <v>1760.7215781288</v>
      </c>
      <c r="BI194" s="24">
        <f t="shared" si="182"/>
        <v>1489.4435113068</v>
      </c>
      <c r="BJ194" s="24">
        <f t="shared" si="182"/>
        <v>1550.5693688464</v>
      </c>
      <c r="BK194" s="24">
        <f t="shared" si="182"/>
        <v>1783.878949895</v>
      </c>
      <c r="BL194" s="24">
        <f t="shared" si="182"/>
        <v>1548.4286410880002</v>
      </c>
      <c r="BM194" s="102">
        <f t="shared" si="182"/>
        <v>1825.7597996554002</v>
      </c>
      <c r="BN194" s="23">
        <f t="shared" ref="BN194:BN200" si="183">SUM(BB194:BM194)</f>
        <v>19946.288151575802</v>
      </c>
      <c r="BO194" s="24">
        <f t="shared" si="182"/>
        <v>1478.6863823508002</v>
      </c>
      <c r="BP194" s="24">
        <f t="shared" si="182"/>
        <v>1084.2701532389999</v>
      </c>
      <c r="BQ194" s="24">
        <f t="shared" ref="BQ194:BY194" si="184">SUM(BQ195:BQ197)</f>
        <v>1226.8960677008001</v>
      </c>
      <c r="BR194" s="24">
        <f t="shared" si="184"/>
        <v>1670.5855569354003</v>
      </c>
      <c r="BS194" s="24">
        <f t="shared" si="184"/>
        <v>1789.5599278690001</v>
      </c>
      <c r="BT194" s="24">
        <f t="shared" si="184"/>
        <v>1617.3762813292001</v>
      </c>
      <c r="BU194" s="24">
        <f t="shared" si="184"/>
        <v>1684.8758392998</v>
      </c>
      <c r="BV194" s="24">
        <f t="shared" si="184"/>
        <v>1353.8236978322002</v>
      </c>
      <c r="BW194" s="24">
        <f t="shared" si="184"/>
        <v>1309.1938111853997</v>
      </c>
      <c r="BX194" s="24">
        <f t="shared" si="184"/>
        <v>1515.7251406934001</v>
      </c>
      <c r="BY194" s="24">
        <f t="shared" si="184"/>
        <v>1403.0250107552001</v>
      </c>
      <c r="BZ194" s="24">
        <f t="shared" ref="BZ194:CL194" si="185">SUM(BZ195:BZ197)</f>
        <v>1786.4062881140003</v>
      </c>
      <c r="CA194" s="23">
        <f>SUM(BO194:BZ194)</f>
        <v>17920.424157304202</v>
      </c>
      <c r="CB194" s="101">
        <f t="shared" si="185"/>
        <v>1120.024865631</v>
      </c>
      <c r="CC194" s="24">
        <f t="shared" si="185"/>
        <v>910.10763817120005</v>
      </c>
      <c r="CD194" s="24">
        <f t="shared" si="185"/>
        <v>1082.5931793852001</v>
      </c>
      <c r="CE194" s="24">
        <f t="shared" si="185"/>
        <v>1341.1162657312</v>
      </c>
      <c r="CF194" s="24">
        <f t="shared" si="185"/>
        <v>1353.0383466474002</v>
      </c>
      <c r="CG194" s="24">
        <f t="shared" ref="CG194:CH194" si="186">SUM(CG195:CG197)</f>
        <v>1425.3155878388</v>
      </c>
      <c r="CH194" s="24">
        <f t="shared" si="186"/>
        <v>1106.0587566826</v>
      </c>
      <c r="CI194" s="24">
        <f t="shared" si="185"/>
        <v>1018.4416425624001</v>
      </c>
      <c r="CJ194" s="24">
        <f t="shared" si="185"/>
        <v>1025.4746610919999</v>
      </c>
      <c r="CK194" s="24">
        <f t="shared" si="185"/>
        <v>1254.2761499226003</v>
      </c>
      <c r="CL194" s="24">
        <f t="shared" si="185"/>
        <v>1038.0479296348001</v>
      </c>
      <c r="CM194" s="102">
        <f t="shared" ref="CM194:CN194" si="187">SUM(CM195:CM197)</f>
        <v>1403.4373733128</v>
      </c>
      <c r="CN194" s="102">
        <f t="shared" si="187"/>
        <v>923.34840673460008</v>
      </c>
      <c r="CO194" s="101">
        <f t="shared" ref="CO194:CO206" si="188">SUM($BO194:$BO194)</f>
        <v>1478.6863823508002</v>
      </c>
      <c r="CP194" s="24">
        <f t="shared" ref="CP194:CP206" si="189">SUM($CB194:$CB194)</f>
        <v>1120.024865631</v>
      </c>
      <c r="CQ194" s="102">
        <f t="shared" ref="CQ194:CQ206" si="190">SUM($CN194:$CN194)</f>
        <v>923.34840673460008</v>
      </c>
      <c r="CR194" s="361">
        <f t="shared" ref="CR194:CR197" si="191">((CQ194/CP194)-1)*100</f>
        <v>-17.560008257994909</v>
      </c>
      <c r="CU194" s="270"/>
    </row>
    <row r="195" spans="1:119" ht="20.100000000000001" customHeight="1" x14ac:dyDescent="0.25">
      <c r="A195" s="542"/>
      <c r="B195" s="59" t="s">
        <v>36</v>
      </c>
      <c r="C195" s="417"/>
      <c r="D195" s="52">
        <v>1088.0359861405998</v>
      </c>
      <c r="E195" s="26">
        <v>1018.8319537762001</v>
      </c>
      <c r="F195" s="26">
        <v>1305.7601651582997</v>
      </c>
      <c r="G195" s="26">
        <v>1347.0441396084</v>
      </c>
      <c r="H195" s="26">
        <v>1549.0743837835</v>
      </c>
      <c r="I195" s="26">
        <v>1606.0362878651999</v>
      </c>
      <c r="J195" s="26">
        <v>1576.1185868976002</v>
      </c>
      <c r="K195" s="26">
        <v>1375.5840237310999</v>
      </c>
      <c r="L195" s="26">
        <v>1457.526634756</v>
      </c>
      <c r="M195" s="26">
        <v>1530.6695303102999</v>
      </c>
      <c r="N195" s="26">
        <v>1533.3999999999999</v>
      </c>
      <c r="O195" s="76">
        <v>1609.2097886678</v>
      </c>
      <c r="P195" s="80">
        <v>16997.291480694999</v>
      </c>
      <c r="Q195" s="52">
        <v>1231.5889096006999</v>
      </c>
      <c r="R195" s="26">
        <v>1076.1496203191</v>
      </c>
      <c r="S195" s="26">
        <v>1334.5814281810001</v>
      </c>
      <c r="T195" s="26">
        <v>1570.8411321409001</v>
      </c>
      <c r="U195" s="26">
        <v>1548.0470430032999</v>
      </c>
      <c r="V195" s="26">
        <v>1400.6173990610998</v>
      </c>
      <c r="W195" s="26">
        <v>1390.9518927035999</v>
      </c>
      <c r="X195" s="26">
        <v>1374.2363598728998</v>
      </c>
      <c r="Y195" s="26">
        <v>1250.9783295217001</v>
      </c>
      <c r="Z195" s="26">
        <v>1301.4808979021998</v>
      </c>
      <c r="AA195" s="26">
        <v>1439.5131210635002</v>
      </c>
      <c r="AB195" s="76">
        <v>1843.1891593176001</v>
      </c>
      <c r="AC195" s="80">
        <v>16762.175292687603</v>
      </c>
      <c r="AD195" s="52">
        <v>1110.5513491161998</v>
      </c>
      <c r="AE195" s="26">
        <v>1089.9296180029221</v>
      </c>
      <c r="AF195" s="26">
        <v>1246.9153900486974</v>
      </c>
      <c r="AG195" s="26">
        <v>1713.2450975126653</v>
      </c>
      <c r="AH195" s="26">
        <v>1946.0909078962</v>
      </c>
      <c r="AI195" s="26">
        <v>1521.5647201322161</v>
      </c>
      <c r="AJ195" s="26">
        <v>1543.5618108661552</v>
      </c>
      <c r="AK195" s="26">
        <v>1704.6613173444007</v>
      </c>
      <c r="AL195" s="26">
        <v>1560.7415646462007</v>
      </c>
      <c r="AM195" s="26">
        <v>1585.6084531803006</v>
      </c>
      <c r="AN195" s="26">
        <v>1499.3043447710879</v>
      </c>
      <c r="AO195" s="76">
        <v>1752.4505742268</v>
      </c>
      <c r="AP195" s="26">
        <v>1251.8367895572001</v>
      </c>
      <c r="AQ195" s="26">
        <v>1332.7641014435999</v>
      </c>
      <c r="AR195" s="26">
        <v>1580.8948404312</v>
      </c>
      <c r="AS195" s="26">
        <v>1777.4551091751998</v>
      </c>
      <c r="AT195" s="26">
        <v>2205.4193970858</v>
      </c>
      <c r="AU195" s="26">
        <v>1573.9652285811999</v>
      </c>
      <c r="AV195" s="26">
        <v>1486.7358790480002</v>
      </c>
      <c r="AW195" s="26">
        <v>1372.2863545790001</v>
      </c>
      <c r="AX195" s="26">
        <v>1185.9387544269998</v>
      </c>
      <c r="AY195" s="26">
        <v>1562.874042527</v>
      </c>
      <c r="AZ195" s="26">
        <v>1295.9005724028</v>
      </c>
      <c r="BA195" s="26">
        <v>1582.4123359548003</v>
      </c>
      <c r="BB195" s="52">
        <v>1389.2516402982001</v>
      </c>
      <c r="BC195" s="26">
        <v>1180.8111817082001</v>
      </c>
      <c r="BD195" s="26">
        <v>1187.7064309950001</v>
      </c>
      <c r="BE195" s="26">
        <v>1660.1766403446002</v>
      </c>
      <c r="BF195" s="26">
        <v>2006.0092441046004</v>
      </c>
      <c r="BG195" s="26">
        <v>1679.7536683508001</v>
      </c>
      <c r="BH195" s="26">
        <v>1593.276735554</v>
      </c>
      <c r="BI195" s="26">
        <v>1345.6444663928</v>
      </c>
      <c r="BJ195" s="26">
        <v>1379.8668959824001</v>
      </c>
      <c r="BK195" s="26">
        <v>1590.4410676378</v>
      </c>
      <c r="BL195" s="26">
        <v>1352.2878273870001</v>
      </c>
      <c r="BM195" s="76">
        <v>1621.8675554340002</v>
      </c>
      <c r="BN195" s="449">
        <f t="shared" si="183"/>
        <v>17987.093354189401</v>
      </c>
      <c r="BO195" s="26">
        <v>1330.3090499258001</v>
      </c>
      <c r="BP195" s="26">
        <v>1000.7737105044</v>
      </c>
      <c r="BQ195" s="26">
        <v>1106.5547081344</v>
      </c>
      <c r="BR195" s="26">
        <v>1572.2847796572003</v>
      </c>
      <c r="BS195" s="26">
        <v>1685.6495112660002</v>
      </c>
      <c r="BT195" s="26">
        <v>1517.4318636232001</v>
      </c>
      <c r="BU195" s="26">
        <v>1568.8315835276001</v>
      </c>
      <c r="BV195" s="26">
        <v>1250.8630487780001</v>
      </c>
      <c r="BW195" s="98">
        <v>1168.3477400503998</v>
      </c>
      <c r="BX195" s="98">
        <v>1361.7052215984002</v>
      </c>
      <c r="BY195" s="98">
        <v>1276.2302862638001</v>
      </c>
      <c r="BZ195" s="98">
        <v>1657.7586379032002</v>
      </c>
      <c r="CA195" s="571">
        <f>SUM(BO195:BZ195)</f>
        <v>16496.740141232403</v>
      </c>
      <c r="CB195" s="138">
        <v>1030.1203341086</v>
      </c>
      <c r="CC195" s="98">
        <v>831.0143061248001</v>
      </c>
      <c r="CD195" s="98">
        <v>995.44216474080008</v>
      </c>
      <c r="CE195" s="98">
        <v>1238.5508087917999</v>
      </c>
      <c r="CF195" s="98">
        <v>1289.4736509942002</v>
      </c>
      <c r="CG195" s="98">
        <v>1228.8313052568001</v>
      </c>
      <c r="CH195" s="98">
        <v>1031.2450194466001</v>
      </c>
      <c r="CI195" s="98">
        <v>916.05240255900014</v>
      </c>
      <c r="CJ195" s="98">
        <v>944.65489027000001</v>
      </c>
      <c r="CK195" s="98">
        <v>1159.4767857246002</v>
      </c>
      <c r="CL195" s="98">
        <v>958.02888531560006</v>
      </c>
      <c r="CM195" s="243">
        <v>1305.1089312324</v>
      </c>
      <c r="CN195" s="98">
        <v>861.97815195380008</v>
      </c>
      <c r="CO195" s="554">
        <f t="shared" si="188"/>
        <v>1330.3090499258001</v>
      </c>
      <c r="CP195" s="111">
        <f t="shared" si="189"/>
        <v>1030.1203341086</v>
      </c>
      <c r="CQ195" s="248">
        <f t="shared" si="190"/>
        <v>861.97815195380008</v>
      </c>
      <c r="CR195" s="362">
        <f t="shared" si="191"/>
        <v>-16.322576750249219</v>
      </c>
      <c r="CT195" s="271"/>
      <c r="CU195" s="270"/>
    </row>
    <row r="196" spans="1:119" ht="20.100000000000001" customHeight="1" x14ac:dyDescent="0.25">
      <c r="A196" s="542"/>
      <c r="B196" s="59" t="s">
        <v>37</v>
      </c>
      <c r="C196" s="417"/>
      <c r="D196" s="66">
        <v>3.0134349616999998</v>
      </c>
      <c r="E196" s="67">
        <v>2.2900869676999998</v>
      </c>
      <c r="F196" s="67">
        <v>1.4624139652999999</v>
      </c>
      <c r="G196" s="67">
        <v>1.5828659506</v>
      </c>
      <c r="H196" s="67">
        <v>3.2103187123999994</v>
      </c>
      <c r="I196" s="26">
        <v>3.8849472428</v>
      </c>
      <c r="J196" s="67">
        <v>2.9320372803999999</v>
      </c>
      <c r="K196" s="67">
        <v>1.7257090608999999</v>
      </c>
      <c r="L196" s="26">
        <v>8.0060738416999992</v>
      </c>
      <c r="M196" s="67">
        <v>2.1686324873</v>
      </c>
      <c r="N196" s="67">
        <v>1.6539303281</v>
      </c>
      <c r="O196" s="241">
        <v>1.6373454918999999</v>
      </c>
      <c r="P196" s="80">
        <v>33.567796290800004</v>
      </c>
      <c r="Q196" s="52">
        <v>4.6394710013000005</v>
      </c>
      <c r="R196" s="67">
        <v>1.0081049741999999</v>
      </c>
      <c r="S196" s="26">
        <v>4.6328161149999998</v>
      </c>
      <c r="T196" s="67">
        <v>1.8933723412000001</v>
      </c>
      <c r="U196" s="67">
        <v>1.0729407505999999</v>
      </c>
      <c r="V196" s="67">
        <v>2.1707802928</v>
      </c>
      <c r="W196" s="26">
        <v>5.5961158382000002</v>
      </c>
      <c r="X196" s="67">
        <v>1.6470873911999999</v>
      </c>
      <c r="Y196" s="67">
        <v>1.8448844209999997</v>
      </c>
      <c r="Z196" s="67">
        <v>1.1209373555</v>
      </c>
      <c r="AA196" s="67">
        <v>2.7629000541999997</v>
      </c>
      <c r="AB196" s="76">
        <v>5.1606691537999998</v>
      </c>
      <c r="AC196" s="80">
        <v>33.550079689</v>
      </c>
      <c r="AD196" s="52">
        <v>9.917449253800001</v>
      </c>
      <c r="AE196" s="26">
        <v>8.2195162492923011</v>
      </c>
      <c r="AF196" s="26">
        <v>6.6736694638709713</v>
      </c>
      <c r="AG196" s="26">
        <v>1.0635083609333325</v>
      </c>
      <c r="AH196" s="26">
        <v>2.2196715137999998</v>
      </c>
      <c r="AI196" s="26">
        <v>4.8563640894666653</v>
      </c>
      <c r="AJ196" s="26">
        <v>0.84995597179354854</v>
      </c>
      <c r="AK196" s="26">
        <v>7.9850802798000045</v>
      </c>
      <c r="AL196" s="26">
        <v>0.64354615080000022</v>
      </c>
      <c r="AM196" s="26">
        <v>3.0791980284000013</v>
      </c>
      <c r="AN196" s="26">
        <v>1.6155617928333346</v>
      </c>
      <c r="AO196" s="76">
        <v>2.0401124127999997</v>
      </c>
      <c r="AP196" s="26">
        <v>0.64011469479999994</v>
      </c>
      <c r="AQ196" s="26">
        <v>3.8294852400000003E-2</v>
      </c>
      <c r="AR196" s="26">
        <v>3.4579627319999999</v>
      </c>
      <c r="AS196" s="26">
        <v>0.77938024080000001</v>
      </c>
      <c r="AT196" s="26">
        <v>0.1593802322</v>
      </c>
      <c r="AU196" s="26">
        <v>2.1971800018000001</v>
      </c>
      <c r="AV196" s="26">
        <v>1.0517044734000001</v>
      </c>
      <c r="AW196" s="26">
        <v>1.2147294236000001</v>
      </c>
      <c r="AX196" s="26">
        <v>0.62921058760000015</v>
      </c>
      <c r="AY196" s="26">
        <v>0.86548305060000008</v>
      </c>
      <c r="AZ196" s="26">
        <v>3.5402471972000007</v>
      </c>
      <c r="BA196" s="26">
        <v>2.4970349922000006</v>
      </c>
      <c r="BB196" s="52">
        <v>2.7700462537999999</v>
      </c>
      <c r="BC196" s="26">
        <v>12.8333133754</v>
      </c>
      <c r="BD196" s="26">
        <v>2.8292116958000002</v>
      </c>
      <c r="BE196" s="26">
        <v>4.5473432858000002</v>
      </c>
      <c r="BF196" s="26">
        <v>6.1654096336000004</v>
      </c>
      <c r="BG196" s="26">
        <v>2.4229201696000002</v>
      </c>
      <c r="BH196" s="26">
        <v>6.7097589342000008</v>
      </c>
      <c r="BI196" s="26">
        <v>6.3032099522000005</v>
      </c>
      <c r="BJ196" s="26">
        <v>7.5934968564000007</v>
      </c>
      <c r="BK196" s="26">
        <v>3.5757967461999995</v>
      </c>
      <c r="BL196" s="26">
        <v>5.8872102912000006</v>
      </c>
      <c r="BM196" s="76">
        <v>4.0101292084000004</v>
      </c>
      <c r="BN196" s="449">
        <f t="shared" si="183"/>
        <v>65.647846402599995</v>
      </c>
      <c r="BO196" s="26">
        <v>4.4336196464000004</v>
      </c>
      <c r="BP196" s="26">
        <v>3.0194043725999999</v>
      </c>
      <c r="BQ196" s="26">
        <v>4.2772132241999996</v>
      </c>
      <c r="BR196" s="26">
        <v>11.550044937200001</v>
      </c>
      <c r="BS196" s="26">
        <v>17.384449966799998</v>
      </c>
      <c r="BT196" s="26">
        <v>3.5236652052000004</v>
      </c>
      <c r="BU196" s="26">
        <v>3.7258685072000004</v>
      </c>
      <c r="BV196" s="26">
        <v>1.9651368659999999</v>
      </c>
      <c r="BW196" s="98">
        <v>13.273991886399999</v>
      </c>
      <c r="BX196" s="98">
        <v>4.0039877934000003</v>
      </c>
      <c r="BY196" s="98">
        <v>7.5920717600000005</v>
      </c>
      <c r="BZ196" s="98">
        <v>9.5701284755999989</v>
      </c>
      <c r="CA196" s="439">
        <f t="shared" ref="CA196:CA197" si="192">SUM(BO196:BZ196)</f>
        <v>84.319582640999997</v>
      </c>
      <c r="CB196" s="138">
        <v>1.6565512908000002</v>
      </c>
      <c r="CC196" s="98">
        <v>15.517212298</v>
      </c>
      <c r="CD196" s="98">
        <v>8.4054678596000016</v>
      </c>
      <c r="CE196" s="98">
        <v>10.244704517600001</v>
      </c>
      <c r="CF196" s="98">
        <v>3.9930704464000004</v>
      </c>
      <c r="CG196" s="98">
        <v>5.5539926512000006</v>
      </c>
      <c r="CH196" s="98">
        <v>11.9808663142</v>
      </c>
      <c r="CI196" s="98">
        <v>12.494584891600001</v>
      </c>
      <c r="CJ196" s="98">
        <v>5.6424136608</v>
      </c>
      <c r="CK196" s="98">
        <v>10.648245046600001</v>
      </c>
      <c r="CL196" s="98">
        <v>5.3174292556000005</v>
      </c>
      <c r="CM196" s="243">
        <v>15.304815722000001</v>
      </c>
      <c r="CN196" s="98">
        <v>5.6873509140000005</v>
      </c>
      <c r="CO196" s="555">
        <f t="shared" si="188"/>
        <v>4.4336196464000004</v>
      </c>
      <c r="CP196" s="80">
        <f t="shared" si="189"/>
        <v>1.6565512908000002</v>
      </c>
      <c r="CQ196" s="27">
        <f t="shared" si="190"/>
        <v>5.6873509140000005</v>
      </c>
      <c r="CR196" s="359">
        <f t="shared" si="191"/>
        <v>243.32477029753795</v>
      </c>
      <c r="CS196" s="272"/>
      <c r="CU196" s="270"/>
    </row>
    <row r="197" spans="1:119" ht="20.100000000000001" customHeight="1" thickBot="1" x14ac:dyDescent="0.3">
      <c r="A197" s="542"/>
      <c r="B197" s="59" t="s">
        <v>38</v>
      </c>
      <c r="C197" s="417"/>
      <c r="D197" s="52">
        <v>411.21828112989999</v>
      </c>
      <c r="E197" s="26">
        <v>358.31056537019998</v>
      </c>
      <c r="F197" s="26">
        <v>365.07021495219999</v>
      </c>
      <c r="G197" s="26">
        <v>358.48200471769997</v>
      </c>
      <c r="H197" s="26">
        <v>337.33655728129997</v>
      </c>
      <c r="I197" s="26">
        <v>373.97224291340001</v>
      </c>
      <c r="J197" s="26">
        <v>544.69706246650003</v>
      </c>
      <c r="K197" s="26">
        <v>425.83511866240002</v>
      </c>
      <c r="L197" s="26">
        <v>379.23790261789998</v>
      </c>
      <c r="M197" s="26">
        <v>469.57658979189995</v>
      </c>
      <c r="N197" s="26">
        <v>390.32</v>
      </c>
      <c r="O197" s="76">
        <v>452.32996317419997</v>
      </c>
      <c r="P197" s="80">
        <v>4866.3865030775996</v>
      </c>
      <c r="Q197" s="46">
        <v>398.43206851360003</v>
      </c>
      <c r="R197" s="32">
        <v>331.89351379509998</v>
      </c>
      <c r="S197" s="32">
        <v>439.48510999629997</v>
      </c>
      <c r="T197" s="32">
        <v>451.96617866119999</v>
      </c>
      <c r="U197" s="32">
        <v>430.0433405691</v>
      </c>
      <c r="V197" s="32">
        <v>479.62721618090001</v>
      </c>
      <c r="W197" s="32">
        <v>389.71737902749999</v>
      </c>
      <c r="X197" s="32">
        <v>350.27590985860002</v>
      </c>
      <c r="Y197" s="32">
        <v>379.86613004610001</v>
      </c>
      <c r="Z197" s="32">
        <v>298.82437312039997</v>
      </c>
      <c r="AA197" s="32">
        <v>324.65492449660002</v>
      </c>
      <c r="AB197" s="47">
        <v>332.52159391960004</v>
      </c>
      <c r="AC197" s="80">
        <v>4607.3077381849998</v>
      </c>
      <c r="AD197" s="52">
        <v>317.32522894660002</v>
      </c>
      <c r="AE197" s="26">
        <v>221.01366986778442</v>
      </c>
      <c r="AF197" s="26">
        <v>261.46247000131626</v>
      </c>
      <c r="AG197" s="26">
        <v>280.90685589559979</v>
      </c>
      <c r="AH197" s="26">
        <v>396.8377440703</v>
      </c>
      <c r="AI197" s="26">
        <v>260.37318040788324</v>
      </c>
      <c r="AJ197" s="26">
        <v>283.09993495745806</v>
      </c>
      <c r="AK197" s="26">
        <v>278.45983071150016</v>
      </c>
      <c r="AL197" s="26">
        <v>239.12804196750008</v>
      </c>
      <c r="AM197" s="26">
        <v>316.19195891670012</v>
      </c>
      <c r="AN197" s="26">
        <v>212.65851426006685</v>
      </c>
      <c r="AO197" s="76">
        <v>306.30740418600004</v>
      </c>
      <c r="AP197" s="32">
        <v>199.09677569600001</v>
      </c>
      <c r="AQ197" s="32">
        <v>200.9487629674</v>
      </c>
      <c r="AR197" s="32">
        <v>216.69120182500001</v>
      </c>
      <c r="AS197" s="32">
        <v>359.6103327866</v>
      </c>
      <c r="AT197" s="32">
        <v>244.2981789584</v>
      </c>
      <c r="AU197" s="32">
        <v>216.28802151460002</v>
      </c>
      <c r="AV197" s="32">
        <v>194.02039860840003</v>
      </c>
      <c r="AW197" s="32">
        <v>234.55817184379998</v>
      </c>
      <c r="AX197" s="32">
        <v>183.38788354179999</v>
      </c>
      <c r="AY197" s="32">
        <v>264.36931966200001</v>
      </c>
      <c r="AZ197" s="32">
        <v>208.20918061860002</v>
      </c>
      <c r="BA197" s="32">
        <v>190.81886631219999</v>
      </c>
      <c r="BB197" s="52">
        <v>123.36900760100002</v>
      </c>
      <c r="BC197" s="26">
        <v>93.760602486600007</v>
      </c>
      <c r="BD197" s="26">
        <v>166.80267228100001</v>
      </c>
      <c r="BE197" s="26">
        <v>176.01196619720002</v>
      </c>
      <c r="BF197" s="26">
        <v>112.95541495980001</v>
      </c>
      <c r="BG197" s="26">
        <v>179.30958891440002</v>
      </c>
      <c r="BH197" s="26">
        <v>160.73508364060001</v>
      </c>
      <c r="BI197" s="26">
        <v>137.4958349618</v>
      </c>
      <c r="BJ197" s="26">
        <v>163.10897600760001</v>
      </c>
      <c r="BK197" s="26">
        <v>189.86208551100003</v>
      </c>
      <c r="BL197" s="26">
        <v>190.25360340980001</v>
      </c>
      <c r="BM197" s="76">
        <v>199.88211501300003</v>
      </c>
      <c r="BN197" s="449">
        <f t="shared" si="183"/>
        <v>1893.5469509838001</v>
      </c>
      <c r="BO197" s="32">
        <v>143.94371277860003</v>
      </c>
      <c r="BP197" s="32">
        <v>80.477038362000002</v>
      </c>
      <c r="BQ197" s="32">
        <v>116.0641463422</v>
      </c>
      <c r="BR197" s="32">
        <v>86.750732341000003</v>
      </c>
      <c r="BS197" s="32">
        <v>86.525966636199996</v>
      </c>
      <c r="BT197" s="32">
        <v>96.420752500800006</v>
      </c>
      <c r="BU197" s="32">
        <v>112.318387265</v>
      </c>
      <c r="BV197" s="32">
        <v>100.9955121882</v>
      </c>
      <c r="BW197" s="246">
        <v>127.57207924860002</v>
      </c>
      <c r="BX197" s="246">
        <v>150.01593130160001</v>
      </c>
      <c r="BY197" s="246">
        <v>119.20265273140001</v>
      </c>
      <c r="BZ197" s="246">
        <v>119.07752173519999</v>
      </c>
      <c r="CA197" s="403">
        <f t="shared" si="192"/>
        <v>1339.3644334307999</v>
      </c>
      <c r="CB197" s="245">
        <v>88.24798023160001</v>
      </c>
      <c r="CC197" s="246">
        <v>63.576119748399996</v>
      </c>
      <c r="CD197" s="246">
        <v>78.745546784799998</v>
      </c>
      <c r="CE197" s="246">
        <v>92.320752421800009</v>
      </c>
      <c r="CF197" s="98">
        <v>59.571625206800007</v>
      </c>
      <c r="CG197" s="98">
        <v>190.9302899308</v>
      </c>
      <c r="CH197" s="98">
        <v>62.832870921800001</v>
      </c>
      <c r="CI197" s="98">
        <v>89.894655111800006</v>
      </c>
      <c r="CJ197" s="98">
        <v>75.177357161199993</v>
      </c>
      <c r="CK197" s="98">
        <v>84.15111915140001</v>
      </c>
      <c r="CL197" s="98">
        <v>74.701615063600002</v>
      </c>
      <c r="CM197" s="243">
        <v>83.023626358400008</v>
      </c>
      <c r="CN197" s="98">
        <v>55.682903866800004</v>
      </c>
      <c r="CO197" s="101">
        <f t="shared" si="188"/>
        <v>143.94371277860003</v>
      </c>
      <c r="CP197" s="24">
        <f t="shared" si="189"/>
        <v>88.24798023160001</v>
      </c>
      <c r="CQ197" s="102">
        <f t="shared" si="190"/>
        <v>55.682903866800004</v>
      </c>
      <c r="CR197" s="361">
        <f t="shared" si="191"/>
        <v>-36.901780957859302</v>
      </c>
      <c r="CU197" s="270"/>
    </row>
    <row r="198" spans="1:119" ht="20.100000000000001" customHeight="1" thickBot="1" x14ac:dyDescent="0.3">
      <c r="A198" s="542"/>
      <c r="B198" s="328"/>
      <c r="C198" s="321" t="s">
        <v>115</v>
      </c>
      <c r="D198" s="322">
        <f t="shared" ref="D198:BP198" si="193">+D199+D203</f>
        <v>132696</v>
      </c>
      <c r="E198" s="323">
        <f t="shared" si="193"/>
        <v>122503</v>
      </c>
      <c r="F198" s="323">
        <f t="shared" si="193"/>
        <v>155205</v>
      </c>
      <c r="G198" s="323">
        <f t="shared" si="193"/>
        <v>145615</v>
      </c>
      <c r="H198" s="323">
        <f t="shared" si="193"/>
        <v>141467</v>
      </c>
      <c r="I198" s="323">
        <f t="shared" si="193"/>
        <v>153551</v>
      </c>
      <c r="J198" s="323">
        <f t="shared" si="193"/>
        <v>158375</v>
      </c>
      <c r="K198" s="323">
        <f t="shared" si="193"/>
        <v>148322</v>
      </c>
      <c r="L198" s="323">
        <f t="shared" si="193"/>
        <v>156509</v>
      </c>
      <c r="M198" s="323">
        <f t="shared" si="193"/>
        <v>163449</v>
      </c>
      <c r="N198" s="323">
        <f t="shared" si="193"/>
        <v>154371</v>
      </c>
      <c r="O198" s="324">
        <f t="shared" si="193"/>
        <v>174154</v>
      </c>
      <c r="P198" s="323">
        <f t="shared" si="193"/>
        <v>1806217</v>
      </c>
      <c r="Q198" s="322">
        <f t="shared" si="193"/>
        <v>128639</v>
      </c>
      <c r="R198" s="323">
        <f t="shared" si="193"/>
        <v>125318</v>
      </c>
      <c r="S198" s="323">
        <f t="shared" si="193"/>
        <v>169518</v>
      </c>
      <c r="T198" s="323">
        <f t="shared" si="193"/>
        <v>152599</v>
      </c>
      <c r="U198" s="323">
        <f t="shared" si="193"/>
        <v>152686</v>
      </c>
      <c r="V198" s="323">
        <f t="shared" si="193"/>
        <v>150019</v>
      </c>
      <c r="W198" s="323">
        <f t="shared" si="193"/>
        <v>153071</v>
      </c>
      <c r="X198" s="323">
        <f t="shared" si="193"/>
        <v>156962</v>
      </c>
      <c r="Y198" s="323">
        <f t="shared" si="193"/>
        <v>158652</v>
      </c>
      <c r="Z198" s="323">
        <f t="shared" si="193"/>
        <v>159006</v>
      </c>
      <c r="AA198" s="323">
        <f t="shared" si="193"/>
        <v>163952</v>
      </c>
      <c r="AB198" s="324">
        <f t="shared" si="193"/>
        <v>185404</v>
      </c>
      <c r="AC198" s="323">
        <f t="shared" si="193"/>
        <v>1855826</v>
      </c>
      <c r="AD198" s="322">
        <f t="shared" si="193"/>
        <v>142108</v>
      </c>
      <c r="AE198" s="323">
        <f t="shared" si="193"/>
        <v>140285</v>
      </c>
      <c r="AF198" s="323">
        <f t="shared" si="193"/>
        <v>160568</v>
      </c>
      <c r="AG198" s="323">
        <f t="shared" si="193"/>
        <v>144759</v>
      </c>
      <c r="AH198" s="323">
        <f t="shared" si="193"/>
        <v>169549</v>
      </c>
      <c r="AI198" s="323">
        <f t="shared" si="193"/>
        <v>161327</v>
      </c>
      <c r="AJ198" s="323">
        <f t="shared" si="193"/>
        <v>154975</v>
      </c>
      <c r="AK198" s="323">
        <f t="shared" si="193"/>
        <v>173374</v>
      </c>
      <c r="AL198" s="323">
        <f t="shared" si="193"/>
        <v>162818</v>
      </c>
      <c r="AM198" s="323">
        <f t="shared" si="193"/>
        <v>163295</v>
      </c>
      <c r="AN198" s="323">
        <f t="shared" si="193"/>
        <v>166484</v>
      </c>
      <c r="AO198" s="324">
        <f t="shared" si="193"/>
        <v>184433</v>
      </c>
      <c r="AP198" s="323">
        <f t="shared" si="193"/>
        <v>145730</v>
      </c>
      <c r="AQ198" s="323">
        <f t="shared" si="193"/>
        <v>142341</v>
      </c>
      <c r="AR198" s="323">
        <f t="shared" si="193"/>
        <v>166294</v>
      </c>
      <c r="AS198" s="323">
        <f t="shared" si="193"/>
        <v>142793</v>
      </c>
      <c r="AT198" s="323">
        <f t="shared" si="193"/>
        <v>177985</v>
      </c>
      <c r="AU198" s="323">
        <f t="shared" si="193"/>
        <v>151648</v>
      </c>
      <c r="AV198" s="323">
        <f t="shared" si="193"/>
        <v>173125</v>
      </c>
      <c r="AW198" s="323">
        <f t="shared" si="193"/>
        <v>175827</v>
      </c>
      <c r="AX198" s="323">
        <f t="shared" si="193"/>
        <v>153542</v>
      </c>
      <c r="AY198" s="323">
        <f t="shared" si="193"/>
        <v>188654</v>
      </c>
      <c r="AZ198" s="323">
        <f t="shared" si="193"/>
        <v>167720</v>
      </c>
      <c r="BA198" s="323">
        <f t="shared" si="193"/>
        <v>183354</v>
      </c>
      <c r="BB198" s="322">
        <f t="shared" si="193"/>
        <v>160349</v>
      </c>
      <c r="BC198" s="323">
        <f t="shared" si="193"/>
        <v>141025</v>
      </c>
      <c r="BD198" s="323">
        <f t="shared" si="193"/>
        <v>157417</v>
      </c>
      <c r="BE198" s="323">
        <f t="shared" si="193"/>
        <v>176952</v>
      </c>
      <c r="BF198" s="323">
        <f t="shared" si="193"/>
        <v>166176</v>
      </c>
      <c r="BG198" s="323">
        <f t="shared" si="193"/>
        <v>158273</v>
      </c>
      <c r="BH198" s="323">
        <f t="shared" si="193"/>
        <v>185320</v>
      </c>
      <c r="BI198" s="323">
        <f t="shared" si="193"/>
        <v>170461</v>
      </c>
      <c r="BJ198" s="323">
        <f t="shared" si="193"/>
        <v>171688</v>
      </c>
      <c r="BK198" s="323">
        <f t="shared" si="193"/>
        <v>193672</v>
      </c>
      <c r="BL198" s="323">
        <f t="shared" si="193"/>
        <v>175029</v>
      </c>
      <c r="BM198" s="324">
        <f t="shared" si="193"/>
        <v>192787</v>
      </c>
      <c r="BN198" s="438">
        <f t="shared" si="183"/>
        <v>2049149</v>
      </c>
      <c r="BO198" s="323">
        <f t="shared" si="193"/>
        <v>164558</v>
      </c>
      <c r="BP198" s="323">
        <f t="shared" si="193"/>
        <v>154770</v>
      </c>
      <c r="BQ198" s="323">
        <f t="shared" ref="BQ198:BY198" si="194">+BQ199+BQ203</f>
        <v>161460</v>
      </c>
      <c r="BR198" s="323">
        <f t="shared" si="194"/>
        <v>168780</v>
      </c>
      <c r="BS198" s="323">
        <f t="shared" si="194"/>
        <v>171089</v>
      </c>
      <c r="BT198" s="323">
        <f t="shared" si="194"/>
        <v>165206</v>
      </c>
      <c r="BU198" s="323">
        <f t="shared" si="194"/>
        <v>203381</v>
      </c>
      <c r="BV198" s="323">
        <f t="shared" si="194"/>
        <v>176800</v>
      </c>
      <c r="BW198" s="323">
        <f t="shared" si="194"/>
        <v>181615</v>
      </c>
      <c r="BX198" s="323">
        <f t="shared" si="194"/>
        <v>194323</v>
      </c>
      <c r="BY198" s="323">
        <f t="shared" si="194"/>
        <v>166412</v>
      </c>
      <c r="BZ198" s="323">
        <f t="shared" ref="BZ198:CK198" si="195">+BZ199+BZ203</f>
        <v>208098</v>
      </c>
      <c r="CA198" s="438">
        <f>SUM(BO198:BZ198)</f>
        <v>2116492</v>
      </c>
      <c r="CB198" s="322">
        <f t="shared" si="195"/>
        <v>151271</v>
      </c>
      <c r="CC198" s="323">
        <f t="shared" si="195"/>
        <v>144557</v>
      </c>
      <c r="CD198" s="323">
        <f t="shared" si="195"/>
        <v>179014</v>
      </c>
      <c r="CE198" s="323">
        <f t="shared" si="195"/>
        <v>166654</v>
      </c>
      <c r="CF198" s="323">
        <f t="shared" si="195"/>
        <v>160733</v>
      </c>
      <c r="CG198" s="323">
        <f t="shared" ref="CG198:CH198" si="196">+CG199+CG203</f>
        <v>174771</v>
      </c>
      <c r="CH198" s="323">
        <f t="shared" si="196"/>
        <v>170182</v>
      </c>
      <c r="CI198" s="323">
        <f t="shared" si="195"/>
        <v>164895</v>
      </c>
      <c r="CJ198" s="323">
        <f t="shared" si="195"/>
        <v>172088</v>
      </c>
      <c r="CK198" s="323">
        <f t="shared" si="195"/>
        <v>181836</v>
      </c>
      <c r="CL198" s="323">
        <f t="shared" ref="CL198:CN198" si="197">+CL199+CL203</f>
        <v>169466</v>
      </c>
      <c r="CM198" s="324">
        <f t="shared" si="197"/>
        <v>199173</v>
      </c>
      <c r="CN198" s="324">
        <f t="shared" si="197"/>
        <v>141639</v>
      </c>
      <c r="CO198" s="322">
        <f t="shared" si="188"/>
        <v>164558</v>
      </c>
      <c r="CP198" s="323">
        <f t="shared" si="189"/>
        <v>151271</v>
      </c>
      <c r="CQ198" s="324">
        <f t="shared" si="190"/>
        <v>141639</v>
      </c>
      <c r="CR198" s="549">
        <f t="shared" ref="CR198:CR206" si="198">((CQ198/CP198)-1)*100</f>
        <v>-6.3673803967713605</v>
      </c>
      <c r="CU198" s="270"/>
    </row>
    <row r="199" spans="1:119" s="38" customFormat="1" ht="20.100000000000001" customHeight="1" thickBot="1" x14ac:dyDescent="0.3">
      <c r="A199" s="542"/>
      <c r="B199" s="339" t="s">
        <v>41</v>
      </c>
      <c r="C199" s="418"/>
      <c r="D199" s="101">
        <f t="shared" ref="D199:BP199" si="199">SUM(D200:D202)</f>
        <v>106884</v>
      </c>
      <c r="E199" s="24">
        <f t="shared" si="199"/>
        <v>97442</v>
      </c>
      <c r="F199" s="24">
        <f t="shared" si="199"/>
        <v>123920</v>
      </c>
      <c r="G199" s="24">
        <f t="shared" si="199"/>
        <v>115946</v>
      </c>
      <c r="H199" s="24">
        <f t="shared" si="199"/>
        <v>112405</v>
      </c>
      <c r="I199" s="24">
        <f t="shared" si="199"/>
        <v>121893</v>
      </c>
      <c r="J199" s="24">
        <f t="shared" si="199"/>
        <v>126039</v>
      </c>
      <c r="K199" s="24">
        <f t="shared" si="199"/>
        <v>118331</v>
      </c>
      <c r="L199" s="24">
        <f t="shared" si="199"/>
        <v>125542</v>
      </c>
      <c r="M199" s="24">
        <f t="shared" si="199"/>
        <v>130587</v>
      </c>
      <c r="N199" s="24">
        <f t="shared" si="199"/>
        <v>123174</v>
      </c>
      <c r="O199" s="102">
        <f t="shared" si="199"/>
        <v>141286</v>
      </c>
      <c r="P199" s="24">
        <f t="shared" si="199"/>
        <v>1443449</v>
      </c>
      <c r="Q199" s="101">
        <f t="shared" si="199"/>
        <v>103511</v>
      </c>
      <c r="R199" s="24">
        <f t="shared" si="199"/>
        <v>100396</v>
      </c>
      <c r="S199" s="24">
        <f t="shared" si="199"/>
        <v>136452</v>
      </c>
      <c r="T199" s="24">
        <f t="shared" si="199"/>
        <v>122604</v>
      </c>
      <c r="U199" s="24">
        <f t="shared" si="199"/>
        <v>121924</v>
      </c>
      <c r="V199" s="24">
        <f t="shared" si="199"/>
        <v>119941</v>
      </c>
      <c r="W199" s="24">
        <f t="shared" si="199"/>
        <v>123088</v>
      </c>
      <c r="X199" s="24">
        <f t="shared" si="199"/>
        <v>126454</v>
      </c>
      <c r="Y199" s="24">
        <f t="shared" si="199"/>
        <v>128858</v>
      </c>
      <c r="Z199" s="24">
        <f t="shared" si="199"/>
        <v>128859</v>
      </c>
      <c r="AA199" s="24">
        <f t="shared" si="199"/>
        <v>133573</v>
      </c>
      <c r="AB199" s="102">
        <f t="shared" si="199"/>
        <v>151527</v>
      </c>
      <c r="AC199" s="24">
        <f t="shared" si="199"/>
        <v>1497187</v>
      </c>
      <c r="AD199" s="101">
        <f t="shared" si="199"/>
        <v>116583</v>
      </c>
      <c r="AE199" s="24">
        <f t="shared" si="199"/>
        <v>114583</v>
      </c>
      <c r="AF199" s="24">
        <f t="shared" si="199"/>
        <v>132073</v>
      </c>
      <c r="AG199" s="24">
        <f t="shared" si="199"/>
        <v>118688</v>
      </c>
      <c r="AH199" s="24">
        <f t="shared" si="199"/>
        <v>139607</v>
      </c>
      <c r="AI199" s="24">
        <f t="shared" si="199"/>
        <v>133088</v>
      </c>
      <c r="AJ199" s="24">
        <f t="shared" si="199"/>
        <v>126275</v>
      </c>
      <c r="AK199" s="24">
        <f t="shared" si="199"/>
        <v>142434</v>
      </c>
      <c r="AL199" s="24">
        <f t="shared" si="199"/>
        <v>134056</v>
      </c>
      <c r="AM199" s="24">
        <f t="shared" si="199"/>
        <v>134194</v>
      </c>
      <c r="AN199" s="24">
        <f t="shared" si="199"/>
        <v>137267</v>
      </c>
      <c r="AO199" s="102">
        <f t="shared" si="199"/>
        <v>153678</v>
      </c>
      <c r="AP199" s="24">
        <f t="shared" si="199"/>
        <v>120689</v>
      </c>
      <c r="AQ199" s="24">
        <f t="shared" si="199"/>
        <v>117258</v>
      </c>
      <c r="AR199" s="24">
        <f t="shared" si="199"/>
        <v>137477</v>
      </c>
      <c r="AS199" s="24">
        <f t="shared" si="199"/>
        <v>117515</v>
      </c>
      <c r="AT199" s="24">
        <f t="shared" si="199"/>
        <v>147394</v>
      </c>
      <c r="AU199" s="24">
        <f t="shared" si="199"/>
        <v>125905</v>
      </c>
      <c r="AV199" s="24">
        <f t="shared" si="199"/>
        <v>144976</v>
      </c>
      <c r="AW199" s="24">
        <f t="shared" si="199"/>
        <v>148470</v>
      </c>
      <c r="AX199" s="24">
        <f t="shared" si="199"/>
        <v>130351</v>
      </c>
      <c r="AY199" s="24">
        <f t="shared" si="199"/>
        <v>159682</v>
      </c>
      <c r="AZ199" s="24">
        <f t="shared" si="199"/>
        <v>142305</v>
      </c>
      <c r="BA199" s="24">
        <f t="shared" si="199"/>
        <v>157312</v>
      </c>
      <c r="BB199" s="101">
        <f t="shared" si="199"/>
        <v>136584</v>
      </c>
      <c r="BC199" s="24">
        <f t="shared" si="199"/>
        <v>118964</v>
      </c>
      <c r="BD199" s="24">
        <f t="shared" si="199"/>
        <v>133517</v>
      </c>
      <c r="BE199" s="24">
        <f t="shared" si="199"/>
        <v>149776</v>
      </c>
      <c r="BF199" s="24">
        <f t="shared" si="199"/>
        <v>140021</v>
      </c>
      <c r="BG199" s="24">
        <f t="shared" si="199"/>
        <v>134197</v>
      </c>
      <c r="BH199" s="24">
        <f t="shared" si="199"/>
        <v>158305</v>
      </c>
      <c r="BI199" s="24">
        <f t="shared" si="199"/>
        <v>145669</v>
      </c>
      <c r="BJ199" s="24">
        <f t="shared" si="199"/>
        <v>147494</v>
      </c>
      <c r="BK199" s="24">
        <f t="shared" si="199"/>
        <v>166514</v>
      </c>
      <c r="BL199" s="24">
        <f t="shared" si="199"/>
        <v>150938</v>
      </c>
      <c r="BM199" s="102">
        <f t="shared" si="199"/>
        <v>167298</v>
      </c>
      <c r="BN199" s="23">
        <f t="shared" si="183"/>
        <v>1749277</v>
      </c>
      <c r="BO199" s="24">
        <f t="shared" si="199"/>
        <v>142201</v>
      </c>
      <c r="BP199" s="24">
        <f t="shared" si="199"/>
        <v>133560</v>
      </c>
      <c r="BQ199" s="24">
        <f t="shared" ref="BQ199:BY199" si="200">SUM(BQ200:BQ202)</f>
        <v>139924</v>
      </c>
      <c r="BR199" s="24">
        <f t="shared" si="200"/>
        <v>145700</v>
      </c>
      <c r="BS199" s="24">
        <f t="shared" si="200"/>
        <v>147355</v>
      </c>
      <c r="BT199" s="24">
        <f t="shared" si="200"/>
        <v>142160</v>
      </c>
      <c r="BU199" s="24">
        <f t="shared" si="200"/>
        <v>178323</v>
      </c>
      <c r="BV199" s="24">
        <f t="shared" si="200"/>
        <v>154711</v>
      </c>
      <c r="BW199" s="24">
        <f t="shared" si="200"/>
        <v>157848</v>
      </c>
      <c r="BX199" s="24">
        <f t="shared" si="200"/>
        <v>169043</v>
      </c>
      <c r="BY199" s="24">
        <f t="shared" si="200"/>
        <v>144803</v>
      </c>
      <c r="BZ199" s="24">
        <f t="shared" ref="BZ199:CK199" si="201">SUM(BZ200:BZ202)</f>
        <v>182956</v>
      </c>
      <c r="CA199" s="275">
        <f>SUM(BO199:BZ199)</f>
        <v>1838584</v>
      </c>
      <c r="CB199" s="101">
        <f t="shared" si="201"/>
        <v>132608</v>
      </c>
      <c r="CC199" s="24">
        <f t="shared" si="201"/>
        <v>126610</v>
      </c>
      <c r="CD199" s="24">
        <f t="shared" si="201"/>
        <v>157286</v>
      </c>
      <c r="CE199" s="24">
        <f t="shared" si="201"/>
        <v>146642</v>
      </c>
      <c r="CF199" s="24">
        <f t="shared" si="201"/>
        <v>141581</v>
      </c>
      <c r="CG199" s="24">
        <f t="shared" ref="CG199:CH199" si="202">SUM(CG200:CG202)</f>
        <v>154489</v>
      </c>
      <c r="CH199" s="24">
        <f t="shared" si="202"/>
        <v>150729</v>
      </c>
      <c r="CI199" s="24">
        <f t="shared" si="201"/>
        <v>146170</v>
      </c>
      <c r="CJ199" s="24">
        <f t="shared" si="201"/>
        <v>153002</v>
      </c>
      <c r="CK199" s="24">
        <f t="shared" si="201"/>
        <v>161733</v>
      </c>
      <c r="CL199" s="24">
        <f t="shared" ref="CL199:CN199" si="203">SUM(CL200:CL202)</f>
        <v>150610</v>
      </c>
      <c r="CM199" s="102">
        <f t="shared" si="203"/>
        <v>178264</v>
      </c>
      <c r="CN199" s="102">
        <f t="shared" si="203"/>
        <v>126562</v>
      </c>
      <c r="CO199" s="139">
        <f t="shared" si="188"/>
        <v>142201</v>
      </c>
      <c r="CP199" s="372">
        <f t="shared" si="189"/>
        <v>132608</v>
      </c>
      <c r="CQ199" s="373">
        <f t="shared" si="190"/>
        <v>126562</v>
      </c>
      <c r="CR199" s="368">
        <f t="shared" si="198"/>
        <v>-4.5593026061776065</v>
      </c>
      <c r="CS199" s="233"/>
      <c r="CT199" s="268"/>
      <c r="CU199" s="270"/>
      <c r="CV199" s="236"/>
      <c r="CW199" s="236"/>
      <c r="CX199" s="211"/>
      <c r="CY199" s="221"/>
      <c r="CZ199" s="221"/>
      <c r="DA199" s="211"/>
      <c r="DB199" s="211"/>
      <c r="DC199" s="211"/>
      <c r="DD199" s="211"/>
      <c r="DE199" s="211"/>
      <c r="DF199" s="211"/>
      <c r="DG199" s="211"/>
      <c r="DH199" s="211"/>
      <c r="DI199" s="211"/>
      <c r="DJ199" s="211"/>
      <c r="DK199" s="211"/>
      <c r="DL199" s="211"/>
      <c r="DM199" s="211"/>
      <c r="DN199" s="211"/>
      <c r="DO199" s="211"/>
    </row>
    <row r="200" spans="1:119" ht="20.100000000000001" customHeight="1" x14ac:dyDescent="0.25">
      <c r="A200" s="542"/>
      <c r="B200" s="617" t="s">
        <v>36</v>
      </c>
      <c r="C200" s="618"/>
      <c r="D200" s="52">
        <v>88171</v>
      </c>
      <c r="E200" s="26">
        <v>80826</v>
      </c>
      <c r="F200" s="26">
        <v>102719</v>
      </c>
      <c r="G200" s="26">
        <v>94713</v>
      </c>
      <c r="H200" s="26">
        <v>91557</v>
      </c>
      <c r="I200" s="26">
        <v>99336</v>
      </c>
      <c r="J200" s="26">
        <v>103069</v>
      </c>
      <c r="K200" s="26">
        <v>97140</v>
      </c>
      <c r="L200" s="26">
        <v>103346</v>
      </c>
      <c r="M200" s="26">
        <v>107101</v>
      </c>
      <c r="N200" s="26">
        <v>101442</v>
      </c>
      <c r="O200" s="76">
        <v>111440</v>
      </c>
      <c r="P200" s="111">
        <v>1180860</v>
      </c>
      <c r="Q200" s="45">
        <v>85764</v>
      </c>
      <c r="R200" s="31">
        <v>86295</v>
      </c>
      <c r="S200" s="31">
        <v>114113</v>
      </c>
      <c r="T200" s="31">
        <v>102328</v>
      </c>
      <c r="U200" s="31">
        <v>101617</v>
      </c>
      <c r="V200" s="31">
        <v>103860</v>
      </c>
      <c r="W200" s="31">
        <v>105952</v>
      </c>
      <c r="X200" s="31">
        <v>107669</v>
      </c>
      <c r="Y200" s="31">
        <v>109558</v>
      </c>
      <c r="Z200" s="31">
        <v>109052</v>
      </c>
      <c r="AA200" s="31">
        <v>112015</v>
      </c>
      <c r="AB200" s="160">
        <v>121327</v>
      </c>
      <c r="AC200" s="424">
        <v>1259550</v>
      </c>
      <c r="AD200" s="45">
        <v>99047</v>
      </c>
      <c r="AE200" s="31">
        <v>99587</v>
      </c>
      <c r="AF200" s="31">
        <v>113039</v>
      </c>
      <c r="AG200" s="31">
        <v>102942</v>
      </c>
      <c r="AH200" s="31">
        <v>118340</v>
      </c>
      <c r="AI200" s="31">
        <v>111859</v>
      </c>
      <c r="AJ200" s="31">
        <v>108746</v>
      </c>
      <c r="AK200" s="31">
        <v>120455</v>
      </c>
      <c r="AL200" s="31">
        <v>112707</v>
      </c>
      <c r="AM200" s="31">
        <v>112833</v>
      </c>
      <c r="AN200" s="31">
        <v>116177</v>
      </c>
      <c r="AO200" s="134">
        <v>124106</v>
      </c>
      <c r="AP200" s="31">
        <v>102357</v>
      </c>
      <c r="AQ200" s="31">
        <v>103115</v>
      </c>
      <c r="AR200" s="31">
        <v>118766</v>
      </c>
      <c r="AS200" s="31">
        <v>101983</v>
      </c>
      <c r="AT200" s="31">
        <v>125863</v>
      </c>
      <c r="AU200" s="31">
        <v>107371</v>
      </c>
      <c r="AV200" s="31">
        <v>124163</v>
      </c>
      <c r="AW200" s="31">
        <v>126649</v>
      </c>
      <c r="AX200" s="31">
        <v>110414</v>
      </c>
      <c r="AY200" s="31">
        <v>136470</v>
      </c>
      <c r="AZ200" s="31">
        <v>120948</v>
      </c>
      <c r="BA200" s="31">
        <v>128882</v>
      </c>
      <c r="BB200" s="52">
        <v>115761</v>
      </c>
      <c r="BC200" s="26">
        <v>106303</v>
      </c>
      <c r="BD200" s="26">
        <v>116876</v>
      </c>
      <c r="BE200" s="26">
        <v>129897</v>
      </c>
      <c r="BF200" s="26">
        <v>122104</v>
      </c>
      <c r="BG200" s="26">
        <v>115511</v>
      </c>
      <c r="BH200" s="26">
        <v>135844</v>
      </c>
      <c r="BI200" s="26">
        <v>125259</v>
      </c>
      <c r="BJ200" s="26">
        <v>126269</v>
      </c>
      <c r="BK200" s="26">
        <v>142410</v>
      </c>
      <c r="BL200" s="26">
        <v>128591</v>
      </c>
      <c r="BM200" s="76">
        <v>138334</v>
      </c>
      <c r="BN200" s="449">
        <f t="shared" si="183"/>
        <v>1503159</v>
      </c>
      <c r="BO200" s="26">
        <v>120808</v>
      </c>
      <c r="BP200" s="26">
        <v>117788</v>
      </c>
      <c r="BQ200" s="26">
        <v>122930</v>
      </c>
      <c r="BR200" s="26">
        <v>126593</v>
      </c>
      <c r="BS200" s="26">
        <v>128101</v>
      </c>
      <c r="BT200" s="26">
        <v>123457</v>
      </c>
      <c r="BU200" s="26">
        <v>158196</v>
      </c>
      <c r="BV200" s="26">
        <v>125659</v>
      </c>
      <c r="BW200" s="98">
        <v>136954</v>
      </c>
      <c r="BX200" s="98">
        <v>146078</v>
      </c>
      <c r="BY200" s="98">
        <v>125378</v>
      </c>
      <c r="BZ200" s="98">
        <v>151485</v>
      </c>
      <c r="CA200" s="571">
        <f>SUM(BO200:BZ200)</f>
        <v>1583427</v>
      </c>
      <c r="CB200" s="138">
        <v>115208</v>
      </c>
      <c r="CC200" s="98">
        <v>113660</v>
      </c>
      <c r="CD200" s="98">
        <v>138690</v>
      </c>
      <c r="CE200" s="98">
        <v>128353</v>
      </c>
      <c r="CF200" s="98">
        <v>122461</v>
      </c>
      <c r="CG200" s="98">
        <v>136349</v>
      </c>
      <c r="CH200" s="98">
        <v>133073</v>
      </c>
      <c r="CI200" s="98">
        <v>127736</v>
      </c>
      <c r="CJ200" s="98">
        <v>133100</v>
      </c>
      <c r="CK200" s="98">
        <v>140932</v>
      </c>
      <c r="CL200" s="98">
        <v>131371</v>
      </c>
      <c r="CM200" s="243">
        <v>148407</v>
      </c>
      <c r="CN200" s="98">
        <v>110558</v>
      </c>
      <c r="CO200" s="555">
        <f t="shared" si="188"/>
        <v>120808</v>
      </c>
      <c r="CP200" s="80">
        <f t="shared" si="189"/>
        <v>115208</v>
      </c>
      <c r="CQ200" s="27">
        <f t="shared" si="190"/>
        <v>110558</v>
      </c>
      <c r="CR200" s="359">
        <f t="shared" si="198"/>
        <v>-4.0361780431914411</v>
      </c>
      <c r="CT200" s="236"/>
      <c r="CU200" s="270"/>
    </row>
    <row r="201" spans="1:119" ht="20.100000000000001" customHeight="1" x14ac:dyDescent="0.25">
      <c r="A201" s="542"/>
      <c r="B201" s="59" t="s">
        <v>37</v>
      </c>
      <c r="C201" s="417"/>
      <c r="D201" s="52">
        <v>13410</v>
      </c>
      <c r="E201" s="26">
        <v>11749</v>
      </c>
      <c r="F201" s="26">
        <v>14875</v>
      </c>
      <c r="G201" s="26">
        <v>15383</v>
      </c>
      <c r="H201" s="26">
        <v>15031</v>
      </c>
      <c r="I201" s="26">
        <v>16540</v>
      </c>
      <c r="J201" s="26">
        <v>16530</v>
      </c>
      <c r="K201" s="26">
        <v>15444</v>
      </c>
      <c r="L201" s="26">
        <v>16440</v>
      </c>
      <c r="M201" s="26">
        <v>17504</v>
      </c>
      <c r="N201" s="26">
        <v>16065</v>
      </c>
      <c r="O201" s="76">
        <v>22818</v>
      </c>
      <c r="P201" s="80">
        <v>191789</v>
      </c>
      <c r="Q201" s="52">
        <v>12680</v>
      </c>
      <c r="R201" s="26">
        <v>9414</v>
      </c>
      <c r="S201" s="26">
        <v>16675</v>
      </c>
      <c r="T201" s="26">
        <v>15222</v>
      </c>
      <c r="U201" s="26">
        <v>15551</v>
      </c>
      <c r="V201" s="26">
        <v>11233</v>
      </c>
      <c r="W201" s="26">
        <v>12716</v>
      </c>
      <c r="X201" s="26">
        <v>14356</v>
      </c>
      <c r="Y201" s="26">
        <v>15106</v>
      </c>
      <c r="Z201" s="26">
        <v>15549</v>
      </c>
      <c r="AA201" s="26">
        <v>17449</v>
      </c>
      <c r="AB201" s="161">
        <v>25219</v>
      </c>
      <c r="AC201" s="425">
        <v>181170</v>
      </c>
      <c r="AD201" s="52">
        <v>13855</v>
      </c>
      <c r="AE201" s="26">
        <v>11154</v>
      </c>
      <c r="AF201" s="26">
        <v>14655</v>
      </c>
      <c r="AG201" s="26">
        <v>12214</v>
      </c>
      <c r="AH201" s="26">
        <v>16968</v>
      </c>
      <c r="AI201" s="26">
        <v>17438</v>
      </c>
      <c r="AJ201" s="26">
        <v>13595</v>
      </c>
      <c r="AK201" s="26">
        <v>17760</v>
      </c>
      <c r="AL201" s="26">
        <v>17433</v>
      </c>
      <c r="AM201" s="26">
        <v>17457</v>
      </c>
      <c r="AN201" s="26">
        <v>17388</v>
      </c>
      <c r="AO201" s="76">
        <v>25045</v>
      </c>
      <c r="AP201" s="26">
        <v>14905</v>
      </c>
      <c r="AQ201" s="26">
        <v>10518</v>
      </c>
      <c r="AR201" s="26">
        <v>14239</v>
      </c>
      <c r="AS201" s="26">
        <v>11435</v>
      </c>
      <c r="AT201" s="26">
        <v>17006</v>
      </c>
      <c r="AU201" s="26">
        <v>14865</v>
      </c>
      <c r="AV201" s="26">
        <v>16410</v>
      </c>
      <c r="AW201" s="26">
        <v>17363</v>
      </c>
      <c r="AX201" s="26">
        <v>15691</v>
      </c>
      <c r="AY201" s="26">
        <v>18613</v>
      </c>
      <c r="AZ201" s="26">
        <v>17095</v>
      </c>
      <c r="BA201" s="26">
        <v>23828</v>
      </c>
      <c r="BB201" s="52">
        <v>16858</v>
      </c>
      <c r="BC201" s="26">
        <v>9346</v>
      </c>
      <c r="BD201" s="26">
        <v>12907</v>
      </c>
      <c r="BE201" s="26">
        <v>15559</v>
      </c>
      <c r="BF201" s="26">
        <v>13864</v>
      </c>
      <c r="BG201" s="26">
        <v>14510</v>
      </c>
      <c r="BH201" s="26">
        <v>17163</v>
      </c>
      <c r="BI201" s="26">
        <v>15653</v>
      </c>
      <c r="BJ201" s="26">
        <v>16449</v>
      </c>
      <c r="BK201" s="26">
        <v>18861</v>
      </c>
      <c r="BL201" s="26">
        <v>17578</v>
      </c>
      <c r="BM201" s="76">
        <v>23807</v>
      </c>
      <c r="BN201" s="449">
        <f t="shared" ref="BN201:BN202" si="204">SUM(BB201:BM201)</f>
        <v>192555</v>
      </c>
      <c r="BO201" s="26">
        <v>17260</v>
      </c>
      <c r="BP201" s="26">
        <v>11634</v>
      </c>
      <c r="BQ201" s="26">
        <v>13016</v>
      </c>
      <c r="BR201" s="26">
        <v>14698</v>
      </c>
      <c r="BS201" s="26">
        <v>14875</v>
      </c>
      <c r="BT201" s="26">
        <v>14369</v>
      </c>
      <c r="BU201" s="26">
        <v>15586</v>
      </c>
      <c r="BV201" s="26">
        <v>14526</v>
      </c>
      <c r="BW201" s="98">
        <v>16191</v>
      </c>
      <c r="BX201" s="98">
        <v>17858</v>
      </c>
      <c r="BY201" s="98">
        <v>15126</v>
      </c>
      <c r="BZ201" s="98">
        <v>25601</v>
      </c>
      <c r="CA201" s="439">
        <f t="shared" ref="CA201:CA202" si="205">SUM(BO201:BZ201)</f>
        <v>190740</v>
      </c>
      <c r="CB201" s="138">
        <v>13521</v>
      </c>
      <c r="CC201" s="98">
        <v>8915</v>
      </c>
      <c r="CD201" s="98">
        <v>13778</v>
      </c>
      <c r="CE201" s="98">
        <v>13528</v>
      </c>
      <c r="CF201" s="98">
        <v>14331</v>
      </c>
      <c r="CG201" s="98">
        <v>12486</v>
      </c>
      <c r="CH201" s="98">
        <v>12296</v>
      </c>
      <c r="CI201" s="98">
        <v>12899</v>
      </c>
      <c r="CJ201" s="98">
        <v>14437</v>
      </c>
      <c r="CK201" s="98">
        <v>15140</v>
      </c>
      <c r="CL201" s="98">
        <v>14004</v>
      </c>
      <c r="CM201" s="243">
        <v>23749</v>
      </c>
      <c r="CN201" s="98">
        <v>11693</v>
      </c>
      <c r="CO201" s="555">
        <f t="shared" si="188"/>
        <v>17260</v>
      </c>
      <c r="CP201" s="80">
        <f t="shared" si="189"/>
        <v>13521</v>
      </c>
      <c r="CQ201" s="27">
        <f t="shared" si="190"/>
        <v>11693</v>
      </c>
      <c r="CR201" s="359">
        <f t="shared" si="198"/>
        <v>-13.519710080615344</v>
      </c>
      <c r="CS201" s="269"/>
      <c r="CT201" s="268"/>
      <c r="CU201" s="270"/>
    </row>
    <row r="202" spans="1:119" ht="20.100000000000001" customHeight="1" thickBot="1" x14ac:dyDescent="0.3">
      <c r="A202" s="542"/>
      <c r="B202" s="68" t="s">
        <v>38</v>
      </c>
      <c r="C202" s="419"/>
      <c r="D202" s="52">
        <v>5303</v>
      </c>
      <c r="E202" s="26">
        <v>4867</v>
      </c>
      <c r="F202" s="26">
        <v>6326</v>
      </c>
      <c r="G202" s="26">
        <v>5850</v>
      </c>
      <c r="H202" s="26">
        <v>5817</v>
      </c>
      <c r="I202" s="26">
        <v>6017</v>
      </c>
      <c r="J202" s="26">
        <v>6440</v>
      </c>
      <c r="K202" s="26">
        <v>5747</v>
      </c>
      <c r="L202" s="26">
        <v>5756</v>
      </c>
      <c r="M202" s="26">
        <v>5982</v>
      </c>
      <c r="N202" s="26">
        <v>5667</v>
      </c>
      <c r="O202" s="76">
        <v>7028</v>
      </c>
      <c r="P202" s="24">
        <v>70800</v>
      </c>
      <c r="Q202" s="46">
        <v>5067</v>
      </c>
      <c r="R202" s="32">
        <v>4687</v>
      </c>
      <c r="S202" s="32">
        <v>5664</v>
      </c>
      <c r="T202" s="32">
        <v>5054</v>
      </c>
      <c r="U202" s="32">
        <v>4756</v>
      </c>
      <c r="V202" s="32">
        <v>4848</v>
      </c>
      <c r="W202" s="32">
        <v>4420</v>
      </c>
      <c r="X202" s="32">
        <v>4429</v>
      </c>
      <c r="Y202" s="32">
        <v>4194</v>
      </c>
      <c r="Z202" s="32">
        <v>4258</v>
      </c>
      <c r="AA202" s="32">
        <v>4109</v>
      </c>
      <c r="AB202" s="64">
        <v>4981</v>
      </c>
      <c r="AC202" s="318">
        <v>56467</v>
      </c>
      <c r="AD202" s="52">
        <v>3681</v>
      </c>
      <c r="AE202" s="26">
        <v>3842</v>
      </c>
      <c r="AF202" s="26">
        <v>4379</v>
      </c>
      <c r="AG202" s="26">
        <v>3532</v>
      </c>
      <c r="AH202" s="26">
        <v>4299</v>
      </c>
      <c r="AI202" s="26">
        <v>3791</v>
      </c>
      <c r="AJ202" s="26">
        <v>3934</v>
      </c>
      <c r="AK202" s="26">
        <v>4219</v>
      </c>
      <c r="AL202" s="26">
        <v>3916</v>
      </c>
      <c r="AM202" s="26">
        <v>3904</v>
      </c>
      <c r="AN202" s="26">
        <v>3702</v>
      </c>
      <c r="AO202" s="76">
        <v>4527</v>
      </c>
      <c r="AP202" s="32">
        <v>3427</v>
      </c>
      <c r="AQ202" s="32">
        <v>3625</v>
      </c>
      <c r="AR202" s="32">
        <v>4472</v>
      </c>
      <c r="AS202" s="32">
        <v>4097</v>
      </c>
      <c r="AT202" s="32">
        <v>4525</v>
      </c>
      <c r="AU202" s="32">
        <v>3669</v>
      </c>
      <c r="AV202" s="32">
        <v>4403</v>
      </c>
      <c r="AW202" s="32">
        <v>4458</v>
      </c>
      <c r="AX202" s="32">
        <v>4246</v>
      </c>
      <c r="AY202" s="32">
        <v>4599</v>
      </c>
      <c r="AZ202" s="32">
        <v>4262</v>
      </c>
      <c r="BA202" s="32">
        <v>4602</v>
      </c>
      <c r="BB202" s="52">
        <v>3965</v>
      </c>
      <c r="BC202" s="26">
        <v>3315</v>
      </c>
      <c r="BD202" s="26">
        <v>3734</v>
      </c>
      <c r="BE202" s="26">
        <v>4320</v>
      </c>
      <c r="BF202" s="26">
        <v>4053</v>
      </c>
      <c r="BG202" s="26">
        <v>4176</v>
      </c>
      <c r="BH202" s="26">
        <v>5298</v>
      </c>
      <c r="BI202" s="26">
        <v>4757</v>
      </c>
      <c r="BJ202" s="26">
        <v>4776</v>
      </c>
      <c r="BK202" s="26">
        <v>5243</v>
      </c>
      <c r="BL202" s="26">
        <v>4769</v>
      </c>
      <c r="BM202" s="76">
        <v>5157</v>
      </c>
      <c r="BN202" s="449">
        <f t="shared" si="204"/>
        <v>53563</v>
      </c>
      <c r="BO202" s="26">
        <v>4133</v>
      </c>
      <c r="BP202" s="26">
        <v>4138</v>
      </c>
      <c r="BQ202" s="26">
        <v>3978</v>
      </c>
      <c r="BR202" s="26">
        <v>4409</v>
      </c>
      <c r="BS202" s="26">
        <v>4379</v>
      </c>
      <c r="BT202" s="26">
        <v>4334</v>
      </c>
      <c r="BU202" s="26">
        <v>4541</v>
      </c>
      <c r="BV202" s="26">
        <v>14526</v>
      </c>
      <c r="BW202" s="98">
        <v>4703</v>
      </c>
      <c r="BX202" s="98">
        <v>5107</v>
      </c>
      <c r="BY202" s="98">
        <v>4299</v>
      </c>
      <c r="BZ202" s="98">
        <v>5870</v>
      </c>
      <c r="CA202" s="403">
        <f t="shared" si="205"/>
        <v>64417</v>
      </c>
      <c r="CB202" s="138">
        <v>3879</v>
      </c>
      <c r="CC202" s="98">
        <v>4035</v>
      </c>
      <c r="CD202" s="98">
        <v>4818</v>
      </c>
      <c r="CE202" s="98">
        <v>4761</v>
      </c>
      <c r="CF202" s="98">
        <v>4789</v>
      </c>
      <c r="CG202" s="98">
        <v>5654</v>
      </c>
      <c r="CH202" s="98">
        <v>5360</v>
      </c>
      <c r="CI202" s="98">
        <v>5535</v>
      </c>
      <c r="CJ202" s="98">
        <v>5465</v>
      </c>
      <c r="CK202" s="98">
        <v>5661</v>
      </c>
      <c r="CL202" s="98">
        <v>5235</v>
      </c>
      <c r="CM202" s="243">
        <v>6108</v>
      </c>
      <c r="CN202" s="98">
        <v>4311</v>
      </c>
      <c r="CO202" s="101">
        <f t="shared" si="188"/>
        <v>4133</v>
      </c>
      <c r="CP202" s="24">
        <f t="shared" si="189"/>
        <v>3879</v>
      </c>
      <c r="CQ202" s="102">
        <f t="shared" si="190"/>
        <v>4311</v>
      </c>
      <c r="CR202" s="361">
        <f t="shared" si="198"/>
        <v>11.136890951276101</v>
      </c>
      <c r="CT202" s="268"/>
      <c r="CU202" s="270"/>
    </row>
    <row r="203" spans="1:119" s="38" customFormat="1" ht="20.100000000000001" customHeight="1" thickBot="1" x14ac:dyDescent="0.3">
      <c r="A203" s="542"/>
      <c r="B203" s="339" t="s">
        <v>39</v>
      </c>
      <c r="C203" s="420"/>
      <c r="D203" s="139">
        <f t="shared" ref="D203:BP203" si="206">SUM(D204:D206)</f>
        <v>25812</v>
      </c>
      <c r="E203" s="372">
        <f t="shared" si="206"/>
        <v>25061</v>
      </c>
      <c r="F203" s="372">
        <f t="shared" si="206"/>
        <v>31285</v>
      </c>
      <c r="G203" s="372">
        <f t="shared" si="206"/>
        <v>29669</v>
      </c>
      <c r="H203" s="372">
        <f t="shared" si="206"/>
        <v>29062</v>
      </c>
      <c r="I203" s="372">
        <f t="shared" si="206"/>
        <v>31658</v>
      </c>
      <c r="J203" s="372">
        <f t="shared" si="206"/>
        <v>32336</v>
      </c>
      <c r="K203" s="372">
        <f t="shared" si="206"/>
        <v>29991</v>
      </c>
      <c r="L203" s="372">
        <f t="shared" si="206"/>
        <v>30967</v>
      </c>
      <c r="M203" s="372">
        <f t="shared" si="206"/>
        <v>32862</v>
      </c>
      <c r="N203" s="372">
        <f t="shared" si="206"/>
        <v>31197</v>
      </c>
      <c r="O203" s="373">
        <f t="shared" si="206"/>
        <v>32868</v>
      </c>
      <c r="P203" s="372">
        <f t="shared" si="206"/>
        <v>362768</v>
      </c>
      <c r="Q203" s="139">
        <f t="shared" si="206"/>
        <v>25128</v>
      </c>
      <c r="R203" s="372">
        <f t="shared" si="206"/>
        <v>24922</v>
      </c>
      <c r="S203" s="372">
        <f t="shared" si="206"/>
        <v>33066</v>
      </c>
      <c r="T203" s="372">
        <f t="shared" si="206"/>
        <v>29995</v>
      </c>
      <c r="U203" s="372">
        <f t="shared" si="206"/>
        <v>30762</v>
      </c>
      <c r="V203" s="372">
        <f t="shared" si="206"/>
        <v>30078</v>
      </c>
      <c r="W203" s="372">
        <f t="shared" si="206"/>
        <v>29983</v>
      </c>
      <c r="X203" s="372">
        <f t="shared" si="206"/>
        <v>30508</v>
      </c>
      <c r="Y203" s="372">
        <f t="shared" si="206"/>
        <v>29794</v>
      </c>
      <c r="Z203" s="372">
        <f t="shared" si="206"/>
        <v>30147</v>
      </c>
      <c r="AA203" s="372">
        <f t="shared" si="206"/>
        <v>30379</v>
      </c>
      <c r="AB203" s="373">
        <f t="shared" si="206"/>
        <v>33877</v>
      </c>
      <c r="AC203" s="372">
        <f t="shared" si="206"/>
        <v>358639</v>
      </c>
      <c r="AD203" s="139">
        <f t="shared" si="206"/>
        <v>25525</v>
      </c>
      <c r="AE203" s="372">
        <f t="shared" si="206"/>
        <v>25702</v>
      </c>
      <c r="AF203" s="372">
        <f t="shared" si="206"/>
        <v>28495</v>
      </c>
      <c r="AG203" s="372">
        <f t="shared" si="206"/>
        <v>26071</v>
      </c>
      <c r="AH203" s="372">
        <f t="shared" si="206"/>
        <v>29942</v>
      </c>
      <c r="AI203" s="372">
        <f t="shared" si="206"/>
        <v>28239</v>
      </c>
      <c r="AJ203" s="372">
        <f t="shared" si="206"/>
        <v>28700</v>
      </c>
      <c r="AK203" s="372">
        <f t="shared" si="206"/>
        <v>30940</v>
      </c>
      <c r="AL203" s="372">
        <f t="shared" si="206"/>
        <v>28762</v>
      </c>
      <c r="AM203" s="372">
        <f t="shared" si="206"/>
        <v>29101</v>
      </c>
      <c r="AN203" s="372">
        <f t="shared" si="206"/>
        <v>29217</v>
      </c>
      <c r="AO203" s="373">
        <f t="shared" si="206"/>
        <v>30755</v>
      </c>
      <c r="AP203" s="372">
        <f t="shared" si="206"/>
        <v>25041</v>
      </c>
      <c r="AQ203" s="372">
        <f t="shared" si="206"/>
        <v>25083</v>
      </c>
      <c r="AR203" s="372">
        <f t="shared" si="206"/>
        <v>28817</v>
      </c>
      <c r="AS203" s="372">
        <f t="shared" si="206"/>
        <v>25278</v>
      </c>
      <c r="AT203" s="372">
        <f t="shared" si="206"/>
        <v>30591</v>
      </c>
      <c r="AU203" s="372">
        <f t="shared" si="206"/>
        <v>25743</v>
      </c>
      <c r="AV203" s="372">
        <f t="shared" si="206"/>
        <v>28149</v>
      </c>
      <c r="AW203" s="372">
        <f t="shared" si="206"/>
        <v>27357</v>
      </c>
      <c r="AX203" s="372">
        <f t="shared" si="206"/>
        <v>23191</v>
      </c>
      <c r="AY203" s="372">
        <f t="shared" si="206"/>
        <v>28972</v>
      </c>
      <c r="AZ203" s="372">
        <f t="shared" si="206"/>
        <v>25415</v>
      </c>
      <c r="BA203" s="372">
        <f t="shared" si="206"/>
        <v>26042</v>
      </c>
      <c r="BB203" s="139">
        <f t="shared" si="206"/>
        <v>23765</v>
      </c>
      <c r="BC203" s="372">
        <f t="shared" si="206"/>
        <v>22061</v>
      </c>
      <c r="BD203" s="372">
        <f t="shared" si="206"/>
        <v>23900</v>
      </c>
      <c r="BE203" s="372">
        <f t="shared" si="206"/>
        <v>27176</v>
      </c>
      <c r="BF203" s="372">
        <f t="shared" si="206"/>
        <v>26155</v>
      </c>
      <c r="BG203" s="372">
        <f t="shared" si="206"/>
        <v>24076</v>
      </c>
      <c r="BH203" s="372">
        <f t="shared" si="206"/>
        <v>27015</v>
      </c>
      <c r="BI203" s="372">
        <f t="shared" si="206"/>
        <v>24792</v>
      </c>
      <c r="BJ203" s="372">
        <f t="shared" si="206"/>
        <v>24194</v>
      </c>
      <c r="BK203" s="372">
        <f t="shared" si="206"/>
        <v>27158</v>
      </c>
      <c r="BL203" s="372">
        <f t="shared" si="206"/>
        <v>24091</v>
      </c>
      <c r="BM203" s="373">
        <f t="shared" si="206"/>
        <v>25489</v>
      </c>
      <c r="BN203" s="275">
        <f>SUM(BB203:BM203)</f>
        <v>299872</v>
      </c>
      <c r="BO203" s="372">
        <f t="shared" si="206"/>
        <v>22357</v>
      </c>
      <c r="BP203" s="372">
        <f t="shared" si="206"/>
        <v>21210</v>
      </c>
      <c r="BQ203" s="372">
        <f t="shared" ref="BQ203:BY203" si="207">SUM(BQ204:BQ206)</f>
        <v>21536</v>
      </c>
      <c r="BR203" s="372">
        <f t="shared" si="207"/>
        <v>23080</v>
      </c>
      <c r="BS203" s="372">
        <f t="shared" si="207"/>
        <v>23734</v>
      </c>
      <c r="BT203" s="372">
        <f t="shared" si="207"/>
        <v>23046</v>
      </c>
      <c r="BU203" s="372">
        <f t="shared" si="207"/>
        <v>25058</v>
      </c>
      <c r="BV203" s="372">
        <f t="shared" si="207"/>
        <v>22089</v>
      </c>
      <c r="BW203" s="372">
        <f t="shared" si="207"/>
        <v>23767</v>
      </c>
      <c r="BX203" s="372">
        <f t="shared" si="207"/>
        <v>25280</v>
      </c>
      <c r="BY203" s="372">
        <f t="shared" si="207"/>
        <v>21609</v>
      </c>
      <c r="BZ203" s="372">
        <f t="shared" ref="BZ203:CL203" si="208">SUM(BZ204:BZ206)</f>
        <v>25142</v>
      </c>
      <c r="CA203" s="25">
        <f>SUM(BO203:BZ203)</f>
        <v>277908</v>
      </c>
      <c r="CB203" s="139">
        <f t="shared" si="208"/>
        <v>18663</v>
      </c>
      <c r="CC203" s="372">
        <f t="shared" si="208"/>
        <v>17947</v>
      </c>
      <c r="CD203" s="372">
        <f t="shared" si="208"/>
        <v>21728</v>
      </c>
      <c r="CE203" s="372">
        <f t="shared" si="208"/>
        <v>20012</v>
      </c>
      <c r="CF203" s="372">
        <f t="shared" si="208"/>
        <v>19152</v>
      </c>
      <c r="CG203" s="372">
        <f t="shared" ref="CG203:CH203" si="209">SUM(CG204:CG206)</f>
        <v>20282</v>
      </c>
      <c r="CH203" s="372">
        <f t="shared" si="209"/>
        <v>19453</v>
      </c>
      <c r="CI203" s="372">
        <f t="shared" si="208"/>
        <v>18725</v>
      </c>
      <c r="CJ203" s="372">
        <f t="shared" si="208"/>
        <v>19086</v>
      </c>
      <c r="CK203" s="372">
        <f t="shared" si="208"/>
        <v>20103</v>
      </c>
      <c r="CL203" s="372">
        <f t="shared" si="208"/>
        <v>18856</v>
      </c>
      <c r="CM203" s="373">
        <f t="shared" ref="CM203:CN203" si="210">SUM(CM204:CM206)</f>
        <v>20909</v>
      </c>
      <c r="CN203" s="373">
        <f t="shared" si="210"/>
        <v>15077</v>
      </c>
      <c r="CO203" s="139">
        <f t="shared" si="188"/>
        <v>22357</v>
      </c>
      <c r="CP203" s="372">
        <f t="shared" si="189"/>
        <v>18663</v>
      </c>
      <c r="CQ203" s="373">
        <f t="shared" si="190"/>
        <v>15077</v>
      </c>
      <c r="CR203" s="368">
        <f t="shared" si="198"/>
        <v>-19.214488560252907</v>
      </c>
      <c r="CS203" s="233"/>
      <c r="CT203" s="270"/>
      <c r="CU203" s="270"/>
      <c r="CV203" s="236"/>
      <c r="CW203" s="236"/>
      <c r="CX203" s="211"/>
      <c r="CY203" s="221"/>
      <c r="CZ203" s="221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1"/>
      <c r="DO203" s="211"/>
    </row>
    <row r="204" spans="1:119" ht="20.100000000000001" customHeight="1" x14ac:dyDescent="0.25">
      <c r="A204" s="542"/>
      <c r="B204" s="617" t="s">
        <v>36</v>
      </c>
      <c r="C204" s="618"/>
      <c r="D204" s="45">
        <v>23602</v>
      </c>
      <c r="E204" s="31">
        <v>22892</v>
      </c>
      <c r="F204" s="31">
        <v>28816</v>
      </c>
      <c r="G204" s="31">
        <v>27152</v>
      </c>
      <c r="H204" s="31">
        <v>26738</v>
      </c>
      <c r="I204" s="31">
        <v>29334</v>
      </c>
      <c r="J204" s="31">
        <v>29844</v>
      </c>
      <c r="K204" s="31">
        <v>27742</v>
      </c>
      <c r="L204" s="31">
        <v>28353</v>
      </c>
      <c r="M204" s="31">
        <v>30352</v>
      </c>
      <c r="N204" s="31">
        <v>28854</v>
      </c>
      <c r="O204" s="134">
        <v>30245</v>
      </c>
      <c r="P204" s="111">
        <v>333924</v>
      </c>
      <c r="Q204" s="45">
        <v>23107</v>
      </c>
      <c r="R204" s="31">
        <v>22936</v>
      </c>
      <c r="S204" s="31">
        <v>30645</v>
      </c>
      <c r="T204" s="31">
        <v>27668</v>
      </c>
      <c r="U204" s="31">
        <v>28497</v>
      </c>
      <c r="V204" s="31">
        <v>27704</v>
      </c>
      <c r="W204" s="31">
        <v>27936</v>
      </c>
      <c r="X204" s="31">
        <v>28595</v>
      </c>
      <c r="Y204" s="31">
        <v>27992</v>
      </c>
      <c r="Z204" s="31">
        <v>28277</v>
      </c>
      <c r="AA204" s="31">
        <v>28549</v>
      </c>
      <c r="AB204" s="134">
        <v>31824</v>
      </c>
      <c r="AC204" s="424">
        <v>333730</v>
      </c>
      <c r="AD204" s="52">
        <v>23969</v>
      </c>
      <c r="AE204" s="26">
        <v>24301</v>
      </c>
      <c r="AF204" s="26">
        <v>26754</v>
      </c>
      <c r="AG204" s="26">
        <v>24692</v>
      </c>
      <c r="AH204" s="26">
        <v>28466</v>
      </c>
      <c r="AI204" s="26">
        <v>26825</v>
      </c>
      <c r="AJ204" s="26">
        <v>27356</v>
      </c>
      <c r="AK204" s="26">
        <v>29431</v>
      </c>
      <c r="AL204" s="26">
        <v>27469</v>
      </c>
      <c r="AM204" s="26">
        <v>27642</v>
      </c>
      <c r="AN204" s="26">
        <v>27949</v>
      </c>
      <c r="AO204" s="76">
        <v>29370</v>
      </c>
      <c r="AP204" s="31">
        <v>23846</v>
      </c>
      <c r="AQ204" s="31">
        <v>24008</v>
      </c>
      <c r="AR204" s="31">
        <v>27585</v>
      </c>
      <c r="AS204" s="31">
        <v>23947</v>
      </c>
      <c r="AT204" s="31">
        <v>29187</v>
      </c>
      <c r="AU204" s="31">
        <v>24693</v>
      </c>
      <c r="AV204" s="31">
        <v>27098</v>
      </c>
      <c r="AW204" s="31">
        <v>26127</v>
      </c>
      <c r="AX204" s="31">
        <v>22157</v>
      </c>
      <c r="AY204" s="31">
        <v>27689</v>
      </c>
      <c r="AZ204" s="31">
        <v>24218</v>
      </c>
      <c r="BA204" s="31">
        <v>24954</v>
      </c>
      <c r="BB204" s="52">
        <v>22888</v>
      </c>
      <c r="BC204" s="26">
        <v>21298</v>
      </c>
      <c r="BD204" s="26">
        <v>22891</v>
      </c>
      <c r="BE204" s="26">
        <v>26254</v>
      </c>
      <c r="BF204" s="26">
        <v>25268</v>
      </c>
      <c r="BG204" s="26">
        <v>23303</v>
      </c>
      <c r="BH204" s="26">
        <v>26114</v>
      </c>
      <c r="BI204" s="26">
        <v>23999</v>
      </c>
      <c r="BJ204" s="26">
        <v>23258</v>
      </c>
      <c r="BK204" s="26">
        <v>25857</v>
      </c>
      <c r="BL204" s="26">
        <v>22988</v>
      </c>
      <c r="BM204" s="76">
        <v>24268</v>
      </c>
      <c r="BN204" s="449">
        <f>SUM(BB204:BM204)</f>
        <v>288386</v>
      </c>
      <c r="BO204" s="26">
        <v>21386</v>
      </c>
      <c r="BP204" s="26">
        <v>20430</v>
      </c>
      <c r="BQ204" s="26">
        <v>20739</v>
      </c>
      <c r="BR204" s="26">
        <v>22302</v>
      </c>
      <c r="BS204" s="26">
        <v>22921</v>
      </c>
      <c r="BT204" s="26">
        <v>22326</v>
      </c>
      <c r="BU204" s="26">
        <v>24340</v>
      </c>
      <c r="BV204" s="26">
        <v>21372</v>
      </c>
      <c r="BW204" s="98">
        <v>22768</v>
      </c>
      <c r="BX204" s="98">
        <v>24279</v>
      </c>
      <c r="BY204" s="98">
        <v>20929</v>
      </c>
      <c r="BZ204" s="98">
        <v>24343</v>
      </c>
      <c r="CA204" s="571">
        <f>SUM(BO204:BZ204)</f>
        <v>268135</v>
      </c>
      <c r="CB204" s="138">
        <v>18113</v>
      </c>
      <c r="CC204" s="98">
        <v>17371</v>
      </c>
      <c r="CD204" s="98">
        <v>21109</v>
      </c>
      <c r="CE204" s="98">
        <v>19259</v>
      </c>
      <c r="CF204" s="98">
        <v>18476</v>
      </c>
      <c r="CG204" s="98">
        <v>19718</v>
      </c>
      <c r="CH204" s="98">
        <v>18816</v>
      </c>
      <c r="CI204" s="98">
        <v>17972</v>
      </c>
      <c r="CJ204" s="98">
        <v>18417</v>
      </c>
      <c r="CK204" s="98">
        <v>19376</v>
      </c>
      <c r="CL204" s="98">
        <v>18157</v>
      </c>
      <c r="CM204" s="243">
        <v>20071</v>
      </c>
      <c r="CN204" s="98">
        <v>14604</v>
      </c>
      <c r="CO204" s="554">
        <f t="shared" si="188"/>
        <v>21386</v>
      </c>
      <c r="CP204" s="111">
        <f t="shared" si="189"/>
        <v>18113</v>
      </c>
      <c r="CQ204" s="248">
        <f t="shared" si="190"/>
        <v>14604</v>
      </c>
      <c r="CR204" s="359">
        <f t="shared" si="198"/>
        <v>-19.372826146966272</v>
      </c>
      <c r="CU204" s="270"/>
    </row>
    <row r="205" spans="1:119" ht="20.100000000000001" customHeight="1" x14ac:dyDescent="0.25">
      <c r="A205" s="542"/>
      <c r="B205" s="596" t="s">
        <v>37</v>
      </c>
      <c r="C205" s="597"/>
      <c r="D205" s="52">
        <v>21</v>
      </c>
      <c r="E205" s="26">
        <v>16</v>
      </c>
      <c r="F205" s="26">
        <v>11</v>
      </c>
      <c r="G205" s="26">
        <v>18</v>
      </c>
      <c r="H205" s="26">
        <v>25</v>
      </c>
      <c r="I205" s="26">
        <v>25</v>
      </c>
      <c r="J205" s="26">
        <v>27</v>
      </c>
      <c r="K205" s="26">
        <v>24</v>
      </c>
      <c r="L205" s="26">
        <v>284</v>
      </c>
      <c r="M205" s="26">
        <v>19</v>
      </c>
      <c r="N205" s="26">
        <v>23</v>
      </c>
      <c r="O205" s="76">
        <v>26</v>
      </c>
      <c r="P205" s="80">
        <v>519</v>
      </c>
      <c r="Q205" s="52">
        <v>14</v>
      </c>
      <c r="R205" s="26">
        <v>13</v>
      </c>
      <c r="S205" s="26">
        <v>24</v>
      </c>
      <c r="T205" s="26">
        <v>15</v>
      </c>
      <c r="U205" s="26">
        <v>12</v>
      </c>
      <c r="V205" s="26">
        <v>13</v>
      </c>
      <c r="W205" s="26">
        <v>12</v>
      </c>
      <c r="X205" s="26">
        <v>21</v>
      </c>
      <c r="Y205" s="26">
        <v>20</v>
      </c>
      <c r="Z205" s="26">
        <v>12</v>
      </c>
      <c r="AA205" s="26">
        <v>14</v>
      </c>
      <c r="AB205" s="76">
        <v>35</v>
      </c>
      <c r="AC205" s="425">
        <v>205</v>
      </c>
      <c r="AD205" s="52">
        <v>8</v>
      </c>
      <c r="AE205" s="26">
        <v>24</v>
      </c>
      <c r="AF205" s="26">
        <v>19</v>
      </c>
      <c r="AG205" s="26">
        <v>21</v>
      </c>
      <c r="AH205" s="26">
        <v>36</v>
      </c>
      <c r="AI205" s="26">
        <v>19</v>
      </c>
      <c r="AJ205" s="26">
        <v>17</v>
      </c>
      <c r="AK205" s="26">
        <v>36</v>
      </c>
      <c r="AL205" s="26">
        <v>22</v>
      </c>
      <c r="AM205" s="26">
        <v>24</v>
      </c>
      <c r="AN205" s="26">
        <v>22</v>
      </c>
      <c r="AO205" s="76">
        <v>45</v>
      </c>
      <c r="AP205" s="26">
        <v>17</v>
      </c>
      <c r="AQ205" s="26">
        <v>8</v>
      </c>
      <c r="AR205" s="26">
        <v>37</v>
      </c>
      <c r="AS205" s="26">
        <v>18</v>
      </c>
      <c r="AT205" s="26">
        <v>11</v>
      </c>
      <c r="AU205" s="26">
        <v>26</v>
      </c>
      <c r="AV205" s="26">
        <v>18</v>
      </c>
      <c r="AW205" s="26">
        <v>15</v>
      </c>
      <c r="AX205" s="26">
        <v>17</v>
      </c>
      <c r="AY205" s="26">
        <v>23</v>
      </c>
      <c r="AZ205" s="26">
        <v>23</v>
      </c>
      <c r="BA205" s="26">
        <v>28</v>
      </c>
      <c r="BB205" s="52">
        <v>30</v>
      </c>
      <c r="BC205" s="26">
        <v>25</v>
      </c>
      <c r="BD205" s="26">
        <v>39</v>
      </c>
      <c r="BE205" s="26">
        <v>34</v>
      </c>
      <c r="BF205" s="26">
        <v>63</v>
      </c>
      <c r="BG205" s="26">
        <v>35</v>
      </c>
      <c r="BH205" s="26">
        <v>33</v>
      </c>
      <c r="BI205" s="26">
        <v>25</v>
      </c>
      <c r="BJ205" s="26">
        <v>41</v>
      </c>
      <c r="BK205" s="26">
        <v>40</v>
      </c>
      <c r="BL205" s="26">
        <v>53</v>
      </c>
      <c r="BM205" s="76">
        <v>49</v>
      </c>
      <c r="BN205" s="449">
        <f t="shared" ref="BN205:BN206" si="211">SUM(BB205:BM205)</f>
        <v>467</v>
      </c>
      <c r="BO205" s="26">
        <v>53</v>
      </c>
      <c r="BP205" s="26">
        <v>50</v>
      </c>
      <c r="BQ205" s="26">
        <v>65</v>
      </c>
      <c r="BR205" s="26">
        <v>68</v>
      </c>
      <c r="BS205" s="26">
        <v>99</v>
      </c>
      <c r="BT205" s="26">
        <v>61</v>
      </c>
      <c r="BU205" s="26">
        <v>29</v>
      </c>
      <c r="BV205" s="26">
        <v>26</v>
      </c>
      <c r="BW205" s="98">
        <v>32</v>
      </c>
      <c r="BX205" s="98">
        <v>43</v>
      </c>
      <c r="BY205" s="98">
        <v>33</v>
      </c>
      <c r="BZ205" s="98">
        <v>51</v>
      </c>
      <c r="CA205" s="439">
        <f t="shared" ref="CA205:CA206" si="212">SUM(BO205:BZ205)</f>
        <v>610</v>
      </c>
      <c r="CB205" s="138">
        <v>20</v>
      </c>
      <c r="CC205" s="98">
        <v>34</v>
      </c>
      <c r="CD205" s="98">
        <v>34</v>
      </c>
      <c r="CE205" s="98">
        <v>36</v>
      </c>
      <c r="CF205" s="98">
        <v>37</v>
      </c>
      <c r="CG205" s="98">
        <v>34</v>
      </c>
      <c r="CH205" s="98">
        <v>41</v>
      </c>
      <c r="CI205" s="98">
        <v>30</v>
      </c>
      <c r="CJ205" s="98">
        <v>23</v>
      </c>
      <c r="CK205" s="98">
        <v>30</v>
      </c>
      <c r="CL205" s="98">
        <v>35</v>
      </c>
      <c r="CM205" s="243">
        <v>39</v>
      </c>
      <c r="CN205" s="98">
        <v>24</v>
      </c>
      <c r="CO205" s="555">
        <f t="shared" si="188"/>
        <v>53</v>
      </c>
      <c r="CP205" s="80">
        <f t="shared" si="189"/>
        <v>20</v>
      </c>
      <c r="CQ205" s="27">
        <f t="shared" si="190"/>
        <v>24</v>
      </c>
      <c r="CR205" s="359">
        <f t="shared" si="198"/>
        <v>19.999999999999996</v>
      </c>
      <c r="CU205" s="270"/>
    </row>
    <row r="206" spans="1:119" ht="20.100000000000001" customHeight="1" thickBot="1" x14ac:dyDescent="0.3">
      <c r="A206" s="542"/>
      <c r="B206" s="598" t="s">
        <v>38</v>
      </c>
      <c r="C206" s="599"/>
      <c r="D206" s="46">
        <v>2189</v>
      </c>
      <c r="E206" s="32">
        <v>2153</v>
      </c>
      <c r="F206" s="32">
        <v>2458</v>
      </c>
      <c r="G206" s="32">
        <v>2499</v>
      </c>
      <c r="H206" s="32">
        <v>2299</v>
      </c>
      <c r="I206" s="32">
        <v>2299</v>
      </c>
      <c r="J206" s="32">
        <v>2465</v>
      </c>
      <c r="K206" s="32">
        <v>2225</v>
      </c>
      <c r="L206" s="32">
        <v>2330</v>
      </c>
      <c r="M206" s="32">
        <v>2491</v>
      </c>
      <c r="N206" s="32">
        <v>2320</v>
      </c>
      <c r="O206" s="47">
        <v>2597</v>
      </c>
      <c r="P206" s="24">
        <v>28325</v>
      </c>
      <c r="Q206" s="46">
        <v>2007</v>
      </c>
      <c r="R206" s="32">
        <v>1973</v>
      </c>
      <c r="S206" s="32">
        <v>2397</v>
      </c>
      <c r="T206" s="32">
        <v>2312</v>
      </c>
      <c r="U206" s="32">
        <v>2253</v>
      </c>
      <c r="V206" s="32">
        <v>2361</v>
      </c>
      <c r="W206" s="32">
        <v>2035</v>
      </c>
      <c r="X206" s="32">
        <v>1892</v>
      </c>
      <c r="Y206" s="32">
        <v>1782</v>
      </c>
      <c r="Z206" s="32">
        <v>1858</v>
      </c>
      <c r="AA206" s="32">
        <v>1816</v>
      </c>
      <c r="AB206" s="47">
        <v>2018</v>
      </c>
      <c r="AC206" s="318">
        <v>24704</v>
      </c>
      <c r="AD206" s="46">
        <v>1548</v>
      </c>
      <c r="AE206" s="32">
        <v>1377</v>
      </c>
      <c r="AF206" s="32">
        <v>1722</v>
      </c>
      <c r="AG206" s="32">
        <v>1358</v>
      </c>
      <c r="AH206" s="32">
        <v>1440</v>
      </c>
      <c r="AI206" s="32">
        <v>1395</v>
      </c>
      <c r="AJ206" s="32">
        <v>1327</v>
      </c>
      <c r="AK206" s="32">
        <v>1473</v>
      </c>
      <c r="AL206" s="32">
        <v>1271</v>
      </c>
      <c r="AM206" s="32">
        <v>1435</v>
      </c>
      <c r="AN206" s="32">
        <v>1246</v>
      </c>
      <c r="AO206" s="47">
        <v>1340</v>
      </c>
      <c r="AP206" s="32">
        <v>1178</v>
      </c>
      <c r="AQ206" s="32">
        <v>1067</v>
      </c>
      <c r="AR206" s="32">
        <v>1195</v>
      </c>
      <c r="AS206" s="32">
        <v>1313</v>
      </c>
      <c r="AT206" s="32">
        <v>1393</v>
      </c>
      <c r="AU206" s="32">
        <v>1024</v>
      </c>
      <c r="AV206" s="32">
        <v>1033</v>
      </c>
      <c r="AW206" s="32">
        <v>1215</v>
      </c>
      <c r="AX206" s="32">
        <v>1017</v>
      </c>
      <c r="AY206" s="32">
        <v>1260</v>
      </c>
      <c r="AZ206" s="32">
        <v>1174</v>
      </c>
      <c r="BA206" s="32">
        <v>1060</v>
      </c>
      <c r="BB206" s="46">
        <v>847</v>
      </c>
      <c r="BC206" s="32">
        <v>738</v>
      </c>
      <c r="BD206" s="32">
        <v>970</v>
      </c>
      <c r="BE206" s="32">
        <v>888</v>
      </c>
      <c r="BF206" s="32">
        <v>824</v>
      </c>
      <c r="BG206" s="32">
        <v>738</v>
      </c>
      <c r="BH206" s="32">
        <v>868</v>
      </c>
      <c r="BI206" s="32">
        <v>768</v>
      </c>
      <c r="BJ206" s="32">
        <v>895</v>
      </c>
      <c r="BK206" s="32">
        <v>1261</v>
      </c>
      <c r="BL206" s="32">
        <v>1050</v>
      </c>
      <c r="BM206" s="47">
        <v>1172</v>
      </c>
      <c r="BN206" s="443">
        <f t="shared" si="211"/>
        <v>11019</v>
      </c>
      <c r="BO206" s="32">
        <v>918</v>
      </c>
      <c r="BP206" s="32">
        <v>730</v>
      </c>
      <c r="BQ206" s="32">
        <v>732</v>
      </c>
      <c r="BR206" s="32">
        <v>710</v>
      </c>
      <c r="BS206" s="32">
        <v>714</v>
      </c>
      <c r="BT206" s="32">
        <v>659</v>
      </c>
      <c r="BU206" s="32">
        <v>689</v>
      </c>
      <c r="BV206" s="32">
        <v>691</v>
      </c>
      <c r="BW206" s="246">
        <v>967</v>
      </c>
      <c r="BX206" s="246">
        <v>958</v>
      </c>
      <c r="BY206" s="246">
        <v>647</v>
      </c>
      <c r="BZ206" s="246">
        <v>748</v>
      </c>
      <c r="CA206" s="403">
        <f t="shared" si="212"/>
        <v>9163</v>
      </c>
      <c r="CB206" s="245">
        <v>530</v>
      </c>
      <c r="CC206" s="246">
        <v>542</v>
      </c>
      <c r="CD206" s="246">
        <v>585</v>
      </c>
      <c r="CE206" s="246">
        <v>717</v>
      </c>
      <c r="CF206" s="246">
        <v>639</v>
      </c>
      <c r="CG206" s="246">
        <v>530</v>
      </c>
      <c r="CH206" s="246">
        <v>596</v>
      </c>
      <c r="CI206" s="246">
        <v>723</v>
      </c>
      <c r="CJ206" s="246">
        <v>646</v>
      </c>
      <c r="CK206" s="246">
        <v>697</v>
      </c>
      <c r="CL206" s="246">
        <v>664</v>
      </c>
      <c r="CM206" s="247">
        <v>799</v>
      </c>
      <c r="CN206" s="246">
        <v>449</v>
      </c>
      <c r="CO206" s="101">
        <f t="shared" si="188"/>
        <v>918</v>
      </c>
      <c r="CP206" s="24">
        <f t="shared" si="189"/>
        <v>530</v>
      </c>
      <c r="CQ206" s="102">
        <f t="shared" si="190"/>
        <v>449</v>
      </c>
      <c r="CR206" s="361">
        <f t="shared" si="198"/>
        <v>-15.283018867924525</v>
      </c>
      <c r="CT206" s="268"/>
      <c r="CU206" s="270"/>
    </row>
    <row r="207" spans="1:119" s="18" customFormat="1" ht="20.100000000000001" customHeight="1" thickBot="1" x14ac:dyDescent="0.3">
      <c r="A207" s="542"/>
      <c r="B207" s="303" t="s">
        <v>110</v>
      </c>
      <c r="C207" s="303"/>
      <c r="D207" s="303"/>
      <c r="E207" s="303"/>
      <c r="F207" s="30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73"/>
      <c r="AC207" s="104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104"/>
      <c r="BC207" s="104"/>
      <c r="BD207" s="104"/>
      <c r="BE207" s="104"/>
      <c r="BF207" s="73"/>
      <c r="BG207" s="73"/>
      <c r="BH207" s="73"/>
      <c r="BI207" s="73"/>
      <c r="BJ207" s="73"/>
      <c r="BK207" s="73"/>
      <c r="BL207" s="73"/>
      <c r="BM207" s="73"/>
      <c r="BN207" s="73"/>
      <c r="BO207" s="117"/>
      <c r="BP207" s="73"/>
      <c r="BQ207" s="117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117"/>
      <c r="CC207" s="117"/>
      <c r="CD207" s="73"/>
      <c r="CE207" s="73"/>
      <c r="CF207" s="73"/>
      <c r="CG207" s="73"/>
      <c r="CH207" s="73"/>
      <c r="CI207" s="73"/>
      <c r="CJ207" s="73"/>
      <c r="CK207" s="73"/>
      <c r="CL207" s="117"/>
      <c r="CM207" s="73"/>
      <c r="CN207" s="73"/>
      <c r="CO207" s="73"/>
      <c r="CP207" s="73"/>
      <c r="CQ207" s="73"/>
      <c r="CR207" s="104"/>
      <c r="CS207" s="233"/>
      <c r="CT207" s="236"/>
      <c r="CU207" s="270"/>
      <c r="CV207" s="235"/>
      <c r="CW207" s="235"/>
      <c r="CX207" s="210"/>
      <c r="CY207" s="220"/>
      <c r="CZ207" s="220"/>
      <c r="DA207" s="210"/>
      <c r="DB207" s="210"/>
      <c r="DC207" s="210"/>
      <c r="DD207" s="210"/>
      <c r="DE207" s="210"/>
      <c r="DF207" s="210"/>
      <c r="DG207" s="210"/>
      <c r="DH207" s="210"/>
      <c r="DI207" s="210"/>
      <c r="DJ207" s="210"/>
      <c r="DK207" s="210"/>
      <c r="DL207" s="210"/>
      <c r="DM207" s="210"/>
      <c r="DN207" s="210"/>
      <c r="DO207" s="210"/>
    </row>
    <row r="208" spans="1:119" s="18" customFormat="1" ht="20.100000000000001" customHeight="1" thickBot="1" x14ac:dyDescent="0.3">
      <c r="A208" s="542"/>
      <c r="B208" s="329"/>
      <c r="C208" s="321" t="s">
        <v>111</v>
      </c>
      <c r="D208" s="322">
        <f t="shared" ref="D208:BP208" si="213">+D210+D212</f>
        <v>1148.9487471256</v>
      </c>
      <c r="E208" s="323">
        <f t="shared" si="213"/>
        <v>1110.2434435773</v>
      </c>
      <c r="F208" s="323">
        <f t="shared" si="213"/>
        <v>1357.5473744653</v>
      </c>
      <c r="G208" s="323">
        <f t="shared" si="213"/>
        <v>1613.3045900202001</v>
      </c>
      <c r="H208" s="323">
        <f t="shared" si="213"/>
        <v>1415.7563066791001</v>
      </c>
      <c r="I208" s="323">
        <f t="shared" si="213"/>
        <v>1549.3612228033001</v>
      </c>
      <c r="J208" s="323">
        <f t="shared" si="213"/>
        <v>1739.6655567715002</v>
      </c>
      <c r="K208" s="323">
        <f t="shared" si="213"/>
        <v>1907.3531320444999</v>
      </c>
      <c r="L208" s="323">
        <f t="shared" si="213"/>
        <v>2010.0567397428999</v>
      </c>
      <c r="M208" s="323">
        <f t="shared" si="213"/>
        <v>2101.3309282722003</v>
      </c>
      <c r="N208" s="323">
        <f t="shared" si="213"/>
        <v>1922.2046622517</v>
      </c>
      <c r="O208" s="324">
        <f t="shared" si="213"/>
        <v>2457.3482563031002</v>
      </c>
      <c r="P208" s="323">
        <f t="shared" si="213"/>
        <v>20333.120960056702</v>
      </c>
      <c r="Q208" s="322">
        <f t="shared" si="213"/>
        <v>1718.0422804029999</v>
      </c>
      <c r="R208" s="323">
        <f t="shared" si="213"/>
        <v>1714.1851782351002</v>
      </c>
      <c r="S208" s="323">
        <f t="shared" si="213"/>
        <v>2112.7381939326997</v>
      </c>
      <c r="T208" s="323">
        <f t="shared" si="213"/>
        <v>2169.5337336384996</v>
      </c>
      <c r="U208" s="323">
        <f t="shared" si="213"/>
        <v>2051.802546505</v>
      </c>
      <c r="V208" s="323">
        <f t="shared" si="213"/>
        <v>2174.2001325081997</v>
      </c>
      <c r="W208" s="323">
        <f t="shared" si="213"/>
        <v>2898.4793736651995</v>
      </c>
      <c r="X208" s="323">
        <f t="shared" si="213"/>
        <v>2809.0900639600995</v>
      </c>
      <c r="Y208" s="323">
        <f t="shared" si="213"/>
        <v>2455.0620706999998</v>
      </c>
      <c r="Z208" s="323">
        <f t="shared" si="213"/>
        <v>3208.8363175916002</v>
      </c>
      <c r="AA208" s="323">
        <f t="shared" si="213"/>
        <v>2910.5380055162004</v>
      </c>
      <c r="AB208" s="324">
        <f t="shared" si="213"/>
        <v>3636.7612812646003</v>
      </c>
      <c r="AC208" s="323">
        <f t="shared" si="213"/>
        <v>29859.2691779202</v>
      </c>
      <c r="AD208" s="322">
        <f t="shared" si="213"/>
        <v>2957.9232177792001</v>
      </c>
      <c r="AE208" s="323">
        <f t="shared" si="213"/>
        <v>2680.0641721439692</v>
      </c>
      <c r="AF208" s="323">
        <f t="shared" si="213"/>
        <v>3065.3967195074065</v>
      </c>
      <c r="AG208" s="323">
        <f t="shared" si="213"/>
        <v>3545.5667569109328</v>
      </c>
      <c r="AH208" s="323">
        <f t="shared" si="213"/>
        <v>3594.1101126697999</v>
      </c>
      <c r="AI208" s="323">
        <f t="shared" si="213"/>
        <v>3476.2072606298498</v>
      </c>
      <c r="AJ208" s="323">
        <f t="shared" si="213"/>
        <v>4513.3054873109168</v>
      </c>
      <c r="AK208" s="323">
        <f t="shared" si="213"/>
        <v>4526.7128670970014</v>
      </c>
      <c r="AL208" s="323">
        <f t="shared" si="213"/>
        <v>5056.4878108197008</v>
      </c>
      <c r="AM208" s="323">
        <f t="shared" si="213"/>
        <v>4663.5441656817002</v>
      </c>
      <c r="AN208" s="323">
        <f t="shared" si="213"/>
        <v>5094.757601082154</v>
      </c>
      <c r="AO208" s="324">
        <f t="shared" si="213"/>
        <v>5794.5400712851997</v>
      </c>
      <c r="AP208" s="323">
        <f t="shared" si="213"/>
        <v>4774.1607963691995</v>
      </c>
      <c r="AQ208" s="323">
        <f t="shared" si="213"/>
        <v>4499.4166113110005</v>
      </c>
      <c r="AR208" s="323">
        <f t="shared" si="213"/>
        <v>5628.8926879787996</v>
      </c>
      <c r="AS208" s="323">
        <f t="shared" si="213"/>
        <v>5610.0075505049999</v>
      </c>
      <c r="AT208" s="323">
        <f t="shared" si="213"/>
        <v>6823.8819191331995</v>
      </c>
      <c r="AU208" s="323">
        <f t="shared" si="213"/>
        <v>6032.0197394533998</v>
      </c>
      <c r="AV208" s="323">
        <f t="shared" si="213"/>
        <v>7045.291253415</v>
      </c>
      <c r="AW208" s="323">
        <f t="shared" si="213"/>
        <v>6463.9902978170003</v>
      </c>
      <c r="AX208" s="323">
        <f t="shared" si="213"/>
        <v>6292.7535506046006</v>
      </c>
      <c r="AY208" s="323">
        <f t="shared" si="213"/>
        <v>8093.0927806352001</v>
      </c>
      <c r="AZ208" s="323">
        <f t="shared" si="213"/>
        <v>7056.8861033548019</v>
      </c>
      <c r="BA208" s="323">
        <f t="shared" si="213"/>
        <v>7958.2039528801997</v>
      </c>
      <c r="BB208" s="322">
        <f t="shared" si="213"/>
        <v>7345.6441082212004</v>
      </c>
      <c r="BC208" s="323">
        <f t="shared" si="213"/>
        <v>6620.7492103532004</v>
      </c>
      <c r="BD208" s="323">
        <f t="shared" si="213"/>
        <v>7805.4990905513996</v>
      </c>
      <c r="BE208" s="323">
        <f t="shared" si="213"/>
        <v>8876.8489934535992</v>
      </c>
      <c r="BF208" s="323">
        <f t="shared" si="213"/>
        <v>8225.1718034816004</v>
      </c>
      <c r="BG208" s="323">
        <f t="shared" si="213"/>
        <v>8344.6720058044011</v>
      </c>
      <c r="BH208" s="323">
        <f t="shared" si="213"/>
        <v>9396.6478618448</v>
      </c>
      <c r="BI208" s="323">
        <f t="shared" si="213"/>
        <v>8420.5095363778</v>
      </c>
      <c r="BJ208" s="323">
        <f t="shared" si="213"/>
        <v>8336.0015789934005</v>
      </c>
      <c r="BK208" s="323">
        <f t="shared" si="213"/>
        <v>8918.1768335209981</v>
      </c>
      <c r="BL208" s="323">
        <f t="shared" si="213"/>
        <v>8772.3988558456003</v>
      </c>
      <c r="BM208" s="323">
        <f t="shared" si="213"/>
        <v>10210.334648956399</v>
      </c>
      <c r="BN208" s="438">
        <f>SUM(BB208:BM208)</f>
        <v>101272.6545274044</v>
      </c>
      <c r="BO208" s="323">
        <f t="shared" si="213"/>
        <v>9494.6403903310002</v>
      </c>
      <c r="BP208" s="323">
        <f t="shared" si="213"/>
        <v>8380.1248284232006</v>
      </c>
      <c r="BQ208" s="323">
        <f t="shared" ref="BQ208:BY208" si="214">+BQ210+BQ212</f>
        <v>8275.1571174902001</v>
      </c>
      <c r="BR208" s="323">
        <f t="shared" si="214"/>
        <v>9800.0490107175992</v>
      </c>
      <c r="BS208" s="323">
        <f t="shared" si="214"/>
        <v>10205.7170220098</v>
      </c>
      <c r="BT208" s="323">
        <f t="shared" si="214"/>
        <v>9239.2444846609997</v>
      </c>
      <c r="BU208" s="323">
        <f t="shared" si="214"/>
        <v>11122.413784881201</v>
      </c>
      <c r="BV208" s="323">
        <f t="shared" si="214"/>
        <v>9545.7439213580001</v>
      </c>
      <c r="BW208" s="323">
        <f t="shared" si="214"/>
        <v>11385.6012058508</v>
      </c>
      <c r="BX208" s="323">
        <f t="shared" si="214"/>
        <v>11815.485656547</v>
      </c>
      <c r="BY208" s="323">
        <f t="shared" si="214"/>
        <v>10726.8938755286</v>
      </c>
      <c r="BZ208" s="323">
        <f t="shared" ref="BZ208:CL208" si="215">+BZ210+BZ212</f>
        <v>14957.3296811624</v>
      </c>
      <c r="CA208" s="438">
        <f>SUM(BO208:BZ208)</f>
        <v>124948.40097896082</v>
      </c>
      <c r="CB208" s="322">
        <f t="shared" si="215"/>
        <v>11170.279958187999</v>
      </c>
      <c r="CC208" s="323">
        <f t="shared" si="215"/>
        <v>10221.0603266866</v>
      </c>
      <c r="CD208" s="323">
        <f t="shared" si="215"/>
        <v>11374.769059807</v>
      </c>
      <c r="CE208" s="323">
        <f t="shared" si="215"/>
        <v>11617.0440558264</v>
      </c>
      <c r="CF208" s="323">
        <f t="shared" si="215"/>
        <v>11398.696467574002</v>
      </c>
      <c r="CG208" s="323">
        <f t="shared" ref="CG208:CH208" si="216">+CG210+CG212</f>
        <v>12664.330652037001</v>
      </c>
      <c r="CH208" s="323">
        <f t="shared" si="216"/>
        <v>12985.378455226599</v>
      </c>
      <c r="CI208" s="323">
        <f t="shared" si="215"/>
        <v>11335.435346825401</v>
      </c>
      <c r="CJ208" s="323">
        <f t="shared" si="215"/>
        <v>12901.3503360792</v>
      </c>
      <c r="CK208" s="323">
        <f t="shared" si="215"/>
        <v>14645.3855617382</v>
      </c>
      <c r="CL208" s="323">
        <f t="shared" si="215"/>
        <v>13282.459124585002</v>
      </c>
      <c r="CM208" s="324">
        <f t="shared" ref="CM208:CN208" si="217">+CM210+CM212</f>
        <v>17535.248897725</v>
      </c>
      <c r="CN208" s="324">
        <f t="shared" si="217"/>
        <v>12490.969616561599</v>
      </c>
      <c r="CO208" s="322">
        <f>SUM($BO208:$BO208)</f>
        <v>9494.6403903310002</v>
      </c>
      <c r="CP208" s="323">
        <f>SUM($CB208:$CB208)</f>
        <v>11170.279958187999</v>
      </c>
      <c r="CQ208" s="324">
        <f>SUM($CN208:$CN208)</f>
        <v>12490.969616561599</v>
      </c>
      <c r="CR208" s="549">
        <f t="shared" ref="CR208:CR210" si="218">((CQ208/CP208)-1)*100</f>
        <v>11.823245821207129</v>
      </c>
      <c r="CS208" s="233"/>
      <c r="CT208" s="236"/>
      <c r="CU208" s="270"/>
      <c r="CV208" s="235"/>
      <c r="CW208" s="235"/>
      <c r="CX208" s="210"/>
      <c r="CY208" s="220"/>
      <c r="CZ208" s="220"/>
      <c r="DA208" s="210"/>
      <c r="DB208" s="210"/>
      <c r="DC208" s="210"/>
      <c r="DD208" s="210"/>
      <c r="DE208" s="210"/>
      <c r="DF208" s="210"/>
      <c r="DG208" s="210"/>
      <c r="DH208" s="210"/>
      <c r="DI208" s="210"/>
      <c r="DJ208" s="210"/>
      <c r="DK208" s="210"/>
      <c r="DL208" s="210"/>
      <c r="DM208" s="210"/>
      <c r="DN208" s="210"/>
      <c r="DO208" s="210"/>
    </row>
    <row r="209" spans="1:119" s="18" customFormat="1" ht="20.100000000000001" customHeight="1" x14ac:dyDescent="0.25">
      <c r="A209" s="542"/>
      <c r="B209" s="48" t="s">
        <v>58</v>
      </c>
      <c r="C209" s="414"/>
      <c r="D209" s="71"/>
      <c r="E209" s="72"/>
      <c r="F209" s="72"/>
      <c r="G209" s="73"/>
      <c r="H209" s="73"/>
      <c r="I209" s="73"/>
      <c r="J209" s="73"/>
      <c r="K209" s="73"/>
      <c r="L209" s="73"/>
      <c r="M209" s="73"/>
      <c r="N209" s="73"/>
      <c r="O209" s="319"/>
      <c r="P209" s="73"/>
      <c r="Q209" s="140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319"/>
      <c r="AC209" s="73"/>
      <c r="AD209" s="140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319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140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4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4"/>
      <c r="CB209" s="140"/>
      <c r="CC209" s="73"/>
      <c r="CD209" s="73"/>
      <c r="CE209" s="73"/>
      <c r="CF209" s="104"/>
      <c r="CG209" s="73"/>
      <c r="CH209" s="73"/>
      <c r="CI209" s="73"/>
      <c r="CJ209" s="73"/>
      <c r="CK209" s="104"/>
      <c r="CL209" s="73"/>
      <c r="CM209" s="319"/>
      <c r="CN209" s="73"/>
      <c r="CO209" s="140"/>
      <c r="CP209" s="73"/>
      <c r="CQ209" s="319"/>
      <c r="CR209" s="74"/>
      <c r="CS209" s="269"/>
      <c r="CT209" s="268"/>
      <c r="CU209" s="270"/>
      <c r="CV209" s="235"/>
      <c r="CW209" s="235"/>
      <c r="CX209" s="210"/>
      <c r="CY209" s="220"/>
      <c r="CZ209" s="220"/>
      <c r="DA209" s="210"/>
      <c r="DB209" s="210"/>
      <c r="DC209" s="210"/>
      <c r="DD209" s="210"/>
      <c r="DE209" s="210"/>
      <c r="DF209" s="210"/>
      <c r="DG209" s="210"/>
      <c r="DH209" s="210"/>
      <c r="DI209" s="210"/>
      <c r="DJ209" s="210"/>
      <c r="DK209" s="210"/>
      <c r="DL209" s="210"/>
      <c r="DM209" s="210"/>
      <c r="DN209" s="210"/>
      <c r="DO209" s="210"/>
    </row>
    <row r="210" spans="1:119" s="38" customFormat="1" ht="20.100000000000001" customHeight="1" thickBot="1" x14ac:dyDescent="0.3">
      <c r="A210" s="542"/>
      <c r="B210" s="592" t="s">
        <v>49</v>
      </c>
      <c r="C210" s="595"/>
      <c r="D210" s="52">
        <v>818.39923996000005</v>
      </c>
      <c r="E210" s="26">
        <v>779.01158310000005</v>
      </c>
      <c r="F210" s="26">
        <v>898.54334613000003</v>
      </c>
      <c r="G210" s="26">
        <v>1199.4822054400001</v>
      </c>
      <c r="H210" s="26">
        <v>1006.3237718900001</v>
      </c>
      <c r="I210" s="26">
        <v>1001.9448884400001</v>
      </c>
      <c r="J210" s="26">
        <v>1277.2966601500002</v>
      </c>
      <c r="K210" s="26">
        <v>1093.7016309000001</v>
      </c>
      <c r="L210" s="26">
        <v>1502.0288812900001</v>
      </c>
      <c r="M210" s="26">
        <v>1469.35745782</v>
      </c>
      <c r="N210" s="26">
        <v>1355.1551292899999</v>
      </c>
      <c r="O210" s="76">
        <v>1876.4265719700002</v>
      </c>
      <c r="P210" s="80">
        <v>14277.671366380002</v>
      </c>
      <c r="Q210" s="46">
        <v>1254.25055621</v>
      </c>
      <c r="R210" s="32">
        <v>1294.4937248800002</v>
      </c>
      <c r="S210" s="32">
        <v>1516.1419785399999</v>
      </c>
      <c r="T210" s="32">
        <v>1581.6129229299997</v>
      </c>
      <c r="U210" s="32">
        <v>1506.5524490400001</v>
      </c>
      <c r="V210" s="32">
        <v>1647.1739813299998</v>
      </c>
      <c r="W210" s="32">
        <v>2323.6459987599997</v>
      </c>
      <c r="X210" s="32">
        <v>2206.2336913499998</v>
      </c>
      <c r="Y210" s="32">
        <v>1920.1192336300001</v>
      </c>
      <c r="Z210" s="75">
        <v>2514.53911436</v>
      </c>
      <c r="AA210" s="75">
        <v>2181.0007877100002</v>
      </c>
      <c r="AB210" s="422">
        <v>2676.4104654400003</v>
      </c>
      <c r="AC210" s="80">
        <v>22622.174904179999</v>
      </c>
      <c r="AD210" s="142">
        <v>2255.7766975300001</v>
      </c>
      <c r="AE210" s="141">
        <v>2027.8911969400001</v>
      </c>
      <c r="AF210" s="141">
        <v>2287.6141270799999</v>
      </c>
      <c r="AG210" s="141">
        <v>2836.3517890399999</v>
      </c>
      <c r="AH210" s="141">
        <v>2776.4833014400001</v>
      </c>
      <c r="AI210" s="141">
        <v>2581.9836005100001</v>
      </c>
      <c r="AJ210" s="141">
        <v>3477.1060745500004</v>
      </c>
      <c r="AK210" s="141">
        <v>3445.5637708000004</v>
      </c>
      <c r="AL210" s="141">
        <v>3878.0236310699997</v>
      </c>
      <c r="AM210" s="141">
        <v>3607.0551967500001</v>
      </c>
      <c r="AN210" s="141">
        <v>4082.8942403299998</v>
      </c>
      <c r="AO210" s="143">
        <v>4446.7060003199995</v>
      </c>
      <c r="AP210" s="32">
        <v>3797.5529644099997</v>
      </c>
      <c r="AQ210" s="32">
        <v>3596.4868420100001</v>
      </c>
      <c r="AR210" s="32">
        <v>4526.7083998199996</v>
      </c>
      <c r="AS210" s="32">
        <v>4507.00833091</v>
      </c>
      <c r="AT210" s="32">
        <v>5423.2859259899997</v>
      </c>
      <c r="AU210" s="32">
        <v>4903.1830711499997</v>
      </c>
      <c r="AV210" s="32">
        <v>5799.5616870399999</v>
      </c>
      <c r="AW210" s="32">
        <v>5202.5975218800004</v>
      </c>
      <c r="AX210" s="32">
        <v>5101.50025018</v>
      </c>
      <c r="AY210" s="32">
        <v>6753.9500758499998</v>
      </c>
      <c r="AZ210" s="32">
        <v>5810.4135583000016</v>
      </c>
      <c r="BA210" s="32">
        <v>6547.2016350599997</v>
      </c>
      <c r="BB210" s="46">
        <v>6117.8396760900005</v>
      </c>
      <c r="BC210" s="32">
        <v>5400.3664530699998</v>
      </c>
      <c r="BD210" s="32">
        <v>6298.5226292799998</v>
      </c>
      <c r="BE210" s="32">
        <v>7376.0376740699994</v>
      </c>
      <c r="BF210" s="32">
        <v>6619.4079974800006</v>
      </c>
      <c r="BG210" s="32">
        <v>6578.709778970001</v>
      </c>
      <c r="BH210" s="32">
        <v>7713.04140895</v>
      </c>
      <c r="BI210" s="32">
        <v>6733.2823820000003</v>
      </c>
      <c r="BJ210" s="32">
        <v>6526.9503842999993</v>
      </c>
      <c r="BK210" s="32">
        <v>7440.8836137899989</v>
      </c>
      <c r="BL210" s="32">
        <v>7264.4445155000003</v>
      </c>
      <c r="BM210" s="32">
        <v>8603.2205570499991</v>
      </c>
      <c r="BN210" s="443">
        <f>SUM(BB210:BM210)</f>
        <v>82672.707070549979</v>
      </c>
      <c r="BO210" s="32">
        <v>8027.0276458800008</v>
      </c>
      <c r="BP210" s="32">
        <v>6866.8796536700002</v>
      </c>
      <c r="BQ210" s="32">
        <v>6794.5974695200002</v>
      </c>
      <c r="BR210" s="32">
        <v>8205.2407132099997</v>
      </c>
      <c r="BS210" s="32">
        <v>8250.9854765199998</v>
      </c>
      <c r="BT210" s="32">
        <v>7706.2756798600003</v>
      </c>
      <c r="BU210" s="32">
        <v>9506.5634645900009</v>
      </c>
      <c r="BV210" s="32">
        <v>7973.1634086100003</v>
      </c>
      <c r="BW210" s="246">
        <v>9790.75991092</v>
      </c>
      <c r="BX210" s="246">
        <v>10060.724428040001</v>
      </c>
      <c r="BY210" s="246">
        <v>9088.2199435999992</v>
      </c>
      <c r="BZ210" s="246">
        <v>12925.777945780001</v>
      </c>
      <c r="CA210" s="403">
        <f>SUM(BO210:BZ210)</f>
        <v>105196.2157402</v>
      </c>
      <c r="CB210" s="245">
        <v>9676.1721070499989</v>
      </c>
      <c r="CC210" s="246">
        <v>8825.0421714500008</v>
      </c>
      <c r="CD210" s="246">
        <v>9804.1320560599997</v>
      </c>
      <c r="CE210" s="246">
        <v>9654.2468529199996</v>
      </c>
      <c r="CF210" s="246">
        <v>9725.3174534000009</v>
      </c>
      <c r="CG210" s="246">
        <v>11018.002514310001</v>
      </c>
      <c r="CH210" s="246">
        <v>11605.665878579999</v>
      </c>
      <c r="CI210" s="246">
        <v>9964.4861006400006</v>
      </c>
      <c r="CJ210" s="246">
        <v>11701.639800520001</v>
      </c>
      <c r="CK210" s="246">
        <v>12741.28293297</v>
      </c>
      <c r="CL210" s="246">
        <v>11804.746632630002</v>
      </c>
      <c r="CM210" s="247">
        <v>14514.53998465</v>
      </c>
      <c r="CN210" s="246">
        <v>10942.671450889999</v>
      </c>
      <c r="CO210" s="584">
        <f>SUM($BO210:$BO210)</f>
        <v>8027.0276458800008</v>
      </c>
      <c r="CP210" s="374">
        <f>SUM($CB210:$CB210)</f>
        <v>9676.1721070499989</v>
      </c>
      <c r="CQ210" s="399">
        <f>SUM($CN210:$CN210)</f>
        <v>10942.671450889999</v>
      </c>
      <c r="CR210" s="361">
        <f t="shared" si="218"/>
        <v>13.088846806654431</v>
      </c>
      <c r="CS210" s="233"/>
      <c r="CT210" s="268"/>
      <c r="CU210" s="270"/>
      <c r="CV210" s="236"/>
      <c r="CW210" s="236"/>
      <c r="CX210" s="211"/>
      <c r="CY210" s="221"/>
      <c r="CZ210" s="221"/>
      <c r="DA210" s="211"/>
      <c r="DB210" s="211"/>
      <c r="DC210" s="211"/>
      <c r="DD210" s="211"/>
      <c r="DE210" s="211"/>
      <c r="DF210" s="211"/>
      <c r="DG210" s="211"/>
      <c r="DH210" s="211"/>
      <c r="DI210" s="211"/>
      <c r="DJ210" s="211"/>
      <c r="DK210" s="211"/>
      <c r="DL210" s="211"/>
      <c r="DM210" s="211"/>
      <c r="DN210" s="211"/>
      <c r="DO210" s="211"/>
    </row>
    <row r="211" spans="1:119" s="38" customFormat="1" ht="20.100000000000001" customHeight="1" x14ac:dyDescent="0.25">
      <c r="A211" s="542"/>
      <c r="B211" s="28" t="s">
        <v>59</v>
      </c>
      <c r="C211" s="19"/>
      <c r="D211" s="85">
        <v>47.424606480000001</v>
      </c>
      <c r="E211" s="86">
        <v>47.522505090000003</v>
      </c>
      <c r="F211" s="86">
        <v>65.854236489999991</v>
      </c>
      <c r="G211" s="86">
        <v>59.371934659999994</v>
      </c>
      <c r="H211" s="86">
        <v>58.742114030000003</v>
      </c>
      <c r="I211" s="86">
        <v>78.538928889999994</v>
      </c>
      <c r="J211" s="86">
        <v>66.337000950000004</v>
      </c>
      <c r="K211" s="86">
        <v>116.73622684999999</v>
      </c>
      <c r="L211" s="86">
        <v>72.887784569999994</v>
      </c>
      <c r="M211" s="86">
        <v>90.67051226000001</v>
      </c>
      <c r="N211" s="86">
        <v>81.355743610000005</v>
      </c>
      <c r="O211" s="97">
        <v>83.346009229999993</v>
      </c>
      <c r="P211" s="375"/>
      <c r="Q211" s="85">
        <v>66.541136899999998</v>
      </c>
      <c r="R211" s="86">
        <v>60.213981830000002</v>
      </c>
      <c r="S211" s="86">
        <v>85.594865909999996</v>
      </c>
      <c r="T211" s="86">
        <v>84.35018805</v>
      </c>
      <c r="U211" s="86">
        <v>78.228134499999996</v>
      </c>
      <c r="V211" s="86">
        <v>75.613508060000001</v>
      </c>
      <c r="W211" s="86">
        <v>82.472507159999992</v>
      </c>
      <c r="X211" s="86">
        <v>86.49302333</v>
      </c>
      <c r="Y211" s="86">
        <v>76.749330999999998</v>
      </c>
      <c r="Z211" s="86">
        <v>99.612224279999992</v>
      </c>
      <c r="AA211" s="86">
        <v>104.66818046</v>
      </c>
      <c r="AB211" s="103">
        <v>138.37908009</v>
      </c>
      <c r="AC211" s="375"/>
      <c r="AD211" s="85"/>
      <c r="AE211" s="86"/>
      <c r="AF211" s="86"/>
      <c r="AG211" s="86"/>
      <c r="AH211" s="86"/>
      <c r="AI211" s="86"/>
      <c r="AJ211" s="86"/>
      <c r="AK211" s="86">
        <v>157.37250310000002</v>
      </c>
      <c r="AL211" s="86">
        <v>171.53772631000001</v>
      </c>
      <c r="AM211" s="86">
        <v>153.78296491</v>
      </c>
      <c r="AN211" s="86">
        <v>147.48761453</v>
      </c>
      <c r="AO211" s="103">
        <v>196.47726982</v>
      </c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5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446"/>
      <c r="BO211" s="86"/>
      <c r="BP211" s="86"/>
      <c r="BQ211" s="86"/>
      <c r="BR211" s="86"/>
      <c r="BS211" s="86"/>
      <c r="BT211" s="86"/>
      <c r="BU211" s="86"/>
      <c r="BV211" s="86"/>
      <c r="BW211" s="383"/>
      <c r="BX211" s="383"/>
      <c r="BY211" s="383"/>
      <c r="BZ211" s="383"/>
      <c r="CA211" s="568"/>
      <c r="CB211" s="431"/>
      <c r="CC211" s="383"/>
      <c r="CD211" s="383"/>
      <c r="CE211" s="383"/>
      <c r="CF211" s="383"/>
      <c r="CG211" s="383"/>
      <c r="CH211" s="383"/>
      <c r="CI211" s="383"/>
      <c r="CJ211" s="383"/>
      <c r="CK211" s="462"/>
      <c r="CL211" s="462"/>
      <c r="CM211" s="458"/>
      <c r="CN211" s="462"/>
      <c r="CO211" s="585"/>
      <c r="CP211" s="375"/>
      <c r="CQ211" s="119"/>
      <c r="CR211" s="350"/>
      <c r="CS211" s="233"/>
      <c r="CT211" s="270"/>
      <c r="CU211" s="270"/>
      <c r="CV211" s="236"/>
      <c r="CW211" s="236"/>
      <c r="CX211" s="211"/>
      <c r="CY211" s="221"/>
      <c r="CZ211" s="221"/>
      <c r="DA211" s="211"/>
      <c r="DB211" s="211"/>
      <c r="DC211" s="211"/>
      <c r="DD211" s="211"/>
      <c r="DE211" s="211"/>
      <c r="DF211" s="211"/>
      <c r="DG211" s="211"/>
      <c r="DH211" s="211"/>
      <c r="DI211" s="211"/>
      <c r="DJ211" s="211"/>
      <c r="DK211" s="211"/>
      <c r="DL211" s="211"/>
      <c r="DM211" s="211"/>
      <c r="DN211" s="211"/>
      <c r="DO211" s="211"/>
    </row>
    <row r="212" spans="1:119" ht="20.100000000000001" customHeight="1" thickBot="1" x14ac:dyDescent="0.3">
      <c r="A212" s="542"/>
      <c r="B212" s="592" t="s">
        <v>49</v>
      </c>
      <c r="C212" s="594"/>
      <c r="D212" s="52">
        <v>330.54950716560001</v>
      </c>
      <c r="E212" s="26">
        <v>331.23186047730002</v>
      </c>
      <c r="F212" s="26">
        <v>459.00402833529989</v>
      </c>
      <c r="G212" s="26">
        <v>413.82238458019992</v>
      </c>
      <c r="H212" s="26">
        <v>409.43253478910003</v>
      </c>
      <c r="I212" s="26">
        <v>547.41633436329994</v>
      </c>
      <c r="J212" s="26">
        <v>462.36889662150003</v>
      </c>
      <c r="K212" s="26">
        <v>813.65150114449989</v>
      </c>
      <c r="L212" s="26">
        <v>508.02785845289992</v>
      </c>
      <c r="M212" s="26">
        <v>631.97347045219999</v>
      </c>
      <c r="N212" s="26">
        <v>567.04953296170004</v>
      </c>
      <c r="O212" s="76">
        <v>580.92168433309996</v>
      </c>
      <c r="P212" s="80">
        <v>6055.4495936766989</v>
      </c>
      <c r="Q212" s="52">
        <v>463.79172419299999</v>
      </c>
      <c r="R212" s="26">
        <v>419.69145335510001</v>
      </c>
      <c r="S212" s="26">
        <v>596.59621539269995</v>
      </c>
      <c r="T212" s="26">
        <v>587.92081070849997</v>
      </c>
      <c r="U212" s="26">
        <v>545.25009746499995</v>
      </c>
      <c r="V212" s="26">
        <v>527.02615117819994</v>
      </c>
      <c r="W212" s="26">
        <v>574.83337490519989</v>
      </c>
      <c r="X212" s="26">
        <v>602.85637261009992</v>
      </c>
      <c r="Y212" s="26">
        <v>534.94283707</v>
      </c>
      <c r="Z212" s="77">
        <v>694.29720323159995</v>
      </c>
      <c r="AA212" s="77">
        <v>729.53721780620003</v>
      </c>
      <c r="AB212" s="423">
        <v>960.35081582460009</v>
      </c>
      <c r="AC212" s="80">
        <v>7237.0942737402002</v>
      </c>
      <c r="AD212" s="105">
        <v>702.14652024920008</v>
      </c>
      <c r="AE212" s="137">
        <v>652.17297520396903</v>
      </c>
      <c r="AF212" s="137">
        <v>777.78259242740683</v>
      </c>
      <c r="AG212" s="137">
        <v>709.2149678709327</v>
      </c>
      <c r="AH212" s="137">
        <v>817.62681122979996</v>
      </c>
      <c r="AI212" s="137">
        <v>894.22366011984968</v>
      </c>
      <c r="AJ212" s="137">
        <v>1036.1994127609164</v>
      </c>
      <c r="AK212" s="137">
        <v>1081.1490962970006</v>
      </c>
      <c r="AL212" s="137">
        <v>1178.4641797497006</v>
      </c>
      <c r="AM212" s="137">
        <v>1056.4889689317004</v>
      </c>
      <c r="AN212" s="137">
        <v>1011.8633607521542</v>
      </c>
      <c r="AO212" s="106">
        <v>1347.8340709652</v>
      </c>
      <c r="AP212" s="32">
        <v>976.60783195919998</v>
      </c>
      <c r="AQ212" s="32">
        <v>902.92976930099996</v>
      </c>
      <c r="AR212" s="32">
        <v>1102.1842881588</v>
      </c>
      <c r="AS212" s="32">
        <v>1102.9992195950001</v>
      </c>
      <c r="AT212" s="32">
        <v>1400.5959931432001</v>
      </c>
      <c r="AU212" s="32">
        <v>1128.8366683034001</v>
      </c>
      <c r="AV212" s="32">
        <v>1245.7295663750001</v>
      </c>
      <c r="AW212" s="32">
        <v>1261.3927759369999</v>
      </c>
      <c r="AX212" s="32">
        <v>1191.2533004246002</v>
      </c>
      <c r="AY212" s="32">
        <v>1339.1427047852001</v>
      </c>
      <c r="AZ212" s="32">
        <v>1246.4725450548001</v>
      </c>
      <c r="BA212" s="32">
        <v>1411.0023178202</v>
      </c>
      <c r="BB212" s="46">
        <v>1227.8044321312002</v>
      </c>
      <c r="BC212" s="32">
        <v>1220.3827572832001</v>
      </c>
      <c r="BD212" s="32">
        <v>1506.9764612714</v>
      </c>
      <c r="BE212" s="32">
        <v>1500.8113193836</v>
      </c>
      <c r="BF212" s="32">
        <v>1605.7638060016</v>
      </c>
      <c r="BG212" s="32">
        <v>1765.9622268343999</v>
      </c>
      <c r="BH212" s="32">
        <v>1683.6064528948002</v>
      </c>
      <c r="BI212" s="32">
        <v>1687.2271543777999</v>
      </c>
      <c r="BJ212" s="32">
        <v>1809.0511946934002</v>
      </c>
      <c r="BK212" s="32">
        <v>1477.2932197309999</v>
      </c>
      <c r="BL212" s="32">
        <v>1507.9543403456</v>
      </c>
      <c r="BM212" s="32">
        <v>1607.1140919064003</v>
      </c>
      <c r="BN212" s="443">
        <f>SUM(BB212:BM212)</f>
        <v>18599.947456854403</v>
      </c>
      <c r="BO212" s="26">
        <v>1467.612744451</v>
      </c>
      <c r="BP212" s="26">
        <v>1513.2451747532002</v>
      </c>
      <c r="BQ212" s="26">
        <v>1480.5596479702001</v>
      </c>
      <c r="BR212" s="26">
        <v>1594.8082975075999</v>
      </c>
      <c r="BS212" s="26">
        <v>1954.7315454898001</v>
      </c>
      <c r="BT212" s="26">
        <v>1532.968804801</v>
      </c>
      <c r="BU212" s="26">
        <v>1615.8503202912002</v>
      </c>
      <c r="BV212" s="26">
        <v>1572.580512748</v>
      </c>
      <c r="BW212" s="98">
        <v>1594.8412949308001</v>
      </c>
      <c r="BX212" s="98">
        <v>1754.7612285069999</v>
      </c>
      <c r="BY212" s="98">
        <v>1638.6739319285998</v>
      </c>
      <c r="BZ212" s="98">
        <v>2031.5517353824002</v>
      </c>
      <c r="CA212" s="403">
        <f>SUM(BO212:BZ212)</f>
        <v>19752.185238760798</v>
      </c>
      <c r="CB212" s="138">
        <v>1494.1078511380001</v>
      </c>
      <c r="CC212" s="98">
        <v>1396.0181552366</v>
      </c>
      <c r="CD212" s="98">
        <v>1570.6370037470001</v>
      </c>
      <c r="CE212" s="98">
        <v>1962.7972029064001</v>
      </c>
      <c r="CF212" s="246">
        <v>1673.3790141740001</v>
      </c>
      <c r="CG212" s="246">
        <v>1646.328137727</v>
      </c>
      <c r="CH212" s="246">
        <v>1379.7125766466002</v>
      </c>
      <c r="CI212" s="246">
        <v>1370.9492461853999</v>
      </c>
      <c r="CJ212" s="246">
        <v>1199.7105355592</v>
      </c>
      <c r="CK212" s="98">
        <v>1904.1026287682002</v>
      </c>
      <c r="CL212" s="98">
        <v>1477.7124919550001</v>
      </c>
      <c r="CM212" s="243">
        <v>3020.7089130750001</v>
      </c>
      <c r="CN212" s="98">
        <v>1548.2981656716001</v>
      </c>
      <c r="CO212" s="584">
        <f>SUM($BO212:$BO212)</f>
        <v>1467.612744451</v>
      </c>
      <c r="CP212" s="374">
        <f>SUM($CB212:$CB212)</f>
        <v>1494.1078511380001</v>
      </c>
      <c r="CQ212" s="399">
        <f>SUM($CN212:$CN212)</f>
        <v>1548.2981656716001</v>
      </c>
      <c r="CR212" s="361">
        <f t="shared" ref="CR212:CR215" si="219">((CQ212/CP212)-1)*100</f>
        <v>3.6269345946027709</v>
      </c>
      <c r="CU212" s="270"/>
    </row>
    <row r="213" spans="1:119" ht="20.100000000000001" customHeight="1" thickBot="1" x14ac:dyDescent="0.3">
      <c r="A213" s="542"/>
      <c r="B213" s="328"/>
      <c r="C213" s="321" t="s">
        <v>115</v>
      </c>
      <c r="D213" s="322">
        <f t="shared" ref="D213:BP213" si="220">+D214+D215</f>
        <v>5427</v>
      </c>
      <c r="E213" s="323">
        <f t="shared" si="220"/>
        <v>5176</v>
      </c>
      <c r="F213" s="323">
        <f t="shared" si="220"/>
        <v>6628</v>
      </c>
      <c r="G213" s="323">
        <f t="shared" si="220"/>
        <v>6979</v>
      </c>
      <c r="H213" s="323">
        <f t="shared" si="220"/>
        <v>6450</v>
      </c>
      <c r="I213" s="323">
        <f t="shared" si="220"/>
        <v>9525</v>
      </c>
      <c r="J213" s="323">
        <f t="shared" si="220"/>
        <v>8971</v>
      </c>
      <c r="K213" s="323">
        <f t="shared" si="220"/>
        <v>9588</v>
      </c>
      <c r="L213" s="323">
        <f t="shared" si="220"/>
        <v>10775</v>
      </c>
      <c r="M213" s="323">
        <f t="shared" si="220"/>
        <v>11377</v>
      </c>
      <c r="N213" s="323">
        <f t="shared" si="220"/>
        <v>11288</v>
      </c>
      <c r="O213" s="324">
        <f t="shared" si="220"/>
        <v>13349</v>
      </c>
      <c r="P213" s="323">
        <f t="shared" si="220"/>
        <v>105533</v>
      </c>
      <c r="Q213" s="322">
        <f t="shared" si="220"/>
        <v>10998</v>
      </c>
      <c r="R213" s="323">
        <f t="shared" si="220"/>
        <v>10975</v>
      </c>
      <c r="S213" s="323">
        <f t="shared" si="220"/>
        <v>14718</v>
      </c>
      <c r="T213" s="323">
        <f t="shared" si="220"/>
        <v>13435</v>
      </c>
      <c r="U213" s="323">
        <f t="shared" si="220"/>
        <v>14383</v>
      </c>
      <c r="V213" s="323">
        <f t="shared" si="220"/>
        <v>15710</v>
      </c>
      <c r="W213" s="323">
        <f t="shared" si="220"/>
        <v>17549</v>
      </c>
      <c r="X213" s="323">
        <f t="shared" si="220"/>
        <v>17871</v>
      </c>
      <c r="Y213" s="323">
        <f t="shared" si="220"/>
        <v>18986</v>
      </c>
      <c r="Z213" s="323">
        <f t="shared" si="220"/>
        <v>19963</v>
      </c>
      <c r="AA213" s="323">
        <f t="shared" si="220"/>
        <v>20760</v>
      </c>
      <c r="AB213" s="324">
        <f t="shared" si="220"/>
        <v>25468</v>
      </c>
      <c r="AC213" s="323">
        <f t="shared" si="220"/>
        <v>200816</v>
      </c>
      <c r="AD213" s="322">
        <f t="shared" si="220"/>
        <v>19585</v>
      </c>
      <c r="AE213" s="323">
        <f t="shared" si="220"/>
        <v>20670</v>
      </c>
      <c r="AF213" s="323">
        <f t="shared" si="220"/>
        <v>23260</v>
      </c>
      <c r="AG213" s="323">
        <f t="shared" si="220"/>
        <v>23338</v>
      </c>
      <c r="AH213" s="323">
        <f t="shared" si="220"/>
        <v>25881</v>
      </c>
      <c r="AI213" s="323">
        <f t="shared" si="220"/>
        <v>26475</v>
      </c>
      <c r="AJ213" s="323">
        <f t="shared" si="220"/>
        <v>27761</v>
      </c>
      <c r="AK213" s="323">
        <f t="shared" si="220"/>
        <v>33350</v>
      </c>
      <c r="AL213" s="323">
        <f t="shared" si="220"/>
        <v>34229</v>
      </c>
      <c r="AM213" s="323">
        <f t="shared" si="220"/>
        <v>36168</v>
      </c>
      <c r="AN213" s="323">
        <f t="shared" si="220"/>
        <v>37826</v>
      </c>
      <c r="AO213" s="324">
        <f t="shared" si="220"/>
        <v>44519</v>
      </c>
      <c r="AP213" s="323">
        <f t="shared" si="220"/>
        <v>36082</v>
      </c>
      <c r="AQ213" s="323">
        <f t="shared" si="220"/>
        <v>37106</v>
      </c>
      <c r="AR213" s="323">
        <f t="shared" si="220"/>
        <v>42780</v>
      </c>
      <c r="AS213" s="323">
        <f t="shared" si="220"/>
        <v>38964</v>
      </c>
      <c r="AT213" s="323">
        <f t="shared" si="220"/>
        <v>48205</v>
      </c>
      <c r="AU213" s="323">
        <f t="shared" si="220"/>
        <v>46107</v>
      </c>
      <c r="AV213" s="323">
        <f t="shared" si="220"/>
        <v>52047</v>
      </c>
      <c r="AW213" s="323">
        <f t="shared" si="220"/>
        <v>56265</v>
      </c>
      <c r="AX213" s="323">
        <f t="shared" si="220"/>
        <v>51346</v>
      </c>
      <c r="AY213" s="323">
        <f t="shared" si="220"/>
        <v>60828</v>
      </c>
      <c r="AZ213" s="323">
        <f t="shared" si="220"/>
        <v>64678</v>
      </c>
      <c r="BA213" s="323">
        <f t="shared" si="220"/>
        <v>82308</v>
      </c>
      <c r="BB213" s="322">
        <f t="shared" si="220"/>
        <v>70681</v>
      </c>
      <c r="BC213" s="323">
        <f t="shared" si="220"/>
        <v>59530</v>
      </c>
      <c r="BD213" s="323">
        <f t="shared" si="220"/>
        <v>67595</v>
      </c>
      <c r="BE213" s="323">
        <f t="shared" si="220"/>
        <v>74162</v>
      </c>
      <c r="BF213" s="323">
        <f t="shared" si="220"/>
        <v>73027</v>
      </c>
      <c r="BG213" s="323">
        <f t="shared" si="220"/>
        <v>74349</v>
      </c>
      <c r="BH213" s="323">
        <f t="shared" si="220"/>
        <v>81448</v>
      </c>
      <c r="BI213" s="323">
        <f t="shared" si="220"/>
        <v>80285</v>
      </c>
      <c r="BJ213" s="323">
        <f t="shared" si="220"/>
        <v>80867</v>
      </c>
      <c r="BK213" s="323">
        <f t="shared" si="220"/>
        <v>88704</v>
      </c>
      <c r="BL213" s="323">
        <f t="shared" si="220"/>
        <v>86640</v>
      </c>
      <c r="BM213" s="323">
        <f t="shared" si="220"/>
        <v>106995</v>
      </c>
      <c r="BN213" s="438">
        <f>SUM(BB213:BM213)</f>
        <v>944283</v>
      </c>
      <c r="BO213" s="323">
        <f t="shared" si="220"/>
        <v>87229</v>
      </c>
      <c r="BP213" s="323">
        <f t="shared" si="220"/>
        <v>92303</v>
      </c>
      <c r="BQ213" s="323">
        <f t="shared" ref="BQ213:BY213" si="221">+BQ214+BQ215</f>
        <v>89858</v>
      </c>
      <c r="BR213" s="323">
        <f t="shared" si="221"/>
        <v>97830</v>
      </c>
      <c r="BS213" s="323">
        <f t="shared" si="221"/>
        <v>102942</v>
      </c>
      <c r="BT213" s="323">
        <f t="shared" si="221"/>
        <v>102857</v>
      </c>
      <c r="BU213" s="323">
        <f t="shared" si="221"/>
        <v>112863</v>
      </c>
      <c r="BV213" s="323">
        <f t="shared" si="221"/>
        <v>107750</v>
      </c>
      <c r="BW213" s="323">
        <f t="shared" si="221"/>
        <v>115501</v>
      </c>
      <c r="BX213" s="323">
        <f t="shared" si="221"/>
        <v>124322</v>
      </c>
      <c r="BY213" s="323">
        <f t="shared" si="221"/>
        <v>113891</v>
      </c>
      <c r="BZ213" s="323">
        <f t="shared" ref="BZ213:CL213" si="222">+BZ214+BZ215</f>
        <v>159115</v>
      </c>
      <c r="CA213" s="438">
        <f>SUM(BO213:BZ213)</f>
        <v>1306461</v>
      </c>
      <c r="CB213" s="322">
        <f t="shared" si="222"/>
        <v>120007</v>
      </c>
      <c r="CC213" s="323">
        <f t="shared" si="222"/>
        <v>115297</v>
      </c>
      <c r="CD213" s="323">
        <f t="shared" si="222"/>
        <v>138261</v>
      </c>
      <c r="CE213" s="323">
        <f t="shared" si="222"/>
        <v>138781</v>
      </c>
      <c r="CF213" s="323">
        <f t="shared" si="222"/>
        <v>144001</v>
      </c>
      <c r="CG213" s="323">
        <f t="shared" ref="CG213:CH213" si="223">+CG214+CG215</f>
        <v>156617</v>
      </c>
      <c r="CH213" s="323">
        <f t="shared" si="223"/>
        <v>159037</v>
      </c>
      <c r="CI213" s="323">
        <f t="shared" si="222"/>
        <v>164054</v>
      </c>
      <c r="CJ213" s="323">
        <f t="shared" si="222"/>
        <v>168527</v>
      </c>
      <c r="CK213" s="323">
        <f t="shared" si="222"/>
        <v>192918</v>
      </c>
      <c r="CL213" s="323">
        <f t="shared" si="222"/>
        <v>181618</v>
      </c>
      <c r="CM213" s="324">
        <f t="shared" ref="CM213:CN213" si="224">+CM214+CM215</f>
        <v>248434</v>
      </c>
      <c r="CN213" s="324">
        <f t="shared" si="224"/>
        <v>186147</v>
      </c>
      <c r="CO213" s="322">
        <f>SUM($BO213:$BO213)</f>
        <v>87229</v>
      </c>
      <c r="CP213" s="323">
        <f>SUM($CB213:$CB213)</f>
        <v>120007</v>
      </c>
      <c r="CQ213" s="324">
        <f>SUM($CN213:$CN213)</f>
        <v>186147</v>
      </c>
      <c r="CR213" s="549">
        <f t="shared" si="219"/>
        <v>55.113451715316607</v>
      </c>
      <c r="CT213" s="268"/>
      <c r="CU213" s="270"/>
    </row>
    <row r="214" spans="1:119" ht="20.100000000000001" customHeight="1" thickBot="1" x14ac:dyDescent="0.3">
      <c r="A214" s="542"/>
      <c r="B214" s="596" t="s">
        <v>41</v>
      </c>
      <c r="C214" s="597"/>
      <c r="D214" s="46">
        <v>3871</v>
      </c>
      <c r="E214" s="32">
        <v>3575</v>
      </c>
      <c r="F214" s="32">
        <v>4628</v>
      </c>
      <c r="G214" s="32">
        <v>5036</v>
      </c>
      <c r="H214" s="32">
        <v>4990</v>
      </c>
      <c r="I214" s="32">
        <v>7212</v>
      </c>
      <c r="J214" s="32">
        <v>6303</v>
      </c>
      <c r="K214" s="32">
        <v>6617</v>
      </c>
      <c r="L214" s="32">
        <v>7390</v>
      </c>
      <c r="M214" s="32">
        <v>7978</v>
      </c>
      <c r="N214" s="32">
        <v>7988</v>
      </c>
      <c r="O214" s="47">
        <v>9470</v>
      </c>
      <c r="P214" s="80">
        <v>75058</v>
      </c>
      <c r="Q214" s="46">
        <v>7742</v>
      </c>
      <c r="R214" s="32">
        <v>7844</v>
      </c>
      <c r="S214" s="32">
        <v>10564</v>
      </c>
      <c r="T214" s="32">
        <v>9647</v>
      </c>
      <c r="U214" s="32">
        <v>10508</v>
      </c>
      <c r="V214" s="32">
        <v>11439</v>
      </c>
      <c r="W214" s="32">
        <v>13000</v>
      </c>
      <c r="X214" s="32">
        <v>13180</v>
      </c>
      <c r="Y214" s="32">
        <v>14008</v>
      </c>
      <c r="Z214" s="32">
        <v>14951</v>
      </c>
      <c r="AA214" s="32">
        <v>15524</v>
      </c>
      <c r="AB214" s="47">
        <v>19253</v>
      </c>
      <c r="AC214" s="24">
        <v>147660</v>
      </c>
      <c r="AD214" s="45">
        <v>14784</v>
      </c>
      <c r="AE214" s="31">
        <v>15784</v>
      </c>
      <c r="AF214" s="31">
        <v>17705</v>
      </c>
      <c r="AG214" s="31">
        <v>18057</v>
      </c>
      <c r="AH214" s="31">
        <v>19964</v>
      </c>
      <c r="AI214" s="31">
        <v>20480</v>
      </c>
      <c r="AJ214" s="31">
        <v>21574</v>
      </c>
      <c r="AK214" s="31">
        <v>25457</v>
      </c>
      <c r="AL214" s="31">
        <v>26586</v>
      </c>
      <c r="AM214" s="31">
        <v>28192</v>
      </c>
      <c r="AN214" s="31">
        <v>29608</v>
      </c>
      <c r="AO214" s="134">
        <v>35582</v>
      </c>
      <c r="AP214" s="33">
        <v>28570</v>
      </c>
      <c r="AQ214" s="33">
        <v>29728</v>
      </c>
      <c r="AR214" s="33">
        <v>34245</v>
      </c>
      <c r="AS214" s="33">
        <v>31219</v>
      </c>
      <c r="AT214" s="33">
        <v>38938</v>
      </c>
      <c r="AU214" s="33">
        <v>37255</v>
      </c>
      <c r="AV214" s="33">
        <v>42184</v>
      </c>
      <c r="AW214" s="33">
        <v>45454</v>
      </c>
      <c r="AX214" s="33">
        <v>42132</v>
      </c>
      <c r="AY214" s="33">
        <v>49946</v>
      </c>
      <c r="AZ214" s="33">
        <v>54255</v>
      </c>
      <c r="BA214" s="33">
        <v>70686</v>
      </c>
      <c r="BB214" s="157">
        <v>59880</v>
      </c>
      <c r="BC214" s="33">
        <v>50056</v>
      </c>
      <c r="BD214" s="33">
        <v>57056</v>
      </c>
      <c r="BE214" s="33">
        <v>62643</v>
      </c>
      <c r="BF214" s="33">
        <v>61708</v>
      </c>
      <c r="BG214" s="33">
        <v>63267</v>
      </c>
      <c r="BH214" s="33">
        <v>69312</v>
      </c>
      <c r="BI214" s="33">
        <v>68222</v>
      </c>
      <c r="BJ214" s="33">
        <v>69235</v>
      </c>
      <c r="BK214" s="33">
        <v>75553</v>
      </c>
      <c r="BL214" s="33">
        <v>74489</v>
      </c>
      <c r="BM214" s="33">
        <v>93487</v>
      </c>
      <c r="BN214" s="453">
        <f>SUM(BB214:BM214)</f>
        <v>804908</v>
      </c>
      <c r="BO214" s="33">
        <v>75201</v>
      </c>
      <c r="BP214" s="33">
        <v>79921</v>
      </c>
      <c r="BQ214" s="33">
        <v>77445</v>
      </c>
      <c r="BR214" s="33">
        <v>83957</v>
      </c>
      <c r="BS214" s="33">
        <v>88549</v>
      </c>
      <c r="BT214" s="33">
        <v>89379</v>
      </c>
      <c r="BU214" s="33">
        <v>97805</v>
      </c>
      <c r="BV214" s="33">
        <v>93515</v>
      </c>
      <c r="BW214" s="114">
        <v>101307</v>
      </c>
      <c r="BX214" s="114">
        <v>108275</v>
      </c>
      <c r="BY214" s="114">
        <v>99606</v>
      </c>
      <c r="BZ214" s="114">
        <v>141352</v>
      </c>
      <c r="CA214" s="363">
        <f>SUM(BO214:BZ214)</f>
        <v>1136312</v>
      </c>
      <c r="CB214" s="113">
        <v>105544</v>
      </c>
      <c r="CC214" s="114">
        <v>101891</v>
      </c>
      <c r="CD214" s="114">
        <v>122184</v>
      </c>
      <c r="CE214" s="114">
        <v>122624</v>
      </c>
      <c r="CF214" s="114">
        <v>127887</v>
      </c>
      <c r="CG214" s="114">
        <v>140011</v>
      </c>
      <c r="CH214" s="114">
        <v>141504</v>
      </c>
      <c r="CI214" s="114">
        <v>147207</v>
      </c>
      <c r="CJ214" s="114">
        <v>153813</v>
      </c>
      <c r="CK214" s="114">
        <v>173992</v>
      </c>
      <c r="CL214" s="114">
        <v>163390</v>
      </c>
      <c r="CM214" s="115">
        <v>227516</v>
      </c>
      <c r="CN214" s="114">
        <v>169117</v>
      </c>
      <c r="CO214" s="139">
        <f>SUM($BO214:$BO214)</f>
        <v>75201</v>
      </c>
      <c r="CP214" s="372">
        <f>SUM($CB214:$CB214)</f>
        <v>105544</v>
      </c>
      <c r="CQ214" s="373">
        <f>SUM($CN214:$CN214)</f>
        <v>169117</v>
      </c>
      <c r="CR214" s="368">
        <f t="shared" si="219"/>
        <v>60.233646630789053</v>
      </c>
      <c r="CT214" s="236"/>
      <c r="CU214" s="270"/>
    </row>
    <row r="215" spans="1:119" ht="20.100000000000001" customHeight="1" thickBot="1" x14ac:dyDescent="0.3">
      <c r="A215" s="542"/>
      <c r="B215" s="339" t="s">
        <v>39</v>
      </c>
      <c r="C215" s="415"/>
      <c r="D215" s="46">
        <v>1556</v>
      </c>
      <c r="E215" s="32">
        <v>1601</v>
      </c>
      <c r="F215" s="32">
        <v>2000</v>
      </c>
      <c r="G215" s="32">
        <v>1943</v>
      </c>
      <c r="H215" s="32">
        <v>1460</v>
      </c>
      <c r="I215" s="32">
        <v>2313</v>
      </c>
      <c r="J215" s="32">
        <v>2668</v>
      </c>
      <c r="K215" s="32">
        <v>2971</v>
      </c>
      <c r="L215" s="32">
        <v>3385</v>
      </c>
      <c r="M215" s="32">
        <v>3399</v>
      </c>
      <c r="N215" s="32">
        <v>3300</v>
      </c>
      <c r="O215" s="158">
        <v>3879</v>
      </c>
      <c r="P215" s="372">
        <v>30475</v>
      </c>
      <c r="Q215" s="157">
        <v>3256</v>
      </c>
      <c r="R215" s="33">
        <v>3131</v>
      </c>
      <c r="S215" s="33">
        <v>4154</v>
      </c>
      <c r="T215" s="33">
        <v>3788</v>
      </c>
      <c r="U215" s="33">
        <v>3875</v>
      </c>
      <c r="V215" s="33">
        <v>4271</v>
      </c>
      <c r="W215" s="33">
        <v>4549</v>
      </c>
      <c r="X215" s="33">
        <v>4691</v>
      </c>
      <c r="Y215" s="33">
        <v>4978</v>
      </c>
      <c r="Z215" s="33">
        <v>5012</v>
      </c>
      <c r="AA215" s="33">
        <v>5236</v>
      </c>
      <c r="AB215" s="158">
        <v>6215</v>
      </c>
      <c r="AC215" s="372">
        <v>53156</v>
      </c>
      <c r="AD215" s="157">
        <v>4801</v>
      </c>
      <c r="AE215" s="33">
        <v>4886</v>
      </c>
      <c r="AF215" s="33">
        <v>5555</v>
      </c>
      <c r="AG215" s="33">
        <v>5281</v>
      </c>
      <c r="AH215" s="33">
        <v>5917</v>
      </c>
      <c r="AI215" s="33">
        <v>5995</v>
      </c>
      <c r="AJ215" s="33">
        <v>6187</v>
      </c>
      <c r="AK215" s="33">
        <v>7893</v>
      </c>
      <c r="AL215" s="33">
        <v>7643</v>
      </c>
      <c r="AM215" s="33">
        <v>7976</v>
      </c>
      <c r="AN215" s="33">
        <v>8218</v>
      </c>
      <c r="AO215" s="158">
        <v>8937</v>
      </c>
      <c r="AP215" s="33">
        <v>7512</v>
      </c>
      <c r="AQ215" s="33">
        <v>7378</v>
      </c>
      <c r="AR215" s="33">
        <v>8535</v>
      </c>
      <c r="AS215" s="33">
        <v>7745</v>
      </c>
      <c r="AT215" s="33">
        <v>9267</v>
      </c>
      <c r="AU215" s="33">
        <v>8852</v>
      </c>
      <c r="AV215" s="33">
        <v>9863</v>
      </c>
      <c r="AW215" s="33">
        <v>10811</v>
      </c>
      <c r="AX215" s="33">
        <v>9214</v>
      </c>
      <c r="AY215" s="33">
        <v>10882</v>
      </c>
      <c r="AZ215" s="33">
        <v>10423</v>
      </c>
      <c r="BA215" s="33">
        <v>11622</v>
      </c>
      <c r="BB215" s="157">
        <v>10801</v>
      </c>
      <c r="BC215" s="33">
        <v>9474</v>
      </c>
      <c r="BD215" s="32">
        <v>10539</v>
      </c>
      <c r="BE215" s="32">
        <v>11519</v>
      </c>
      <c r="BF215" s="32">
        <v>11319</v>
      </c>
      <c r="BG215" s="32">
        <v>11082</v>
      </c>
      <c r="BH215" s="32">
        <v>12136</v>
      </c>
      <c r="BI215" s="32">
        <v>12063</v>
      </c>
      <c r="BJ215" s="32">
        <v>11632</v>
      </c>
      <c r="BK215" s="32">
        <v>13151</v>
      </c>
      <c r="BL215" s="32">
        <v>12151</v>
      </c>
      <c r="BM215" s="32">
        <v>13508</v>
      </c>
      <c r="BN215" s="453">
        <f>SUM(BB215:BM215)</f>
        <v>139375</v>
      </c>
      <c r="BO215" s="32">
        <v>12028</v>
      </c>
      <c r="BP215" s="32">
        <v>12382</v>
      </c>
      <c r="BQ215" s="32">
        <v>12413</v>
      </c>
      <c r="BR215" s="32">
        <v>13873</v>
      </c>
      <c r="BS215" s="32">
        <v>14393</v>
      </c>
      <c r="BT215" s="32">
        <v>13478</v>
      </c>
      <c r="BU215" s="32">
        <v>15058</v>
      </c>
      <c r="BV215" s="32">
        <v>14235</v>
      </c>
      <c r="BW215" s="246">
        <v>14194</v>
      </c>
      <c r="BX215" s="246">
        <v>16047</v>
      </c>
      <c r="BY215" s="246">
        <v>14285</v>
      </c>
      <c r="BZ215" s="246">
        <v>17763</v>
      </c>
      <c r="CA215" s="363">
        <f>SUM(BO215:BZ215)</f>
        <v>170149</v>
      </c>
      <c r="CB215" s="245">
        <v>14463</v>
      </c>
      <c r="CC215" s="246">
        <v>13406</v>
      </c>
      <c r="CD215" s="246">
        <v>16077</v>
      </c>
      <c r="CE215" s="246">
        <v>16157</v>
      </c>
      <c r="CF215" s="114">
        <v>16114</v>
      </c>
      <c r="CG215" s="114">
        <v>16606</v>
      </c>
      <c r="CH215" s="114">
        <v>17533</v>
      </c>
      <c r="CI215" s="114">
        <v>16847</v>
      </c>
      <c r="CJ215" s="114">
        <v>14714</v>
      </c>
      <c r="CK215" s="246">
        <v>18926</v>
      </c>
      <c r="CL215" s="246">
        <v>18228</v>
      </c>
      <c r="CM215" s="247">
        <v>20918</v>
      </c>
      <c r="CN215" s="246">
        <v>17030</v>
      </c>
      <c r="CO215" s="139">
        <f>SUM($BO215:$BO215)</f>
        <v>12028</v>
      </c>
      <c r="CP215" s="372">
        <f>SUM($CB215:$CB215)</f>
        <v>14463</v>
      </c>
      <c r="CQ215" s="373">
        <f>SUM($CN215:$CN215)</f>
        <v>17030</v>
      </c>
      <c r="CR215" s="361">
        <f t="shared" si="219"/>
        <v>17.748738159441334</v>
      </c>
      <c r="CS215" s="269"/>
      <c r="CT215" s="268"/>
      <c r="CU215" s="270"/>
    </row>
    <row r="216" spans="1:119" ht="20.100000000000001" customHeight="1" thickBot="1" x14ac:dyDescent="0.3">
      <c r="A216" s="542"/>
      <c r="B216" s="303" t="s">
        <v>197</v>
      </c>
      <c r="C216" s="303"/>
      <c r="D216" s="303"/>
      <c r="E216" s="303"/>
      <c r="F216" s="30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73"/>
      <c r="AC216" s="104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104"/>
      <c r="BC216" s="104"/>
      <c r="BD216" s="104"/>
      <c r="BE216" s="104"/>
      <c r="BF216" s="73"/>
      <c r="BG216" s="73"/>
      <c r="BH216" s="73"/>
      <c r="BI216" s="73"/>
      <c r="BJ216" s="73"/>
      <c r="BK216" s="73"/>
      <c r="BL216" s="73"/>
      <c r="BM216" s="73"/>
      <c r="BN216" s="117"/>
      <c r="BO216" s="117"/>
      <c r="BP216" s="73"/>
      <c r="BQ216" s="117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117"/>
      <c r="CC216" s="73"/>
      <c r="CD216" s="73"/>
      <c r="CE216" s="73"/>
      <c r="CF216" s="73"/>
      <c r="CG216" s="73"/>
      <c r="CH216" s="73"/>
      <c r="CI216" s="73"/>
      <c r="CJ216" s="73"/>
      <c r="CK216" s="73"/>
      <c r="CL216" s="117"/>
      <c r="CM216" s="117"/>
      <c r="CN216" s="73"/>
      <c r="CO216" s="73"/>
      <c r="CP216" s="73"/>
      <c r="CQ216" s="73"/>
      <c r="CR216" s="104"/>
      <c r="CS216" s="269"/>
      <c r="CT216" s="268"/>
      <c r="CU216" s="270"/>
    </row>
    <row r="217" spans="1:119" ht="20.100000000000001" customHeight="1" thickBot="1" x14ac:dyDescent="0.35">
      <c r="A217" s="542"/>
      <c r="B217" s="327"/>
      <c r="C217" s="321" t="s">
        <v>111</v>
      </c>
      <c r="D217" s="322">
        <f t="shared" ref="D217:BP217" si="225">+D219+D221</f>
        <v>141.36492074261389</v>
      </c>
      <c r="E217" s="323">
        <f t="shared" si="225"/>
        <v>126.09985906494788</v>
      </c>
      <c r="F217" s="323">
        <f t="shared" si="225"/>
        <v>131.95945713279275</v>
      </c>
      <c r="G217" s="323">
        <f t="shared" si="225"/>
        <v>137.11178465479665</v>
      </c>
      <c r="H217" s="323">
        <f t="shared" si="225"/>
        <v>134.97235789082612</v>
      </c>
      <c r="I217" s="323">
        <f t="shared" si="225"/>
        <v>139.92390273410112</v>
      </c>
      <c r="J217" s="323">
        <f t="shared" si="225"/>
        <v>160.55726875564216</v>
      </c>
      <c r="K217" s="323">
        <f t="shared" si="225"/>
        <v>155.30036946060395</v>
      </c>
      <c r="L217" s="323">
        <f t="shared" si="225"/>
        <v>163.56330600260719</v>
      </c>
      <c r="M217" s="323">
        <f t="shared" si="225"/>
        <v>159.90498716023171</v>
      </c>
      <c r="N217" s="323">
        <f t="shared" si="225"/>
        <v>165.09581010412171</v>
      </c>
      <c r="O217" s="324">
        <f t="shared" si="225"/>
        <v>216.92799773737579</v>
      </c>
      <c r="P217" s="323">
        <f t="shared" si="225"/>
        <v>1832.7820214406611</v>
      </c>
      <c r="Q217" s="322">
        <f t="shared" si="225"/>
        <v>179.74603798088251</v>
      </c>
      <c r="R217" s="323">
        <f t="shared" si="225"/>
        <v>159.28204401446143</v>
      </c>
      <c r="S217" s="323">
        <f t="shared" si="225"/>
        <v>171.4055666013993</v>
      </c>
      <c r="T217" s="323">
        <f t="shared" si="225"/>
        <v>166.30699222182858</v>
      </c>
      <c r="U217" s="323">
        <f t="shared" si="225"/>
        <v>176.77897554744868</v>
      </c>
      <c r="V217" s="323">
        <f t="shared" si="225"/>
        <v>181.695844208914</v>
      </c>
      <c r="W217" s="323">
        <f t="shared" si="225"/>
        <v>190.03661617958505</v>
      </c>
      <c r="X217" s="323">
        <f t="shared" si="225"/>
        <v>186.53586052511162</v>
      </c>
      <c r="Y217" s="323">
        <f t="shared" si="225"/>
        <v>187.66944348980653</v>
      </c>
      <c r="Z217" s="323">
        <f t="shared" si="225"/>
        <v>187.90422700347153</v>
      </c>
      <c r="AA217" s="323">
        <f t="shared" si="225"/>
        <v>194.28435648094836</v>
      </c>
      <c r="AB217" s="324">
        <f t="shared" si="225"/>
        <v>236.20888334728465</v>
      </c>
      <c r="AC217" s="323">
        <f t="shared" si="225"/>
        <v>2217.8548476011424</v>
      </c>
      <c r="AD217" s="322">
        <f t="shared" si="225"/>
        <v>206.1481636073799</v>
      </c>
      <c r="AE217" s="323">
        <f t="shared" si="225"/>
        <v>209.16239536221735</v>
      </c>
      <c r="AF217" s="323">
        <f t="shared" si="225"/>
        <v>199.52630249515784</v>
      </c>
      <c r="AG217" s="323">
        <f t="shared" si="225"/>
        <v>200.73355430625094</v>
      </c>
      <c r="AH217" s="323">
        <f t="shared" si="225"/>
        <v>205.16873459271568</v>
      </c>
      <c r="AI217" s="323">
        <f t="shared" si="225"/>
        <v>205.80731855024823</v>
      </c>
      <c r="AJ217" s="323">
        <f t="shared" si="225"/>
        <v>220.96221289182441</v>
      </c>
      <c r="AK217" s="323">
        <f t="shared" si="225"/>
        <v>204.11203682446404</v>
      </c>
      <c r="AL217" s="323">
        <f t="shared" si="225"/>
        <v>208.90975529793741</v>
      </c>
      <c r="AM217" s="323">
        <f t="shared" si="225"/>
        <v>220.38676878531055</v>
      </c>
      <c r="AN217" s="323">
        <f t="shared" si="225"/>
        <v>232.78655988277927</v>
      </c>
      <c r="AO217" s="324">
        <f t="shared" si="225"/>
        <v>270.99827364052038</v>
      </c>
      <c r="AP217" s="323">
        <f t="shared" si="225"/>
        <v>252.41053158967236</v>
      </c>
      <c r="AQ217" s="323">
        <f t="shared" si="225"/>
        <v>212.8990026894636</v>
      </c>
      <c r="AR217" s="323">
        <f t="shared" si="225"/>
        <v>213.5143166540698</v>
      </c>
      <c r="AS217" s="323">
        <f t="shared" si="225"/>
        <v>217.54513428352428</v>
      </c>
      <c r="AT217" s="323">
        <f t="shared" si="225"/>
        <v>225.71548414977315</v>
      </c>
      <c r="AU217" s="323">
        <f t="shared" si="225"/>
        <v>221.34493834277089</v>
      </c>
      <c r="AV217" s="323">
        <f t="shared" si="225"/>
        <v>240.48841417118706</v>
      </c>
      <c r="AW217" s="323">
        <f t="shared" si="225"/>
        <v>235.67065829492211</v>
      </c>
      <c r="AX217" s="323">
        <f t="shared" si="225"/>
        <v>231.42620545340708</v>
      </c>
      <c r="AY217" s="323">
        <f t="shared" si="225"/>
        <v>234.83114024337883</v>
      </c>
      <c r="AZ217" s="323">
        <f t="shared" si="225"/>
        <v>229.05649693952958</v>
      </c>
      <c r="BA217" s="323">
        <f t="shared" si="225"/>
        <v>315.65745896351547</v>
      </c>
      <c r="BB217" s="322">
        <f t="shared" si="225"/>
        <v>253.16316356732136</v>
      </c>
      <c r="BC217" s="323">
        <f t="shared" si="225"/>
        <v>226.44392941313086</v>
      </c>
      <c r="BD217" s="323">
        <f t="shared" si="225"/>
        <v>244.63741205959232</v>
      </c>
      <c r="BE217" s="323">
        <f t="shared" si="225"/>
        <v>247.29301285436117</v>
      </c>
      <c r="BF217" s="323">
        <f t="shared" si="225"/>
        <v>245.9278554767082</v>
      </c>
      <c r="BG217" s="323">
        <f t="shared" si="225"/>
        <v>255.93825936714973</v>
      </c>
      <c r="BH217" s="323">
        <f t="shared" si="225"/>
        <v>265.04666103062152</v>
      </c>
      <c r="BI217" s="323">
        <f t="shared" si="225"/>
        <v>259.72970268278624</v>
      </c>
      <c r="BJ217" s="323">
        <f t="shared" si="225"/>
        <v>260.77883397439984</v>
      </c>
      <c r="BK217" s="323">
        <f t="shared" si="225"/>
        <v>259.71615369555116</v>
      </c>
      <c r="BL217" s="323">
        <f t="shared" si="225"/>
        <v>271.52786403788809</v>
      </c>
      <c r="BM217" s="323">
        <f t="shared" si="225"/>
        <v>354.89181057747936</v>
      </c>
      <c r="BN217" s="438">
        <f>SUM(BB217:BM217)</f>
        <v>3145.0946587369899</v>
      </c>
      <c r="BO217" s="323">
        <f t="shared" si="225"/>
        <v>283.07569189448674</v>
      </c>
      <c r="BP217" s="323">
        <f t="shared" si="225"/>
        <v>252.97002134653252</v>
      </c>
      <c r="BQ217" s="323">
        <f t="shared" ref="BQ217:BY217" si="226">+BQ219+BQ221</f>
        <v>273.27867765718713</v>
      </c>
      <c r="BR217" s="323">
        <f t="shared" si="226"/>
        <v>275.89470366218137</v>
      </c>
      <c r="BS217" s="323">
        <f t="shared" si="226"/>
        <v>278.22406748816468</v>
      </c>
      <c r="BT217" s="323">
        <f t="shared" si="226"/>
        <v>292.19057028154043</v>
      </c>
      <c r="BU217" s="323">
        <f t="shared" si="226"/>
        <v>291.61612780292921</v>
      </c>
      <c r="BV217" s="323">
        <f t="shared" si="226"/>
        <v>302.0130854396852</v>
      </c>
      <c r="BW217" s="323">
        <f t="shared" si="226"/>
        <v>289.48925533408135</v>
      </c>
      <c r="BX217" s="323">
        <f t="shared" si="226"/>
        <v>339.91373808304394</v>
      </c>
      <c r="BY217" s="323">
        <f t="shared" si="226"/>
        <v>306.20379273905945</v>
      </c>
      <c r="BZ217" s="323">
        <f t="shared" ref="BZ217:CL217" si="227">+BZ219+BZ221</f>
        <v>413.6113416616592</v>
      </c>
      <c r="CA217" s="438">
        <f>SUM(BO217:BZ217)</f>
        <v>3598.481073390551</v>
      </c>
      <c r="CB217" s="322">
        <f t="shared" si="227"/>
        <v>333.8318454696149</v>
      </c>
      <c r="CC217" s="323">
        <f t="shared" si="227"/>
        <v>290.1334570607246</v>
      </c>
      <c r="CD217" s="323">
        <f t="shared" si="227"/>
        <v>318.82323005545214</v>
      </c>
      <c r="CE217" s="323">
        <f t="shared" si="227"/>
        <v>298.27408065784783</v>
      </c>
      <c r="CF217" s="323">
        <f t="shared" si="227"/>
        <v>317.76055973164398</v>
      </c>
      <c r="CG217" s="323">
        <f t="shared" ref="CG217:CH217" si="228">+CG219+CG221</f>
        <v>309.05609374614551</v>
      </c>
      <c r="CH217" s="323">
        <f t="shared" si="228"/>
        <v>323.38634179541191</v>
      </c>
      <c r="CI217" s="323">
        <f t="shared" si="227"/>
        <v>320.8997720130937</v>
      </c>
      <c r="CJ217" s="323">
        <f t="shared" si="227"/>
        <v>323.13854685953015</v>
      </c>
      <c r="CK217" s="323">
        <f t="shared" si="227"/>
        <v>322.5562970982038</v>
      </c>
      <c r="CL217" s="323">
        <f t="shared" si="227"/>
        <v>342.69725042472987</v>
      </c>
      <c r="CM217" s="324">
        <f t="shared" ref="CM217:CN217" si="229">+CM219+CM221</f>
        <v>435.88460279541243</v>
      </c>
      <c r="CN217" s="324">
        <f t="shared" si="229"/>
        <v>376.3427918881298</v>
      </c>
      <c r="CO217" s="322">
        <f>SUM($BO217:$BO217)</f>
        <v>283.07569189448674</v>
      </c>
      <c r="CP217" s="323">
        <f>SUM($CB217:$CB217)</f>
        <v>333.8318454696149</v>
      </c>
      <c r="CQ217" s="324">
        <f>SUM($CN217:$CN217)</f>
        <v>376.3427918881298</v>
      </c>
      <c r="CR217" s="549">
        <f t="shared" ref="CR217:CR219" si="230">((CQ217/CP217)-1)*100</f>
        <v>12.734239406882519</v>
      </c>
      <c r="CS217" s="269"/>
      <c r="CT217" s="268"/>
      <c r="CU217" s="270"/>
    </row>
    <row r="218" spans="1:119" ht="20.100000000000001" customHeight="1" x14ac:dyDescent="0.25">
      <c r="A218" s="542"/>
      <c r="B218" s="48" t="s">
        <v>160</v>
      </c>
      <c r="C218" s="414"/>
      <c r="D218" s="71"/>
      <c r="E218" s="72"/>
      <c r="F218" s="72"/>
      <c r="G218" s="73"/>
      <c r="H218" s="73"/>
      <c r="I218" s="73"/>
      <c r="J218" s="73"/>
      <c r="K218" s="73"/>
      <c r="L218" s="73"/>
      <c r="M218" s="73"/>
      <c r="N218" s="73"/>
      <c r="O218" s="319"/>
      <c r="P218" s="104"/>
      <c r="Q218" s="140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319"/>
      <c r="AC218" s="73"/>
      <c r="AD218" s="140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319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140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4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4"/>
      <c r="CB218" s="140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319"/>
      <c r="CN218" s="73"/>
      <c r="CO218" s="140"/>
      <c r="CP218" s="73"/>
      <c r="CQ218" s="319"/>
      <c r="CR218" s="74"/>
      <c r="CS218" s="269"/>
      <c r="CT218" s="268"/>
      <c r="CU218" s="270"/>
    </row>
    <row r="219" spans="1:119" ht="20.100000000000001" customHeight="1" thickBot="1" x14ac:dyDescent="0.3">
      <c r="A219" s="542"/>
      <c r="B219" s="592" t="s">
        <v>49</v>
      </c>
      <c r="C219" s="595"/>
      <c r="D219" s="52">
        <v>50.769775323317461</v>
      </c>
      <c r="E219" s="26">
        <v>45.896661268481928</v>
      </c>
      <c r="F219" s="26">
        <v>54.238766592664945</v>
      </c>
      <c r="G219" s="26">
        <v>55.375966757399759</v>
      </c>
      <c r="H219" s="26">
        <v>55.106556961559868</v>
      </c>
      <c r="I219" s="26">
        <v>60.589827149944639</v>
      </c>
      <c r="J219" s="26">
        <v>69.01025791839038</v>
      </c>
      <c r="K219" s="26">
        <v>65.394049696052832</v>
      </c>
      <c r="L219" s="26">
        <v>74.114431505093222</v>
      </c>
      <c r="M219" s="26">
        <v>71.218141232769071</v>
      </c>
      <c r="N219" s="26">
        <v>70.340413274933724</v>
      </c>
      <c r="O219" s="76">
        <v>109.51760645568586</v>
      </c>
      <c r="P219" s="80">
        <f>SUM(D219:O219)</f>
        <v>781.5724541362938</v>
      </c>
      <c r="Q219" s="52">
        <v>77.995753022806127</v>
      </c>
      <c r="R219" s="26">
        <v>74.147659884645506</v>
      </c>
      <c r="S219" s="26">
        <v>87.869075785843179</v>
      </c>
      <c r="T219" s="26">
        <v>77.354845310622366</v>
      </c>
      <c r="U219" s="26">
        <v>81.255653894446056</v>
      </c>
      <c r="V219" s="26">
        <v>86.857749780330835</v>
      </c>
      <c r="W219" s="26">
        <v>85.750645657474678</v>
      </c>
      <c r="X219" s="26">
        <v>89.541183764560458</v>
      </c>
      <c r="Y219" s="26">
        <v>90.705536557925328</v>
      </c>
      <c r="Z219" s="26">
        <v>87.046701742837016</v>
      </c>
      <c r="AA219" s="26">
        <v>93.108760502956216</v>
      </c>
      <c r="AB219" s="76">
        <v>122.72264070908463</v>
      </c>
      <c r="AC219" s="80">
        <f>SUM(Q219:AB219)</f>
        <v>1054.3562066135325</v>
      </c>
      <c r="AD219" s="52">
        <v>99.060068831693528</v>
      </c>
      <c r="AE219" s="26">
        <v>114.31950603403732</v>
      </c>
      <c r="AF219" s="26">
        <v>106.67023908215783</v>
      </c>
      <c r="AG219" s="26">
        <v>102.4865084102849</v>
      </c>
      <c r="AH219" s="26">
        <v>104.18263135046097</v>
      </c>
      <c r="AI219" s="26">
        <v>102.64176622467691</v>
      </c>
      <c r="AJ219" s="26">
        <v>104.38275371107838</v>
      </c>
      <c r="AK219" s="26">
        <v>98.949119337520045</v>
      </c>
      <c r="AL219" s="26">
        <v>106.66217459147559</v>
      </c>
      <c r="AM219" s="26">
        <v>111.42186834083262</v>
      </c>
      <c r="AN219" s="26">
        <v>122.84730946885971</v>
      </c>
      <c r="AO219" s="76">
        <v>153.88546065330772</v>
      </c>
      <c r="AP219" s="26">
        <v>94.15848060822637</v>
      </c>
      <c r="AQ219" s="26">
        <v>69.523642155061296</v>
      </c>
      <c r="AR219" s="26">
        <v>70.482756406536481</v>
      </c>
      <c r="AS219" s="26">
        <v>69.682202232220817</v>
      </c>
      <c r="AT219" s="26">
        <v>74.445074644689257</v>
      </c>
      <c r="AU219" s="26">
        <v>77.215625611742169</v>
      </c>
      <c r="AV219" s="26">
        <v>78.017030193499707</v>
      </c>
      <c r="AW219" s="26">
        <v>79.202430708818667</v>
      </c>
      <c r="AX219" s="26">
        <v>77.656974143879509</v>
      </c>
      <c r="AY219" s="26">
        <v>77.923321019890324</v>
      </c>
      <c r="AZ219" s="26">
        <v>79.248870119293912</v>
      </c>
      <c r="BA219" s="26">
        <v>122.09978070203958</v>
      </c>
      <c r="BB219" s="52">
        <v>90.31256314016963</v>
      </c>
      <c r="BC219" s="26">
        <v>80.556505006622785</v>
      </c>
      <c r="BD219" s="26">
        <v>84.511304853781951</v>
      </c>
      <c r="BE219" s="26">
        <v>84.933347446105998</v>
      </c>
      <c r="BF219" s="26">
        <v>87.503140112247252</v>
      </c>
      <c r="BG219" s="26">
        <v>94.562943747497997</v>
      </c>
      <c r="BH219" s="26">
        <v>91.595805196355997</v>
      </c>
      <c r="BI219" s="26">
        <v>94.372782939140279</v>
      </c>
      <c r="BJ219" s="26">
        <v>94.283015937111315</v>
      </c>
      <c r="BK219" s="26">
        <v>91.425592794391434</v>
      </c>
      <c r="BL219" s="26">
        <v>95.201074340000744</v>
      </c>
      <c r="BM219" s="26">
        <v>143.99026382569659</v>
      </c>
      <c r="BN219" s="449">
        <f>SUM(BB219:BM219)</f>
        <v>1133.2483393391219</v>
      </c>
      <c r="BO219" s="26">
        <v>113.65040620721432</v>
      </c>
      <c r="BP219" s="26">
        <v>104.05431478242218</v>
      </c>
      <c r="BQ219" s="26">
        <v>105.40439960073655</v>
      </c>
      <c r="BR219" s="26">
        <v>108.05673736011128</v>
      </c>
      <c r="BS219" s="26">
        <v>107.69051362744398</v>
      </c>
      <c r="BT219" s="26">
        <v>117.78590197246801</v>
      </c>
      <c r="BU219" s="26">
        <v>113.36376487416142</v>
      </c>
      <c r="BV219" s="26">
        <v>121.7877597179921</v>
      </c>
      <c r="BW219" s="26">
        <v>113.9811308608078</v>
      </c>
      <c r="BX219" s="26">
        <v>158.21150876463591</v>
      </c>
      <c r="BY219" s="26">
        <v>120.31838704005257</v>
      </c>
      <c r="BZ219" s="26">
        <v>186.49657274507871</v>
      </c>
      <c r="CA219" s="449">
        <f>SUM(BO219:BZ219)</f>
        <v>1470.8013975531248</v>
      </c>
      <c r="CB219" s="52">
        <v>149.75549721277579</v>
      </c>
      <c r="CC219" s="26">
        <v>128.99694495861539</v>
      </c>
      <c r="CD219" s="26">
        <v>137.00902798833488</v>
      </c>
      <c r="CE219" s="26">
        <v>124.19537820672257</v>
      </c>
      <c r="CF219" s="26">
        <v>136.33800859952095</v>
      </c>
      <c r="CG219" s="26">
        <v>132.00437361286848</v>
      </c>
      <c r="CH219" s="26">
        <v>137.11855865366476</v>
      </c>
      <c r="CI219" s="26">
        <v>136.13157092597874</v>
      </c>
      <c r="CJ219" s="26">
        <v>132.0484971530235</v>
      </c>
      <c r="CK219" s="26">
        <v>134.18297234197627</v>
      </c>
      <c r="CL219" s="26">
        <v>139.58497807496096</v>
      </c>
      <c r="CM219" s="76">
        <v>215.73835102524581</v>
      </c>
      <c r="CN219" s="26">
        <v>183.88140961263665</v>
      </c>
      <c r="CO219" s="584">
        <f>SUM($BO219:$BO219)</f>
        <v>113.65040620721432</v>
      </c>
      <c r="CP219" s="374">
        <f>SUM($CB219:$CB219)</f>
        <v>149.75549721277579</v>
      </c>
      <c r="CQ219" s="399">
        <f>SUM($CN219:$CN219)</f>
        <v>183.88140961263665</v>
      </c>
      <c r="CR219" s="361">
        <f t="shared" si="230"/>
        <v>22.787752726949329</v>
      </c>
      <c r="CS219" s="269"/>
      <c r="CT219" s="268"/>
      <c r="CU219" s="270"/>
    </row>
    <row r="220" spans="1:119" ht="20.100000000000001" customHeight="1" x14ac:dyDescent="0.25">
      <c r="A220" s="542"/>
      <c r="B220" s="28" t="s">
        <v>161</v>
      </c>
      <c r="C220" s="19"/>
      <c r="D220" s="85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97"/>
      <c r="P220" s="375"/>
      <c r="Q220" s="85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103"/>
      <c r="AC220" s="375"/>
      <c r="AD220" s="85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103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5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446"/>
      <c r="BO220" s="86"/>
      <c r="BP220" s="86"/>
      <c r="BQ220" s="86"/>
      <c r="BR220" s="86"/>
      <c r="BS220" s="86"/>
      <c r="BT220" s="86"/>
      <c r="BU220" s="86"/>
      <c r="BV220" s="86"/>
      <c r="BW220" s="383"/>
      <c r="BX220" s="383"/>
      <c r="BY220" s="383"/>
      <c r="BZ220" s="383"/>
      <c r="CA220" s="568"/>
      <c r="CB220" s="431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436"/>
      <c r="CN220" s="383"/>
      <c r="CO220" s="585"/>
      <c r="CP220" s="375"/>
      <c r="CQ220" s="119"/>
      <c r="CR220" s="350"/>
      <c r="CS220" s="269"/>
      <c r="CT220" s="268"/>
      <c r="CU220" s="270"/>
    </row>
    <row r="221" spans="1:119" ht="20.100000000000001" customHeight="1" thickBot="1" x14ac:dyDescent="0.3">
      <c r="A221" s="542"/>
      <c r="B221" s="592" t="s">
        <v>49</v>
      </c>
      <c r="C221" s="594"/>
      <c r="D221" s="52">
        <v>90.595145419296429</v>
      </c>
      <c r="E221" s="26">
        <v>80.203197796465943</v>
      </c>
      <c r="F221" s="26">
        <v>77.720690540127819</v>
      </c>
      <c r="G221" s="26">
        <v>81.735817897396899</v>
      </c>
      <c r="H221" s="26">
        <v>79.865800929266243</v>
      </c>
      <c r="I221" s="26">
        <v>79.33407558415648</v>
      </c>
      <c r="J221" s="26">
        <v>91.547010837251761</v>
      </c>
      <c r="K221" s="26">
        <v>89.906319764551114</v>
      </c>
      <c r="L221" s="26">
        <v>89.44887449751397</v>
      </c>
      <c r="M221" s="26">
        <v>88.686845927462628</v>
      </c>
      <c r="N221" s="26">
        <v>94.755396829187987</v>
      </c>
      <c r="O221" s="76">
        <v>107.41039128168994</v>
      </c>
      <c r="P221" s="80">
        <f>SUM(D221:O221)</f>
        <v>1051.2095673043673</v>
      </c>
      <c r="Q221" s="52">
        <v>101.75028495807638</v>
      </c>
      <c r="R221" s="26">
        <v>85.134384129815928</v>
      </c>
      <c r="S221" s="26">
        <v>83.536490815556107</v>
      </c>
      <c r="T221" s="26">
        <v>88.952146911206214</v>
      </c>
      <c r="U221" s="26">
        <v>95.52332165300264</v>
      </c>
      <c r="V221" s="26">
        <v>94.838094428583162</v>
      </c>
      <c r="W221" s="26">
        <v>104.28597052211036</v>
      </c>
      <c r="X221" s="26">
        <v>96.994676760551144</v>
      </c>
      <c r="Y221" s="26">
        <v>96.963906931881198</v>
      </c>
      <c r="Z221" s="26">
        <v>100.85752526063452</v>
      </c>
      <c r="AA221" s="26">
        <v>101.17559597799213</v>
      </c>
      <c r="AB221" s="76">
        <v>113.48624263820001</v>
      </c>
      <c r="AC221" s="80">
        <f>SUM(Q221:AB221)</f>
        <v>1163.4986409876099</v>
      </c>
      <c r="AD221" s="52">
        <v>107.08809477568637</v>
      </c>
      <c r="AE221" s="26">
        <v>94.842889328180021</v>
      </c>
      <c r="AF221" s="26">
        <v>92.856063413000015</v>
      </c>
      <c r="AG221" s="26">
        <v>98.247045895966039</v>
      </c>
      <c r="AH221" s="26">
        <v>100.98610324225471</v>
      </c>
      <c r="AI221" s="26">
        <v>103.1655523255713</v>
      </c>
      <c r="AJ221" s="26">
        <v>116.57945918074603</v>
      </c>
      <c r="AK221" s="26">
        <v>105.16291748694401</v>
      </c>
      <c r="AL221" s="26">
        <v>102.24758070646182</v>
      </c>
      <c r="AM221" s="26">
        <v>108.96490044447795</v>
      </c>
      <c r="AN221" s="26">
        <v>109.93925041391955</v>
      </c>
      <c r="AO221" s="76">
        <v>117.11281298721265</v>
      </c>
      <c r="AP221" s="26">
        <v>158.25205098144599</v>
      </c>
      <c r="AQ221" s="26">
        <v>143.37536053440232</v>
      </c>
      <c r="AR221" s="26">
        <v>143.03156024753332</v>
      </c>
      <c r="AS221" s="26">
        <v>147.86293205130346</v>
      </c>
      <c r="AT221" s="26">
        <v>151.2704095050839</v>
      </c>
      <c r="AU221" s="26">
        <v>144.12931273102873</v>
      </c>
      <c r="AV221" s="26">
        <v>162.47138397768737</v>
      </c>
      <c r="AW221" s="26">
        <v>156.46822758610344</v>
      </c>
      <c r="AX221" s="26">
        <v>153.76923130952758</v>
      </c>
      <c r="AY221" s="26">
        <v>156.9078192234885</v>
      </c>
      <c r="AZ221" s="26">
        <v>149.80762682023567</v>
      </c>
      <c r="BA221" s="26">
        <v>193.55767826147587</v>
      </c>
      <c r="BB221" s="52">
        <v>162.85060042715173</v>
      </c>
      <c r="BC221" s="26">
        <v>145.88742440650807</v>
      </c>
      <c r="BD221" s="26">
        <v>160.12610720581037</v>
      </c>
      <c r="BE221" s="26">
        <v>162.35966540825518</v>
      </c>
      <c r="BF221" s="26">
        <v>158.42471536446095</v>
      </c>
      <c r="BG221" s="26">
        <v>161.37531561965173</v>
      </c>
      <c r="BH221" s="26">
        <v>173.45085583426552</v>
      </c>
      <c r="BI221" s="26">
        <v>165.35691974364596</v>
      </c>
      <c r="BJ221" s="26">
        <v>166.49581803728856</v>
      </c>
      <c r="BK221" s="26">
        <v>168.29056090115975</v>
      </c>
      <c r="BL221" s="26">
        <v>176.32678969788736</v>
      </c>
      <c r="BM221" s="26">
        <v>210.90154675178277</v>
      </c>
      <c r="BN221" s="449">
        <f>SUM(BB221:BM221)</f>
        <v>2011.8463193978675</v>
      </c>
      <c r="BO221" s="26">
        <v>169.42528568727244</v>
      </c>
      <c r="BP221" s="26">
        <v>148.91570656411034</v>
      </c>
      <c r="BQ221" s="26">
        <v>167.87427805645061</v>
      </c>
      <c r="BR221" s="26">
        <v>167.8379663020701</v>
      </c>
      <c r="BS221" s="26">
        <v>170.5335538607207</v>
      </c>
      <c r="BT221" s="26">
        <v>174.40466830907243</v>
      </c>
      <c r="BU221" s="26">
        <v>178.25236292876781</v>
      </c>
      <c r="BV221" s="26">
        <v>180.22532572169311</v>
      </c>
      <c r="BW221" s="26">
        <v>175.50812447327357</v>
      </c>
      <c r="BX221" s="26">
        <v>181.70222931840803</v>
      </c>
      <c r="BY221" s="26">
        <v>185.8854056990069</v>
      </c>
      <c r="BZ221" s="26">
        <v>227.11476891658049</v>
      </c>
      <c r="CA221" s="449">
        <f>SUM(BO221:BZ221)</f>
        <v>2127.6796758374267</v>
      </c>
      <c r="CB221" s="52">
        <v>184.07634825683908</v>
      </c>
      <c r="CC221" s="455">
        <v>161.13651210210921</v>
      </c>
      <c r="CD221" s="455">
        <v>181.81420206711726</v>
      </c>
      <c r="CE221" s="455">
        <v>174.07870245112525</v>
      </c>
      <c r="CF221" s="455">
        <v>181.422551132123</v>
      </c>
      <c r="CG221" s="26">
        <v>177.051720133277</v>
      </c>
      <c r="CH221" s="26">
        <v>186.26778314174712</v>
      </c>
      <c r="CI221" s="26">
        <v>184.76820108711496</v>
      </c>
      <c r="CJ221" s="26">
        <v>191.09004970650668</v>
      </c>
      <c r="CK221" s="26">
        <v>188.37332475622756</v>
      </c>
      <c r="CL221" s="26">
        <v>203.11227234976894</v>
      </c>
      <c r="CM221" s="76">
        <v>220.14625177016663</v>
      </c>
      <c r="CN221" s="26">
        <v>192.46138227549312</v>
      </c>
      <c r="CO221" s="584">
        <f>SUM($BO221:$BO221)</f>
        <v>169.42528568727244</v>
      </c>
      <c r="CP221" s="374">
        <f>SUM($CB221:$CB221)</f>
        <v>184.07634825683908</v>
      </c>
      <c r="CQ221" s="399">
        <f>SUM($CN221:$CN221)</f>
        <v>192.46138227549312</v>
      </c>
      <c r="CR221" s="361">
        <f t="shared" ref="CR221" si="231">((CQ221/CP221)-1)*100</f>
        <v>4.5551935911693153</v>
      </c>
      <c r="CS221" s="269"/>
      <c r="CT221" s="268"/>
      <c r="CU221" s="270"/>
    </row>
    <row r="222" spans="1:119" ht="20.100000000000001" customHeight="1" thickBot="1" x14ac:dyDescent="0.3">
      <c r="A222" s="542"/>
      <c r="B222" s="328"/>
      <c r="C222" s="321" t="s">
        <v>115</v>
      </c>
      <c r="D222" s="322">
        <f t="shared" ref="D222:BP222" si="232">+D223+D224</f>
        <v>576135.83614999999</v>
      </c>
      <c r="E222" s="323">
        <f t="shared" si="232"/>
        <v>554399</v>
      </c>
      <c r="F222" s="323">
        <f t="shared" si="232"/>
        <v>608417</v>
      </c>
      <c r="G222" s="323">
        <f t="shared" si="232"/>
        <v>613591</v>
      </c>
      <c r="H222" s="323">
        <f t="shared" si="232"/>
        <v>632756</v>
      </c>
      <c r="I222" s="323">
        <f t="shared" si="232"/>
        <v>653318</v>
      </c>
      <c r="J222" s="323">
        <f t="shared" si="232"/>
        <v>693029</v>
      </c>
      <c r="K222" s="323">
        <f t="shared" si="232"/>
        <v>686392</v>
      </c>
      <c r="L222" s="323">
        <f t="shared" si="232"/>
        <v>720095</v>
      </c>
      <c r="M222" s="323">
        <f t="shared" si="232"/>
        <v>714039</v>
      </c>
      <c r="N222" s="323">
        <f t="shared" si="232"/>
        <v>706750</v>
      </c>
      <c r="O222" s="324">
        <f t="shared" si="232"/>
        <v>820315</v>
      </c>
      <c r="P222" s="323">
        <f t="shared" si="232"/>
        <v>7979236.8361499999</v>
      </c>
      <c r="Q222" s="322">
        <f t="shared" si="232"/>
        <v>697272</v>
      </c>
      <c r="R222" s="323">
        <f t="shared" si="232"/>
        <v>666703</v>
      </c>
      <c r="S222" s="323">
        <f t="shared" si="232"/>
        <v>778095</v>
      </c>
      <c r="T222" s="323">
        <f t="shared" si="232"/>
        <v>736994</v>
      </c>
      <c r="U222" s="323">
        <f t="shared" si="232"/>
        <v>775897</v>
      </c>
      <c r="V222" s="323">
        <f t="shared" si="232"/>
        <v>786336</v>
      </c>
      <c r="W222" s="323">
        <f t="shared" si="232"/>
        <v>791152</v>
      </c>
      <c r="X222" s="323">
        <f t="shared" si="232"/>
        <v>807231</v>
      </c>
      <c r="Y222" s="323">
        <f t="shared" si="232"/>
        <v>836085</v>
      </c>
      <c r="Z222" s="323">
        <f t="shared" si="232"/>
        <v>834460</v>
      </c>
      <c r="AA222" s="323">
        <f t="shared" si="232"/>
        <v>859721</v>
      </c>
      <c r="AB222" s="324">
        <f t="shared" si="232"/>
        <v>987294</v>
      </c>
      <c r="AC222" s="323">
        <f t="shared" si="232"/>
        <v>9557240</v>
      </c>
      <c r="AD222" s="322">
        <f t="shared" si="232"/>
        <v>852631</v>
      </c>
      <c r="AE222" s="323">
        <f t="shared" si="232"/>
        <v>834735</v>
      </c>
      <c r="AF222" s="323">
        <f t="shared" si="232"/>
        <v>871246</v>
      </c>
      <c r="AG222" s="323">
        <f t="shared" si="232"/>
        <v>886896</v>
      </c>
      <c r="AH222" s="323">
        <f t="shared" si="232"/>
        <v>891082</v>
      </c>
      <c r="AI222" s="323">
        <f t="shared" si="232"/>
        <v>882596</v>
      </c>
      <c r="AJ222" s="323">
        <f t="shared" si="232"/>
        <v>891044.99</v>
      </c>
      <c r="AK222" s="323">
        <f t="shared" si="232"/>
        <v>930875.98</v>
      </c>
      <c r="AL222" s="323">
        <f t="shared" si="232"/>
        <v>910282.97981526842</v>
      </c>
      <c r="AM222" s="323">
        <f t="shared" si="232"/>
        <v>918455</v>
      </c>
      <c r="AN222" s="323">
        <f t="shared" si="232"/>
        <v>920527</v>
      </c>
      <c r="AO222" s="324">
        <f t="shared" si="232"/>
        <v>1018524</v>
      </c>
      <c r="AP222" s="323">
        <f t="shared" si="232"/>
        <v>1073769</v>
      </c>
      <c r="AQ222" s="323">
        <f t="shared" si="232"/>
        <v>1035909</v>
      </c>
      <c r="AR222" s="323">
        <f t="shared" si="232"/>
        <v>1092911</v>
      </c>
      <c r="AS222" s="323">
        <f t="shared" si="232"/>
        <v>1061918</v>
      </c>
      <c r="AT222" s="323">
        <f t="shared" si="232"/>
        <v>1139573</v>
      </c>
      <c r="AU222" s="323">
        <f t="shared" si="232"/>
        <v>1093514</v>
      </c>
      <c r="AV222" s="323">
        <f t="shared" si="232"/>
        <v>1143098</v>
      </c>
      <c r="AW222" s="323">
        <f t="shared" si="232"/>
        <v>1145747</v>
      </c>
      <c r="AX222" s="323">
        <f t="shared" si="232"/>
        <v>1124483</v>
      </c>
      <c r="AY222" s="323">
        <f t="shared" si="232"/>
        <v>1156670</v>
      </c>
      <c r="AZ222" s="323">
        <f t="shared" si="232"/>
        <v>1119630</v>
      </c>
      <c r="BA222" s="323">
        <f t="shared" si="232"/>
        <v>1284495</v>
      </c>
      <c r="BB222" s="322">
        <f t="shared" si="232"/>
        <v>1133729</v>
      </c>
      <c r="BC222" s="323">
        <f t="shared" si="232"/>
        <v>1042478</v>
      </c>
      <c r="BD222" s="323">
        <f t="shared" si="232"/>
        <v>1139395</v>
      </c>
      <c r="BE222" s="323">
        <f t="shared" si="232"/>
        <v>1150654</v>
      </c>
      <c r="BF222" s="323">
        <f t="shared" si="232"/>
        <v>1165556</v>
      </c>
      <c r="BG222" s="323">
        <f t="shared" si="232"/>
        <v>1167058</v>
      </c>
      <c r="BH222" s="323">
        <f t="shared" si="232"/>
        <v>1224976</v>
      </c>
      <c r="BI222" s="323">
        <f t="shared" si="232"/>
        <v>1179857</v>
      </c>
      <c r="BJ222" s="323">
        <f t="shared" si="232"/>
        <v>1176993</v>
      </c>
      <c r="BK222" s="323">
        <f t="shared" si="232"/>
        <v>1182665</v>
      </c>
      <c r="BL222" s="323">
        <f t="shared" si="232"/>
        <v>1182125</v>
      </c>
      <c r="BM222" s="323">
        <f t="shared" si="232"/>
        <v>1324459</v>
      </c>
      <c r="BN222" s="438">
        <f>SUM(BB222:BM222)</f>
        <v>14069945</v>
      </c>
      <c r="BO222" s="323">
        <f t="shared" si="232"/>
        <v>1173218</v>
      </c>
      <c r="BP222" s="323">
        <f t="shared" si="232"/>
        <v>1111927</v>
      </c>
      <c r="BQ222" s="323">
        <f t="shared" ref="BQ222:BY222" si="233">+BQ223+BQ224</f>
        <v>1185854</v>
      </c>
      <c r="BR222" s="323">
        <f t="shared" si="233"/>
        <v>1197626</v>
      </c>
      <c r="BS222" s="323">
        <f t="shared" si="233"/>
        <v>1215046</v>
      </c>
      <c r="BT222" s="323">
        <f t="shared" si="233"/>
        <v>1233437</v>
      </c>
      <c r="BU222" s="323">
        <f t="shared" si="233"/>
        <v>1250172</v>
      </c>
      <c r="BV222" s="323">
        <f t="shared" si="233"/>
        <v>1292411</v>
      </c>
      <c r="BW222" s="323">
        <f t="shared" si="233"/>
        <v>1249598</v>
      </c>
      <c r="BX222" s="323">
        <f t="shared" si="233"/>
        <v>1110910</v>
      </c>
      <c r="BY222" s="323">
        <f t="shared" si="233"/>
        <v>1278772</v>
      </c>
      <c r="BZ222" s="323">
        <f t="shared" ref="BZ222:CL222" si="234">+BZ223+BZ224</f>
        <v>1479265</v>
      </c>
      <c r="CA222" s="438">
        <f>SUM(BO222:BZ222)</f>
        <v>14778236</v>
      </c>
      <c r="CB222" s="322">
        <f t="shared" si="234"/>
        <v>1317858</v>
      </c>
      <c r="CC222" s="323">
        <f t="shared" si="234"/>
        <v>1218016</v>
      </c>
      <c r="CD222" s="323">
        <f t="shared" si="234"/>
        <v>1376009</v>
      </c>
      <c r="CE222" s="323">
        <f t="shared" si="234"/>
        <v>1275000</v>
      </c>
      <c r="CF222" s="323">
        <f t="shared" si="234"/>
        <v>1357591</v>
      </c>
      <c r="CG222" s="323">
        <f t="shared" ref="CG222:CH222" si="235">+CG223+CG224</f>
        <v>1321020</v>
      </c>
      <c r="CH222" s="323">
        <f t="shared" si="235"/>
        <v>1346930</v>
      </c>
      <c r="CI222" s="323">
        <f t="shared" si="234"/>
        <v>1370668</v>
      </c>
      <c r="CJ222" s="323">
        <f t="shared" si="234"/>
        <v>1347118.6182007631</v>
      </c>
      <c r="CK222" s="323">
        <f t="shared" si="234"/>
        <v>1372770</v>
      </c>
      <c r="CL222" s="323">
        <f t="shared" si="234"/>
        <v>1363636</v>
      </c>
      <c r="CM222" s="324">
        <f t="shared" ref="CM222:CN222" si="236">+CM223+CM224</f>
        <v>1573114</v>
      </c>
      <c r="CN222" s="324">
        <f t="shared" si="236"/>
        <v>1462512</v>
      </c>
      <c r="CO222" s="322">
        <f>SUM($BO222:$BO222)</f>
        <v>1173218</v>
      </c>
      <c r="CP222" s="323">
        <f>SUM($CB222:$CB222)</f>
        <v>1317858</v>
      </c>
      <c r="CQ222" s="324">
        <f>SUM($CN222:$CN222)</f>
        <v>1462512</v>
      </c>
      <c r="CR222" s="549">
        <f t="shared" ref="CR222:CR224" si="237">((CQ222/CP222)-1)*100</f>
        <v>10.976448145399576</v>
      </c>
      <c r="CS222" s="269"/>
      <c r="CT222" s="268"/>
      <c r="CU222" s="270"/>
    </row>
    <row r="223" spans="1:119" ht="20.100000000000001" customHeight="1" thickBot="1" x14ac:dyDescent="0.3">
      <c r="A223" s="542"/>
      <c r="B223" s="596" t="s">
        <v>158</v>
      </c>
      <c r="C223" s="597"/>
      <c r="D223" s="157">
        <v>429675</v>
      </c>
      <c r="E223" s="33">
        <v>409613</v>
      </c>
      <c r="F223" s="33">
        <v>468611</v>
      </c>
      <c r="G223" s="33">
        <v>469046</v>
      </c>
      <c r="H223" s="33">
        <v>483358</v>
      </c>
      <c r="I223" s="33">
        <v>506071</v>
      </c>
      <c r="J223" s="33">
        <v>535063</v>
      </c>
      <c r="K223" s="33">
        <v>530737</v>
      </c>
      <c r="L223" s="33">
        <v>563903</v>
      </c>
      <c r="M223" s="33">
        <v>560008</v>
      </c>
      <c r="N223" s="33">
        <v>539297</v>
      </c>
      <c r="O223" s="158">
        <v>647017</v>
      </c>
      <c r="P223" s="372">
        <f>SUM(D223:O223)</f>
        <v>6142399</v>
      </c>
      <c r="Q223" s="157">
        <v>528640</v>
      </c>
      <c r="R223" s="33">
        <v>515940</v>
      </c>
      <c r="S223" s="33">
        <v>628129</v>
      </c>
      <c r="T223" s="33">
        <v>582801</v>
      </c>
      <c r="U223" s="33">
        <v>609302</v>
      </c>
      <c r="V223" s="33">
        <v>622402</v>
      </c>
      <c r="W223" s="33">
        <v>621415</v>
      </c>
      <c r="X223" s="33">
        <v>635541</v>
      </c>
      <c r="Y223" s="33">
        <v>671883</v>
      </c>
      <c r="Z223" s="33">
        <v>666835</v>
      </c>
      <c r="AA223" s="33">
        <v>684567</v>
      </c>
      <c r="AB223" s="158">
        <v>792180</v>
      </c>
      <c r="AC223" s="372">
        <f>SUM(Q223:AB223)</f>
        <v>7559635</v>
      </c>
      <c r="AD223" s="157">
        <v>675786</v>
      </c>
      <c r="AE223" s="33">
        <v>672222</v>
      </c>
      <c r="AF223" s="33">
        <v>707918</v>
      </c>
      <c r="AG223" s="33">
        <v>717095</v>
      </c>
      <c r="AH223" s="33">
        <v>721621</v>
      </c>
      <c r="AI223" s="33">
        <v>711690</v>
      </c>
      <c r="AJ223" s="33">
        <v>704013</v>
      </c>
      <c r="AK223" s="33">
        <v>750978</v>
      </c>
      <c r="AL223" s="33">
        <v>734803</v>
      </c>
      <c r="AM223" s="33">
        <v>739888</v>
      </c>
      <c r="AN223" s="33">
        <v>737547</v>
      </c>
      <c r="AO223" s="158">
        <v>828045</v>
      </c>
      <c r="AP223" s="33">
        <v>749551</v>
      </c>
      <c r="AQ223" s="33">
        <v>737766</v>
      </c>
      <c r="AR223" s="33">
        <v>791443</v>
      </c>
      <c r="AS223" s="33">
        <v>750845</v>
      </c>
      <c r="AT223" s="33">
        <v>828978</v>
      </c>
      <c r="AU223" s="33">
        <v>787394</v>
      </c>
      <c r="AV223" s="33">
        <v>812841</v>
      </c>
      <c r="AW223" s="33">
        <v>825384</v>
      </c>
      <c r="AX223" s="33">
        <v>801433</v>
      </c>
      <c r="AY223" s="33">
        <v>839849</v>
      </c>
      <c r="AZ223" s="33">
        <v>807434</v>
      </c>
      <c r="BA223" s="33">
        <v>912797</v>
      </c>
      <c r="BB223" s="157">
        <v>816054</v>
      </c>
      <c r="BC223" s="33">
        <v>763738</v>
      </c>
      <c r="BD223" s="33">
        <v>826316</v>
      </c>
      <c r="BE223" s="33">
        <v>851124</v>
      </c>
      <c r="BF223" s="33">
        <v>859329</v>
      </c>
      <c r="BG223" s="33">
        <v>855860</v>
      </c>
      <c r="BH223" s="33">
        <v>898999</v>
      </c>
      <c r="BI223" s="33">
        <v>866316</v>
      </c>
      <c r="BJ223" s="33">
        <v>850995</v>
      </c>
      <c r="BK223" s="33">
        <v>868319</v>
      </c>
      <c r="BL223" s="33">
        <v>862866</v>
      </c>
      <c r="BM223" s="33">
        <v>956266</v>
      </c>
      <c r="BN223" s="453">
        <f>SUM(BB223:BM223)</f>
        <v>10276182</v>
      </c>
      <c r="BO223" s="33">
        <v>857753</v>
      </c>
      <c r="BP223" s="33">
        <v>828939</v>
      </c>
      <c r="BQ223" s="33">
        <v>862178</v>
      </c>
      <c r="BR223" s="33">
        <v>887111</v>
      </c>
      <c r="BS223" s="33">
        <v>899461</v>
      </c>
      <c r="BT223" s="33">
        <v>904074</v>
      </c>
      <c r="BU223" s="33">
        <v>914348</v>
      </c>
      <c r="BV223" s="33">
        <v>951868</v>
      </c>
      <c r="BW223" s="33">
        <v>926242</v>
      </c>
      <c r="BX223" s="33">
        <v>776784</v>
      </c>
      <c r="BY223" s="33">
        <v>939968</v>
      </c>
      <c r="BZ223" s="33">
        <v>1087720</v>
      </c>
      <c r="CA223" s="453">
        <f>SUM(BO223:BZ223)</f>
        <v>10836446</v>
      </c>
      <c r="CB223" s="157">
        <v>976016</v>
      </c>
      <c r="CC223" s="33">
        <v>909069</v>
      </c>
      <c r="CD223" s="33">
        <v>1027998</v>
      </c>
      <c r="CE223" s="33">
        <v>935939</v>
      </c>
      <c r="CF223" s="33">
        <v>999142</v>
      </c>
      <c r="CG223" s="33">
        <v>978034</v>
      </c>
      <c r="CH223" s="33">
        <v>987820</v>
      </c>
      <c r="CI223" s="33">
        <v>1004458</v>
      </c>
      <c r="CJ223" s="33">
        <v>982743</v>
      </c>
      <c r="CK223" s="33">
        <v>1010775</v>
      </c>
      <c r="CL223" s="33">
        <v>976951</v>
      </c>
      <c r="CM223" s="158">
        <v>1169321</v>
      </c>
      <c r="CN223" s="33">
        <v>1089729</v>
      </c>
      <c r="CO223" s="139">
        <f>SUM($BO223:$BO223)</f>
        <v>857753</v>
      </c>
      <c r="CP223" s="372">
        <f>SUM($CB223:$CB223)</f>
        <v>976016</v>
      </c>
      <c r="CQ223" s="373">
        <f>SUM($CN223:$CN223)</f>
        <v>1089729</v>
      </c>
      <c r="CR223" s="368">
        <f t="shared" si="237"/>
        <v>11.650731135555148</v>
      </c>
      <c r="CS223" s="269"/>
      <c r="CT223" s="268"/>
      <c r="CU223" s="270"/>
    </row>
    <row r="224" spans="1:119" ht="20.100000000000001" customHeight="1" thickBot="1" x14ac:dyDescent="0.3">
      <c r="A224" s="542"/>
      <c r="B224" s="339" t="s">
        <v>159</v>
      </c>
      <c r="C224" s="415"/>
      <c r="D224" s="157">
        <v>146460.83614999999</v>
      </c>
      <c r="E224" s="33">
        <v>144786</v>
      </c>
      <c r="F224" s="33">
        <v>139806</v>
      </c>
      <c r="G224" s="33">
        <v>144545</v>
      </c>
      <c r="H224" s="33">
        <v>149398</v>
      </c>
      <c r="I224" s="33">
        <v>147247</v>
      </c>
      <c r="J224" s="33">
        <v>157966</v>
      </c>
      <c r="K224" s="33">
        <v>155655</v>
      </c>
      <c r="L224" s="33">
        <v>156192</v>
      </c>
      <c r="M224" s="33">
        <v>154031</v>
      </c>
      <c r="N224" s="33">
        <v>167453</v>
      </c>
      <c r="O224" s="158">
        <v>173298</v>
      </c>
      <c r="P224" s="372">
        <f>SUM(D224:O224)</f>
        <v>1836837.8361499999</v>
      </c>
      <c r="Q224" s="157">
        <v>168632</v>
      </c>
      <c r="R224" s="33">
        <v>150763</v>
      </c>
      <c r="S224" s="33">
        <v>149966</v>
      </c>
      <c r="T224" s="33">
        <v>154193</v>
      </c>
      <c r="U224" s="33">
        <v>166595</v>
      </c>
      <c r="V224" s="33">
        <v>163934</v>
      </c>
      <c r="W224" s="33">
        <v>169737</v>
      </c>
      <c r="X224" s="33">
        <v>171690</v>
      </c>
      <c r="Y224" s="33">
        <v>164202</v>
      </c>
      <c r="Z224" s="33">
        <v>167625</v>
      </c>
      <c r="AA224" s="33">
        <v>175154</v>
      </c>
      <c r="AB224" s="158">
        <v>195114</v>
      </c>
      <c r="AC224" s="372">
        <f>SUM(Q224:AB224)</f>
        <v>1997605</v>
      </c>
      <c r="AD224" s="157">
        <v>176845</v>
      </c>
      <c r="AE224" s="33">
        <v>162513</v>
      </c>
      <c r="AF224" s="33">
        <v>163328</v>
      </c>
      <c r="AG224" s="33">
        <v>169801</v>
      </c>
      <c r="AH224" s="33">
        <v>169461</v>
      </c>
      <c r="AI224" s="33">
        <v>170906</v>
      </c>
      <c r="AJ224" s="33">
        <v>187031.99</v>
      </c>
      <c r="AK224" s="33">
        <v>179897.97999999998</v>
      </c>
      <c r="AL224" s="33">
        <v>175479.97981526842</v>
      </c>
      <c r="AM224" s="33">
        <v>178567</v>
      </c>
      <c r="AN224" s="33">
        <v>182980</v>
      </c>
      <c r="AO224" s="158">
        <v>190479</v>
      </c>
      <c r="AP224" s="33">
        <v>324218</v>
      </c>
      <c r="AQ224" s="33">
        <v>298143</v>
      </c>
      <c r="AR224" s="33">
        <v>301468</v>
      </c>
      <c r="AS224" s="33">
        <v>311073</v>
      </c>
      <c r="AT224" s="33">
        <v>310595</v>
      </c>
      <c r="AU224" s="33">
        <v>306120</v>
      </c>
      <c r="AV224" s="33">
        <v>330257</v>
      </c>
      <c r="AW224" s="33">
        <v>320363</v>
      </c>
      <c r="AX224" s="33">
        <v>323050</v>
      </c>
      <c r="AY224" s="33">
        <v>316821</v>
      </c>
      <c r="AZ224" s="33">
        <v>312196</v>
      </c>
      <c r="BA224" s="33">
        <v>371698</v>
      </c>
      <c r="BB224" s="157">
        <v>317675</v>
      </c>
      <c r="BC224" s="33">
        <v>278740</v>
      </c>
      <c r="BD224" s="33">
        <v>313079</v>
      </c>
      <c r="BE224" s="33">
        <v>299530</v>
      </c>
      <c r="BF224" s="33">
        <v>306227</v>
      </c>
      <c r="BG224" s="33">
        <v>311198</v>
      </c>
      <c r="BH224" s="33">
        <v>325977</v>
      </c>
      <c r="BI224" s="33">
        <v>313541</v>
      </c>
      <c r="BJ224" s="33">
        <v>325998</v>
      </c>
      <c r="BK224" s="33">
        <v>314346</v>
      </c>
      <c r="BL224" s="33">
        <v>319259</v>
      </c>
      <c r="BM224" s="33">
        <v>368193</v>
      </c>
      <c r="BN224" s="453">
        <f>SUM(BB224:BM224)</f>
        <v>3793763</v>
      </c>
      <c r="BO224" s="33">
        <v>315465</v>
      </c>
      <c r="BP224" s="33">
        <v>282988</v>
      </c>
      <c r="BQ224" s="33">
        <v>323676</v>
      </c>
      <c r="BR224" s="33">
        <v>310515</v>
      </c>
      <c r="BS224" s="33">
        <v>315585</v>
      </c>
      <c r="BT224" s="33">
        <v>329363</v>
      </c>
      <c r="BU224" s="33">
        <v>335824</v>
      </c>
      <c r="BV224" s="33">
        <v>340543</v>
      </c>
      <c r="BW224" s="33">
        <v>323356</v>
      </c>
      <c r="BX224" s="33">
        <v>334126</v>
      </c>
      <c r="BY224" s="33">
        <v>338804</v>
      </c>
      <c r="BZ224" s="33">
        <v>391545</v>
      </c>
      <c r="CA224" s="453">
        <f>SUM(BO224:BZ224)</f>
        <v>3941790</v>
      </c>
      <c r="CB224" s="157">
        <v>341842</v>
      </c>
      <c r="CC224" s="33">
        <v>308947</v>
      </c>
      <c r="CD224" s="33">
        <v>348011</v>
      </c>
      <c r="CE224" s="33">
        <v>339061</v>
      </c>
      <c r="CF224" s="33">
        <v>358449</v>
      </c>
      <c r="CG224" s="33">
        <v>342986</v>
      </c>
      <c r="CH224" s="33">
        <v>359110</v>
      </c>
      <c r="CI224" s="33">
        <v>366210</v>
      </c>
      <c r="CJ224" s="33">
        <v>364375.61820076301</v>
      </c>
      <c r="CK224" s="33">
        <v>361995</v>
      </c>
      <c r="CL224" s="33">
        <v>386685</v>
      </c>
      <c r="CM224" s="158">
        <v>403793</v>
      </c>
      <c r="CN224" s="33">
        <v>372783</v>
      </c>
      <c r="CO224" s="139">
        <f>SUM($BO224:$BO224)</f>
        <v>315465</v>
      </c>
      <c r="CP224" s="372">
        <f>SUM($CB224:$CB224)</f>
        <v>341842</v>
      </c>
      <c r="CQ224" s="373">
        <f>SUM($CN224:$CN224)</f>
        <v>372783</v>
      </c>
      <c r="CR224" s="361">
        <f t="shared" si="237"/>
        <v>9.051257598539685</v>
      </c>
      <c r="CS224" s="269"/>
      <c r="CT224" s="268"/>
      <c r="CU224" s="270"/>
    </row>
    <row r="225" spans="1:99" ht="20.100000000000001" customHeight="1" x14ac:dyDescent="0.25">
      <c r="A225" s="542"/>
      <c r="B225" s="537" t="s">
        <v>196</v>
      </c>
      <c r="C225" s="55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80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80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111"/>
      <c r="CP225" s="111"/>
      <c r="CQ225" s="111"/>
      <c r="CR225" s="538"/>
      <c r="CS225" s="269"/>
      <c r="CT225" s="268"/>
      <c r="CU225" s="270"/>
    </row>
    <row r="226" spans="1:99" ht="20.100000000000001" customHeight="1" x14ac:dyDescent="0.25">
      <c r="A226" s="542"/>
      <c r="B226" s="352" t="s">
        <v>200</v>
      </c>
      <c r="C226" s="4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80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80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80"/>
      <c r="CP226" s="80"/>
      <c r="CQ226" s="80"/>
      <c r="CR226" s="536"/>
      <c r="CS226" s="269"/>
      <c r="CT226" s="268"/>
      <c r="CU226" s="270"/>
    </row>
    <row r="227" spans="1:99" ht="20.100000000000001" customHeight="1" thickBot="1" x14ac:dyDescent="0.3">
      <c r="A227" s="542"/>
      <c r="B227" s="304" t="s">
        <v>198</v>
      </c>
      <c r="C227" s="304"/>
      <c r="D227" s="304"/>
      <c r="E227" s="304"/>
      <c r="F227" s="304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400"/>
      <c r="BP227" s="73"/>
      <c r="BQ227" s="400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400"/>
      <c r="CC227" s="73"/>
      <c r="CD227" s="73"/>
      <c r="CE227" s="73"/>
      <c r="CF227" s="73"/>
      <c r="CG227" s="73"/>
      <c r="CH227" s="73"/>
      <c r="CI227" s="73"/>
      <c r="CJ227" s="400"/>
      <c r="CK227" s="73"/>
      <c r="CL227" s="400"/>
      <c r="CM227" s="73"/>
      <c r="CN227" s="73"/>
      <c r="CO227" s="73"/>
      <c r="CP227" s="73"/>
      <c r="CQ227" s="73"/>
      <c r="CR227" s="73"/>
      <c r="CS227" s="269"/>
      <c r="CT227" s="268"/>
      <c r="CU227" s="270"/>
    </row>
    <row r="228" spans="1:99" ht="20.100000000000001" customHeight="1" thickBot="1" x14ac:dyDescent="0.35">
      <c r="A228" s="542"/>
      <c r="B228" s="327"/>
      <c r="C228" s="321" t="s">
        <v>111</v>
      </c>
      <c r="D228" s="322">
        <f t="shared" ref="D228:BP228" si="238">+D230</f>
        <v>0</v>
      </c>
      <c r="E228" s="323">
        <f t="shared" si="238"/>
        <v>0</v>
      </c>
      <c r="F228" s="323">
        <f t="shared" si="238"/>
        <v>0</v>
      </c>
      <c r="G228" s="323">
        <f t="shared" si="238"/>
        <v>0</v>
      </c>
      <c r="H228" s="323">
        <f t="shared" si="238"/>
        <v>0</v>
      </c>
      <c r="I228" s="323">
        <f t="shared" si="238"/>
        <v>0</v>
      </c>
      <c r="J228" s="323">
        <f t="shared" si="238"/>
        <v>0</v>
      </c>
      <c r="K228" s="323">
        <f t="shared" si="238"/>
        <v>0</v>
      </c>
      <c r="L228" s="323">
        <f t="shared" si="238"/>
        <v>0</v>
      </c>
      <c r="M228" s="323">
        <f t="shared" si="238"/>
        <v>0</v>
      </c>
      <c r="N228" s="323">
        <f t="shared" si="238"/>
        <v>0</v>
      </c>
      <c r="O228" s="324">
        <f t="shared" si="238"/>
        <v>0</v>
      </c>
      <c r="P228" s="323">
        <f t="shared" si="238"/>
        <v>0</v>
      </c>
      <c r="Q228" s="322">
        <f t="shared" si="238"/>
        <v>0</v>
      </c>
      <c r="R228" s="323">
        <f t="shared" si="238"/>
        <v>0</v>
      </c>
      <c r="S228" s="323">
        <f t="shared" si="238"/>
        <v>0</v>
      </c>
      <c r="T228" s="323">
        <f t="shared" si="238"/>
        <v>0</v>
      </c>
      <c r="U228" s="323">
        <f t="shared" si="238"/>
        <v>0</v>
      </c>
      <c r="V228" s="323">
        <f t="shared" si="238"/>
        <v>0</v>
      </c>
      <c r="W228" s="323">
        <f t="shared" si="238"/>
        <v>0</v>
      </c>
      <c r="X228" s="323">
        <f t="shared" si="238"/>
        <v>0</v>
      </c>
      <c r="Y228" s="323">
        <f t="shared" si="238"/>
        <v>0</v>
      </c>
      <c r="Z228" s="323">
        <f t="shared" si="238"/>
        <v>0</v>
      </c>
      <c r="AA228" s="323">
        <f t="shared" si="238"/>
        <v>0</v>
      </c>
      <c r="AB228" s="324">
        <f t="shared" si="238"/>
        <v>0</v>
      </c>
      <c r="AC228" s="323">
        <f t="shared" si="238"/>
        <v>0</v>
      </c>
      <c r="AD228" s="322">
        <f t="shared" si="238"/>
        <v>0</v>
      </c>
      <c r="AE228" s="323">
        <f t="shared" si="238"/>
        <v>0</v>
      </c>
      <c r="AF228" s="323">
        <f t="shared" si="238"/>
        <v>0</v>
      </c>
      <c r="AG228" s="323">
        <f t="shared" si="238"/>
        <v>0</v>
      </c>
      <c r="AH228" s="323">
        <f t="shared" si="238"/>
        <v>0</v>
      </c>
      <c r="AI228" s="323">
        <f t="shared" si="238"/>
        <v>0</v>
      </c>
      <c r="AJ228" s="323">
        <f t="shared" si="238"/>
        <v>0</v>
      </c>
      <c r="AK228" s="323">
        <f t="shared" si="238"/>
        <v>0</v>
      </c>
      <c r="AL228" s="323">
        <f t="shared" si="238"/>
        <v>0</v>
      </c>
      <c r="AM228" s="323">
        <f t="shared" si="238"/>
        <v>0</v>
      </c>
      <c r="AN228" s="323">
        <f t="shared" si="238"/>
        <v>0</v>
      </c>
      <c r="AO228" s="324">
        <f t="shared" si="238"/>
        <v>0</v>
      </c>
      <c r="AP228" s="323">
        <f t="shared" si="238"/>
        <v>0</v>
      </c>
      <c r="AQ228" s="323">
        <f t="shared" si="238"/>
        <v>0</v>
      </c>
      <c r="AR228" s="323">
        <f t="shared" si="238"/>
        <v>0</v>
      </c>
      <c r="AS228" s="323">
        <f t="shared" si="238"/>
        <v>0</v>
      </c>
      <c r="AT228" s="323">
        <f t="shared" si="238"/>
        <v>0</v>
      </c>
      <c r="AU228" s="323">
        <f t="shared" si="238"/>
        <v>0</v>
      </c>
      <c r="AV228" s="323">
        <f t="shared" si="238"/>
        <v>0</v>
      </c>
      <c r="AW228" s="323">
        <f t="shared" si="238"/>
        <v>0</v>
      </c>
      <c r="AX228" s="323">
        <f t="shared" si="238"/>
        <v>0</v>
      </c>
      <c r="AY228" s="323">
        <f t="shared" si="238"/>
        <v>0</v>
      </c>
      <c r="AZ228" s="323">
        <f t="shared" si="238"/>
        <v>0</v>
      </c>
      <c r="BA228" s="323">
        <f t="shared" si="238"/>
        <v>0</v>
      </c>
      <c r="BB228" s="322">
        <f t="shared" si="238"/>
        <v>0.23830793000000003</v>
      </c>
      <c r="BC228" s="323">
        <f t="shared" si="238"/>
        <v>0.86766840000000001</v>
      </c>
      <c r="BD228" s="323">
        <f t="shared" si="238"/>
        <v>2.0478699600000003</v>
      </c>
      <c r="BE228" s="323">
        <f t="shared" si="238"/>
        <v>3.0550886399999997</v>
      </c>
      <c r="BF228" s="323">
        <f t="shared" si="238"/>
        <v>3.5981488899999996</v>
      </c>
      <c r="BG228" s="323">
        <f t="shared" si="238"/>
        <v>4.1100268600000005</v>
      </c>
      <c r="BH228" s="323">
        <f t="shared" si="238"/>
        <v>8.3021315399999995</v>
      </c>
      <c r="BI228" s="323">
        <f t="shared" si="238"/>
        <v>6.63667958</v>
      </c>
      <c r="BJ228" s="323">
        <f t="shared" si="238"/>
        <v>7.6254183900000001</v>
      </c>
      <c r="BK228" s="323">
        <f t="shared" si="238"/>
        <v>9.0107550400000012</v>
      </c>
      <c r="BL228" s="323">
        <f t="shared" si="238"/>
        <v>10.870871390000001</v>
      </c>
      <c r="BM228" s="324">
        <f t="shared" si="238"/>
        <v>13.580000559999998</v>
      </c>
      <c r="BN228" s="438">
        <f>SUM(BB228:BM228)</f>
        <v>69.942967179999997</v>
      </c>
      <c r="BO228" s="323">
        <f t="shared" si="238"/>
        <v>12.577949929999999</v>
      </c>
      <c r="BP228" s="323">
        <f t="shared" si="238"/>
        <v>14.582328929999999</v>
      </c>
      <c r="BQ228" s="323">
        <f t="shared" ref="BQ228:BY228" si="239">+BQ230</f>
        <v>13.912135390000003</v>
      </c>
      <c r="BR228" s="323">
        <f t="shared" si="239"/>
        <v>16.371159540000001</v>
      </c>
      <c r="BS228" s="323">
        <f t="shared" si="239"/>
        <v>19.907945829999999</v>
      </c>
      <c r="BT228" s="323">
        <f t="shared" si="239"/>
        <v>24.946220629999999</v>
      </c>
      <c r="BU228" s="323">
        <f t="shared" si="239"/>
        <v>27.144495630000005</v>
      </c>
      <c r="BV228" s="323">
        <f t="shared" si="239"/>
        <v>27.160718230000004</v>
      </c>
      <c r="BW228" s="323">
        <f t="shared" si="239"/>
        <v>27.356971520000002</v>
      </c>
      <c r="BX228" s="323">
        <f t="shared" si="239"/>
        <v>33.042042590000001</v>
      </c>
      <c r="BY228" s="323">
        <f t="shared" si="239"/>
        <v>38.332092370000005</v>
      </c>
      <c r="BZ228" s="323">
        <f t="shared" ref="BZ228:CL228" si="240">+BZ230</f>
        <v>48.688201340000006</v>
      </c>
      <c r="CA228" s="438">
        <f>SUM(BO228:BZ228)</f>
        <v>304.02226193000001</v>
      </c>
      <c r="CB228" s="322">
        <f t="shared" si="240"/>
        <v>45.272466600000001</v>
      </c>
      <c r="CC228" s="323">
        <f t="shared" si="240"/>
        <v>45.627572929999999</v>
      </c>
      <c r="CD228" s="323">
        <f t="shared" si="240"/>
        <v>57.96909316</v>
      </c>
      <c r="CE228" s="323">
        <f t="shared" si="240"/>
        <v>66.877982869999997</v>
      </c>
      <c r="CF228" s="323">
        <f t="shared" si="240"/>
        <v>59.757440350100005</v>
      </c>
      <c r="CG228" s="323">
        <f t="shared" ref="CG228:CH228" si="241">+CG230</f>
        <v>62.813596409999995</v>
      </c>
      <c r="CH228" s="323">
        <f t="shared" si="241"/>
        <v>68.960874929999989</v>
      </c>
      <c r="CI228" s="323">
        <f t="shared" si="240"/>
        <v>71.724351569999996</v>
      </c>
      <c r="CJ228" s="323">
        <f t="shared" si="240"/>
        <v>77.052546300000003</v>
      </c>
      <c r="CK228" s="323">
        <f t="shared" si="240"/>
        <v>88.573238150000009</v>
      </c>
      <c r="CL228" s="323">
        <f t="shared" si="240"/>
        <v>100.10215906999991</v>
      </c>
      <c r="CM228" s="324">
        <f t="shared" ref="CM228:CN228" si="242">+CM230</f>
        <v>114.1767181899998</v>
      </c>
      <c r="CN228" s="324">
        <f t="shared" si="242"/>
        <v>101.87090591399981</v>
      </c>
      <c r="CO228" s="322">
        <f>SUM($BO228:$BO228)</f>
        <v>12.577949929999999</v>
      </c>
      <c r="CP228" s="323">
        <f>SUM($CB228:$CB228)</f>
        <v>45.272466600000001</v>
      </c>
      <c r="CQ228" s="324">
        <f>SUM($CN228:$CN228)</f>
        <v>101.87090591399981</v>
      </c>
      <c r="CR228" s="549">
        <f t="shared" ref="CR228:CR230" si="243">((CQ228/CP228)-1)*100</f>
        <v>125.0173528517216</v>
      </c>
      <c r="CS228" s="269"/>
      <c r="CT228" s="268"/>
      <c r="CU228" s="270"/>
    </row>
    <row r="229" spans="1:99" ht="20.100000000000001" customHeight="1" x14ac:dyDescent="0.25">
      <c r="A229" s="542"/>
      <c r="B229" s="48" t="s">
        <v>162</v>
      </c>
      <c r="C229" s="70"/>
      <c r="D229" s="71"/>
      <c r="E229" s="72"/>
      <c r="F229" s="72"/>
      <c r="G229" s="73"/>
      <c r="H229" s="73"/>
      <c r="I229" s="73"/>
      <c r="J229" s="73"/>
      <c r="K229" s="73"/>
      <c r="L229" s="73"/>
      <c r="M229" s="73"/>
      <c r="N229" s="73"/>
      <c r="O229" s="319"/>
      <c r="P229" s="104"/>
      <c r="Q229" s="140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319"/>
      <c r="AC229" s="73"/>
      <c r="AD229" s="140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319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140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319"/>
      <c r="BN229" s="74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4"/>
      <c r="CB229" s="140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319"/>
      <c r="CN229" s="73"/>
      <c r="CO229" s="140"/>
      <c r="CP229" s="73"/>
      <c r="CQ229" s="319"/>
      <c r="CR229" s="74"/>
      <c r="CS229" s="269"/>
      <c r="CT229" s="268"/>
      <c r="CU229" s="270"/>
    </row>
    <row r="230" spans="1:99" ht="20.100000000000001" customHeight="1" thickBot="1" x14ac:dyDescent="0.3">
      <c r="A230" s="542"/>
      <c r="B230" s="592" t="s">
        <v>49</v>
      </c>
      <c r="C230" s="593"/>
      <c r="D230" s="52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76">
        <v>0</v>
      </c>
      <c r="P230" s="80">
        <v>0</v>
      </c>
      <c r="Q230" s="52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76">
        <v>0</v>
      </c>
      <c r="AC230" s="80">
        <v>0</v>
      </c>
      <c r="AD230" s="52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7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26">
        <v>0</v>
      </c>
      <c r="AV230" s="26">
        <v>0</v>
      </c>
      <c r="AW230" s="26">
        <v>0</v>
      </c>
      <c r="AX230" s="26">
        <v>0</v>
      </c>
      <c r="AY230" s="26">
        <v>0</v>
      </c>
      <c r="AZ230" s="26">
        <v>0</v>
      </c>
      <c r="BA230" s="26">
        <v>0</v>
      </c>
      <c r="BB230" s="52">
        <v>0.23830793000000003</v>
      </c>
      <c r="BC230" s="26">
        <v>0.86766840000000001</v>
      </c>
      <c r="BD230" s="26">
        <v>2.0478699600000003</v>
      </c>
      <c r="BE230" s="26">
        <v>3.0550886399999997</v>
      </c>
      <c r="BF230" s="26">
        <v>3.5981488899999996</v>
      </c>
      <c r="BG230" s="26">
        <v>4.1100268600000005</v>
      </c>
      <c r="BH230" s="26">
        <v>8.3021315399999995</v>
      </c>
      <c r="BI230" s="26">
        <v>6.63667958</v>
      </c>
      <c r="BJ230" s="26">
        <v>7.6254183900000001</v>
      </c>
      <c r="BK230" s="26">
        <v>9.0107550400000012</v>
      </c>
      <c r="BL230" s="26">
        <v>10.870871390000001</v>
      </c>
      <c r="BM230" s="76">
        <v>13.580000559999998</v>
      </c>
      <c r="BN230" s="449">
        <f>SUM(BB230:BM230)</f>
        <v>69.942967179999997</v>
      </c>
      <c r="BO230" s="26">
        <v>12.577949929999999</v>
      </c>
      <c r="BP230" s="26">
        <v>14.582328929999999</v>
      </c>
      <c r="BQ230" s="26">
        <v>13.912135390000003</v>
      </c>
      <c r="BR230" s="26">
        <v>16.371159540000001</v>
      </c>
      <c r="BS230" s="26">
        <v>19.907945829999999</v>
      </c>
      <c r="BT230" s="26">
        <v>24.946220629999999</v>
      </c>
      <c r="BU230" s="26">
        <v>27.144495630000005</v>
      </c>
      <c r="BV230" s="26">
        <v>27.160718230000004</v>
      </c>
      <c r="BW230" s="26">
        <v>27.356971520000002</v>
      </c>
      <c r="BX230" s="26">
        <v>33.042042590000001</v>
      </c>
      <c r="BY230" s="26">
        <v>38.332092370000005</v>
      </c>
      <c r="BZ230" s="26">
        <f>48688201.34/1000000</f>
        <v>48.688201340000006</v>
      </c>
      <c r="CA230" s="449">
        <f>SUM(BO230:BZ230)</f>
        <v>304.02226193000001</v>
      </c>
      <c r="CB230" s="52">
        <f>45272466.6/1000000</f>
        <v>45.272466600000001</v>
      </c>
      <c r="CC230" s="26">
        <f>45627572.93/1000000</f>
        <v>45.627572929999999</v>
      </c>
      <c r="CD230" s="26">
        <f>57969093.16/1000000</f>
        <v>57.96909316</v>
      </c>
      <c r="CE230" s="26">
        <f>66877982.87/1000000</f>
        <v>66.877982869999997</v>
      </c>
      <c r="CF230" s="26">
        <f>59757440.3501/1000000</f>
        <v>59.757440350100005</v>
      </c>
      <c r="CG230" s="26">
        <f>62813596.41/1000000</f>
        <v>62.813596409999995</v>
      </c>
      <c r="CH230" s="26">
        <f>(68959336.13+1234.7+304.1)/1000000</f>
        <v>68.960874929999989</v>
      </c>
      <c r="CI230" s="26">
        <f>(71723825.07+229+297.5)/1000000</f>
        <v>71.724351569999996</v>
      </c>
      <c r="CJ230" s="26">
        <f>+(77050769.8+1691+85.5)/1000000</f>
        <v>77.052546300000003</v>
      </c>
      <c r="CK230" s="26">
        <f>+(88571085.95+890.2+1262)/1000000</f>
        <v>88.573238150000009</v>
      </c>
      <c r="CL230" s="26">
        <v>100.10215906999991</v>
      </c>
      <c r="CM230" s="76">
        <v>114.1767181899998</v>
      </c>
      <c r="CN230" s="26">
        <v>101.87090591399981</v>
      </c>
      <c r="CO230" s="584">
        <f>SUM($BO230:$BO230)</f>
        <v>12.577949929999999</v>
      </c>
      <c r="CP230" s="374">
        <f>SUM($CB230:$CB230)</f>
        <v>45.272466600000001</v>
      </c>
      <c r="CQ230" s="399">
        <f>SUM($CN230:$CN230)</f>
        <v>101.87090591399981</v>
      </c>
      <c r="CR230" s="361">
        <f t="shared" si="243"/>
        <v>125.0173528517216</v>
      </c>
      <c r="CS230" s="269"/>
      <c r="CT230" s="268"/>
      <c r="CU230" s="270"/>
    </row>
    <row r="231" spans="1:99" ht="20.100000000000001" customHeight="1" thickBot="1" x14ac:dyDescent="0.3">
      <c r="A231" s="542"/>
      <c r="B231" s="328"/>
      <c r="C231" s="325" t="s">
        <v>115</v>
      </c>
      <c r="D231" s="322">
        <f t="shared" ref="D231:BP231" si="244">+D232</f>
        <v>0</v>
      </c>
      <c r="E231" s="323">
        <f t="shared" si="244"/>
        <v>0</v>
      </c>
      <c r="F231" s="323">
        <f t="shared" si="244"/>
        <v>0</v>
      </c>
      <c r="G231" s="323">
        <f t="shared" si="244"/>
        <v>0</v>
      </c>
      <c r="H231" s="323">
        <f t="shared" si="244"/>
        <v>0</v>
      </c>
      <c r="I231" s="323">
        <f t="shared" si="244"/>
        <v>0</v>
      </c>
      <c r="J231" s="323">
        <f t="shared" si="244"/>
        <v>0</v>
      </c>
      <c r="K231" s="323">
        <f t="shared" si="244"/>
        <v>0</v>
      </c>
      <c r="L231" s="323">
        <f t="shared" si="244"/>
        <v>0</v>
      </c>
      <c r="M231" s="323">
        <f t="shared" si="244"/>
        <v>0</v>
      </c>
      <c r="N231" s="323">
        <f t="shared" si="244"/>
        <v>0</v>
      </c>
      <c r="O231" s="324">
        <f t="shared" si="244"/>
        <v>0</v>
      </c>
      <c r="P231" s="323">
        <f t="shared" si="244"/>
        <v>0</v>
      </c>
      <c r="Q231" s="322">
        <f t="shared" si="244"/>
        <v>0</v>
      </c>
      <c r="R231" s="323">
        <f t="shared" si="244"/>
        <v>0</v>
      </c>
      <c r="S231" s="323">
        <f t="shared" si="244"/>
        <v>0</v>
      </c>
      <c r="T231" s="323">
        <f t="shared" si="244"/>
        <v>0</v>
      </c>
      <c r="U231" s="323">
        <f t="shared" si="244"/>
        <v>0</v>
      </c>
      <c r="V231" s="323">
        <f t="shared" si="244"/>
        <v>0</v>
      </c>
      <c r="W231" s="323">
        <f t="shared" si="244"/>
        <v>0</v>
      </c>
      <c r="X231" s="323">
        <f t="shared" si="244"/>
        <v>0</v>
      </c>
      <c r="Y231" s="323">
        <f t="shared" si="244"/>
        <v>0</v>
      </c>
      <c r="Z231" s="323">
        <f t="shared" si="244"/>
        <v>0</v>
      </c>
      <c r="AA231" s="323">
        <f t="shared" si="244"/>
        <v>0</v>
      </c>
      <c r="AB231" s="324">
        <f t="shared" si="244"/>
        <v>0</v>
      </c>
      <c r="AC231" s="323">
        <f t="shared" si="244"/>
        <v>0</v>
      </c>
      <c r="AD231" s="322">
        <f t="shared" si="244"/>
        <v>0</v>
      </c>
      <c r="AE231" s="323">
        <f t="shared" si="244"/>
        <v>0</v>
      </c>
      <c r="AF231" s="323">
        <f t="shared" si="244"/>
        <v>0</v>
      </c>
      <c r="AG231" s="323">
        <f t="shared" si="244"/>
        <v>0</v>
      </c>
      <c r="AH231" s="323">
        <f t="shared" si="244"/>
        <v>0</v>
      </c>
      <c r="AI231" s="323">
        <f t="shared" si="244"/>
        <v>0</v>
      </c>
      <c r="AJ231" s="323">
        <f t="shared" si="244"/>
        <v>0</v>
      </c>
      <c r="AK231" s="323">
        <f t="shared" si="244"/>
        <v>0</v>
      </c>
      <c r="AL231" s="323">
        <f t="shared" si="244"/>
        <v>0</v>
      </c>
      <c r="AM231" s="323">
        <f t="shared" si="244"/>
        <v>0</v>
      </c>
      <c r="AN231" s="323">
        <f t="shared" si="244"/>
        <v>0</v>
      </c>
      <c r="AO231" s="324">
        <f t="shared" si="244"/>
        <v>0</v>
      </c>
      <c r="AP231" s="323">
        <f t="shared" si="244"/>
        <v>0</v>
      </c>
      <c r="AQ231" s="323">
        <f t="shared" si="244"/>
        <v>0</v>
      </c>
      <c r="AR231" s="323">
        <f t="shared" si="244"/>
        <v>0</v>
      </c>
      <c r="AS231" s="323">
        <f t="shared" si="244"/>
        <v>0</v>
      </c>
      <c r="AT231" s="323">
        <f t="shared" si="244"/>
        <v>0</v>
      </c>
      <c r="AU231" s="323">
        <f t="shared" si="244"/>
        <v>0</v>
      </c>
      <c r="AV231" s="323">
        <f t="shared" si="244"/>
        <v>0</v>
      </c>
      <c r="AW231" s="323">
        <f t="shared" si="244"/>
        <v>0</v>
      </c>
      <c r="AX231" s="323">
        <f t="shared" si="244"/>
        <v>0</v>
      </c>
      <c r="AY231" s="323">
        <f t="shared" si="244"/>
        <v>0</v>
      </c>
      <c r="AZ231" s="323">
        <f t="shared" si="244"/>
        <v>0</v>
      </c>
      <c r="BA231" s="323">
        <f t="shared" si="244"/>
        <v>0</v>
      </c>
      <c r="BB231" s="322">
        <f t="shared" si="244"/>
        <v>1851</v>
      </c>
      <c r="BC231" s="323">
        <f t="shared" si="244"/>
        <v>5548</v>
      </c>
      <c r="BD231" s="323">
        <f t="shared" si="244"/>
        <v>28249</v>
      </c>
      <c r="BE231" s="323">
        <f t="shared" si="244"/>
        <v>55551</v>
      </c>
      <c r="BF231" s="323">
        <f t="shared" si="244"/>
        <v>23036</v>
      </c>
      <c r="BG231" s="323">
        <f t="shared" si="244"/>
        <v>22484</v>
      </c>
      <c r="BH231" s="323">
        <f t="shared" si="244"/>
        <v>91398</v>
      </c>
      <c r="BI231" s="323">
        <f t="shared" si="244"/>
        <v>39372</v>
      </c>
      <c r="BJ231" s="323">
        <f t="shared" si="244"/>
        <v>64237</v>
      </c>
      <c r="BK231" s="323">
        <f t="shared" si="244"/>
        <v>65057</v>
      </c>
      <c r="BL231" s="323">
        <f t="shared" si="244"/>
        <v>80705</v>
      </c>
      <c r="BM231" s="324">
        <f t="shared" si="244"/>
        <v>87811</v>
      </c>
      <c r="BN231" s="438">
        <f>SUM(BB231:BM231)</f>
        <v>565299</v>
      </c>
      <c r="BO231" s="323">
        <f t="shared" si="244"/>
        <v>120208</v>
      </c>
      <c r="BP231" s="323">
        <f t="shared" si="244"/>
        <v>92212</v>
      </c>
      <c r="BQ231" s="323">
        <f t="shared" ref="BQ231:BY231" si="245">+BQ232</f>
        <v>107141</v>
      </c>
      <c r="BR231" s="323">
        <f t="shared" si="245"/>
        <v>139837</v>
      </c>
      <c r="BS231" s="323">
        <f t="shared" si="245"/>
        <v>171790</v>
      </c>
      <c r="BT231" s="323">
        <f t="shared" si="245"/>
        <v>197190</v>
      </c>
      <c r="BU231" s="323">
        <f t="shared" si="245"/>
        <v>179401</v>
      </c>
      <c r="BV231" s="323">
        <f t="shared" si="245"/>
        <v>144190</v>
      </c>
      <c r="BW231" s="323">
        <f t="shared" si="245"/>
        <v>175828</v>
      </c>
      <c r="BX231" s="323">
        <f t="shared" si="245"/>
        <v>224749</v>
      </c>
      <c r="BY231" s="323">
        <f t="shared" si="245"/>
        <v>264639</v>
      </c>
      <c r="BZ231" s="323">
        <f t="shared" ref="BZ231:CN231" si="246">+BZ232</f>
        <v>295169</v>
      </c>
      <c r="CA231" s="438">
        <f>SUM(BO231:BZ231)</f>
        <v>2112354</v>
      </c>
      <c r="CB231" s="322">
        <f t="shared" si="246"/>
        <v>349664</v>
      </c>
      <c r="CC231" s="323">
        <f t="shared" si="246"/>
        <v>307599</v>
      </c>
      <c r="CD231" s="323">
        <f t="shared" si="246"/>
        <v>821745</v>
      </c>
      <c r="CE231" s="323">
        <f t="shared" si="246"/>
        <v>1900502</v>
      </c>
      <c r="CF231" s="323">
        <f t="shared" si="246"/>
        <v>1789248</v>
      </c>
      <c r="CG231" s="323">
        <f t="shared" si="246"/>
        <v>1741151</v>
      </c>
      <c r="CH231" s="323">
        <f t="shared" si="246"/>
        <v>2024416</v>
      </c>
      <c r="CI231" s="323">
        <f t="shared" si="246"/>
        <v>2350117</v>
      </c>
      <c r="CJ231" s="323">
        <f t="shared" si="246"/>
        <v>2304645</v>
      </c>
      <c r="CK231" s="323">
        <f t="shared" si="246"/>
        <v>2886868</v>
      </c>
      <c r="CL231" s="323">
        <f t="shared" si="246"/>
        <v>3901174</v>
      </c>
      <c r="CM231" s="324">
        <f t="shared" si="246"/>
        <v>4347263</v>
      </c>
      <c r="CN231" s="324">
        <f t="shared" si="246"/>
        <v>3959915</v>
      </c>
      <c r="CO231" s="322">
        <f>SUM($BO231:$BO231)</f>
        <v>120208</v>
      </c>
      <c r="CP231" s="323">
        <f>SUM($CB231:$CB231)</f>
        <v>349664</v>
      </c>
      <c r="CQ231" s="324">
        <f>SUM($CN231:$CN231)</f>
        <v>3959915</v>
      </c>
      <c r="CR231" s="549">
        <f t="shared" ref="CR231:CR232" si="247">((CQ231/CP231)-1)*100</f>
        <v>1032.491477532717</v>
      </c>
      <c r="CS231" s="269"/>
      <c r="CT231" s="268"/>
      <c r="CU231" s="270"/>
    </row>
    <row r="232" spans="1:99" ht="20.100000000000001" customHeight="1" thickBot="1" x14ac:dyDescent="0.3">
      <c r="A232" s="542"/>
      <c r="B232" s="602" t="s">
        <v>41</v>
      </c>
      <c r="C232" s="603"/>
      <c r="D232" s="157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158">
        <v>0</v>
      </c>
      <c r="P232" s="372">
        <v>0</v>
      </c>
      <c r="Q232" s="157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158">
        <v>0</v>
      </c>
      <c r="AC232" s="372">
        <v>0</v>
      </c>
      <c r="AD232" s="157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158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157">
        <v>1851</v>
      </c>
      <c r="BC232" s="33">
        <v>5548</v>
      </c>
      <c r="BD232" s="33">
        <v>28249</v>
      </c>
      <c r="BE232" s="33">
        <v>55551</v>
      </c>
      <c r="BF232" s="33">
        <v>23036</v>
      </c>
      <c r="BG232" s="33">
        <v>22484</v>
      </c>
      <c r="BH232" s="33">
        <v>91398</v>
      </c>
      <c r="BI232" s="33">
        <v>39372</v>
      </c>
      <c r="BJ232" s="33">
        <v>64237</v>
      </c>
      <c r="BK232" s="33">
        <v>65057</v>
      </c>
      <c r="BL232" s="33">
        <v>80705</v>
      </c>
      <c r="BM232" s="158">
        <v>87811</v>
      </c>
      <c r="BN232" s="443">
        <f>SUM(BB232:BM232)</f>
        <v>565299</v>
      </c>
      <c r="BO232" s="33">
        <v>120208</v>
      </c>
      <c r="BP232" s="33">
        <v>92212</v>
      </c>
      <c r="BQ232" s="33">
        <v>107141</v>
      </c>
      <c r="BR232" s="33">
        <v>139837</v>
      </c>
      <c r="BS232" s="33">
        <v>171790</v>
      </c>
      <c r="BT232" s="33">
        <v>197190</v>
      </c>
      <c r="BU232" s="33">
        <v>179401</v>
      </c>
      <c r="BV232" s="33">
        <v>144190</v>
      </c>
      <c r="BW232" s="33">
        <v>175828</v>
      </c>
      <c r="BX232" s="33">
        <v>224749</v>
      </c>
      <c r="BY232" s="33">
        <v>264639</v>
      </c>
      <c r="BZ232" s="33">
        <v>295169</v>
      </c>
      <c r="CA232" s="453">
        <f>SUM(BO232:BZ232)</f>
        <v>2112354</v>
      </c>
      <c r="CB232" s="157">
        <v>349664</v>
      </c>
      <c r="CC232" s="33">
        <v>307599</v>
      </c>
      <c r="CD232" s="33">
        <v>821745</v>
      </c>
      <c r="CE232" s="33">
        <v>1900502</v>
      </c>
      <c r="CF232" s="33">
        <v>1789248</v>
      </c>
      <c r="CG232" s="33">
        <v>1741151</v>
      </c>
      <c r="CH232" s="33">
        <f>2024359+36+21</f>
        <v>2024416</v>
      </c>
      <c r="CI232" s="33">
        <f>2350087+17+13</f>
        <v>2350117</v>
      </c>
      <c r="CJ232" s="33">
        <f>2304508+125+12</f>
        <v>2304645</v>
      </c>
      <c r="CK232" s="33">
        <f>2886731+56+81</f>
        <v>2886868</v>
      </c>
      <c r="CL232" s="33">
        <v>3901174</v>
      </c>
      <c r="CM232" s="158">
        <v>4347263</v>
      </c>
      <c r="CN232" s="33">
        <v>3959915</v>
      </c>
      <c r="CO232" s="139">
        <f>SUM($BO232:$BO232)</f>
        <v>120208</v>
      </c>
      <c r="CP232" s="372">
        <f>SUM($CB232:$CB232)</f>
        <v>349664</v>
      </c>
      <c r="CQ232" s="373">
        <f>SUM($CN232:$CN232)</f>
        <v>3959915</v>
      </c>
      <c r="CR232" s="368">
        <f t="shared" si="247"/>
        <v>1032.491477532717</v>
      </c>
      <c r="CS232" s="269"/>
      <c r="CT232" s="268"/>
      <c r="CU232" s="270"/>
    </row>
    <row r="233" spans="1:99" ht="20.100000000000001" customHeight="1" x14ac:dyDescent="0.25">
      <c r="A233" s="542"/>
      <c r="B233" s="537" t="s">
        <v>201</v>
      </c>
      <c r="C233" s="55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11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11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111"/>
      <c r="CP233" s="111"/>
      <c r="CQ233" s="111"/>
      <c r="CR233" s="538"/>
      <c r="CS233" s="269"/>
      <c r="CT233" s="268"/>
      <c r="CU233" s="270"/>
    </row>
    <row r="234" spans="1:99" ht="20.100000000000001" customHeight="1" thickBot="1" x14ac:dyDescent="0.3">
      <c r="A234" s="542"/>
      <c r="B234" s="304" t="s">
        <v>199</v>
      </c>
      <c r="C234" s="304"/>
      <c r="D234" s="304"/>
      <c r="E234" s="304"/>
      <c r="F234" s="304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400"/>
      <c r="BP234" s="73"/>
      <c r="BQ234" s="400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400"/>
      <c r="CC234" s="73"/>
      <c r="CD234" s="73"/>
      <c r="CE234" s="73"/>
      <c r="CF234" s="73"/>
      <c r="CG234" s="73"/>
      <c r="CH234" s="73"/>
      <c r="CI234" s="73"/>
      <c r="CJ234" s="400"/>
      <c r="CK234" s="73"/>
      <c r="CL234" s="400"/>
      <c r="CM234" s="73"/>
      <c r="CN234" s="73"/>
      <c r="CO234" s="73"/>
      <c r="CP234" s="73"/>
      <c r="CQ234" s="73"/>
      <c r="CR234" s="73"/>
      <c r="CS234" s="269"/>
      <c r="CT234" s="268"/>
      <c r="CU234" s="270"/>
    </row>
    <row r="235" spans="1:99" ht="20.100000000000001" customHeight="1" thickBot="1" x14ac:dyDescent="0.35">
      <c r="A235" s="542"/>
      <c r="B235" s="327"/>
      <c r="C235" s="321" t="s">
        <v>111</v>
      </c>
      <c r="D235" s="322">
        <f>+D237+D239</f>
        <v>0</v>
      </c>
      <c r="E235" s="323">
        <f t="shared" ref="E235:BP235" si="248">+E237+E239</f>
        <v>0</v>
      </c>
      <c r="F235" s="323">
        <f t="shared" si="248"/>
        <v>0</v>
      </c>
      <c r="G235" s="323">
        <f t="shared" si="248"/>
        <v>0</v>
      </c>
      <c r="H235" s="323">
        <f t="shared" si="248"/>
        <v>0</v>
      </c>
      <c r="I235" s="323">
        <f t="shared" si="248"/>
        <v>0</v>
      </c>
      <c r="J235" s="323">
        <f t="shared" si="248"/>
        <v>0</v>
      </c>
      <c r="K235" s="323">
        <f t="shared" si="248"/>
        <v>0</v>
      </c>
      <c r="L235" s="323">
        <f t="shared" si="248"/>
        <v>0</v>
      </c>
      <c r="M235" s="323">
        <f t="shared" si="248"/>
        <v>0</v>
      </c>
      <c r="N235" s="323">
        <f t="shared" si="248"/>
        <v>0</v>
      </c>
      <c r="O235" s="324">
        <f t="shared" si="248"/>
        <v>0</v>
      </c>
      <c r="P235" s="322">
        <f t="shared" si="248"/>
        <v>0</v>
      </c>
      <c r="Q235" s="322">
        <f t="shared" si="248"/>
        <v>0</v>
      </c>
      <c r="R235" s="323">
        <f t="shared" si="248"/>
        <v>0</v>
      </c>
      <c r="S235" s="323">
        <f t="shared" si="248"/>
        <v>0</v>
      </c>
      <c r="T235" s="323">
        <f t="shared" si="248"/>
        <v>0</v>
      </c>
      <c r="U235" s="323">
        <f t="shared" si="248"/>
        <v>0</v>
      </c>
      <c r="V235" s="323">
        <f t="shared" si="248"/>
        <v>0</v>
      </c>
      <c r="W235" s="323">
        <f t="shared" si="248"/>
        <v>0</v>
      </c>
      <c r="X235" s="323">
        <f t="shared" si="248"/>
        <v>0</v>
      </c>
      <c r="Y235" s="323">
        <f t="shared" si="248"/>
        <v>0</v>
      </c>
      <c r="Z235" s="323">
        <f t="shared" si="248"/>
        <v>0</v>
      </c>
      <c r="AA235" s="323">
        <f t="shared" si="248"/>
        <v>0</v>
      </c>
      <c r="AB235" s="324">
        <f t="shared" si="248"/>
        <v>0</v>
      </c>
      <c r="AC235" s="322">
        <f t="shared" si="248"/>
        <v>0</v>
      </c>
      <c r="AD235" s="322">
        <f t="shared" si="248"/>
        <v>0.87403881119999993</v>
      </c>
      <c r="AE235" s="323">
        <f t="shared" si="248"/>
        <v>1.0776449568000002</v>
      </c>
      <c r="AF235" s="323">
        <f t="shared" si="248"/>
        <v>0.95944468000000016</v>
      </c>
      <c r="AG235" s="323">
        <f t="shared" si="248"/>
        <v>0.6287037404000001</v>
      </c>
      <c r="AH235" s="323">
        <f t="shared" si="248"/>
        <v>1.2088867267999999</v>
      </c>
      <c r="AI235" s="323">
        <f t="shared" si="248"/>
        <v>0.84961326680000004</v>
      </c>
      <c r="AJ235" s="323">
        <f t="shared" si="248"/>
        <v>0.8230551291999999</v>
      </c>
      <c r="AK235" s="323">
        <f t="shared" si="248"/>
        <v>1.3508098933999999</v>
      </c>
      <c r="AL235" s="323">
        <f t="shared" si="248"/>
        <v>1.3823038358000002</v>
      </c>
      <c r="AM235" s="323">
        <f t="shared" si="248"/>
        <v>1.4964423914</v>
      </c>
      <c r="AN235" s="323">
        <f t="shared" si="248"/>
        <v>1.0667226507999998</v>
      </c>
      <c r="AO235" s="324">
        <f t="shared" si="248"/>
        <v>1.2827902137999998</v>
      </c>
      <c r="AP235" s="322">
        <f t="shared" si="248"/>
        <v>0.69741129639999999</v>
      </c>
      <c r="AQ235" s="323">
        <f t="shared" si="248"/>
        <v>1.1283298803999999</v>
      </c>
      <c r="AR235" s="323">
        <f t="shared" si="248"/>
        <v>1.3297095189999999</v>
      </c>
      <c r="AS235" s="323">
        <f t="shared" si="248"/>
        <v>1.0871835882000001</v>
      </c>
      <c r="AT235" s="323">
        <f t="shared" si="248"/>
        <v>1.6594828624</v>
      </c>
      <c r="AU235" s="323">
        <f t="shared" si="248"/>
        <v>1.4676268204</v>
      </c>
      <c r="AV235" s="323">
        <f t="shared" si="248"/>
        <v>1.3540096805999999</v>
      </c>
      <c r="AW235" s="323">
        <f t="shared" si="248"/>
        <v>1.3788728433999999</v>
      </c>
      <c r="AX235" s="323">
        <f t="shared" si="248"/>
        <v>1.2029844861999999</v>
      </c>
      <c r="AY235" s="323">
        <f t="shared" si="248"/>
        <v>1.1557648117999999</v>
      </c>
      <c r="AZ235" s="323">
        <f t="shared" si="248"/>
        <v>1.3942072995999999</v>
      </c>
      <c r="BA235" s="324">
        <f t="shared" si="248"/>
        <v>1.4049737456</v>
      </c>
      <c r="BB235" s="322">
        <f t="shared" si="248"/>
        <v>0.91234810880000006</v>
      </c>
      <c r="BC235" s="323">
        <f t="shared" si="248"/>
        <v>1.1125488476000001</v>
      </c>
      <c r="BD235" s="323">
        <f t="shared" si="248"/>
        <v>1.1985386882</v>
      </c>
      <c r="BE235" s="323">
        <f t="shared" si="248"/>
        <v>1.1754492495999997</v>
      </c>
      <c r="BF235" s="323">
        <f t="shared" si="248"/>
        <v>1.0131006786000001</v>
      </c>
      <c r="BG235" s="323">
        <f t="shared" si="248"/>
        <v>1.0261305654000001</v>
      </c>
      <c r="BH235" s="323">
        <f t="shared" si="248"/>
        <v>1.3152332902000001</v>
      </c>
      <c r="BI235" s="323">
        <f t="shared" si="248"/>
        <v>1.0149636756</v>
      </c>
      <c r="BJ235" s="323">
        <f t="shared" si="248"/>
        <v>1.339915634</v>
      </c>
      <c r="BK235" s="323">
        <f t="shared" si="248"/>
        <v>1.035755658</v>
      </c>
      <c r="BL235" s="323">
        <f t="shared" si="248"/>
        <v>1.0765648891999999</v>
      </c>
      <c r="BM235" s="324">
        <f t="shared" si="248"/>
        <v>1.0352121014</v>
      </c>
      <c r="BN235" s="322">
        <f t="shared" si="248"/>
        <v>13.255761386600001</v>
      </c>
      <c r="BO235" s="322">
        <f t="shared" si="248"/>
        <v>0.93207215759999984</v>
      </c>
      <c r="BP235" s="323">
        <f t="shared" si="248"/>
        <v>1.0276268958000001</v>
      </c>
      <c r="BQ235" s="323">
        <f t="shared" ref="BQ235:CL235" si="249">+BQ237+BQ239</f>
        <v>1.021065833</v>
      </c>
      <c r="BR235" s="323">
        <f t="shared" si="249"/>
        <v>1.0832159299999999</v>
      </c>
      <c r="BS235" s="323">
        <f t="shared" si="249"/>
        <v>1.0044019799999999</v>
      </c>
      <c r="BT235" s="323">
        <f t="shared" si="249"/>
        <v>1.0454988279999999</v>
      </c>
      <c r="BU235" s="323">
        <f t="shared" si="249"/>
        <v>1.04959114</v>
      </c>
      <c r="BV235" s="323">
        <f t="shared" si="249"/>
        <v>0.97754619899999984</v>
      </c>
      <c r="BW235" s="323">
        <f t="shared" si="249"/>
        <v>1.0455416</v>
      </c>
      <c r="BX235" s="323">
        <f t="shared" si="249"/>
        <v>1.0753972979999999</v>
      </c>
      <c r="BY235" s="323">
        <f t="shared" si="249"/>
        <v>0.83387288479999988</v>
      </c>
      <c r="BZ235" s="323">
        <f t="shared" si="249"/>
        <v>0.79664259999999998</v>
      </c>
      <c r="CA235" s="438">
        <f>SUM(BO235:BZ235)</f>
        <v>11.892473346200001</v>
      </c>
      <c r="CB235" s="323">
        <f t="shared" si="249"/>
        <v>0.75260452560000002</v>
      </c>
      <c r="CC235" s="323">
        <f t="shared" si="249"/>
        <v>0.71112752999999995</v>
      </c>
      <c r="CD235" s="323">
        <f t="shared" si="249"/>
        <v>0.90143702000000014</v>
      </c>
      <c r="CE235" s="323">
        <f t="shared" si="249"/>
        <v>0.7447913599999999</v>
      </c>
      <c r="CF235" s="323">
        <f t="shared" si="249"/>
        <v>0.72425132999999997</v>
      </c>
      <c r="CG235" s="323">
        <f t="shared" si="249"/>
        <v>0.90558932680000004</v>
      </c>
      <c r="CH235" s="323">
        <f t="shared" si="249"/>
        <v>0.95631778999999995</v>
      </c>
      <c r="CI235" s="323">
        <f t="shared" si="249"/>
        <v>0.70330887419999988</v>
      </c>
      <c r="CJ235" s="323">
        <f t="shared" si="249"/>
        <v>0.77699208480000004</v>
      </c>
      <c r="CK235" s="323">
        <f t="shared" si="249"/>
        <v>0.95044687999999988</v>
      </c>
      <c r="CL235" s="323">
        <f t="shared" si="249"/>
        <v>0.67757381359999991</v>
      </c>
      <c r="CM235" s="324">
        <f t="shared" ref="CM235:CN235" si="250">+CM237+CM239</f>
        <v>0.62711019999999984</v>
      </c>
      <c r="CN235" s="324">
        <f t="shared" si="250"/>
        <v>0.36704177000000004</v>
      </c>
      <c r="CO235" s="322">
        <f>SUM($BO235:$BO235)</f>
        <v>0.93207215759999984</v>
      </c>
      <c r="CP235" s="323">
        <f>SUM($CB235:$CB235)</f>
        <v>0.75260452560000002</v>
      </c>
      <c r="CQ235" s="324">
        <f>SUM($CN235:$CN235)</f>
        <v>0.36704177000000004</v>
      </c>
      <c r="CR235" s="549">
        <f t="shared" ref="CR235" si="251">((CQ235/CP235)-1)*100</f>
        <v>-51.230459356142873</v>
      </c>
      <c r="CS235" s="269"/>
      <c r="CT235" s="268"/>
      <c r="CU235" s="270"/>
    </row>
    <row r="236" spans="1:99" ht="20.100000000000001" customHeight="1" x14ac:dyDescent="0.25">
      <c r="A236" s="542"/>
      <c r="B236" s="48" t="s">
        <v>162</v>
      </c>
      <c r="C236" s="70"/>
      <c r="D236" s="71"/>
      <c r="E236" s="72"/>
      <c r="F236" s="72"/>
      <c r="G236" s="73"/>
      <c r="H236" s="73"/>
      <c r="I236" s="73"/>
      <c r="J236" s="73"/>
      <c r="K236" s="73"/>
      <c r="L236" s="73"/>
      <c r="M236" s="73"/>
      <c r="N236" s="73"/>
      <c r="O236" s="319"/>
      <c r="P236" s="104"/>
      <c r="Q236" s="140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319"/>
      <c r="AC236" s="73"/>
      <c r="AD236" s="140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319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40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319"/>
      <c r="BN236" s="74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4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319"/>
      <c r="CN236" s="73"/>
      <c r="CO236" s="140"/>
      <c r="CP236" s="73"/>
      <c r="CQ236" s="319"/>
      <c r="CR236" s="74"/>
      <c r="CS236" s="269"/>
      <c r="CT236" s="268"/>
      <c r="CU236" s="270"/>
    </row>
    <row r="237" spans="1:99" ht="20.100000000000001" customHeight="1" thickBot="1" x14ac:dyDescent="0.3">
      <c r="A237" s="542"/>
      <c r="B237" s="592" t="s">
        <v>49</v>
      </c>
      <c r="C237" s="593"/>
      <c r="D237" s="46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47">
        <v>0</v>
      </c>
      <c r="P237" s="24">
        <f>SUM(D237:O237)</f>
        <v>0</v>
      </c>
      <c r="Q237" s="46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47">
        <v>0</v>
      </c>
      <c r="AC237" s="24">
        <f>SUM(Q237:AB237)</f>
        <v>0</v>
      </c>
      <c r="AD237" s="46">
        <v>0.64459560999999999</v>
      </c>
      <c r="AE237" s="32">
        <v>0.84254114000000013</v>
      </c>
      <c r="AF237" s="32">
        <v>0.78318211000000015</v>
      </c>
      <c r="AG237" s="32">
        <v>0.49393975000000007</v>
      </c>
      <c r="AH237" s="32">
        <v>0.89569405999999996</v>
      </c>
      <c r="AI237" s="32">
        <v>0.70143451000000001</v>
      </c>
      <c r="AJ237" s="32">
        <v>0.66885687999999988</v>
      </c>
      <c r="AK237" s="32">
        <v>1.14853085</v>
      </c>
      <c r="AL237" s="32">
        <v>1.2233265600000001</v>
      </c>
      <c r="AM237" s="32">
        <v>1.2551831200000001</v>
      </c>
      <c r="AN237" s="32">
        <v>0.93701870999999992</v>
      </c>
      <c r="AO237" s="47">
        <v>1.0979589699999999</v>
      </c>
      <c r="AP237" s="32">
        <v>0.58907310000000002</v>
      </c>
      <c r="AQ237" s="32">
        <v>0.97265836999999999</v>
      </c>
      <c r="AR237" s="32">
        <v>1.1167740899999998</v>
      </c>
      <c r="AS237" s="32">
        <v>0.9920500000000001</v>
      </c>
      <c r="AT237" s="32">
        <v>1.2801602599999999</v>
      </c>
      <c r="AU237" s="32">
        <v>1.14397449</v>
      </c>
      <c r="AV237" s="32">
        <v>1.2589835199999999</v>
      </c>
      <c r="AW237" s="32">
        <v>1.2440107999999999</v>
      </c>
      <c r="AX237" s="32">
        <v>1.0666682599999999</v>
      </c>
      <c r="AY237" s="32">
        <v>1.01486638</v>
      </c>
      <c r="AZ237" s="32">
        <v>1.2204032999999999</v>
      </c>
      <c r="BA237" s="32">
        <v>1.2678117499999999</v>
      </c>
      <c r="BB237" s="46">
        <v>0.77586443000000005</v>
      </c>
      <c r="BC237" s="32">
        <v>0.96921834000000007</v>
      </c>
      <c r="BD237" s="32">
        <v>1.13989001</v>
      </c>
      <c r="BE237" s="32">
        <v>1.1388555399999998</v>
      </c>
      <c r="BF237" s="32">
        <v>0.94039833000000006</v>
      </c>
      <c r="BG237" s="32">
        <v>0.95665324000000007</v>
      </c>
      <c r="BH237" s="32">
        <v>1.2190247400000001</v>
      </c>
      <c r="BI237" s="32">
        <v>0.98276311000000005</v>
      </c>
      <c r="BJ237" s="32">
        <v>1.2093842399999999</v>
      </c>
      <c r="BK237" s="32">
        <v>0.98111369999999998</v>
      </c>
      <c r="BL237" s="32">
        <v>1.0225340199999999</v>
      </c>
      <c r="BM237" s="47">
        <v>0.98850586000000007</v>
      </c>
      <c r="BN237" s="443">
        <f>SUM(BB237:BM237)</f>
        <v>12.324205560000001</v>
      </c>
      <c r="BO237" s="32">
        <v>0.89980161999999986</v>
      </c>
      <c r="BP237" s="32">
        <v>0.9554492</v>
      </c>
      <c r="BQ237" s="32">
        <v>0.96716647</v>
      </c>
      <c r="BR237" s="32">
        <v>0.99954451</v>
      </c>
      <c r="BS237" s="32">
        <v>0.88266441999999989</v>
      </c>
      <c r="BT237" s="32">
        <v>0.96109133000000002</v>
      </c>
      <c r="BU237" s="32">
        <v>0.96559729999999999</v>
      </c>
      <c r="BV237" s="32">
        <v>0.93636801999999986</v>
      </c>
      <c r="BW237" s="32">
        <v>1.00247452</v>
      </c>
      <c r="BX237" s="32">
        <v>1.06020377</v>
      </c>
      <c r="BY237" s="32">
        <v>0.79494114999999987</v>
      </c>
      <c r="BZ237" s="32">
        <v>0.76693880000000003</v>
      </c>
      <c r="CA237" s="443">
        <f>SUM(BO237:BZ237)</f>
        <v>11.192241109999999</v>
      </c>
      <c r="CB237" s="32">
        <v>0.68961971</v>
      </c>
      <c r="CC237" s="32">
        <v>0.70203116999999993</v>
      </c>
      <c r="CD237" s="32">
        <v>0.81766270000000008</v>
      </c>
      <c r="CE237" s="32">
        <v>0.72695535999999994</v>
      </c>
      <c r="CF237" s="32">
        <v>0.71876332999999992</v>
      </c>
      <c r="CG237" s="32">
        <v>0.78074843999999999</v>
      </c>
      <c r="CH237" s="32">
        <v>0.83211062999999996</v>
      </c>
      <c r="CI237" s="32">
        <v>0.67012382999999986</v>
      </c>
      <c r="CJ237" s="32">
        <v>0.76651906000000003</v>
      </c>
      <c r="CK237" s="32">
        <v>0.83332609999999985</v>
      </c>
      <c r="CL237" s="32">
        <v>0.64712048999999994</v>
      </c>
      <c r="CM237" s="47">
        <v>0.56550739999999988</v>
      </c>
      <c r="CN237" s="32">
        <v>0.34577577000000004</v>
      </c>
      <c r="CO237" s="584">
        <f>SUM($BO237:$BO237)</f>
        <v>0.89980161999999986</v>
      </c>
      <c r="CP237" s="374">
        <f>SUM($CB237:$CB237)</f>
        <v>0.68961971</v>
      </c>
      <c r="CQ237" s="399">
        <f>SUM($CN237:$CN237)</f>
        <v>0.34577577000000004</v>
      </c>
      <c r="CR237" s="361">
        <f t="shared" ref="CR237:CR242" si="252">((CQ237/CP237)-1)*100</f>
        <v>-49.859935122793978</v>
      </c>
      <c r="CS237" s="269"/>
      <c r="CT237" s="268"/>
      <c r="CU237" s="270"/>
    </row>
    <row r="238" spans="1:99" ht="20.100000000000001" customHeight="1" x14ac:dyDescent="0.25">
      <c r="A238" s="542"/>
      <c r="B238" s="28" t="s">
        <v>59</v>
      </c>
      <c r="C238" s="19"/>
      <c r="D238" s="52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76"/>
      <c r="P238" s="80"/>
      <c r="Q238" s="52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76"/>
      <c r="AC238" s="80"/>
      <c r="AD238" s="52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7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52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76"/>
      <c r="BN238" s="449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449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76"/>
      <c r="CN238" s="26"/>
      <c r="CO238" s="557"/>
      <c r="CP238" s="558"/>
      <c r="CQ238" s="559"/>
      <c r="CR238" s="362"/>
      <c r="CS238" s="269"/>
      <c r="CT238" s="268"/>
      <c r="CU238" s="270"/>
    </row>
    <row r="239" spans="1:99" ht="20.100000000000001" customHeight="1" thickBot="1" x14ac:dyDescent="0.3">
      <c r="A239" s="542"/>
      <c r="B239" s="592" t="s">
        <v>49</v>
      </c>
      <c r="C239" s="594"/>
      <c r="D239" s="52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76">
        <v>0</v>
      </c>
      <c r="P239" s="24">
        <f>SUM(D239:O239)</f>
        <v>0</v>
      </c>
      <c r="Q239" s="52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76">
        <v>0</v>
      </c>
      <c r="AC239" s="24">
        <f>SUM(Q239:AB239)</f>
        <v>0</v>
      </c>
      <c r="AD239" s="52">
        <v>0.22944320119999997</v>
      </c>
      <c r="AE239" s="26">
        <v>0.2351038168</v>
      </c>
      <c r="AF239" s="26">
        <v>0.17626257000000001</v>
      </c>
      <c r="AG239" s="26">
        <v>0.13476399040000001</v>
      </c>
      <c r="AH239" s="26">
        <v>0.31319266680000002</v>
      </c>
      <c r="AI239" s="26">
        <v>0.14817875680000003</v>
      </c>
      <c r="AJ239" s="26">
        <v>0.1541982492</v>
      </c>
      <c r="AK239" s="26">
        <v>0.2022790434</v>
      </c>
      <c r="AL239" s="26">
        <v>0.15897727580000001</v>
      </c>
      <c r="AM239" s="26">
        <v>0.2412592714</v>
      </c>
      <c r="AN239" s="26">
        <v>0.1297039408</v>
      </c>
      <c r="AO239" s="76">
        <v>0.18483124379999999</v>
      </c>
      <c r="AP239" s="26">
        <v>0.1083381964</v>
      </c>
      <c r="AQ239" s="26">
        <v>0.15567151039999999</v>
      </c>
      <c r="AR239" s="26">
        <v>0.21293542900000001</v>
      </c>
      <c r="AS239" s="26">
        <v>9.5133588200000008E-2</v>
      </c>
      <c r="AT239" s="26">
        <v>0.37932260239999999</v>
      </c>
      <c r="AU239" s="26">
        <v>0.32365233040000002</v>
      </c>
      <c r="AV239" s="26">
        <v>9.5026160600000006E-2</v>
      </c>
      <c r="AW239" s="26">
        <v>0.13486204340000002</v>
      </c>
      <c r="AX239" s="26">
        <v>0.13631622620000003</v>
      </c>
      <c r="AY239" s="26">
        <v>0.1408984318</v>
      </c>
      <c r="AZ239" s="26">
        <v>0.17380399959999998</v>
      </c>
      <c r="BA239" s="26">
        <v>0.13716199560000003</v>
      </c>
      <c r="BB239" s="52">
        <v>0.13648367880000001</v>
      </c>
      <c r="BC239" s="26">
        <v>0.14333050760000002</v>
      </c>
      <c r="BD239" s="26">
        <v>5.8648678199999991E-2</v>
      </c>
      <c r="BE239" s="26">
        <v>3.659370960000001E-2</v>
      </c>
      <c r="BF239" s="26">
        <v>7.2702348600000008E-2</v>
      </c>
      <c r="BG239" s="26">
        <v>6.9477325399999998E-2</v>
      </c>
      <c r="BH239" s="26">
        <v>9.6208550199999993E-2</v>
      </c>
      <c r="BI239" s="26">
        <v>3.2200565600000002E-2</v>
      </c>
      <c r="BJ239" s="26">
        <v>0.13053139400000002</v>
      </c>
      <c r="BK239" s="26">
        <v>5.4641958000000004E-2</v>
      </c>
      <c r="BL239" s="26">
        <v>5.4030869199999998E-2</v>
      </c>
      <c r="BM239" s="76">
        <v>4.6706241400000001E-2</v>
      </c>
      <c r="BN239" s="443">
        <f>SUM(BB239:BM239)</f>
        <v>0.93155582660000003</v>
      </c>
      <c r="BO239" s="26">
        <v>3.2270537600000003E-2</v>
      </c>
      <c r="BP239" s="26">
        <v>7.2177695799999997E-2</v>
      </c>
      <c r="BQ239" s="26">
        <v>5.3899363000000006E-2</v>
      </c>
      <c r="BR239" s="26">
        <v>8.3671419999999996E-2</v>
      </c>
      <c r="BS239" s="26">
        <v>0.12173756000000001</v>
      </c>
      <c r="BT239" s="26">
        <v>8.4407497999999997E-2</v>
      </c>
      <c r="BU239" s="26">
        <v>8.3993840000000014E-2</v>
      </c>
      <c r="BV239" s="26">
        <v>4.1178178999999995E-2</v>
      </c>
      <c r="BW239" s="26">
        <v>4.3067080000000001E-2</v>
      </c>
      <c r="BX239" s="26">
        <v>1.5193528000000001E-2</v>
      </c>
      <c r="BY239" s="26">
        <v>3.8931734800000006E-2</v>
      </c>
      <c r="BZ239" s="26">
        <v>2.9703800000000002E-2</v>
      </c>
      <c r="CA239" s="443">
        <f>SUM(BO239:BZ239)</f>
        <v>0.70023223619999997</v>
      </c>
      <c r="CB239" s="26">
        <v>6.2984815600000008E-2</v>
      </c>
      <c r="CC239" s="26">
        <v>9.0963600000000013E-3</v>
      </c>
      <c r="CD239" s="26">
        <v>8.3774320000000013E-2</v>
      </c>
      <c r="CE239" s="26">
        <v>1.7836000000000001E-2</v>
      </c>
      <c r="CF239" s="26">
        <v>5.4879999999999998E-3</v>
      </c>
      <c r="CG239" s="26">
        <v>0.12484088680000001</v>
      </c>
      <c r="CH239" s="26">
        <v>0.12420716</v>
      </c>
      <c r="CI239" s="26">
        <v>3.3185044200000006E-2</v>
      </c>
      <c r="CJ239" s="26">
        <v>1.0473024800000001E-2</v>
      </c>
      <c r="CK239" s="26">
        <v>0.11712077999999999</v>
      </c>
      <c r="CL239" s="26">
        <v>3.0453323600000002E-2</v>
      </c>
      <c r="CM239" s="76">
        <v>6.1602800000000006E-2</v>
      </c>
      <c r="CN239" s="26">
        <v>2.1266E-2</v>
      </c>
      <c r="CO239" s="584">
        <f>SUM($BO239:$BO239)</f>
        <v>3.2270537600000003E-2</v>
      </c>
      <c r="CP239" s="374">
        <f>SUM($CB239:$CB239)</f>
        <v>6.2984815600000008E-2</v>
      </c>
      <c r="CQ239" s="399">
        <f>SUM($CN239:$CN239)</f>
        <v>2.1266E-2</v>
      </c>
      <c r="CR239" s="361">
        <f t="shared" si="252"/>
        <v>-66.236306644041363</v>
      </c>
      <c r="CS239" s="269"/>
      <c r="CT239" s="268"/>
      <c r="CU239" s="270"/>
    </row>
    <row r="240" spans="1:99" ht="20.100000000000001" customHeight="1" thickBot="1" x14ac:dyDescent="0.3">
      <c r="A240" s="542"/>
      <c r="B240" s="328"/>
      <c r="C240" s="325" t="s">
        <v>115</v>
      </c>
      <c r="D240" s="322">
        <f>+D241+D242</f>
        <v>0</v>
      </c>
      <c r="E240" s="323">
        <f t="shared" ref="E240:BP240" si="253">+E241+E242</f>
        <v>0</v>
      </c>
      <c r="F240" s="323">
        <f t="shared" si="253"/>
        <v>0</v>
      </c>
      <c r="G240" s="323">
        <f t="shared" si="253"/>
        <v>0</v>
      </c>
      <c r="H240" s="323">
        <f t="shared" si="253"/>
        <v>0</v>
      </c>
      <c r="I240" s="323">
        <f t="shared" si="253"/>
        <v>0</v>
      </c>
      <c r="J240" s="323">
        <f t="shared" si="253"/>
        <v>0</v>
      </c>
      <c r="K240" s="323">
        <f t="shared" si="253"/>
        <v>0</v>
      </c>
      <c r="L240" s="323">
        <f t="shared" si="253"/>
        <v>0</v>
      </c>
      <c r="M240" s="323">
        <f t="shared" si="253"/>
        <v>0</v>
      </c>
      <c r="N240" s="323">
        <f t="shared" si="253"/>
        <v>0</v>
      </c>
      <c r="O240" s="324">
        <f t="shared" si="253"/>
        <v>0</v>
      </c>
      <c r="P240" s="322">
        <f t="shared" si="253"/>
        <v>0</v>
      </c>
      <c r="Q240" s="322">
        <f t="shared" si="253"/>
        <v>0</v>
      </c>
      <c r="R240" s="323">
        <f t="shared" si="253"/>
        <v>0</v>
      </c>
      <c r="S240" s="323">
        <f t="shared" si="253"/>
        <v>0</v>
      </c>
      <c r="T240" s="323">
        <f t="shared" si="253"/>
        <v>0</v>
      </c>
      <c r="U240" s="323">
        <f t="shared" si="253"/>
        <v>0</v>
      </c>
      <c r="V240" s="323">
        <f t="shared" si="253"/>
        <v>0</v>
      </c>
      <c r="W240" s="323">
        <f t="shared" si="253"/>
        <v>0</v>
      </c>
      <c r="X240" s="323">
        <f t="shared" si="253"/>
        <v>0</v>
      </c>
      <c r="Y240" s="323">
        <f t="shared" si="253"/>
        <v>0</v>
      </c>
      <c r="Z240" s="323">
        <f t="shared" si="253"/>
        <v>0</v>
      </c>
      <c r="AA240" s="323">
        <f t="shared" si="253"/>
        <v>0</v>
      </c>
      <c r="AB240" s="324">
        <f t="shared" si="253"/>
        <v>0</v>
      </c>
      <c r="AC240" s="322">
        <f t="shared" si="253"/>
        <v>0</v>
      </c>
      <c r="AD240" s="322">
        <f t="shared" si="253"/>
        <v>788</v>
      </c>
      <c r="AE240" s="323">
        <f t="shared" si="253"/>
        <v>758</v>
      </c>
      <c r="AF240" s="323">
        <f t="shared" si="253"/>
        <v>806</v>
      </c>
      <c r="AG240" s="323">
        <f t="shared" si="253"/>
        <v>838</v>
      </c>
      <c r="AH240" s="323">
        <f t="shared" si="253"/>
        <v>937</v>
      </c>
      <c r="AI240" s="323">
        <f t="shared" si="253"/>
        <v>837</v>
      </c>
      <c r="AJ240" s="323">
        <f t="shared" si="253"/>
        <v>794</v>
      </c>
      <c r="AK240" s="323">
        <f t="shared" si="253"/>
        <v>872</v>
      </c>
      <c r="AL240" s="323">
        <f t="shared" si="253"/>
        <v>919</v>
      </c>
      <c r="AM240" s="323">
        <f t="shared" si="253"/>
        <v>933</v>
      </c>
      <c r="AN240" s="323">
        <f t="shared" si="253"/>
        <v>834</v>
      </c>
      <c r="AO240" s="324">
        <f t="shared" si="253"/>
        <v>946</v>
      </c>
      <c r="AP240" s="322">
        <f t="shared" si="253"/>
        <v>778</v>
      </c>
      <c r="AQ240" s="323">
        <f t="shared" si="253"/>
        <v>845</v>
      </c>
      <c r="AR240" s="323">
        <f t="shared" si="253"/>
        <v>1081</v>
      </c>
      <c r="AS240" s="323">
        <f t="shared" si="253"/>
        <v>876</v>
      </c>
      <c r="AT240" s="323">
        <f t="shared" si="253"/>
        <v>1163</v>
      </c>
      <c r="AU240" s="323">
        <f t="shared" si="253"/>
        <v>1054</v>
      </c>
      <c r="AV240" s="323">
        <f t="shared" si="253"/>
        <v>1159</v>
      </c>
      <c r="AW240" s="323">
        <f t="shared" si="253"/>
        <v>1115</v>
      </c>
      <c r="AX240" s="323">
        <f t="shared" si="253"/>
        <v>1122</v>
      </c>
      <c r="AY240" s="323">
        <f t="shared" si="253"/>
        <v>1210</v>
      </c>
      <c r="AZ240" s="323">
        <f t="shared" si="253"/>
        <v>1085</v>
      </c>
      <c r="BA240" s="324">
        <f t="shared" si="253"/>
        <v>1067</v>
      </c>
      <c r="BB240" s="322">
        <f t="shared" si="253"/>
        <v>933</v>
      </c>
      <c r="BC240" s="323">
        <f t="shared" si="253"/>
        <v>923</v>
      </c>
      <c r="BD240" s="323">
        <f t="shared" si="253"/>
        <v>1150</v>
      </c>
      <c r="BE240" s="323">
        <f t="shared" si="253"/>
        <v>1224</v>
      </c>
      <c r="BF240" s="323">
        <f t="shared" si="253"/>
        <v>1194</v>
      </c>
      <c r="BG240" s="323">
        <f t="shared" si="253"/>
        <v>1017</v>
      </c>
      <c r="BH240" s="323">
        <f t="shared" si="253"/>
        <v>1029</v>
      </c>
      <c r="BI240" s="323">
        <f t="shared" si="253"/>
        <v>1037</v>
      </c>
      <c r="BJ240" s="323">
        <f t="shared" si="253"/>
        <v>1020</v>
      </c>
      <c r="BK240" s="323">
        <f t="shared" si="253"/>
        <v>1128</v>
      </c>
      <c r="BL240" s="323">
        <f t="shared" si="253"/>
        <v>1016</v>
      </c>
      <c r="BM240" s="324">
        <f t="shared" si="253"/>
        <v>956</v>
      </c>
      <c r="BN240" s="322">
        <f t="shared" si="253"/>
        <v>12627</v>
      </c>
      <c r="BO240" s="322">
        <f t="shared" si="253"/>
        <v>735</v>
      </c>
      <c r="BP240" s="323">
        <f t="shared" si="253"/>
        <v>811</v>
      </c>
      <c r="BQ240" s="323">
        <f t="shared" ref="BQ240:CL240" si="254">+BQ241+BQ242</f>
        <v>728</v>
      </c>
      <c r="BR240" s="323">
        <f t="shared" si="254"/>
        <v>843</v>
      </c>
      <c r="BS240" s="323">
        <f t="shared" si="254"/>
        <v>832</v>
      </c>
      <c r="BT240" s="323">
        <f t="shared" si="254"/>
        <v>754</v>
      </c>
      <c r="BU240" s="323">
        <f t="shared" si="254"/>
        <v>722</v>
      </c>
      <c r="BV240" s="323">
        <f t="shared" si="254"/>
        <v>732</v>
      </c>
      <c r="BW240" s="323">
        <f t="shared" si="254"/>
        <v>771</v>
      </c>
      <c r="BX240" s="323">
        <f t="shared" si="254"/>
        <v>803</v>
      </c>
      <c r="BY240" s="323">
        <f t="shared" si="254"/>
        <v>662</v>
      </c>
      <c r="BZ240" s="323">
        <f t="shared" si="254"/>
        <v>637</v>
      </c>
      <c r="CA240" s="438">
        <f>SUM(BO240:BZ240)</f>
        <v>9030</v>
      </c>
      <c r="CB240" s="323">
        <f t="shared" si="254"/>
        <v>574</v>
      </c>
      <c r="CC240" s="323">
        <f t="shared" si="254"/>
        <v>531</v>
      </c>
      <c r="CD240" s="323">
        <f t="shared" si="254"/>
        <v>716</v>
      </c>
      <c r="CE240" s="323">
        <f t="shared" si="254"/>
        <v>672</v>
      </c>
      <c r="CF240" s="323">
        <f t="shared" si="254"/>
        <v>667</v>
      </c>
      <c r="CG240" s="323">
        <f t="shared" si="254"/>
        <v>606</v>
      </c>
      <c r="CH240" s="323">
        <f t="shared" si="254"/>
        <v>604</v>
      </c>
      <c r="CI240" s="323">
        <f t="shared" si="254"/>
        <v>586</v>
      </c>
      <c r="CJ240" s="323">
        <f t="shared" si="254"/>
        <v>574</v>
      </c>
      <c r="CK240" s="323">
        <f t="shared" si="254"/>
        <v>594</v>
      </c>
      <c r="CL240" s="323">
        <f t="shared" si="254"/>
        <v>473</v>
      </c>
      <c r="CM240" s="324">
        <f t="shared" ref="CM240:CN240" si="255">+CM241+CM242</f>
        <v>496</v>
      </c>
      <c r="CN240" s="324">
        <f t="shared" si="255"/>
        <v>330</v>
      </c>
      <c r="CO240" s="322">
        <f>SUM($BO240:$BO240)</f>
        <v>735</v>
      </c>
      <c r="CP240" s="323">
        <f>SUM($CB240:$CB240)</f>
        <v>574</v>
      </c>
      <c r="CQ240" s="324">
        <f>SUM($CN240:$CN240)</f>
        <v>330</v>
      </c>
      <c r="CR240" s="549">
        <f t="shared" si="252"/>
        <v>-42.508710801393725</v>
      </c>
      <c r="CS240" s="269"/>
      <c r="CT240" s="268"/>
      <c r="CU240" s="270"/>
    </row>
    <row r="241" spans="1:119" ht="20.100000000000001" customHeight="1" thickBot="1" x14ac:dyDescent="0.3">
      <c r="A241" s="542"/>
      <c r="B241" s="602" t="s">
        <v>41</v>
      </c>
      <c r="C241" s="603"/>
      <c r="D241" s="157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158">
        <v>0</v>
      </c>
      <c r="P241" s="372">
        <f>+SUM(D241:O241)</f>
        <v>0</v>
      </c>
      <c r="Q241" s="157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158">
        <v>0</v>
      </c>
      <c r="AC241" s="372">
        <v>0</v>
      </c>
      <c r="AD241" s="157">
        <v>724</v>
      </c>
      <c r="AE241" s="33">
        <v>705</v>
      </c>
      <c r="AF241" s="33">
        <v>746</v>
      </c>
      <c r="AG241" s="33">
        <v>785</v>
      </c>
      <c r="AH241" s="33">
        <v>870</v>
      </c>
      <c r="AI241" s="33">
        <v>788</v>
      </c>
      <c r="AJ241" s="33">
        <v>738</v>
      </c>
      <c r="AK241" s="33">
        <v>819</v>
      </c>
      <c r="AL241" s="33">
        <v>873</v>
      </c>
      <c r="AM241" s="33">
        <v>889</v>
      </c>
      <c r="AN241" s="33">
        <v>785</v>
      </c>
      <c r="AO241" s="158">
        <v>902</v>
      </c>
      <c r="AP241" s="33">
        <v>742</v>
      </c>
      <c r="AQ241" s="33">
        <v>804</v>
      </c>
      <c r="AR241" s="33">
        <v>1032</v>
      </c>
      <c r="AS241" s="33">
        <v>849</v>
      </c>
      <c r="AT241" s="33">
        <v>1118</v>
      </c>
      <c r="AU241" s="33">
        <v>1008</v>
      </c>
      <c r="AV241" s="33">
        <v>1130</v>
      </c>
      <c r="AW241" s="33">
        <v>1078</v>
      </c>
      <c r="AX241" s="33">
        <v>1086</v>
      </c>
      <c r="AY241" s="33">
        <v>1179</v>
      </c>
      <c r="AZ241" s="33">
        <v>1063</v>
      </c>
      <c r="BA241" s="33">
        <v>1038</v>
      </c>
      <c r="BB241" s="157">
        <v>901</v>
      </c>
      <c r="BC241" s="33">
        <v>894</v>
      </c>
      <c r="BD241" s="33">
        <v>1126</v>
      </c>
      <c r="BE241" s="33">
        <v>1201</v>
      </c>
      <c r="BF241" s="33">
        <v>1169</v>
      </c>
      <c r="BG241" s="33">
        <v>1002</v>
      </c>
      <c r="BH241" s="33">
        <v>1006</v>
      </c>
      <c r="BI241" s="33">
        <v>1019</v>
      </c>
      <c r="BJ241" s="33">
        <v>1000</v>
      </c>
      <c r="BK241" s="33">
        <v>1109</v>
      </c>
      <c r="BL241" s="33">
        <v>993</v>
      </c>
      <c r="BM241" s="158">
        <v>942</v>
      </c>
      <c r="BN241" s="33">
        <f>SUM(BB241:BM241)</f>
        <v>12362</v>
      </c>
      <c r="BO241" s="157">
        <v>724</v>
      </c>
      <c r="BP241" s="33">
        <v>790</v>
      </c>
      <c r="BQ241" s="33">
        <v>713</v>
      </c>
      <c r="BR241" s="33">
        <v>830</v>
      </c>
      <c r="BS241" s="33">
        <v>813</v>
      </c>
      <c r="BT241" s="33">
        <v>742</v>
      </c>
      <c r="BU241" s="33">
        <v>712</v>
      </c>
      <c r="BV241" s="33">
        <v>720</v>
      </c>
      <c r="BW241" s="33">
        <v>759</v>
      </c>
      <c r="BX241" s="33">
        <v>792</v>
      </c>
      <c r="BY241" s="33">
        <v>651</v>
      </c>
      <c r="BZ241" s="33">
        <v>630</v>
      </c>
      <c r="CA241" s="453">
        <f>SUM(BO241:BZ241)</f>
        <v>8876</v>
      </c>
      <c r="CB241" s="33">
        <v>559</v>
      </c>
      <c r="CC241" s="33">
        <v>525</v>
      </c>
      <c r="CD241" s="33">
        <v>708</v>
      </c>
      <c r="CE241" s="33">
        <v>669</v>
      </c>
      <c r="CF241" s="33">
        <v>665</v>
      </c>
      <c r="CG241" s="33">
        <v>597</v>
      </c>
      <c r="CH241" s="33">
        <v>597</v>
      </c>
      <c r="CI241" s="33">
        <v>579</v>
      </c>
      <c r="CJ241" s="33">
        <v>569</v>
      </c>
      <c r="CK241" s="33">
        <v>582</v>
      </c>
      <c r="CL241" s="33">
        <v>464</v>
      </c>
      <c r="CM241" s="158">
        <v>492</v>
      </c>
      <c r="CN241" s="33">
        <v>323</v>
      </c>
      <c r="CO241" s="139">
        <f>SUM($BO241:$BO241)</f>
        <v>724</v>
      </c>
      <c r="CP241" s="372">
        <f>SUM($CB241:$CB241)</f>
        <v>559</v>
      </c>
      <c r="CQ241" s="373">
        <f>SUM($CN241:$CN241)</f>
        <v>323</v>
      </c>
      <c r="CR241" s="368">
        <f t="shared" si="252"/>
        <v>-42.218246869409661</v>
      </c>
      <c r="CS241" s="269"/>
      <c r="CT241" s="268"/>
      <c r="CU241" s="270"/>
    </row>
    <row r="242" spans="1:119" ht="20.100000000000001" customHeight="1" thickBot="1" x14ac:dyDescent="0.3">
      <c r="A242" s="542"/>
      <c r="B242" s="552" t="s">
        <v>39</v>
      </c>
      <c r="C242" s="553"/>
      <c r="D242" s="15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158">
        <v>0</v>
      </c>
      <c r="P242" s="372">
        <f>+SUM(D242:O242)</f>
        <v>0</v>
      </c>
      <c r="Q242" s="157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158">
        <v>0</v>
      </c>
      <c r="AC242" s="372">
        <v>0</v>
      </c>
      <c r="AD242" s="157">
        <v>64</v>
      </c>
      <c r="AE242" s="33">
        <v>53</v>
      </c>
      <c r="AF242" s="33">
        <v>60</v>
      </c>
      <c r="AG242" s="33">
        <v>53</v>
      </c>
      <c r="AH242" s="33">
        <v>67</v>
      </c>
      <c r="AI242" s="33">
        <v>49</v>
      </c>
      <c r="AJ242" s="33">
        <v>56</v>
      </c>
      <c r="AK242" s="33">
        <v>53</v>
      </c>
      <c r="AL242" s="33">
        <v>46</v>
      </c>
      <c r="AM242" s="33">
        <v>44</v>
      </c>
      <c r="AN242" s="33">
        <v>49</v>
      </c>
      <c r="AO242" s="158">
        <v>44</v>
      </c>
      <c r="AP242" s="33">
        <v>36</v>
      </c>
      <c r="AQ242" s="33">
        <v>41</v>
      </c>
      <c r="AR242" s="33">
        <v>49</v>
      </c>
      <c r="AS242" s="33">
        <v>27</v>
      </c>
      <c r="AT242" s="33">
        <v>45</v>
      </c>
      <c r="AU242" s="33">
        <v>46</v>
      </c>
      <c r="AV242" s="33">
        <v>29</v>
      </c>
      <c r="AW242" s="33">
        <v>37</v>
      </c>
      <c r="AX242" s="33">
        <v>36</v>
      </c>
      <c r="AY242" s="33">
        <v>31</v>
      </c>
      <c r="AZ242" s="33">
        <v>22</v>
      </c>
      <c r="BA242" s="33">
        <v>29</v>
      </c>
      <c r="BB242" s="157">
        <v>32</v>
      </c>
      <c r="BC242" s="33">
        <v>29</v>
      </c>
      <c r="BD242" s="33">
        <v>24</v>
      </c>
      <c r="BE242" s="33">
        <v>23</v>
      </c>
      <c r="BF242" s="33">
        <v>25</v>
      </c>
      <c r="BG242" s="33">
        <v>15</v>
      </c>
      <c r="BH242" s="33">
        <v>23</v>
      </c>
      <c r="BI242" s="33">
        <v>18</v>
      </c>
      <c r="BJ242" s="33">
        <v>20</v>
      </c>
      <c r="BK242" s="33">
        <v>19</v>
      </c>
      <c r="BL242" s="33">
        <v>23</v>
      </c>
      <c r="BM242" s="158">
        <v>14</v>
      </c>
      <c r="BN242" s="33">
        <f>SUM(BB242:BM242)</f>
        <v>265</v>
      </c>
      <c r="BO242" s="157">
        <v>11</v>
      </c>
      <c r="BP242" s="33">
        <v>21</v>
      </c>
      <c r="BQ242" s="33">
        <v>15</v>
      </c>
      <c r="BR242" s="33">
        <v>13</v>
      </c>
      <c r="BS242" s="33">
        <v>19</v>
      </c>
      <c r="BT242" s="33">
        <v>12</v>
      </c>
      <c r="BU242" s="33">
        <v>10</v>
      </c>
      <c r="BV242" s="33">
        <v>12</v>
      </c>
      <c r="BW242" s="33">
        <v>12</v>
      </c>
      <c r="BX242" s="33">
        <v>11</v>
      </c>
      <c r="BY242" s="33">
        <v>11</v>
      </c>
      <c r="BZ242" s="33">
        <v>7</v>
      </c>
      <c r="CA242" s="453">
        <f>SUM(BO242:BZ242)</f>
        <v>154</v>
      </c>
      <c r="CB242" s="33">
        <v>15</v>
      </c>
      <c r="CC242" s="33">
        <v>6</v>
      </c>
      <c r="CD242" s="33">
        <v>8</v>
      </c>
      <c r="CE242" s="33">
        <v>3</v>
      </c>
      <c r="CF242" s="33">
        <v>2</v>
      </c>
      <c r="CG242" s="33">
        <v>9</v>
      </c>
      <c r="CH242" s="33">
        <v>7</v>
      </c>
      <c r="CI242" s="33">
        <v>7</v>
      </c>
      <c r="CJ242" s="33">
        <v>5</v>
      </c>
      <c r="CK242" s="33">
        <v>12</v>
      </c>
      <c r="CL242" s="33">
        <v>9</v>
      </c>
      <c r="CM242" s="158">
        <v>4</v>
      </c>
      <c r="CN242" s="33">
        <v>7</v>
      </c>
      <c r="CO242" s="139">
        <f>SUM($BO242:$BO242)</f>
        <v>11</v>
      </c>
      <c r="CP242" s="372">
        <f>SUM($CB242:$CB242)</f>
        <v>15</v>
      </c>
      <c r="CQ242" s="373">
        <f>SUM($CN242:$CN242)</f>
        <v>7</v>
      </c>
      <c r="CR242" s="368">
        <f t="shared" si="252"/>
        <v>-53.333333333333336</v>
      </c>
      <c r="CS242" s="269"/>
      <c r="CT242" s="268"/>
      <c r="CU242" s="270"/>
    </row>
    <row r="243" spans="1:119" ht="20.100000000000001" customHeight="1" x14ac:dyDescent="0.25">
      <c r="A243" s="542"/>
      <c r="B243" s="537" t="s">
        <v>202</v>
      </c>
      <c r="C243" s="55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11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11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111"/>
      <c r="CP243" s="111"/>
      <c r="CQ243" s="111"/>
      <c r="CR243" s="538"/>
      <c r="CS243" s="269"/>
      <c r="CT243" s="268"/>
      <c r="CU243" s="270"/>
    </row>
    <row r="244" spans="1:119" ht="20.100000000000001" customHeight="1" x14ac:dyDescent="0.25">
      <c r="A244" s="542"/>
      <c r="B244" s="352"/>
      <c r="C244" s="46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80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80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80"/>
      <c r="CP244" s="80"/>
      <c r="CQ244" s="80"/>
      <c r="CR244" s="536"/>
      <c r="CS244" s="269"/>
      <c r="CT244" s="268"/>
      <c r="CU244" s="270"/>
    </row>
    <row r="245" spans="1:119" ht="20.100000000000001" customHeight="1" thickBot="1" x14ac:dyDescent="0.3">
      <c r="A245" s="542"/>
      <c r="B245" s="165" t="s">
        <v>195</v>
      </c>
      <c r="C245" s="166"/>
      <c r="D245" s="166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400"/>
      <c r="AT245" s="400"/>
      <c r="AU245" s="400"/>
      <c r="AV245" s="400"/>
      <c r="AW245" s="400"/>
      <c r="AX245" s="400"/>
      <c r="AY245" s="400"/>
      <c r="AZ245" s="400"/>
      <c r="BA245" s="400"/>
      <c r="BB245" s="400"/>
      <c r="BC245" s="400"/>
      <c r="BD245" s="400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400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400"/>
      <c r="CD245" s="73"/>
      <c r="CE245" s="73"/>
      <c r="CF245" s="73"/>
      <c r="CG245" s="73"/>
      <c r="CH245" s="73"/>
      <c r="CI245" s="73"/>
      <c r="CJ245" s="73"/>
      <c r="CK245" s="73"/>
      <c r="CL245" s="400"/>
      <c r="CM245" s="73"/>
      <c r="CN245" s="73"/>
      <c r="CO245" s="73"/>
      <c r="CP245" s="81"/>
      <c r="CQ245" s="81"/>
      <c r="CR245" s="81"/>
      <c r="CT245" s="268"/>
      <c r="CU245" s="270"/>
    </row>
    <row r="246" spans="1:119" ht="17.25" customHeight="1" x14ac:dyDescent="0.25">
      <c r="A246" s="542"/>
      <c r="B246" s="131"/>
      <c r="C246" s="167"/>
      <c r="D246" s="614"/>
      <c r="E246" s="615"/>
      <c r="F246" s="615"/>
      <c r="G246" s="615"/>
      <c r="H246" s="615"/>
      <c r="I246" s="615"/>
      <c r="J246" s="615"/>
      <c r="K246" s="615"/>
      <c r="L246" s="615"/>
      <c r="M246" s="615"/>
      <c r="N246" s="615"/>
      <c r="O246" s="615"/>
      <c r="P246" s="609" t="s">
        <v>76</v>
      </c>
      <c r="Q246" s="611"/>
      <c r="R246" s="612"/>
      <c r="S246" s="612"/>
      <c r="T246" s="612"/>
      <c r="U246" s="612"/>
      <c r="V246" s="612"/>
      <c r="W246" s="612"/>
      <c r="X246" s="612"/>
      <c r="Y246" s="612"/>
      <c r="Z246" s="612"/>
      <c r="AA246" s="612"/>
      <c r="AB246" s="613"/>
      <c r="AC246" s="609" t="s">
        <v>75</v>
      </c>
      <c r="AD246" s="264"/>
      <c r="AE246" s="264"/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3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  <c r="BA246" s="412"/>
      <c r="BB246" s="264"/>
      <c r="BC246" s="264"/>
      <c r="BD246" s="264"/>
      <c r="BE246" s="264"/>
      <c r="BF246" s="264"/>
      <c r="BG246" s="264"/>
      <c r="BH246" s="264"/>
      <c r="BI246" s="264"/>
      <c r="BJ246" s="264"/>
      <c r="BK246" s="264"/>
      <c r="BL246" s="264"/>
      <c r="BM246" s="264"/>
      <c r="BN246" s="590" t="s">
        <v>168</v>
      </c>
      <c r="BO246" s="263"/>
      <c r="BP246" s="264"/>
      <c r="BQ246" s="264"/>
      <c r="BR246" s="264"/>
      <c r="BS246" s="264"/>
      <c r="BT246" s="264"/>
      <c r="BU246" s="264"/>
      <c r="BV246" s="264"/>
      <c r="BW246" s="387"/>
      <c r="BX246" s="387"/>
      <c r="BY246" s="387"/>
      <c r="BZ246" s="387"/>
      <c r="CA246" s="572"/>
      <c r="CB246" s="387"/>
      <c r="CC246" s="387"/>
      <c r="CD246" s="387"/>
      <c r="CE246" s="387"/>
      <c r="CF246" s="387"/>
      <c r="CG246" s="387"/>
      <c r="CH246" s="387"/>
      <c r="CI246" s="387"/>
      <c r="CJ246" s="387"/>
      <c r="CK246" s="387"/>
      <c r="CL246" s="387"/>
      <c r="CM246" s="376"/>
      <c r="CN246" s="376"/>
      <c r="CO246" s="80"/>
      <c r="CP246" s="81"/>
      <c r="CQ246" s="81"/>
      <c r="CR246" s="81"/>
      <c r="CT246" s="270"/>
      <c r="CU246" s="270"/>
    </row>
    <row r="247" spans="1:119" s="40" customFormat="1" ht="20.100000000000001" customHeight="1" thickBot="1" x14ac:dyDescent="0.3">
      <c r="A247" s="542"/>
      <c r="B247" s="600" t="s">
        <v>47</v>
      </c>
      <c r="C247" s="601"/>
      <c r="D247" s="132" t="s">
        <v>2</v>
      </c>
      <c r="E247" s="133" t="s">
        <v>3</v>
      </c>
      <c r="F247" s="133" t="s">
        <v>4</v>
      </c>
      <c r="G247" s="133" t="s">
        <v>5</v>
      </c>
      <c r="H247" s="133" t="s">
        <v>6</v>
      </c>
      <c r="I247" s="133" t="s">
        <v>7</v>
      </c>
      <c r="J247" s="133" t="s">
        <v>43</v>
      </c>
      <c r="K247" s="133" t="s">
        <v>44</v>
      </c>
      <c r="L247" s="133" t="s">
        <v>45</v>
      </c>
      <c r="M247" s="133" t="s">
        <v>65</v>
      </c>
      <c r="N247" s="133" t="s">
        <v>66</v>
      </c>
      <c r="O247" s="133" t="s">
        <v>67</v>
      </c>
      <c r="P247" s="610"/>
      <c r="Q247" s="265" t="s">
        <v>2</v>
      </c>
      <c r="R247" s="266" t="s">
        <v>3</v>
      </c>
      <c r="S247" s="266" t="s">
        <v>4</v>
      </c>
      <c r="T247" s="266" t="s">
        <v>5</v>
      </c>
      <c r="U247" s="266" t="s">
        <v>6</v>
      </c>
      <c r="V247" s="266" t="s">
        <v>7</v>
      </c>
      <c r="W247" s="266" t="s">
        <v>43</v>
      </c>
      <c r="X247" s="266" t="s">
        <v>44</v>
      </c>
      <c r="Y247" s="266" t="s">
        <v>45</v>
      </c>
      <c r="Z247" s="266" t="s">
        <v>65</v>
      </c>
      <c r="AA247" s="266" t="s">
        <v>66</v>
      </c>
      <c r="AB247" s="413" t="s">
        <v>67</v>
      </c>
      <c r="AC247" s="610"/>
      <c r="AD247" s="266" t="s">
        <v>2</v>
      </c>
      <c r="AE247" s="266" t="s">
        <v>3</v>
      </c>
      <c r="AF247" s="266" t="s">
        <v>4</v>
      </c>
      <c r="AG247" s="266" t="s">
        <v>5</v>
      </c>
      <c r="AH247" s="266" t="s">
        <v>6</v>
      </c>
      <c r="AI247" s="266" t="s">
        <v>7</v>
      </c>
      <c r="AJ247" s="266" t="s">
        <v>43</v>
      </c>
      <c r="AK247" s="266" t="s">
        <v>44</v>
      </c>
      <c r="AL247" s="266" t="s">
        <v>45</v>
      </c>
      <c r="AM247" s="266" t="s">
        <v>65</v>
      </c>
      <c r="AN247" s="266" t="s">
        <v>66</v>
      </c>
      <c r="AO247" s="266" t="s">
        <v>67</v>
      </c>
      <c r="AP247" s="265" t="s">
        <v>2</v>
      </c>
      <c r="AQ247" s="266" t="s">
        <v>3</v>
      </c>
      <c r="AR247" s="266" t="s">
        <v>4</v>
      </c>
      <c r="AS247" s="266" t="s">
        <v>5</v>
      </c>
      <c r="AT247" s="266" t="s">
        <v>6</v>
      </c>
      <c r="AU247" s="266" t="s">
        <v>7</v>
      </c>
      <c r="AV247" s="266" t="s">
        <v>43</v>
      </c>
      <c r="AW247" s="266" t="s">
        <v>44</v>
      </c>
      <c r="AX247" s="266" t="s">
        <v>45</v>
      </c>
      <c r="AY247" s="266" t="s">
        <v>65</v>
      </c>
      <c r="AZ247" s="266" t="s">
        <v>66</v>
      </c>
      <c r="BA247" s="413" t="s">
        <v>67</v>
      </c>
      <c r="BB247" s="266" t="s">
        <v>2</v>
      </c>
      <c r="BC247" s="266" t="s">
        <v>3</v>
      </c>
      <c r="BD247" s="266" t="s">
        <v>4</v>
      </c>
      <c r="BE247" s="266" t="s">
        <v>5</v>
      </c>
      <c r="BF247" s="266" t="s">
        <v>6</v>
      </c>
      <c r="BG247" s="266" t="s">
        <v>7</v>
      </c>
      <c r="BH247" s="266" t="s">
        <v>43</v>
      </c>
      <c r="BI247" s="266" t="s">
        <v>44</v>
      </c>
      <c r="BJ247" s="266" t="s">
        <v>45</v>
      </c>
      <c r="BK247" s="266" t="s">
        <v>65</v>
      </c>
      <c r="BL247" s="266" t="s">
        <v>66</v>
      </c>
      <c r="BM247" s="266" t="s">
        <v>67</v>
      </c>
      <c r="BN247" s="591"/>
      <c r="BO247" s="265" t="s">
        <v>2</v>
      </c>
      <c r="BP247" s="266" t="s">
        <v>3</v>
      </c>
      <c r="BQ247" s="266" t="s">
        <v>4</v>
      </c>
      <c r="BR247" s="266" t="s">
        <v>5</v>
      </c>
      <c r="BS247" s="266" t="s">
        <v>6</v>
      </c>
      <c r="BT247" s="266" t="s">
        <v>7</v>
      </c>
      <c r="BU247" s="266" t="s">
        <v>43</v>
      </c>
      <c r="BV247" s="266" t="s">
        <v>44</v>
      </c>
      <c r="BW247" s="388" t="s">
        <v>45</v>
      </c>
      <c r="BX247" s="388" t="s">
        <v>65</v>
      </c>
      <c r="BY247" s="388" t="s">
        <v>66</v>
      </c>
      <c r="BZ247" s="388" t="s">
        <v>67</v>
      </c>
      <c r="CA247" s="573" t="s">
        <v>203</v>
      </c>
      <c r="CB247" s="388" t="s">
        <v>2</v>
      </c>
      <c r="CC247" s="388" t="s">
        <v>3</v>
      </c>
      <c r="CD247" s="388" t="s">
        <v>4</v>
      </c>
      <c r="CE247" s="388" t="s">
        <v>5</v>
      </c>
      <c r="CF247" s="388" t="s">
        <v>6</v>
      </c>
      <c r="CG247" s="388" t="s">
        <v>7</v>
      </c>
      <c r="CH247" s="388" t="str">
        <f>+CH11</f>
        <v>Jul</v>
      </c>
      <c r="CI247" s="388" t="str">
        <f>+CI11</f>
        <v>Ago</v>
      </c>
      <c r="CJ247" s="388" t="str">
        <f>+CJ11</f>
        <v>Sep</v>
      </c>
      <c r="CK247" s="388" t="s">
        <v>65</v>
      </c>
      <c r="CL247" s="388" t="s">
        <v>66</v>
      </c>
      <c r="CM247" s="377" t="s">
        <v>67</v>
      </c>
      <c r="CN247" s="377" t="s">
        <v>2</v>
      </c>
      <c r="CO247" s="80"/>
      <c r="CP247" s="146"/>
      <c r="CQ247" s="146"/>
      <c r="CR247" s="146"/>
      <c r="CS247" s="237"/>
      <c r="CT247" s="237"/>
      <c r="CU247" s="270"/>
      <c r="CV247" s="237"/>
      <c r="CW247" s="237"/>
      <c r="CX247" s="212"/>
      <c r="CY247" s="222"/>
      <c r="CZ247" s="222"/>
      <c r="DA247" s="212"/>
      <c r="DB247" s="212"/>
      <c r="DC247" s="212"/>
      <c r="DD247" s="212"/>
      <c r="DE247" s="212"/>
      <c r="DF247" s="212"/>
      <c r="DG247" s="212"/>
      <c r="DH247" s="212"/>
      <c r="DI247" s="212"/>
      <c r="DJ247" s="212"/>
      <c r="DK247" s="212"/>
      <c r="DL247" s="212"/>
      <c r="DM247" s="212"/>
      <c r="DN247" s="212"/>
      <c r="DO247" s="212"/>
    </row>
    <row r="248" spans="1:119" s="43" customFormat="1" ht="20.100000000000001" customHeight="1" x14ac:dyDescent="0.25">
      <c r="A248" s="542"/>
      <c r="B248" s="48" t="s">
        <v>52</v>
      </c>
      <c r="C248" s="70"/>
      <c r="D248" s="401"/>
      <c r="E248" s="402"/>
      <c r="F248" s="402"/>
      <c r="G248" s="402"/>
      <c r="H248" s="402"/>
      <c r="I248" s="402"/>
      <c r="J248" s="402"/>
      <c r="K248" s="402"/>
      <c r="L248" s="402"/>
      <c r="M248" s="402"/>
      <c r="N248" s="402"/>
      <c r="O248" s="402"/>
      <c r="P248" s="118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118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69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69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69"/>
      <c r="BO248" s="69"/>
      <c r="BP248" s="30"/>
      <c r="BQ248" s="30"/>
      <c r="BR248" s="30"/>
      <c r="BS248" s="30"/>
      <c r="BT248" s="30"/>
      <c r="BU248" s="30"/>
      <c r="BV248" s="30"/>
      <c r="BW248" s="111"/>
      <c r="BX248" s="111"/>
      <c r="BY248" s="111"/>
      <c r="BZ248" s="111"/>
      <c r="CA248" s="574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248"/>
      <c r="CN248" s="248"/>
      <c r="CO248" s="80"/>
      <c r="CP248" s="147"/>
      <c r="CQ248" s="147"/>
      <c r="CR248" s="147"/>
      <c r="CS248" s="238"/>
      <c r="CT248" s="238"/>
      <c r="CU248" s="270"/>
      <c r="CV248" s="238"/>
      <c r="CW248" s="238"/>
      <c r="CX248" s="213"/>
      <c r="CY248" s="223"/>
      <c r="CZ248" s="223"/>
      <c r="DA248" s="213"/>
      <c r="DB248" s="213"/>
      <c r="DC248" s="213"/>
      <c r="DD248" s="213"/>
      <c r="DE248" s="213"/>
      <c r="DF248" s="213"/>
      <c r="DG248" s="213"/>
      <c r="DH248" s="213"/>
      <c r="DI248" s="213"/>
      <c r="DJ248" s="213"/>
      <c r="DK248" s="213"/>
      <c r="DL248" s="213"/>
      <c r="DM248" s="213"/>
      <c r="DN248" s="213"/>
      <c r="DO248" s="213"/>
    </row>
    <row r="249" spans="1:119" ht="20.100000000000001" customHeight="1" thickBot="1" x14ac:dyDescent="0.25">
      <c r="A249" s="542"/>
      <c r="B249" s="592" t="s">
        <v>62</v>
      </c>
      <c r="C249" s="593"/>
      <c r="D249" s="245">
        <f>+(D189+D210+D217+D228+D237)/(D199+D214+D222+D231+D241)*1000000</f>
        <v>6994.0144640152284</v>
      </c>
      <c r="E249" s="246">
        <f t="shared" ref="E249:BP249" si="256">+(E189+E210+E217+E228+E235)/(E199+E214+E222+E231+E240)*1000000</f>
        <v>6700.0286369800979</v>
      </c>
      <c r="F249" s="246">
        <f t="shared" si="256"/>
        <v>6704.1927973822267</v>
      </c>
      <c r="G249" s="246">
        <f t="shared" si="256"/>
        <v>7242.7173906674989</v>
      </c>
      <c r="H249" s="246">
        <f t="shared" si="256"/>
        <v>6375.1049396999088</v>
      </c>
      <c r="I249" s="246">
        <f t="shared" si="256"/>
        <v>6391.4806707805128</v>
      </c>
      <c r="J249" s="246">
        <f t="shared" si="256"/>
        <v>6720.2920815071557</v>
      </c>
      <c r="K249" s="246">
        <f t="shared" si="256"/>
        <v>6332.1883734693283</v>
      </c>
      <c r="L249" s="246">
        <f t="shared" si="256"/>
        <v>7140.3545413130032</v>
      </c>
      <c r="M249" s="246">
        <f t="shared" si="256"/>
        <v>7386.8286313695826</v>
      </c>
      <c r="N249" s="246">
        <f t="shared" si="256"/>
        <v>7056.0225465133835</v>
      </c>
      <c r="O249" s="246">
        <f t="shared" si="256"/>
        <v>7619.1476933791409</v>
      </c>
      <c r="P249" s="403">
        <f t="shared" si="256"/>
        <v>6909.4229696788643</v>
      </c>
      <c r="Q249" s="246">
        <f t="shared" si="256"/>
        <v>6649.8887177649212</v>
      </c>
      <c r="R249" s="246">
        <f t="shared" si="256"/>
        <v>6681.9521330400576</v>
      </c>
      <c r="S249" s="246">
        <f t="shared" si="256"/>
        <v>6974.3353133963383</v>
      </c>
      <c r="T249" s="246">
        <f t="shared" si="256"/>
        <v>7001.5314339936704</v>
      </c>
      <c r="U249" s="246">
        <f t="shared" si="256"/>
        <v>6465.3527367148345</v>
      </c>
      <c r="V249" s="246">
        <f t="shared" si="256"/>
        <v>6501.1272407900851</v>
      </c>
      <c r="W249" s="246">
        <f t="shared" si="256"/>
        <v>7157.2900309839788</v>
      </c>
      <c r="X249" s="246">
        <f t="shared" si="256"/>
        <v>7260.365101693601</v>
      </c>
      <c r="Y249" s="246">
        <f t="shared" si="256"/>
        <v>6946.8084092051658</v>
      </c>
      <c r="Z249" s="246">
        <f t="shared" si="256"/>
        <v>7452.9920164509513</v>
      </c>
      <c r="AA249" s="246">
        <f t="shared" si="256"/>
        <v>7040.5849014400501</v>
      </c>
      <c r="AB249" s="246">
        <f t="shared" si="256"/>
        <v>7929.5149940394886</v>
      </c>
      <c r="AC249" s="403">
        <f t="shared" si="256"/>
        <v>7036.192306246252</v>
      </c>
      <c r="AD249" s="246">
        <f t="shared" si="256"/>
        <v>7198.7004975888976</v>
      </c>
      <c r="AE249" s="246">
        <f t="shared" si="256"/>
        <v>7477.1033186580016</v>
      </c>
      <c r="AF249" s="246">
        <f t="shared" si="256"/>
        <v>7839.7161240276355</v>
      </c>
      <c r="AG249" s="246">
        <f t="shared" si="256"/>
        <v>8070.8531870703555</v>
      </c>
      <c r="AH249" s="246">
        <f t="shared" si="256"/>
        <v>8268.1736297506777</v>
      </c>
      <c r="AI249" s="246">
        <f t="shared" si="256"/>
        <v>7854.4805673061537</v>
      </c>
      <c r="AJ249" s="246">
        <f t="shared" si="256"/>
        <v>9763.8630330538163</v>
      </c>
      <c r="AK249" s="246">
        <f t="shared" si="256"/>
        <v>8511.3066469123023</v>
      </c>
      <c r="AL249" s="246">
        <f t="shared" si="256"/>
        <v>9131.3422749368674</v>
      </c>
      <c r="AM249" s="246">
        <f t="shared" si="256"/>
        <v>8530.4826928422317</v>
      </c>
      <c r="AN249" s="246">
        <f t="shared" si="256"/>
        <v>8701.3816037546803</v>
      </c>
      <c r="AO249" s="246">
        <f t="shared" si="256"/>
        <v>9573.043852526469</v>
      </c>
      <c r="AP249" s="245">
        <f t="shared" si="256"/>
        <v>7944.5262111773209</v>
      </c>
      <c r="AQ249" s="246">
        <f t="shared" si="256"/>
        <v>7141.4697639852202</v>
      </c>
      <c r="AR249" s="246">
        <f t="shared" si="256"/>
        <v>8186.2766929520149</v>
      </c>
      <c r="AS249" s="246">
        <f t="shared" si="256"/>
        <v>8604.2160934800722</v>
      </c>
      <c r="AT249" s="246">
        <f t="shared" si="256"/>
        <v>8807.0830682392861</v>
      </c>
      <c r="AU249" s="246">
        <f t="shared" si="256"/>
        <v>8096.8504652461997</v>
      </c>
      <c r="AV249" s="246">
        <f t="shared" si="256"/>
        <v>9444.0943419167597</v>
      </c>
      <c r="AW249" s="246">
        <f t="shared" si="256"/>
        <v>8840.2715879553671</v>
      </c>
      <c r="AX249" s="246">
        <f t="shared" si="256"/>
        <v>8328.6617760657264</v>
      </c>
      <c r="AY249" s="246">
        <f t="shared" si="256"/>
        <v>10021.328278412395</v>
      </c>
      <c r="AZ249" s="246">
        <f t="shared" si="256"/>
        <v>9165.1003270760702</v>
      </c>
      <c r="BA249" s="246">
        <f t="shared" si="256"/>
        <v>9655.8296993968634</v>
      </c>
      <c r="BB249" s="245">
        <f t="shared" si="256"/>
        <v>9776.6115065497179</v>
      </c>
      <c r="BC249" s="246">
        <f t="shared" si="256"/>
        <v>8680.70764956311</v>
      </c>
      <c r="BD249" s="246">
        <f t="shared" si="256"/>
        <v>9029.348487963729</v>
      </c>
      <c r="BE249" s="246">
        <f t="shared" si="256"/>
        <v>10200.251226901726</v>
      </c>
      <c r="BF249" s="246">
        <f t="shared" si="256"/>
        <v>9290.6983970243291</v>
      </c>
      <c r="BG249" s="246">
        <f t="shared" si="256"/>
        <v>8935.9392996532115</v>
      </c>
      <c r="BH249" s="246">
        <f t="shared" si="256"/>
        <v>9349.5606720953911</v>
      </c>
      <c r="BI249" s="246">
        <f t="shared" si="256"/>
        <v>9053.833388909572</v>
      </c>
      <c r="BJ249" s="246">
        <f t="shared" si="256"/>
        <v>8757.0087213101742</v>
      </c>
      <c r="BK249" s="246">
        <f t="shared" si="256"/>
        <v>9724.4428423068166</v>
      </c>
      <c r="BL249" s="246">
        <f t="shared" si="256"/>
        <v>9216.3832400554402</v>
      </c>
      <c r="BM249" s="246">
        <f t="shared" si="256"/>
        <v>10382.962761797191</v>
      </c>
      <c r="BN249" s="245">
        <f t="shared" si="256"/>
        <v>9388.6847912995709</v>
      </c>
      <c r="BO249" s="245">
        <f t="shared" si="256"/>
        <v>9983.2141940839319</v>
      </c>
      <c r="BP249" s="246">
        <f t="shared" si="256"/>
        <v>8989.2790804926954</v>
      </c>
      <c r="BQ249" s="246">
        <f t="shared" ref="BQ249:CL249" si="257">+(BQ189+BQ210+BQ217+BQ228+BQ235)/(BQ199+BQ214+BQ222+BQ231+BQ240)*1000000</f>
        <v>8533.4564090804433</v>
      </c>
      <c r="BR249" s="246">
        <f t="shared" si="257"/>
        <v>9928.8301459295781</v>
      </c>
      <c r="BS249" s="246">
        <f t="shared" si="257"/>
        <v>9249.9592774808661</v>
      </c>
      <c r="BT249" s="246">
        <f t="shared" si="257"/>
        <v>8318.4291397358502</v>
      </c>
      <c r="BU249" s="246">
        <f t="shared" si="257"/>
        <v>10621.801906305138</v>
      </c>
      <c r="BV249" s="246">
        <f t="shared" si="257"/>
        <v>8871.6395260792924</v>
      </c>
      <c r="BW249" s="246">
        <f t="shared" si="257"/>
        <v>10010.091552930237</v>
      </c>
      <c r="BX249" s="246">
        <f t="shared" si="257"/>
        <v>11131.688240597259</v>
      </c>
      <c r="BY249" s="246">
        <f t="shared" si="257"/>
        <v>8804.5092542635921</v>
      </c>
      <c r="BZ249" s="246">
        <f t="shared" si="257"/>
        <v>10594.729421177241</v>
      </c>
      <c r="CA249" s="403">
        <f t="shared" si="257"/>
        <v>9613.1802033974927</v>
      </c>
      <c r="CB249" s="246">
        <f t="shared" si="257"/>
        <v>8735.6806129502656</v>
      </c>
      <c r="CC249" s="246">
        <f t="shared" si="257"/>
        <v>8201.0439337945027</v>
      </c>
      <c r="CD249" s="246">
        <f t="shared" si="257"/>
        <v>6778.5119371112496</v>
      </c>
      <c r="CE249" s="246">
        <f t="shared" si="257"/>
        <v>5082.9036245204807</v>
      </c>
      <c r="CF249" s="246">
        <f t="shared" si="257"/>
        <v>4830.722048295288</v>
      </c>
      <c r="CG249" s="246">
        <f t="shared" si="257"/>
        <v>5372.247419129535</v>
      </c>
      <c r="CH249" s="246">
        <f t="shared" si="257"/>
        <v>5003.5417868909426</v>
      </c>
      <c r="CI249" s="246">
        <f t="shared" si="257"/>
        <v>4056.0939110119225</v>
      </c>
      <c r="CJ249" s="246">
        <f t="shared" si="257"/>
        <v>4631.5147276306625</v>
      </c>
      <c r="CK249" s="246">
        <f t="shared" si="257"/>
        <v>4345.7572689797144</v>
      </c>
      <c r="CL249" s="246">
        <f t="shared" si="257"/>
        <v>3296.6765131394718</v>
      </c>
      <c r="CM249" s="247">
        <f t="shared" ref="CM249:CN249" si="258">+(CM189+CM210+CM217+CM228+CM235)/(CM199+CM214+CM222+CM231+CM240)*1000000</f>
        <v>3848.2474801961498</v>
      </c>
      <c r="CN249" s="247">
        <f t="shared" si="258"/>
        <v>3057.5178027317488</v>
      </c>
      <c r="CO249" s="98"/>
      <c r="CP249" s="81"/>
      <c r="CQ249" s="81"/>
      <c r="CR249" s="81"/>
      <c r="CU249" s="270"/>
    </row>
    <row r="250" spans="1:119" ht="20.100000000000001" customHeight="1" x14ac:dyDescent="0.25">
      <c r="A250" s="542"/>
      <c r="B250" s="28" t="s">
        <v>53</v>
      </c>
      <c r="C250" s="29"/>
      <c r="D250" s="52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5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5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404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404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404"/>
      <c r="BO250" s="404"/>
      <c r="BP250" s="37"/>
      <c r="BQ250" s="37"/>
      <c r="BR250" s="37"/>
      <c r="BS250" s="37"/>
      <c r="BT250" s="37"/>
      <c r="BU250" s="37"/>
      <c r="BV250" s="37"/>
      <c r="BW250" s="80"/>
      <c r="BX250" s="80"/>
      <c r="BY250" s="80"/>
      <c r="BZ250" s="80"/>
      <c r="CA250" s="25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27"/>
      <c r="CN250" s="27"/>
      <c r="CO250" s="80"/>
      <c r="CP250" s="81"/>
      <c r="CQ250" s="81"/>
      <c r="CR250" s="81"/>
      <c r="CU250" s="270"/>
    </row>
    <row r="251" spans="1:119" ht="20.100000000000001" customHeight="1" thickBot="1" x14ac:dyDescent="0.25">
      <c r="A251" s="542"/>
      <c r="B251" s="592" t="s">
        <v>62</v>
      </c>
      <c r="C251" s="593"/>
      <c r="D251" s="245">
        <f>+(D194+D212+D239)/(D203+D215+D242)*1000000</f>
        <v>66969.351410325908</v>
      </c>
      <c r="E251" s="246">
        <f t="shared" ref="E251:BP251" si="259">+(E194+E212+E239)/(E203+E215+E242)*1000000</f>
        <v>64161.14569767459</v>
      </c>
      <c r="F251" s="246">
        <f t="shared" si="259"/>
        <v>64031.750710863744</v>
      </c>
      <c r="G251" s="246">
        <f t="shared" si="259"/>
        <v>67092.603911707571</v>
      </c>
      <c r="H251" s="246">
        <f t="shared" si="259"/>
        <v>75324.480524418454</v>
      </c>
      <c r="I251" s="246">
        <f t="shared" si="259"/>
        <v>74513.844525763154</v>
      </c>
      <c r="J251" s="246">
        <f t="shared" si="259"/>
        <v>73880.601738829864</v>
      </c>
      <c r="K251" s="246">
        <f t="shared" si="259"/>
        <v>79388.275972298405</v>
      </c>
      <c r="L251" s="246">
        <f t="shared" si="259"/>
        <v>68490.873010843628</v>
      </c>
      <c r="M251" s="246">
        <f t="shared" si="259"/>
        <v>72650.732827051106</v>
      </c>
      <c r="N251" s="246">
        <f t="shared" si="259"/>
        <v>72250.441003269836</v>
      </c>
      <c r="O251" s="247">
        <f t="shared" si="259"/>
        <v>71954.139975154423</v>
      </c>
      <c r="P251" s="245">
        <f t="shared" si="259"/>
        <v>71082.499558136056</v>
      </c>
      <c r="Q251" s="245">
        <f t="shared" si="259"/>
        <v>73930.81219379227</v>
      </c>
      <c r="R251" s="246">
        <f t="shared" si="259"/>
        <v>65188.845843350093</v>
      </c>
      <c r="S251" s="246">
        <f t="shared" si="259"/>
        <v>63817.720840542715</v>
      </c>
      <c r="T251" s="246">
        <f t="shared" si="259"/>
        <v>77335.390399070544</v>
      </c>
      <c r="U251" s="246">
        <f t="shared" si="259"/>
        <v>72881.988099084789</v>
      </c>
      <c r="V251" s="246">
        <f t="shared" si="259"/>
        <v>70145.900803895303</v>
      </c>
      <c r="W251" s="246">
        <f t="shared" si="259"/>
        <v>68374.225717435998</v>
      </c>
      <c r="X251" s="246">
        <f t="shared" si="259"/>
        <v>66167.099341822206</v>
      </c>
      <c r="Y251" s="246">
        <f t="shared" si="259"/>
        <v>62338.438429161382</v>
      </c>
      <c r="Z251" s="246">
        <f t="shared" si="259"/>
        <v>65295.469484618436</v>
      </c>
      <c r="AA251" s="246">
        <f t="shared" si="259"/>
        <v>70095.975387350831</v>
      </c>
      <c r="AB251" s="247">
        <f t="shared" si="259"/>
        <v>78350.350150044891</v>
      </c>
      <c r="AC251" s="245">
        <f t="shared" si="259"/>
        <v>69549.478221692363</v>
      </c>
      <c r="AD251" s="245">
        <f t="shared" si="259"/>
        <v>70423.494266765381</v>
      </c>
      <c r="AE251" s="246">
        <f t="shared" si="259"/>
        <v>64344.208189705554</v>
      </c>
      <c r="AF251" s="246">
        <f t="shared" si="259"/>
        <v>67223.992509859032</v>
      </c>
      <c r="AG251" s="246">
        <f t="shared" si="259"/>
        <v>86118.936272266583</v>
      </c>
      <c r="AH251" s="246">
        <f t="shared" si="259"/>
        <v>88044.545103181532</v>
      </c>
      <c r="AI251" s="246">
        <f t="shared" si="259"/>
        <v>78206.869396091817</v>
      </c>
      <c r="AJ251" s="246">
        <f t="shared" si="259"/>
        <v>81958.198002619203</v>
      </c>
      <c r="AK251" s="246">
        <f t="shared" si="259"/>
        <v>79011.922123028897</v>
      </c>
      <c r="AL251" s="246">
        <f t="shared" si="259"/>
        <v>81729.892452607659</v>
      </c>
      <c r="AM251" s="246">
        <f t="shared" si="259"/>
        <v>79782.598484106056</v>
      </c>
      <c r="AN251" s="246">
        <f t="shared" si="259"/>
        <v>72712.930464116493</v>
      </c>
      <c r="AO251" s="247">
        <f t="shared" si="259"/>
        <v>85786.616494730217</v>
      </c>
      <c r="AP251" s="245">
        <f t="shared" si="259"/>
        <v>74512.56099001503</v>
      </c>
      <c r="AQ251" s="246">
        <f t="shared" si="259"/>
        <v>74974.97385006462</v>
      </c>
      <c r="AR251" s="246">
        <f t="shared" si="259"/>
        <v>77630.042741530968</v>
      </c>
      <c r="AS251" s="246">
        <f t="shared" si="259"/>
        <v>98061.699709101362</v>
      </c>
      <c r="AT251" s="246">
        <f t="shared" si="259"/>
        <v>96505.33223121069</v>
      </c>
      <c r="AU251" s="246">
        <f t="shared" si="259"/>
        <v>84339.67699348749</v>
      </c>
      <c r="AV251" s="246">
        <f t="shared" si="259"/>
        <v>76959.926780720809</v>
      </c>
      <c r="AW251" s="246">
        <f t="shared" si="259"/>
        <v>75110.244570783922</v>
      </c>
      <c r="AX251" s="246">
        <f t="shared" si="259"/>
        <v>78953.961505724248</v>
      </c>
      <c r="AY251" s="246">
        <f t="shared" si="259"/>
        <v>79413.123942750404</v>
      </c>
      <c r="AZ251" s="246">
        <f t="shared" si="259"/>
        <v>76806.925523508064</v>
      </c>
      <c r="BA251" s="247">
        <f t="shared" si="259"/>
        <v>84547.998755073888</v>
      </c>
      <c r="BB251" s="245">
        <f t="shared" si="259"/>
        <v>79291.624081247472</v>
      </c>
      <c r="BC251" s="246">
        <f t="shared" si="259"/>
        <v>79455.429773190961</v>
      </c>
      <c r="BD251" s="246">
        <f t="shared" si="259"/>
        <v>83114.453904808048</v>
      </c>
      <c r="BE251" s="246">
        <f t="shared" si="259"/>
        <v>86305.694067896067</v>
      </c>
      <c r="BF251" s="246">
        <f t="shared" si="259"/>
        <v>99495.095257158871</v>
      </c>
      <c r="BG251" s="246">
        <f t="shared" si="259"/>
        <v>103133.5934266227</v>
      </c>
      <c r="BH251" s="246">
        <f t="shared" si="259"/>
        <v>87926.283748756847</v>
      </c>
      <c r="BI251" s="246">
        <f t="shared" si="259"/>
        <v>86152.547019504782</v>
      </c>
      <c r="BJ251" s="246">
        <f t="shared" si="259"/>
        <v>93727.364139201032</v>
      </c>
      <c r="BK251" s="246">
        <f t="shared" si="259"/>
        <v>80867.556327712766</v>
      </c>
      <c r="BL251" s="246">
        <f t="shared" si="259"/>
        <v>84280.629044610512</v>
      </c>
      <c r="BM251" s="247">
        <f t="shared" si="259"/>
        <v>87998.784901776438</v>
      </c>
      <c r="BN251" s="245">
        <f t="shared" si="259"/>
        <v>87704.470331314733</v>
      </c>
      <c r="BO251" s="245">
        <f t="shared" si="259"/>
        <v>85659.128891132714</v>
      </c>
      <c r="BP251" s="246">
        <f t="shared" si="259"/>
        <v>77279.252244310235</v>
      </c>
      <c r="BQ251" s="246">
        <f t="shared" ref="BQ251:CL251" si="260">+(BQ194+BQ212+BQ239)/(BQ203+BQ215+BQ242)*1000000</f>
        <v>79717.042016075851</v>
      </c>
      <c r="BR251" s="246">
        <f t="shared" si="260"/>
        <v>88337.324186089929</v>
      </c>
      <c r="BS251" s="246">
        <f t="shared" si="260"/>
        <v>98160.048521963006</v>
      </c>
      <c r="BT251" s="246">
        <f t="shared" si="260"/>
        <v>86228.089928514339</v>
      </c>
      <c r="BU251" s="246">
        <f t="shared" si="260"/>
        <v>82261.131272267361</v>
      </c>
      <c r="BV251" s="246">
        <f t="shared" si="260"/>
        <v>80538.45741851606</v>
      </c>
      <c r="BW251" s="246">
        <f t="shared" si="260"/>
        <v>76477.449061074978</v>
      </c>
      <c r="BX251" s="246">
        <f t="shared" si="260"/>
        <v>79116.105344438532</v>
      </c>
      <c r="BY251" s="246">
        <f t="shared" si="260"/>
        <v>84716.275572165439</v>
      </c>
      <c r="BZ251" s="246">
        <f t="shared" si="260"/>
        <v>88972.495509330736</v>
      </c>
      <c r="CA251" s="403">
        <f t="shared" si="260"/>
        <v>84052.621707859027</v>
      </c>
      <c r="CB251" s="246">
        <f t="shared" si="260"/>
        <v>78881.014501209997</v>
      </c>
      <c r="CC251" s="246">
        <f t="shared" si="260"/>
        <v>73539.809616626822</v>
      </c>
      <c r="CD251" s="246">
        <f t="shared" si="260"/>
        <v>70169.358618787184</v>
      </c>
      <c r="CE251" s="246">
        <f t="shared" si="260"/>
        <v>91339.469883821745</v>
      </c>
      <c r="CF251" s="246">
        <f t="shared" si="260"/>
        <v>85812.148373069082</v>
      </c>
      <c r="CG251" s="246">
        <f t="shared" si="260"/>
        <v>83252.529106772912</v>
      </c>
      <c r="CH251" s="246">
        <f t="shared" si="260"/>
        <v>67199.079298494325</v>
      </c>
      <c r="CI251" s="246">
        <f t="shared" si="260"/>
        <v>67158.269591388176</v>
      </c>
      <c r="CJ251" s="246">
        <f t="shared" si="260"/>
        <v>65824.454065256607</v>
      </c>
      <c r="CK251" s="246">
        <f t="shared" si="260"/>
        <v>80902.023500186988</v>
      </c>
      <c r="CL251" s="246">
        <f t="shared" si="260"/>
        <v>67823.871752443854</v>
      </c>
      <c r="CM251" s="247">
        <f t="shared" ref="CM251:CN251" si="261">+(CM194+CM212+CM239)/(CM203+CM215+CM242)*1000000</f>
        <v>105763.85668972295</v>
      </c>
      <c r="CN251" s="247">
        <f t="shared" si="261"/>
        <v>76965.430603668181</v>
      </c>
      <c r="CO251" s="98"/>
      <c r="CP251" s="81"/>
      <c r="CQ251" s="81"/>
      <c r="CR251" s="81"/>
      <c r="CU251" s="270"/>
    </row>
    <row r="252" spans="1:119" ht="20.100000000000001" customHeight="1" x14ac:dyDescent="0.25">
      <c r="B252" s="214"/>
      <c r="C252" s="215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7"/>
      <c r="AD252" s="206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73"/>
      <c r="AT252" s="273"/>
      <c r="AU252" s="273"/>
      <c r="AV252" s="273"/>
      <c r="AW252" s="273"/>
      <c r="AX252" s="273"/>
      <c r="AY252" s="273"/>
      <c r="AZ252" s="273"/>
      <c r="BA252" s="273"/>
      <c r="BB252" s="273"/>
      <c r="BC252" s="273"/>
      <c r="BD252" s="273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  <c r="BZ252" s="204"/>
      <c r="CA252" s="204"/>
      <c r="CB252" s="204"/>
      <c r="CC252" s="204"/>
      <c r="CD252" s="204"/>
      <c r="CE252" s="204"/>
      <c r="CF252" s="204"/>
      <c r="CG252" s="204"/>
      <c r="CH252" s="204"/>
      <c r="CI252" s="204"/>
      <c r="CJ252" s="204"/>
      <c r="CK252" s="204"/>
      <c r="CL252" s="204"/>
      <c r="CM252" s="204"/>
      <c r="CN252" s="204"/>
      <c r="CO252" s="204"/>
      <c r="CP252" s="204"/>
      <c r="CQ252" s="204"/>
      <c r="CR252" s="204"/>
    </row>
    <row r="253" spans="1:119" ht="20.100000000000001" customHeight="1" x14ac:dyDescent="0.25">
      <c r="B253" s="214"/>
      <c r="C253" s="215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7"/>
      <c r="AD253" s="206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  <c r="BZ253" s="204"/>
      <c r="CA253" s="204"/>
      <c r="CB253" s="204"/>
      <c r="CC253" s="204"/>
      <c r="CD253" s="204"/>
      <c r="CE253" s="204"/>
      <c r="CF253" s="204"/>
      <c r="CG253" s="204"/>
      <c r="CH253" s="204"/>
      <c r="CI253" s="204"/>
      <c r="CJ253" s="204"/>
      <c r="CK253" s="204"/>
      <c r="CL253" s="204"/>
      <c r="CM253" s="204"/>
      <c r="CN253" s="204"/>
      <c r="CO253" s="204"/>
      <c r="CP253" s="204"/>
      <c r="CQ253" s="204"/>
      <c r="CR253" s="204"/>
    </row>
    <row r="254" spans="1:119" ht="20.100000000000001" customHeight="1" x14ac:dyDescent="0.25">
      <c r="B254" s="214"/>
      <c r="C254" s="215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7"/>
      <c r="AD254" s="206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  <c r="BZ254" s="204"/>
      <c r="CA254" s="204"/>
      <c r="CB254" s="204"/>
      <c r="CC254" s="204"/>
      <c r="CD254" s="204"/>
      <c r="CE254" s="204"/>
      <c r="CF254" s="204"/>
      <c r="CG254" s="204"/>
      <c r="CH254" s="204"/>
      <c r="CI254" s="204"/>
      <c r="CJ254" s="204"/>
      <c r="CK254" s="204"/>
      <c r="CL254" s="204"/>
      <c r="CM254" s="204"/>
      <c r="CN254" s="204"/>
      <c r="CO254" s="204"/>
      <c r="CP254" s="204"/>
      <c r="CQ254" s="204"/>
      <c r="CR254" s="204"/>
    </row>
    <row r="255" spans="1:119" ht="20.100000000000001" customHeight="1" x14ac:dyDescent="0.2">
      <c r="B255" s="379" t="s">
        <v>169</v>
      </c>
      <c r="C255" s="379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7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  <c r="BJ255" s="228"/>
      <c r="BK255" s="228"/>
      <c r="BL255" s="228"/>
      <c r="BM255" s="204" t="s">
        <v>147</v>
      </c>
      <c r="BN255" s="204"/>
      <c r="BO255" s="380">
        <f t="shared" ref="BO255:CL255" si="262">+BO49+BO50+BO82+BO29+BO78</f>
        <v>3.1219999999999999</v>
      </c>
      <c r="BP255" s="380">
        <f t="shared" si="262"/>
        <v>2.5954999999999999</v>
      </c>
      <c r="BQ255" s="380">
        <f t="shared" si="262"/>
        <v>1.7664500000000001</v>
      </c>
      <c r="BR255" s="380">
        <f t="shared" si="262"/>
        <v>1.19</v>
      </c>
      <c r="BS255" s="380">
        <f t="shared" si="262"/>
        <v>0.59928000000000003</v>
      </c>
      <c r="BT255" s="380">
        <f t="shared" si="262"/>
        <v>0.375</v>
      </c>
      <c r="BU255" s="380">
        <f t="shared" si="262"/>
        <v>0.83199999999999996</v>
      </c>
      <c r="BV255" s="380">
        <f t="shared" si="262"/>
        <v>0.78200000000000003</v>
      </c>
      <c r="BW255" s="380">
        <f t="shared" si="262"/>
        <v>0.78300000000000003</v>
      </c>
      <c r="BX255" s="380">
        <f t="shared" si="262"/>
        <v>0.78400000000000003</v>
      </c>
      <c r="BY255" s="380">
        <f t="shared" si="262"/>
        <v>0.217</v>
      </c>
      <c r="BZ255" s="380">
        <f t="shared" si="262"/>
        <v>2.8071681583999997</v>
      </c>
      <c r="CA255" s="380">
        <f t="shared" ref="CA255" si="263">+CA49+CA50+CA82+CA29+CA78</f>
        <v>15.853398158400003</v>
      </c>
      <c r="CB255" s="380">
        <f t="shared" si="262"/>
        <v>1.1879082852</v>
      </c>
      <c r="CC255" s="380">
        <f t="shared" si="262"/>
        <v>1.2166076293999999</v>
      </c>
      <c r="CD255" s="380">
        <f t="shared" si="262"/>
        <v>18.181407200999999</v>
      </c>
      <c r="CE255" s="380">
        <f t="shared" si="262"/>
        <v>11.9633462224</v>
      </c>
      <c r="CF255" s="380">
        <f t="shared" si="262"/>
        <v>176.55444711519999</v>
      </c>
      <c r="CG255" s="380">
        <f t="shared" si="262"/>
        <v>41.379251540200002</v>
      </c>
      <c r="CH255" s="380">
        <f t="shared" si="262"/>
        <v>59.612889138600003</v>
      </c>
      <c r="CI255" s="380">
        <f t="shared" si="262"/>
        <v>141.30161945339998</v>
      </c>
      <c r="CJ255" s="380">
        <f t="shared" si="262"/>
        <v>91.462457577000009</v>
      </c>
      <c r="CK255" s="380">
        <f t="shared" si="262"/>
        <v>29.992892925</v>
      </c>
      <c r="CL255" s="380">
        <f t="shared" si="262"/>
        <v>14.005588703800001</v>
      </c>
      <c r="CM255" s="380">
        <f t="shared" ref="CM255:CN255" si="264">+CM49+CM50+CM82+CM29+CM78</f>
        <v>53.59589019860001</v>
      </c>
      <c r="CN255" s="380">
        <f t="shared" si="264"/>
        <v>7.6998321784000003</v>
      </c>
      <c r="CO255" s="204"/>
      <c r="CP255" s="204"/>
      <c r="CQ255" s="204"/>
      <c r="CR255" s="204"/>
    </row>
    <row r="256" spans="1:119" ht="20.100000000000001" customHeight="1" x14ac:dyDescent="0.2">
      <c r="B256" s="379" t="s">
        <v>170</v>
      </c>
      <c r="C256" s="379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7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 t="s">
        <v>146</v>
      </c>
      <c r="BN256" s="204"/>
      <c r="BO256" s="228">
        <f t="shared" ref="BO256:BZ256" si="265">+BO30+BO32+BO68+BO70+BO31+BO69</f>
        <v>0</v>
      </c>
      <c r="BP256" s="228">
        <f t="shared" si="265"/>
        <v>0</v>
      </c>
      <c r="BQ256" s="228">
        <f t="shared" si="265"/>
        <v>0</v>
      </c>
      <c r="BR256" s="228">
        <f t="shared" si="265"/>
        <v>40.519954799999994</v>
      </c>
      <c r="BS256" s="228">
        <f t="shared" si="265"/>
        <v>52</v>
      </c>
      <c r="BT256" s="228">
        <f t="shared" si="265"/>
        <v>0</v>
      </c>
      <c r="BU256" s="228">
        <f t="shared" si="265"/>
        <v>704.97600000000011</v>
      </c>
      <c r="BV256" s="228">
        <f t="shared" si="265"/>
        <v>888.12000000000012</v>
      </c>
      <c r="BW256" s="228">
        <f t="shared" si="265"/>
        <v>164.64</v>
      </c>
      <c r="BX256" s="228">
        <f t="shared" si="265"/>
        <v>0</v>
      </c>
      <c r="BY256" s="228">
        <f t="shared" si="265"/>
        <v>17.952162875200003</v>
      </c>
      <c r="BZ256" s="228">
        <f t="shared" si="265"/>
        <v>280.04999999</v>
      </c>
      <c r="CA256" s="228">
        <f>+CA30+CA32+CA68+CA70+CA31+CA69+CA33</f>
        <v>2148.2581176652002</v>
      </c>
      <c r="CB256" s="228">
        <f>+CB30+CB32+CB68+CB70+CB31+CB69+CB33</f>
        <v>30.004000000000001</v>
      </c>
      <c r="CC256" s="228">
        <f t="shared" ref="CC256:CN256" si="266">+CC30+CC32+CC68+CC70+CC31+CC69+CC33</f>
        <v>0</v>
      </c>
      <c r="CD256" s="228">
        <f t="shared" si="266"/>
        <v>0</v>
      </c>
      <c r="CE256" s="228">
        <f t="shared" si="266"/>
        <v>0</v>
      </c>
      <c r="CF256" s="228">
        <f t="shared" si="266"/>
        <v>0</v>
      </c>
      <c r="CG256" s="228">
        <f t="shared" si="266"/>
        <v>18.873070104</v>
      </c>
      <c r="CH256" s="228">
        <f t="shared" si="266"/>
        <v>31.742034576000002</v>
      </c>
      <c r="CI256" s="228">
        <f t="shared" si="266"/>
        <v>38.779908456800001</v>
      </c>
      <c r="CJ256" s="228">
        <f t="shared" si="266"/>
        <v>25.582630783600003</v>
      </c>
      <c r="CK256" s="228">
        <f t="shared" si="266"/>
        <v>38.099068113399994</v>
      </c>
      <c r="CL256" s="228">
        <f t="shared" si="266"/>
        <v>34.4217647352</v>
      </c>
      <c r="CM256" s="228">
        <f t="shared" si="266"/>
        <v>30.886140550999997</v>
      </c>
      <c r="CN256" s="228">
        <f t="shared" si="266"/>
        <v>352.85828068720002</v>
      </c>
      <c r="CO256" s="204"/>
      <c r="CP256" s="204"/>
      <c r="CQ256" s="204"/>
      <c r="CR256" s="204"/>
    </row>
    <row r="257" spans="2:96" ht="20.100000000000001" customHeight="1" x14ac:dyDescent="0.2">
      <c r="B257" s="379" t="s">
        <v>171</v>
      </c>
      <c r="C257" s="379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7"/>
      <c r="AD257" s="206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28" t="s">
        <v>145</v>
      </c>
      <c r="BN257" s="228"/>
      <c r="BO257" s="228">
        <f t="shared" ref="BO257:CL257" si="267">+BO21+BO58+BO85+BO88</f>
        <v>0</v>
      </c>
      <c r="BP257" s="228">
        <f t="shared" si="267"/>
        <v>0</v>
      </c>
      <c r="BQ257" s="228">
        <f t="shared" si="267"/>
        <v>0</v>
      </c>
      <c r="BR257" s="228">
        <f t="shared" si="267"/>
        <v>0</v>
      </c>
      <c r="BS257" s="228">
        <f t="shared" si="267"/>
        <v>1.08938</v>
      </c>
      <c r="BT257" s="228">
        <f t="shared" si="267"/>
        <v>0</v>
      </c>
      <c r="BU257" s="228">
        <f t="shared" si="267"/>
        <v>5.92</v>
      </c>
      <c r="BV257" s="228">
        <f t="shared" si="267"/>
        <v>0</v>
      </c>
      <c r="BW257" s="228">
        <f t="shared" si="267"/>
        <v>0</v>
      </c>
      <c r="BX257" s="228">
        <f t="shared" si="267"/>
        <v>0.29988199999999998</v>
      </c>
      <c r="BY257" s="228">
        <f t="shared" si="267"/>
        <v>0</v>
      </c>
      <c r="BZ257" s="228">
        <f t="shared" si="267"/>
        <v>0</v>
      </c>
      <c r="CA257" s="228">
        <f t="shared" ref="CA257" si="268">+CA21+CA58+CA85+CA88</f>
        <v>7.3092620000000004</v>
      </c>
      <c r="CB257" s="228">
        <f t="shared" si="267"/>
        <v>1.5</v>
      </c>
      <c r="CC257" s="228">
        <f t="shared" si="267"/>
        <v>2.0000010000000001</v>
      </c>
      <c r="CD257" s="228">
        <f t="shared" si="267"/>
        <v>2E-8</v>
      </c>
      <c r="CE257" s="228">
        <f t="shared" si="267"/>
        <v>0.25</v>
      </c>
      <c r="CF257" s="228">
        <f t="shared" si="267"/>
        <v>8</v>
      </c>
      <c r="CG257" s="228">
        <f t="shared" si="267"/>
        <v>0</v>
      </c>
      <c r="CH257" s="228">
        <f t="shared" si="267"/>
        <v>7</v>
      </c>
      <c r="CI257" s="228">
        <f t="shared" si="267"/>
        <v>0.84662099999999996</v>
      </c>
      <c r="CJ257" s="228">
        <f t="shared" si="267"/>
        <v>0.62308200000000002</v>
      </c>
      <c r="CK257" s="228">
        <f t="shared" si="267"/>
        <v>0.34300000000000003</v>
      </c>
      <c r="CL257" s="228">
        <f t="shared" si="267"/>
        <v>0</v>
      </c>
      <c r="CM257" s="228">
        <f t="shared" ref="CM257:CN257" si="269">+CM21+CM58+CM85+CM88</f>
        <v>18.5</v>
      </c>
      <c r="CN257" s="228">
        <f t="shared" si="269"/>
        <v>0.2</v>
      </c>
      <c r="CO257" s="204"/>
      <c r="CP257" s="204"/>
      <c r="CQ257" s="204"/>
      <c r="CR257" s="204"/>
    </row>
    <row r="258" spans="2:96" ht="20.100000000000001" customHeight="1" x14ac:dyDescent="0.2">
      <c r="B258" s="379" t="s">
        <v>172</v>
      </c>
      <c r="C258" s="379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7"/>
      <c r="AD258" s="206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 t="s">
        <v>143</v>
      </c>
      <c r="BN258" s="204"/>
      <c r="BO258" s="228">
        <f t="shared" ref="BO258:CL258" si="270">+BO20+BO57</f>
        <v>1052.994322</v>
      </c>
      <c r="BP258" s="228">
        <f t="shared" si="270"/>
        <v>1052.8099070000001</v>
      </c>
      <c r="BQ258" s="228">
        <f t="shared" si="270"/>
        <v>979.01097300000004</v>
      </c>
      <c r="BR258" s="228">
        <f t="shared" si="270"/>
        <v>1027.0750869999999</v>
      </c>
      <c r="BS258" s="228">
        <f t="shared" si="270"/>
        <v>1074.820293</v>
      </c>
      <c r="BT258" s="228">
        <f t="shared" si="270"/>
        <v>1049.9542980000001</v>
      </c>
      <c r="BU258" s="228">
        <f t="shared" si="270"/>
        <v>1195.027184</v>
      </c>
      <c r="BV258" s="228">
        <f t="shared" si="270"/>
        <v>1033.5204659999999</v>
      </c>
      <c r="BW258" s="228">
        <f t="shared" si="270"/>
        <v>1174.2384609999999</v>
      </c>
      <c r="BX258" s="228">
        <f t="shared" si="270"/>
        <v>1262.657913</v>
      </c>
      <c r="BY258" s="228">
        <f t="shared" si="270"/>
        <v>1194.6190590000001</v>
      </c>
      <c r="BZ258" s="228">
        <f t="shared" si="270"/>
        <v>1374.775969</v>
      </c>
      <c r="CA258" s="228">
        <f t="shared" ref="CA258" si="271">+CA20+CA57</f>
        <v>13471.503932000001</v>
      </c>
      <c r="CB258" s="228">
        <f t="shared" si="270"/>
        <v>1108.948093</v>
      </c>
      <c r="CC258" s="228">
        <f t="shared" si="270"/>
        <v>1044.9414079999999</v>
      </c>
      <c r="CD258" s="228">
        <f t="shared" si="270"/>
        <v>1193.495273</v>
      </c>
      <c r="CE258" s="228">
        <f t="shared" si="270"/>
        <v>1054.235197</v>
      </c>
      <c r="CF258" s="228">
        <f t="shared" si="270"/>
        <v>1039.483502</v>
      </c>
      <c r="CG258" s="228">
        <f t="shared" si="270"/>
        <v>1062.1962940000001</v>
      </c>
      <c r="CH258" s="228">
        <f t="shared" si="270"/>
        <v>1141.535952</v>
      </c>
      <c r="CI258" s="228">
        <f t="shared" si="270"/>
        <v>1281.5901779999999</v>
      </c>
      <c r="CJ258" s="228">
        <f t="shared" si="270"/>
        <v>1201.8328710000001</v>
      </c>
      <c r="CK258" s="228">
        <f t="shared" si="270"/>
        <v>1256.04114</v>
      </c>
      <c r="CL258" s="228">
        <f t="shared" si="270"/>
        <v>1185.881449</v>
      </c>
      <c r="CM258" s="228">
        <f t="shared" ref="CM258:CN258" si="272">+CM20+CM57</f>
        <v>1564.7624499999999</v>
      </c>
      <c r="CN258" s="228">
        <f t="shared" si="272"/>
        <v>968.43935500999999</v>
      </c>
      <c r="CO258" s="204"/>
      <c r="CP258" s="204"/>
      <c r="CQ258" s="204"/>
      <c r="CR258" s="204"/>
    </row>
    <row r="259" spans="2:96" ht="20.100000000000001" customHeight="1" x14ac:dyDescent="0.2">
      <c r="B259" s="379" t="s">
        <v>173</v>
      </c>
      <c r="C259" s="379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7"/>
      <c r="AD259" s="206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 t="s">
        <v>144</v>
      </c>
      <c r="BN259" s="204"/>
      <c r="BO259" s="228">
        <f t="shared" ref="BO259:CL259" si="273">+BO43+BO44+BO45+BO46</f>
        <v>4333.7999999999993</v>
      </c>
      <c r="BP259" s="228">
        <f t="shared" si="273"/>
        <v>2806.54</v>
      </c>
      <c r="BQ259" s="228">
        <f t="shared" si="273"/>
        <v>2967.22</v>
      </c>
      <c r="BR259" s="228">
        <f t="shared" si="273"/>
        <v>3168.92</v>
      </c>
      <c r="BS259" s="228">
        <f t="shared" si="273"/>
        <v>3711.72</v>
      </c>
      <c r="BT259" s="228">
        <f t="shared" si="273"/>
        <v>3653.3600000000006</v>
      </c>
      <c r="BU259" s="228">
        <f t="shared" si="273"/>
        <v>3718.96</v>
      </c>
      <c r="BV259" s="228">
        <f t="shared" si="273"/>
        <v>3639.95</v>
      </c>
      <c r="BW259" s="228">
        <f t="shared" si="273"/>
        <v>2828.7513316999998</v>
      </c>
      <c r="BX259" s="228">
        <f t="shared" si="273"/>
        <v>4454.6099999999997</v>
      </c>
      <c r="BY259" s="228">
        <f t="shared" si="273"/>
        <v>3451.4500000000003</v>
      </c>
      <c r="BZ259" s="228">
        <f t="shared" si="273"/>
        <v>5895.6600000000008</v>
      </c>
      <c r="CA259" s="228">
        <f t="shared" ref="CA259" si="274">+CA43+CA44+CA45+CA46</f>
        <v>44630.9413317</v>
      </c>
      <c r="CB259" s="228">
        <f t="shared" si="273"/>
        <v>4175.38</v>
      </c>
      <c r="CC259" s="228">
        <f t="shared" si="273"/>
        <v>2767.54</v>
      </c>
      <c r="CD259" s="228">
        <f t="shared" si="273"/>
        <v>3303.2200000000003</v>
      </c>
      <c r="CE259" s="228">
        <f t="shared" si="273"/>
        <v>3613.71</v>
      </c>
      <c r="CF259" s="228">
        <f t="shared" si="273"/>
        <v>3755.64</v>
      </c>
      <c r="CG259" s="228">
        <f t="shared" si="273"/>
        <v>3970.2000000000003</v>
      </c>
      <c r="CH259" s="228">
        <f t="shared" si="273"/>
        <v>3493.4500000000003</v>
      </c>
      <c r="CI259" s="228">
        <f t="shared" si="273"/>
        <v>3404.75</v>
      </c>
      <c r="CJ259" s="228">
        <f t="shared" si="273"/>
        <v>3701.9300000000003</v>
      </c>
      <c r="CK259" s="228">
        <f t="shared" si="273"/>
        <v>4514.6100000000006</v>
      </c>
      <c r="CL259" s="228">
        <f t="shared" si="273"/>
        <v>3824.46</v>
      </c>
      <c r="CM259" s="228">
        <f t="shared" ref="CM259:CN259" si="275">+CM43+CM44+CM45+CM46</f>
        <v>7438.6299999999992</v>
      </c>
      <c r="CN259" s="228">
        <f t="shared" si="275"/>
        <v>4000.9300000000003</v>
      </c>
      <c r="CO259" s="204"/>
      <c r="CP259" s="204"/>
      <c r="CQ259" s="204"/>
      <c r="CR259" s="204"/>
    </row>
    <row r="260" spans="2:96" ht="20.100000000000001" customHeight="1" x14ac:dyDescent="0.2">
      <c r="B260" s="379" t="s">
        <v>174</v>
      </c>
      <c r="C260" s="379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7"/>
      <c r="AD260" s="206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 t="s">
        <v>142</v>
      </c>
      <c r="BN260" s="204"/>
      <c r="BO260" s="228">
        <f t="shared" ref="BO260:CL260" si="276">+BO19+BO56</f>
        <v>3390.4737929700004</v>
      </c>
      <c r="BP260" s="228">
        <f t="shared" si="276"/>
        <v>2871.1034455999998</v>
      </c>
      <c r="BQ260" s="228">
        <f t="shared" si="276"/>
        <v>3123.1136898899999</v>
      </c>
      <c r="BR260" s="228">
        <f t="shared" si="276"/>
        <v>5352.9278224000009</v>
      </c>
      <c r="BS260" s="228">
        <f t="shared" si="276"/>
        <v>3756.2707541899995</v>
      </c>
      <c r="BT260" s="228">
        <f t="shared" si="276"/>
        <v>3248.7492224100001</v>
      </c>
      <c r="BU260" s="228">
        <f t="shared" si="276"/>
        <v>6328.4057542299997</v>
      </c>
      <c r="BV260" s="228">
        <f t="shared" si="276"/>
        <v>3236.4149775599999</v>
      </c>
      <c r="BW260" s="228">
        <f t="shared" si="276"/>
        <v>1846.9684792600001</v>
      </c>
      <c r="BX260" s="228">
        <f t="shared" si="276"/>
        <v>2213.7584241300001</v>
      </c>
      <c r="BY260" s="228">
        <f t="shared" si="276"/>
        <v>1695.3808072300001</v>
      </c>
      <c r="BZ260" s="228">
        <f t="shared" si="276"/>
        <v>2037.3528936900002</v>
      </c>
      <c r="CA260" s="228">
        <f t="shared" ref="CA260" si="277">+CA19+CA56</f>
        <v>39100.920063560006</v>
      </c>
      <c r="CB260" s="228">
        <f t="shared" si="276"/>
        <v>2464.2855941500006</v>
      </c>
      <c r="CC260" s="228">
        <f t="shared" si="276"/>
        <v>1872.9894978</v>
      </c>
      <c r="CD260" s="228">
        <f t="shared" si="276"/>
        <v>2119.3694668500002</v>
      </c>
      <c r="CE260" s="228">
        <f t="shared" si="276"/>
        <v>5697.63090422</v>
      </c>
      <c r="CF260" s="228">
        <f t="shared" si="276"/>
        <v>2727.829946840001</v>
      </c>
      <c r="CG260" s="228">
        <f t="shared" si="276"/>
        <v>2038.8189527900001</v>
      </c>
      <c r="CH260" s="228">
        <f t="shared" si="276"/>
        <v>5197.9674052500013</v>
      </c>
      <c r="CI260" s="228">
        <f t="shared" si="276"/>
        <v>1987.1016257700001</v>
      </c>
      <c r="CJ260" s="228">
        <f t="shared" si="276"/>
        <v>1997.3706903000002</v>
      </c>
      <c r="CK260" s="228">
        <f t="shared" si="276"/>
        <v>2155.2741651599999</v>
      </c>
      <c r="CL260" s="228">
        <f t="shared" si="276"/>
        <v>2062.3663396299999</v>
      </c>
      <c r="CM260" s="228">
        <f t="shared" ref="CM260:CN260" si="278">+CM19+CM56</f>
        <v>2071.0806519600001</v>
      </c>
      <c r="CN260" s="228">
        <f t="shared" si="278"/>
        <v>2581.0066849600007</v>
      </c>
      <c r="CO260" s="204"/>
      <c r="CP260" s="204"/>
      <c r="CQ260" s="204"/>
      <c r="CR260" s="204"/>
    </row>
    <row r="261" spans="2:96" ht="20.100000000000001" customHeight="1" x14ac:dyDescent="0.2">
      <c r="B261" s="379" t="s">
        <v>175</v>
      </c>
      <c r="C261" s="379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7"/>
      <c r="AD261" s="206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 t="s">
        <v>139</v>
      </c>
      <c r="BN261" s="204"/>
      <c r="BO261" s="228">
        <f t="shared" ref="BO261:CL261" si="279">+BO17+BO18+BO54+BO55</f>
        <v>6859.5769037228001</v>
      </c>
      <c r="BP261" s="228">
        <f t="shared" si="279"/>
        <v>4582.6181530740014</v>
      </c>
      <c r="BQ261" s="228">
        <f t="shared" si="279"/>
        <v>4885.6183992109991</v>
      </c>
      <c r="BR261" s="228">
        <f t="shared" si="279"/>
        <v>3910.7501467030011</v>
      </c>
      <c r="BS261" s="228">
        <f t="shared" si="279"/>
        <v>3535.4506506003995</v>
      </c>
      <c r="BT261" s="228">
        <f t="shared" si="279"/>
        <v>2740.2788537480001</v>
      </c>
      <c r="BU261" s="228">
        <f t="shared" si="279"/>
        <v>2687.6473191052005</v>
      </c>
      <c r="BV261" s="228">
        <f t="shared" si="279"/>
        <v>2736.7158316232003</v>
      </c>
      <c r="BW261" s="228">
        <f t="shared" si="279"/>
        <v>4460.5547425676014</v>
      </c>
      <c r="BX261" s="228">
        <f t="shared" si="279"/>
        <v>4891.5729757667996</v>
      </c>
      <c r="BY261" s="228">
        <f t="shared" si="279"/>
        <v>3482.7561866048004</v>
      </c>
      <c r="BZ261" s="228">
        <f t="shared" si="279"/>
        <v>5216.6364894028011</v>
      </c>
      <c r="CA261" s="228">
        <f t="shared" ref="CA261" si="280">+CA17+CA18+CA54+CA55</f>
        <v>49990.176652129609</v>
      </c>
      <c r="CB261" s="228">
        <f t="shared" si="279"/>
        <v>4424.8975493047983</v>
      </c>
      <c r="CC261" s="228">
        <f t="shared" si="279"/>
        <v>4466.1600077976</v>
      </c>
      <c r="CD261" s="228">
        <f t="shared" si="279"/>
        <v>5916.9033128519986</v>
      </c>
      <c r="CE261" s="228">
        <f t="shared" si="279"/>
        <v>5322.3727806596016</v>
      </c>
      <c r="CF261" s="228">
        <f t="shared" si="279"/>
        <v>5196.4883984571989</v>
      </c>
      <c r="CG261" s="228">
        <f t="shared" si="279"/>
        <v>6411.1098343360009</v>
      </c>
      <c r="CH261" s="228">
        <f t="shared" si="279"/>
        <v>6259.0206265180004</v>
      </c>
      <c r="CI261" s="228">
        <f t="shared" si="279"/>
        <v>5648.4633926755996</v>
      </c>
      <c r="CJ261" s="228">
        <f t="shared" si="279"/>
        <v>4585.5871353615994</v>
      </c>
      <c r="CK261" s="228">
        <f t="shared" si="279"/>
        <v>6262.3217462740013</v>
      </c>
      <c r="CL261" s="228">
        <f t="shared" si="279"/>
        <v>4542.7098989775986</v>
      </c>
      <c r="CM261" s="228">
        <f t="shared" ref="CM261:CN261" si="281">+CM17+CM18+CM54+CM55</f>
        <v>3732.7825270623998</v>
      </c>
      <c r="CN261" s="228">
        <f t="shared" si="281"/>
        <v>4276.6196938027997</v>
      </c>
      <c r="CO261" s="204"/>
      <c r="CP261" s="204"/>
      <c r="CQ261" s="204"/>
      <c r="CR261" s="204"/>
    </row>
    <row r="262" spans="2:96" ht="20.100000000000001" customHeight="1" x14ac:dyDescent="0.2">
      <c r="B262" s="379" t="s">
        <v>176</v>
      </c>
      <c r="C262" s="379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7"/>
      <c r="AD262" s="206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 t="s">
        <v>141</v>
      </c>
      <c r="BN262" s="204"/>
      <c r="BO262" s="228">
        <f t="shared" ref="BO262:BZ262" si="282">+BO16+BO34+BO53+BO36+BO37+BO38+BO71+BO67+BO73+BO74+BO75+BO23+BO60+BO35+BO72+BO27+BO64</f>
        <v>9845.1655824104</v>
      </c>
      <c r="BP262" s="228">
        <f t="shared" si="282"/>
        <v>9170.583745846001</v>
      </c>
      <c r="BQ262" s="228">
        <f t="shared" si="282"/>
        <v>11878.170203798196</v>
      </c>
      <c r="BR262" s="228">
        <f t="shared" si="282"/>
        <v>12799.970977451796</v>
      </c>
      <c r="BS262" s="228">
        <f t="shared" si="282"/>
        <v>14338.209533116396</v>
      </c>
      <c r="BT262" s="228">
        <f t="shared" si="282"/>
        <v>12323.583872643003</v>
      </c>
      <c r="BU262" s="228">
        <f t="shared" si="282"/>
        <v>15149.665670221197</v>
      </c>
      <c r="BV262" s="228">
        <f t="shared" si="282"/>
        <v>11963.528728274596</v>
      </c>
      <c r="BW262" s="228">
        <f t="shared" si="282"/>
        <v>11208.891089718396</v>
      </c>
      <c r="BX262" s="228">
        <f t="shared" si="282"/>
        <v>13927.135650374204</v>
      </c>
      <c r="BY262" s="228">
        <f t="shared" si="282"/>
        <v>10695.304372054401</v>
      </c>
      <c r="BZ262" s="228">
        <f t="shared" si="282"/>
        <v>13850.403902481807</v>
      </c>
      <c r="CA262" s="228">
        <f>+CA16+CA34+CA53+CA36+CA37+CA38+CA71+CA67+CA73+CA74+CA75+CA23+CA60+CA35+CA72+CA27+CA64+CA79+CA42</f>
        <v>147150.61332839043</v>
      </c>
      <c r="CB262" s="228">
        <f t="shared" ref="CB262:CN262" si="283">+CB16+CB34+CB53+CB36+CB37+CB38+CB71+CB67+CB73+CB74+CB75+CB23+CB60+CB35+CB72+CB27+CB64+CB79+CB42</f>
        <v>11738.614360016803</v>
      </c>
      <c r="CC262" s="228">
        <f t="shared" si="283"/>
        <v>10603.260288767597</v>
      </c>
      <c r="CD262" s="228">
        <f t="shared" si="283"/>
        <v>11798.973456652997</v>
      </c>
      <c r="CE262" s="228">
        <f t="shared" si="283"/>
        <v>15640.275025244997</v>
      </c>
      <c r="CF262" s="228">
        <f t="shared" si="283"/>
        <v>12674.392616383599</v>
      </c>
      <c r="CG262" s="228">
        <f t="shared" si="283"/>
        <v>12776.406817208794</v>
      </c>
      <c r="CH262" s="228">
        <f t="shared" si="283"/>
        <v>16317.033206893606</v>
      </c>
      <c r="CI262" s="228">
        <f t="shared" si="283"/>
        <v>11346.074694733201</v>
      </c>
      <c r="CJ262" s="228">
        <f t="shared" si="283"/>
        <v>9882.5528240587973</v>
      </c>
      <c r="CK262" s="228">
        <f t="shared" si="283"/>
        <v>11607.96570810501</v>
      </c>
      <c r="CL262" s="228">
        <f t="shared" si="283"/>
        <v>10960.931696684</v>
      </c>
      <c r="CM262" s="228">
        <f t="shared" si="283"/>
        <v>15893.932633795199</v>
      </c>
      <c r="CN262" s="228">
        <f t="shared" si="283"/>
        <v>14342.600736011396</v>
      </c>
      <c r="CO262" s="204"/>
      <c r="CP262" s="204"/>
      <c r="CQ262" s="204"/>
      <c r="CR262" s="204"/>
    </row>
    <row r="263" spans="2:96" ht="20.100000000000001" customHeight="1" x14ac:dyDescent="0.2">
      <c r="B263" s="379" t="s">
        <v>177</v>
      </c>
      <c r="C263" s="379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7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6"/>
      <c r="AD263" s="206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 t="s">
        <v>140</v>
      </c>
      <c r="BN263" s="204"/>
      <c r="BO263" s="228">
        <f t="shared" ref="BO263:CL263" si="284">+BO22+BO28+BO59+BO66</f>
        <v>12964.190880851598</v>
      </c>
      <c r="BP263" s="228">
        <f t="shared" si="284"/>
        <v>10364.493823453204</v>
      </c>
      <c r="BQ263" s="228">
        <f t="shared" si="284"/>
        <v>10472.582842125599</v>
      </c>
      <c r="BR263" s="228">
        <f t="shared" si="284"/>
        <v>13151.908600921595</v>
      </c>
      <c r="BS263" s="228">
        <f t="shared" si="284"/>
        <v>13241.075117342001</v>
      </c>
      <c r="BT263" s="228">
        <f t="shared" si="284"/>
        <v>11707.749688541597</v>
      </c>
      <c r="BU263" s="228">
        <f t="shared" si="284"/>
        <v>14656.543309713194</v>
      </c>
      <c r="BV263" s="228">
        <f t="shared" si="284"/>
        <v>11245.688171367994</v>
      </c>
      <c r="BW263" s="228">
        <f t="shared" si="284"/>
        <v>13284.6145515596</v>
      </c>
      <c r="BX263" s="228">
        <f t="shared" si="284"/>
        <v>13171.345551372004</v>
      </c>
      <c r="BY263" s="228">
        <f t="shared" si="284"/>
        <v>11006.592981879203</v>
      </c>
      <c r="BZ263" s="228">
        <f t="shared" si="284"/>
        <v>16920.756149307996</v>
      </c>
      <c r="CA263" s="228">
        <f t="shared" ref="CA263" si="285">+CA22+CA28+CA59+CA66</f>
        <v>152187.54166843559</v>
      </c>
      <c r="CB263" s="228">
        <f t="shared" si="284"/>
        <v>12940.746403763605</v>
      </c>
      <c r="CC263" s="228">
        <f t="shared" si="284"/>
        <v>10913.8590345952</v>
      </c>
      <c r="CD263" s="228">
        <f t="shared" si="284"/>
        <v>11259.193025132005</v>
      </c>
      <c r="CE263" s="228">
        <f t="shared" si="284"/>
        <v>13008.093457273593</v>
      </c>
      <c r="CF263" s="228">
        <f t="shared" si="284"/>
        <v>11620.775444185601</v>
      </c>
      <c r="CG263" s="228">
        <f t="shared" si="284"/>
        <v>12579.213577553195</v>
      </c>
      <c r="CH263" s="228">
        <f t="shared" si="284"/>
        <v>13609.245798002003</v>
      </c>
      <c r="CI263" s="228">
        <f t="shared" si="284"/>
        <v>11013.688348970802</v>
      </c>
      <c r="CJ263" s="228">
        <f t="shared" si="284"/>
        <v>12545.735823881207</v>
      </c>
      <c r="CK263" s="228">
        <f t="shared" si="284"/>
        <v>15680.800363019202</v>
      </c>
      <c r="CL263" s="228">
        <f t="shared" si="284"/>
        <v>13102.683475493195</v>
      </c>
      <c r="CM263" s="228">
        <f t="shared" ref="CM263:CN263" si="286">+CM22+CM28+CM59+CM66</f>
        <v>19346.20569899719</v>
      </c>
      <c r="CN263" s="228">
        <f t="shared" si="286"/>
        <v>12235.402745810399</v>
      </c>
      <c r="CO263" s="204"/>
      <c r="CP263" s="204"/>
      <c r="CQ263" s="204"/>
      <c r="CR263" s="204"/>
    </row>
    <row r="264" spans="2:96" ht="20.100000000000001" customHeight="1" x14ac:dyDescent="0.2">
      <c r="B264" s="379" t="s">
        <v>178</v>
      </c>
      <c r="C264" s="379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7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6"/>
      <c r="AD264" s="206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 t="s">
        <v>163</v>
      </c>
      <c r="BN264" s="204"/>
      <c r="BO264" s="228">
        <f t="shared" ref="BO264:CL264" si="287">+BO24+BO25+BO26+BO47+BO61+BO62+BO63+BO80</f>
        <v>0</v>
      </c>
      <c r="BP264" s="228">
        <f t="shared" si="287"/>
        <v>0</v>
      </c>
      <c r="BQ264" s="228">
        <f t="shared" si="287"/>
        <v>0</v>
      </c>
      <c r="BR264" s="228">
        <f t="shared" si="287"/>
        <v>0</v>
      </c>
      <c r="BS264" s="228">
        <f t="shared" si="287"/>
        <v>0</v>
      </c>
      <c r="BT264" s="228">
        <f t="shared" si="287"/>
        <v>0</v>
      </c>
      <c r="BU264" s="228">
        <f t="shared" si="287"/>
        <v>0</v>
      </c>
      <c r="BV264" s="228">
        <f t="shared" si="287"/>
        <v>0</v>
      </c>
      <c r="BW264" s="228">
        <f t="shared" si="287"/>
        <v>0</v>
      </c>
      <c r="BX264" s="228">
        <f t="shared" si="287"/>
        <v>0</v>
      </c>
      <c r="BY264" s="228">
        <f t="shared" si="287"/>
        <v>0</v>
      </c>
      <c r="BZ264" s="228">
        <f t="shared" si="287"/>
        <v>418.43892826239994</v>
      </c>
      <c r="CA264" s="228">
        <f t="shared" ref="CA264" si="288">+CA24+CA25+CA26+CA47+CA61+CA62+CA63+CA80</f>
        <v>418.43892826239994</v>
      </c>
      <c r="CB264" s="228">
        <f t="shared" si="287"/>
        <v>299.78410955440006</v>
      </c>
      <c r="CC264" s="228">
        <f t="shared" si="287"/>
        <v>266.46611803200005</v>
      </c>
      <c r="CD264" s="228">
        <f t="shared" si="287"/>
        <v>287.03975270440009</v>
      </c>
      <c r="CE264" s="228">
        <f t="shared" si="287"/>
        <v>265.10947830280003</v>
      </c>
      <c r="CF264" s="228">
        <f t="shared" si="287"/>
        <v>279.11209250960013</v>
      </c>
      <c r="CG264" s="228">
        <f t="shared" si="287"/>
        <v>308.78852545400008</v>
      </c>
      <c r="CH264" s="228">
        <f t="shared" si="287"/>
        <v>301.00348086679998</v>
      </c>
      <c r="CI264" s="228">
        <f t="shared" si="287"/>
        <v>294.2946701084</v>
      </c>
      <c r="CJ264" s="228">
        <f t="shared" si="287"/>
        <v>282.66735069959998</v>
      </c>
      <c r="CK264" s="228">
        <f t="shared" si="287"/>
        <v>279.63173816359995</v>
      </c>
      <c r="CL264" s="228">
        <f t="shared" si="287"/>
        <v>311.49051098839999</v>
      </c>
      <c r="CM264" s="228">
        <f t="shared" ref="CM264:CN264" si="289">+CM24+CM25+CM26+CM47+CM61+CM62+CM63+CM80</f>
        <v>423.41188911120014</v>
      </c>
      <c r="CN264" s="228">
        <f t="shared" si="289"/>
        <v>319.08597512480003</v>
      </c>
      <c r="CO264" s="204"/>
      <c r="CP264" s="204"/>
      <c r="CQ264" s="204"/>
      <c r="CR264" s="204"/>
    </row>
    <row r="265" spans="2:96" ht="20.100000000000001" customHeight="1" thickBot="1" x14ac:dyDescent="0.25">
      <c r="B265" s="379" t="s">
        <v>186</v>
      </c>
      <c r="C265" s="379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7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6"/>
      <c r="AD265" s="206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28">
        <f t="shared" ref="BO265:CG265" si="290">+BO39+BO40+BO76+BO77</f>
        <v>0</v>
      </c>
      <c r="BP265" s="228">
        <f t="shared" si="290"/>
        <v>0</v>
      </c>
      <c r="BQ265" s="228">
        <f t="shared" si="290"/>
        <v>0</v>
      </c>
      <c r="BR265" s="228">
        <f t="shared" si="290"/>
        <v>0</v>
      </c>
      <c r="BS265" s="228">
        <f t="shared" si="290"/>
        <v>0</v>
      </c>
      <c r="BT265" s="228">
        <f t="shared" si="290"/>
        <v>0</v>
      </c>
      <c r="BU265" s="228">
        <f t="shared" si="290"/>
        <v>0</v>
      </c>
      <c r="BV265" s="228">
        <f t="shared" si="290"/>
        <v>0</v>
      </c>
      <c r="BW265" s="228">
        <f t="shared" si="290"/>
        <v>0</v>
      </c>
      <c r="BX265" s="228">
        <f t="shared" si="290"/>
        <v>0</v>
      </c>
      <c r="BY265" s="228">
        <f t="shared" si="290"/>
        <v>0</v>
      </c>
      <c r="BZ265" s="228">
        <f t="shared" si="290"/>
        <v>0</v>
      </c>
      <c r="CA265" s="228">
        <f t="shared" ref="CA265" si="291">+CA39+CA40+CA76+CA77</f>
        <v>0</v>
      </c>
      <c r="CB265" s="228">
        <f t="shared" si="290"/>
        <v>0</v>
      </c>
      <c r="CC265" s="228">
        <f t="shared" si="290"/>
        <v>0</v>
      </c>
      <c r="CD265" s="228">
        <f t="shared" si="290"/>
        <v>0</v>
      </c>
      <c r="CE265" s="228">
        <f t="shared" si="290"/>
        <v>0</v>
      </c>
      <c r="CF265" s="228">
        <f t="shared" si="290"/>
        <v>0</v>
      </c>
      <c r="CG265" s="228">
        <f t="shared" si="290"/>
        <v>16.612965386399999</v>
      </c>
      <c r="CH265" s="228">
        <f>+CH39+CH40+CH76+CH77+CH81+CH48</f>
        <v>31.092050340399997</v>
      </c>
      <c r="CI265" s="228">
        <f>+CI39+CI40+CI76+CI77+CI81+CI48</f>
        <v>27.265099048399996</v>
      </c>
      <c r="CJ265" s="228">
        <f>+CJ39+CJ40+CJ76+CJ77+CJ81+CJ48+CJ41</f>
        <v>33.394732142800017</v>
      </c>
      <c r="CK265" s="228">
        <f>+CK39+CK40+CK76+CK77+CK81+CK48+CK41</f>
        <v>26.044195848000001</v>
      </c>
      <c r="CL265" s="228">
        <f>+CL39+CL40+CL76+CL77+CL81+CL48+CL41</f>
        <v>28.920757536800004</v>
      </c>
      <c r="CM265" s="228">
        <f>+CM39+CM40+CM76+CM77+CM81+CM48+CM41</f>
        <v>49.443118980400001</v>
      </c>
      <c r="CN265" s="228">
        <f>+CN39+CN40+CN76+CN77+CN81+CN48+CN41</f>
        <v>33.717136098800012</v>
      </c>
      <c r="CO265" s="204"/>
      <c r="CP265" s="204"/>
      <c r="CQ265" s="204"/>
      <c r="CR265" s="204"/>
    </row>
    <row r="266" spans="2:96" ht="20.100000000000001" customHeight="1" thickBot="1" x14ac:dyDescent="0.3">
      <c r="B266" s="214"/>
      <c r="C266" s="215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7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6"/>
      <c r="AD266" s="206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381">
        <f t="shared" ref="BO266:CF266" si="292">SUM(BO255:BO265)</f>
        <v>38449.323481954794</v>
      </c>
      <c r="BP266" s="381">
        <f t="shared" si="292"/>
        <v>30850.744574973207</v>
      </c>
      <c r="BQ266" s="381">
        <f t="shared" si="292"/>
        <v>34307.482558024793</v>
      </c>
      <c r="BR266" s="381">
        <f t="shared" si="292"/>
        <v>39453.262589276397</v>
      </c>
      <c r="BS266" s="381">
        <f t="shared" si="292"/>
        <v>39711.235008248797</v>
      </c>
      <c r="BT266" s="381">
        <f t="shared" si="292"/>
        <v>34724.050935342602</v>
      </c>
      <c r="BU266" s="381">
        <f t="shared" si="292"/>
        <v>44447.977237269588</v>
      </c>
      <c r="BV266" s="381">
        <f t="shared" si="292"/>
        <v>34744.720174825794</v>
      </c>
      <c r="BW266" s="381">
        <f t="shared" si="292"/>
        <v>34969.441655805596</v>
      </c>
      <c r="BX266" s="381">
        <f t="shared" si="292"/>
        <v>39922.164396643006</v>
      </c>
      <c r="BY266" s="381">
        <f t="shared" si="292"/>
        <v>31544.272569643606</v>
      </c>
      <c r="BZ266" s="381">
        <f t="shared" si="292"/>
        <v>45996.881500293413</v>
      </c>
      <c r="CA266" s="381">
        <f t="shared" si="292"/>
        <v>449121.55668230163</v>
      </c>
      <c r="CB266" s="381">
        <f t="shared" si="292"/>
        <v>37185.348018074801</v>
      </c>
      <c r="CC266" s="381">
        <f t="shared" si="292"/>
        <v>31938.432963621795</v>
      </c>
      <c r="CD266" s="381">
        <f t="shared" si="292"/>
        <v>35896.375694412403</v>
      </c>
      <c r="CE266" s="381">
        <f t="shared" si="292"/>
        <v>44613.640188923389</v>
      </c>
      <c r="CF266" s="381">
        <f t="shared" si="292"/>
        <v>37478.276447491196</v>
      </c>
      <c r="CG266" s="466">
        <f t="shared" ref="CG266:CL266" si="293">SUM(CG255:CG265)</f>
        <v>39223.599288372592</v>
      </c>
      <c r="CH266" s="467">
        <f t="shared" si="293"/>
        <v>46448.703443585408</v>
      </c>
      <c r="CI266" s="467">
        <f t="shared" si="293"/>
        <v>35184.15615821661</v>
      </c>
      <c r="CJ266" s="467">
        <f t="shared" si="293"/>
        <v>34348.739597804604</v>
      </c>
      <c r="CK266" s="467">
        <f t="shared" si="293"/>
        <v>41851.124017608214</v>
      </c>
      <c r="CL266" s="467">
        <f t="shared" si="293"/>
        <v>36067.871481748989</v>
      </c>
      <c r="CM266" s="467">
        <f t="shared" ref="CM266:CN266" si="294">SUM(CM255:CM265)</f>
        <v>50623.231000655986</v>
      </c>
      <c r="CN266" s="467">
        <f t="shared" si="294"/>
        <v>39118.560439683795</v>
      </c>
      <c r="CO266" s="204"/>
      <c r="CP266" s="204"/>
      <c r="CQ266" s="204"/>
      <c r="CR266" s="204"/>
    </row>
    <row r="267" spans="2:96" ht="20.100000000000001" customHeight="1" x14ac:dyDescent="0.25">
      <c r="B267" s="214"/>
      <c r="C267" s="215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7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6"/>
      <c r="AD267" s="206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28"/>
      <c r="BX267" s="228"/>
      <c r="BY267" s="228"/>
      <c r="BZ267" s="228"/>
      <c r="CA267" s="228"/>
      <c r="CB267" s="228"/>
      <c r="CC267" s="228"/>
      <c r="CD267" s="228"/>
      <c r="CE267" s="228"/>
      <c r="CF267" s="228"/>
      <c r="CG267" s="228"/>
      <c r="CH267" s="228"/>
      <c r="CI267" s="228"/>
      <c r="CJ267" s="228"/>
      <c r="CK267" s="228"/>
      <c r="CL267" s="228"/>
      <c r="CM267" s="228"/>
      <c r="CN267" s="228"/>
      <c r="CO267" s="204"/>
      <c r="CP267" s="204"/>
      <c r="CQ267" s="204"/>
      <c r="CR267" s="204"/>
    </row>
    <row r="268" spans="2:96" ht="20.100000000000001" customHeight="1" x14ac:dyDescent="0.25">
      <c r="B268" s="214"/>
      <c r="C268" s="215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7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6"/>
      <c r="AD268" s="206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28">
        <f t="shared" ref="BO268:CN268" si="295">+BO266-BO13</f>
        <v>0</v>
      </c>
      <c r="BP268" s="228">
        <f t="shared" si="295"/>
        <v>0</v>
      </c>
      <c r="BQ268" s="228">
        <f t="shared" si="295"/>
        <v>0</v>
      </c>
      <c r="BR268" s="228">
        <f t="shared" si="295"/>
        <v>0</v>
      </c>
      <c r="BS268" s="228">
        <f t="shared" si="295"/>
        <v>0</v>
      </c>
      <c r="BT268" s="228">
        <f t="shared" si="295"/>
        <v>0</v>
      </c>
      <c r="BU268" s="228">
        <f t="shared" si="295"/>
        <v>0</v>
      </c>
      <c r="BV268" s="228">
        <f t="shared" si="295"/>
        <v>0</v>
      </c>
      <c r="BW268" s="228">
        <f t="shared" si="295"/>
        <v>0</v>
      </c>
      <c r="BX268" s="228">
        <f t="shared" si="295"/>
        <v>0</v>
      </c>
      <c r="BY268" s="228">
        <f t="shared" si="295"/>
        <v>0</v>
      </c>
      <c r="BZ268" s="228">
        <f t="shared" si="295"/>
        <v>0</v>
      </c>
      <c r="CA268" s="228">
        <f t="shared" si="295"/>
        <v>0</v>
      </c>
      <c r="CB268" s="228">
        <f t="shared" si="295"/>
        <v>0</v>
      </c>
      <c r="CC268" s="228">
        <f t="shared" si="295"/>
        <v>0</v>
      </c>
      <c r="CD268" s="228">
        <f t="shared" si="295"/>
        <v>-6.1314680351642892E-4</v>
      </c>
      <c r="CE268" s="228">
        <f t="shared" si="295"/>
        <v>0</v>
      </c>
      <c r="CF268" s="228">
        <f t="shared" si="295"/>
        <v>0</v>
      </c>
      <c r="CG268" s="228">
        <f t="shared" si="295"/>
        <v>0</v>
      </c>
      <c r="CH268" s="228">
        <f t="shared" si="295"/>
        <v>0</v>
      </c>
      <c r="CI268" s="228">
        <f t="shared" si="295"/>
        <v>0</v>
      </c>
      <c r="CJ268" s="228">
        <f t="shared" si="295"/>
        <v>0</v>
      </c>
      <c r="CK268" s="228">
        <f t="shared" si="295"/>
        <v>0</v>
      </c>
      <c r="CL268" s="228">
        <f t="shared" si="295"/>
        <v>0</v>
      </c>
      <c r="CM268" s="228">
        <f t="shared" si="295"/>
        <v>0</v>
      </c>
      <c r="CN268" s="228">
        <f t="shared" si="295"/>
        <v>0</v>
      </c>
      <c r="CO268" s="204"/>
      <c r="CP268" s="204"/>
      <c r="CQ268" s="204"/>
      <c r="CR268" s="204"/>
    </row>
    <row r="269" spans="2:96" ht="20.100000000000001" customHeight="1" x14ac:dyDescent="0.25">
      <c r="B269" s="214"/>
      <c r="C269" s="215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7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6"/>
      <c r="AD269" s="206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</row>
    <row r="270" spans="2:96" ht="20.100000000000001" customHeight="1" x14ac:dyDescent="0.25">
      <c r="B270" s="214"/>
      <c r="C270" s="215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7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6"/>
      <c r="AD270" s="206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28"/>
      <c r="BP270" s="228"/>
      <c r="BQ270" s="228"/>
      <c r="BR270" s="228"/>
      <c r="BS270" s="228"/>
      <c r="BT270" s="228"/>
      <c r="BU270" s="228"/>
      <c r="BV270" s="228"/>
      <c r="BW270" s="228"/>
      <c r="BX270" s="228"/>
      <c r="BY270" s="228"/>
      <c r="BZ270" s="228"/>
      <c r="CA270" s="228"/>
      <c r="CB270" s="228"/>
      <c r="CC270" s="228"/>
      <c r="CD270" s="228"/>
      <c r="CE270" s="228"/>
      <c r="CF270" s="228"/>
      <c r="CG270" s="228"/>
      <c r="CH270" s="228"/>
      <c r="CI270" s="228"/>
      <c r="CJ270" s="228"/>
      <c r="CK270" s="228"/>
      <c r="CL270" s="228"/>
      <c r="CM270" s="228"/>
      <c r="CN270" s="228"/>
      <c r="CO270" s="204"/>
      <c r="CP270" s="204"/>
      <c r="CQ270" s="204"/>
      <c r="CR270" s="204"/>
    </row>
    <row r="271" spans="2:96" ht="20.100000000000001" customHeight="1" x14ac:dyDescent="0.25">
      <c r="B271" s="214"/>
      <c r="C271" s="215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7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6"/>
      <c r="AD271" s="206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28"/>
      <c r="BP271" s="228"/>
      <c r="BQ271" s="228"/>
      <c r="BR271" s="228"/>
      <c r="BS271" s="228"/>
      <c r="BT271" s="228"/>
      <c r="BU271" s="228"/>
      <c r="BV271" s="228"/>
      <c r="BW271" s="228"/>
      <c r="BX271" s="228"/>
      <c r="BY271" s="228"/>
      <c r="BZ271" s="228"/>
      <c r="CA271" s="228"/>
      <c r="CB271" s="228"/>
      <c r="CC271" s="228"/>
      <c r="CD271" s="228"/>
      <c r="CE271" s="228"/>
      <c r="CF271" s="228"/>
      <c r="CG271" s="228"/>
      <c r="CH271" s="228"/>
      <c r="CI271" s="228"/>
      <c r="CJ271" s="228"/>
      <c r="CK271" s="228"/>
      <c r="CL271" s="228"/>
      <c r="CM271" s="228"/>
      <c r="CN271" s="228"/>
      <c r="CO271" s="204"/>
      <c r="CP271" s="204"/>
      <c r="CQ271" s="204"/>
      <c r="CR271" s="204"/>
    </row>
    <row r="272" spans="2:96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7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6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</row>
    <row r="273" spans="2:96" ht="20.100000000000001" customHeight="1" x14ac:dyDescent="0.25">
      <c r="B273" s="214"/>
      <c r="C273" s="215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7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6"/>
      <c r="AD273" s="206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</row>
    <row r="274" spans="2:96" ht="20.100000000000001" customHeight="1" x14ac:dyDescent="0.25">
      <c r="B274" s="214"/>
      <c r="C274" s="215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7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6"/>
      <c r="AD274" s="206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</row>
    <row r="275" spans="2:96" ht="20.100000000000001" customHeight="1" x14ac:dyDescent="0.25">
      <c r="B275" s="214"/>
      <c r="C275" s="215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7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6"/>
      <c r="AD275" s="206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  <c r="BZ275" s="204"/>
      <c r="CA275" s="204"/>
      <c r="CB275" s="204"/>
      <c r="CC275" s="204"/>
      <c r="CD275" s="204"/>
      <c r="CE275" s="204"/>
      <c r="CF275" s="204"/>
      <c r="CG275" s="204"/>
      <c r="CH275" s="204"/>
      <c r="CI275" s="204"/>
      <c r="CJ275" s="204"/>
      <c r="CK275" s="204"/>
      <c r="CL275" s="204"/>
      <c r="CM275" s="204"/>
      <c r="CN275" s="204"/>
      <c r="CO275" s="204"/>
      <c r="CP275" s="204"/>
      <c r="CQ275" s="204"/>
      <c r="CR275" s="204"/>
    </row>
    <row r="276" spans="2:96" ht="20.100000000000001" customHeight="1" x14ac:dyDescent="0.25">
      <c r="B276" s="214"/>
      <c r="C276" s="215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7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6"/>
      <c r="AD276" s="206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</row>
    <row r="277" spans="2:96" ht="20.100000000000001" customHeight="1" x14ac:dyDescent="0.25">
      <c r="B277" s="214"/>
      <c r="C277" s="215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7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6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</row>
    <row r="278" spans="2:96" ht="20.100000000000001" customHeight="1" x14ac:dyDescent="0.25">
      <c r="B278" s="214"/>
      <c r="C278" s="215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7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6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</row>
    <row r="279" spans="2:96" ht="20.100000000000001" customHeight="1" x14ac:dyDescent="0.25">
      <c r="B279" s="214"/>
      <c r="C279" s="215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7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6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</row>
    <row r="280" spans="2:96" ht="20.100000000000001" customHeight="1" x14ac:dyDescent="0.25">
      <c r="B280" s="214"/>
      <c r="C280" s="215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7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6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</row>
    <row r="281" spans="2:96" ht="20.100000000000001" customHeight="1" x14ac:dyDescent="0.25">
      <c r="B281" s="214"/>
      <c r="C281" s="215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7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6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</row>
    <row r="282" spans="2:96" ht="20.100000000000001" customHeight="1" x14ac:dyDescent="0.25">
      <c r="B282" s="214"/>
      <c r="C282" s="215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7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6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</row>
    <row r="283" spans="2:96" ht="20.100000000000001" customHeight="1" x14ac:dyDescent="0.25">
      <c r="B283" s="214"/>
      <c r="C283" s="215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</row>
    <row r="284" spans="2:96" ht="20.100000000000001" customHeight="1" x14ac:dyDescent="0.25">
      <c r="B284" s="214"/>
      <c r="C284" s="215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</row>
    <row r="285" spans="2:96" ht="20.100000000000001" customHeight="1" x14ac:dyDescent="0.25">
      <c r="B285" s="214"/>
      <c r="C285" s="215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</row>
    <row r="286" spans="2:96" ht="20.100000000000001" customHeight="1" x14ac:dyDescent="0.25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  <c r="BZ286" s="204"/>
      <c r="CA286" s="204"/>
      <c r="CB286" s="204"/>
      <c r="CC286" s="204"/>
      <c r="CD286" s="204"/>
      <c r="CE286" s="204"/>
      <c r="CF286" s="204"/>
      <c r="CG286" s="204"/>
      <c r="CH286" s="204"/>
      <c r="CI286" s="204"/>
      <c r="CJ286" s="204"/>
      <c r="CK286" s="204"/>
      <c r="CL286" s="204"/>
      <c r="CM286" s="204"/>
      <c r="CN286" s="204"/>
      <c r="CO286" s="204"/>
      <c r="CP286" s="204"/>
      <c r="CQ286" s="204"/>
      <c r="CR286" s="204"/>
    </row>
    <row r="287" spans="2:96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</row>
    <row r="288" spans="2:96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</row>
    <row r="289" spans="2:96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</row>
    <row r="290" spans="2:96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</row>
    <row r="291" spans="2:96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</row>
    <row r="292" spans="2:96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</row>
    <row r="293" spans="2:96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</row>
    <row r="294" spans="2:96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</row>
    <row r="295" spans="2:96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</row>
    <row r="296" spans="2:96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</row>
    <row r="297" spans="2:96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</row>
    <row r="298" spans="2:96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</row>
    <row r="299" spans="2:96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</row>
    <row r="300" spans="2:96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</row>
    <row r="301" spans="2:96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</row>
    <row r="302" spans="2:96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</row>
    <row r="303" spans="2:96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</row>
    <row r="304" spans="2:96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</row>
    <row r="305" spans="2:96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</row>
    <row r="306" spans="2:96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</row>
    <row r="307" spans="2:96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</row>
    <row r="308" spans="2:96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</row>
    <row r="309" spans="2:96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</row>
    <row r="310" spans="2:96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</row>
    <row r="311" spans="2:96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</row>
    <row r="312" spans="2:96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</row>
    <row r="313" spans="2:96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</row>
    <row r="314" spans="2:96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</row>
    <row r="315" spans="2:96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</row>
    <row r="316" spans="2:96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</row>
    <row r="317" spans="2:96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</row>
    <row r="318" spans="2:96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</row>
    <row r="319" spans="2:96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</row>
    <row r="320" spans="2:96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</row>
    <row r="321" spans="2:96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</row>
    <row r="322" spans="2:96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</row>
    <row r="323" spans="2:96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</row>
    <row r="324" spans="2:96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</row>
    <row r="325" spans="2:96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</row>
    <row r="326" spans="2:96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</row>
    <row r="327" spans="2:96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</row>
    <row r="328" spans="2:96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</row>
    <row r="329" spans="2:96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</row>
    <row r="330" spans="2:96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</row>
    <row r="331" spans="2:96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</row>
    <row r="332" spans="2:96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</row>
    <row r="333" spans="2:96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</row>
    <row r="334" spans="2:96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</row>
    <row r="335" spans="2:96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</row>
    <row r="336" spans="2:96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</row>
    <row r="337" spans="2:96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</row>
    <row r="338" spans="2:96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</row>
    <row r="339" spans="2:96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</row>
    <row r="340" spans="2:96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</row>
    <row r="341" spans="2:96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</row>
    <row r="342" spans="2:96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</row>
    <row r="343" spans="2:96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</row>
    <row r="344" spans="2:96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</row>
    <row r="345" spans="2:96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</row>
    <row r="346" spans="2:96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</row>
    <row r="347" spans="2:96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</row>
    <row r="348" spans="2:96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</row>
    <row r="349" spans="2:96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</row>
    <row r="350" spans="2:96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</row>
    <row r="351" spans="2:96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</row>
    <row r="352" spans="2:96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</row>
    <row r="353" spans="2:96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</row>
    <row r="354" spans="2:96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</row>
    <row r="355" spans="2:96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</row>
    <row r="356" spans="2:96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</row>
    <row r="357" spans="2:96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</row>
    <row r="358" spans="2:96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</row>
    <row r="359" spans="2:96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</row>
    <row r="360" spans="2:96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</row>
    <row r="361" spans="2:96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</row>
    <row r="362" spans="2:96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</row>
    <row r="363" spans="2:96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</row>
    <row r="364" spans="2:96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</row>
    <row r="365" spans="2:96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</row>
    <row r="366" spans="2:96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</row>
    <row r="367" spans="2:96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</row>
    <row r="368" spans="2:96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</row>
    <row r="369" spans="2:96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</row>
    <row r="370" spans="2:96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</row>
    <row r="371" spans="2:96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</row>
    <row r="372" spans="2:96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</row>
    <row r="373" spans="2:96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</row>
    <row r="374" spans="2:96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</row>
    <row r="375" spans="2:96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</row>
    <row r="376" spans="2:96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</row>
    <row r="377" spans="2:96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</row>
    <row r="378" spans="2:96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</row>
    <row r="379" spans="2:96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</row>
    <row r="380" spans="2:96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</row>
    <row r="381" spans="2:96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</row>
    <row r="382" spans="2:96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</row>
    <row r="383" spans="2:96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</row>
    <row r="384" spans="2:96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</row>
    <row r="385" spans="2:96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</row>
    <row r="386" spans="2:96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</row>
    <row r="387" spans="2:96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</row>
    <row r="388" spans="2:96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</row>
    <row r="389" spans="2:96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</row>
    <row r="390" spans="2:96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</row>
    <row r="391" spans="2:96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</row>
    <row r="392" spans="2:96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</row>
    <row r="393" spans="2:96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</row>
    <row r="394" spans="2:96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</row>
    <row r="395" spans="2:96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</row>
    <row r="396" spans="2:96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</row>
    <row r="397" spans="2:96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</row>
    <row r="398" spans="2:96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</row>
    <row r="399" spans="2:96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</row>
    <row r="400" spans="2:96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</row>
    <row r="401" spans="2:96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</row>
    <row r="402" spans="2:96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</row>
    <row r="403" spans="2:96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</row>
    <row r="404" spans="2:96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</row>
    <row r="405" spans="2:96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</row>
    <row r="406" spans="2:96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</row>
    <row r="407" spans="2:96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</row>
    <row r="408" spans="2:96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</row>
    <row r="409" spans="2:96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</row>
    <row r="410" spans="2:96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</row>
    <row r="411" spans="2:96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</row>
    <row r="412" spans="2:96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</row>
    <row r="413" spans="2:96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</row>
  </sheetData>
  <sortState ref="B110:CF134">
    <sortCondition ref="B110:B134"/>
  </sortState>
  <mergeCells count="57">
    <mergeCell ref="CO9:CQ9"/>
    <mergeCell ref="AD9:AO10"/>
    <mergeCell ref="CO10:CQ10"/>
    <mergeCell ref="AP9:BA10"/>
    <mergeCell ref="BB9:BM10"/>
    <mergeCell ref="BO9:BZ10"/>
    <mergeCell ref="BN9:BN11"/>
    <mergeCell ref="CB9:CM10"/>
    <mergeCell ref="CN9:CN10"/>
    <mergeCell ref="CR10:CR11"/>
    <mergeCell ref="B178:C178"/>
    <mergeCell ref="B52:C52"/>
    <mergeCell ref="AC162:AC164"/>
    <mergeCell ref="P162:P164"/>
    <mergeCell ref="B166:C166"/>
    <mergeCell ref="B9:C11"/>
    <mergeCell ref="B15:C15"/>
    <mergeCell ref="B174:C174"/>
    <mergeCell ref="B168:C168"/>
    <mergeCell ref="Q9:AB10"/>
    <mergeCell ref="P9:P11"/>
    <mergeCell ref="D162:O162"/>
    <mergeCell ref="D9:O10"/>
    <mergeCell ref="B84:C84"/>
    <mergeCell ref="Q162:AB162"/>
    <mergeCell ref="AC9:AC11"/>
    <mergeCell ref="B249:C249"/>
    <mergeCell ref="B189:C189"/>
    <mergeCell ref="AC246:AC247"/>
    <mergeCell ref="Q246:AB246"/>
    <mergeCell ref="D246:O246"/>
    <mergeCell ref="P246:P247"/>
    <mergeCell ref="B182:C182"/>
    <mergeCell ref="B204:C204"/>
    <mergeCell ref="B210:C210"/>
    <mergeCell ref="B200:C200"/>
    <mergeCell ref="B87:C87"/>
    <mergeCell ref="B162:C162"/>
    <mergeCell ref="B237:C237"/>
    <mergeCell ref="B241:C241"/>
    <mergeCell ref="B239:C239"/>
    <mergeCell ref="BN162:BN164"/>
    <mergeCell ref="BN246:BN247"/>
    <mergeCell ref="B251:C251"/>
    <mergeCell ref="B212:C212"/>
    <mergeCell ref="B194:C194"/>
    <mergeCell ref="B205:C205"/>
    <mergeCell ref="B206:C206"/>
    <mergeCell ref="B247:C247"/>
    <mergeCell ref="B214:C214"/>
    <mergeCell ref="B219:C219"/>
    <mergeCell ref="B221:C221"/>
    <mergeCell ref="B223:C223"/>
    <mergeCell ref="B230:C230"/>
    <mergeCell ref="B232:C232"/>
    <mergeCell ref="B176:C176"/>
    <mergeCell ref="B180:C18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3" fitToHeight="0" orientation="landscape" r:id="rId1"/>
  <headerFooter>
    <oddFooter>&amp;L/MLC&amp;C&amp;"Arial,Negrita"&amp;12&amp;P</oddFooter>
  </headerFooter>
  <rowBreaks count="4" manualBreakCount="4">
    <brk id="88" min="1" max="89" man="1"/>
    <brk id="169" min="1" max="87" man="1"/>
    <brk id="244" min="1" max="92" man="1"/>
    <brk id="251" max="16383" man="1"/>
  </rowBreaks>
  <colBreaks count="1" manualBreakCount="1">
    <brk id="96" max="1048575" man="1"/>
  </colBreaks>
  <ignoredErrors>
    <ignoredError sqref="BN13:BN15" formula="1"/>
    <ignoredError sqref="BN156:BN202 BN80 BN118:BN122 BN154 BN43:BN47 BN34:BN40 BN109:BN115 BN16:BN32 BN82:BN107 BN49:BN78 BN124:BN152" formula="1" formulaRange="1"/>
    <ignoredError sqref="BN245:BN248 CB126:CG126 CI126 CR126 BN227:BN232 BN250 BN203:BN224 BN252:BN287 BO126:BZ126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66675</xdr:rowOff>
              </from>
              <to>
                <xdr:col>2</xdr:col>
                <xdr:colOff>571500</xdr:colOff>
                <xdr:row>6</xdr:row>
                <xdr:rowOff>47625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2016-02-18T19:29:14Z</cp:lastPrinted>
  <dcterms:created xsi:type="dcterms:W3CDTF">2010-02-24T14:16:20Z</dcterms:created>
  <dcterms:modified xsi:type="dcterms:W3CDTF">2016-02-18T20:03:11Z</dcterms:modified>
</cp:coreProperties>
</file>