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llanos\Downloads\"/>
    </mc:Choice>
  </mc:AlternateContent>
  <bookViews>
    <workbookView xWindow="1365" yWindow="1665" windowWidth="9255" windowHeight="8580" tabRatio="650"/>
  </bookViews>
  <sheets>
    <sheet name="EST-OCT" sheetId="1" r:id="rId1"/>
  </sheets>
  <definedNames>
    <definedName name="_xlnm._FilterDatabase" localSheetId="0" hidden="1">'EST-OCT'!$B$8:$AD$278</definedName>
    <definedName name="_xlnm.Print_Area" localSheetId="0">'EST-OCT'!$B$3:$DQ$278</definedName>
    <definedName name="_xlnm.Print_Titles" localSheetId="0">'EST-OCT'!$3:$11</definedName>
  </definedNames>
  <calcPr calcId="152511"/>
</workbook>
</file>

<file path=xl/calcChain.xml><?xml version="1.0" encoding="utf-8"?>
<calcChain xmlns="http://schemas.openxmlformats.org/spreadsheetml/2006/main">
  <c r="DM286" i="1" l="1"/>
  <c r="DL286" i="1"/>
  <c r="DK286" i="1"/>
  <c r="DJ286" i="1"/>
  <c r="DI286" i="1"/>
  <c r="DH286" i="1"/>
  <c r="DG286" i="1"/>
  <c r="DF286" i="1"/>
  <c r="DE286" i="1"/>
  <c r="DD286" i="1"/>
  <c r="DC286" i="1"/>
  <c r="DB286" i="1"/>
  <c r="CZ286" i="1"/>
  <c r="CY286" i="1"/>
  <c r="CX286" i="1"/>
  <c r="CW286" i="1"/>
  <c r="CV286" i="1"/>
  <c r="CU286" i="1"/>
  <c r="CT286" i="1"/>
  <c r="CS286" i="1"/>
  <c r="CR286" i="1"/>
  <c r="CQ286" i="1"/>
  <c r="CP286" i="1"/>
  <c r="CO286" i="1"/>
  <c r="CM286" i="1"/>
  <c r="CL286" i="1"/>
  <c r="CK286" i="1"/>
  <c r="CJ286" i="1"/>
  <c r="CI286" i="1"/>
  <c r="CH286" i="1"/>
  <c r="CG286" i="1"/>
  <c r="CF286" i="1"/>
  <c r="CE286" i="1"/>
  <c r="CD286" i="1"/>
  <c r="CC286" i="1"/>
  <c r="CB286" i="1"/>
  <c r="BZ286" i="1"/>
  <c r="BY286" i="1"/>
  <c r="BX286" i="1"/>
  <c r="BW286" i="1"/>
  <c r="BV286" i="1"/>
  <c r="BU286" i="1"/>
  <c r="BT286" i="1"/>
  <c r="BS286" i="1"/>
  <c r="BR286" i="1"/>
  <c r="BQ286" i="1"/>
  <c r="BP286" i="1"/>
  <c r="BO286" i="1"/>
  <c r="BM286" i="1"/>
  <c r="BL286" i="1"/>
  <c r="BK286" i="1"/>
  <c r="BJ286" i="1"/>
  <c r="BI286" i="1"/>
  <c r="BH286" i="1"/>
  <c r="BG286" i="1"/>
  <c r="BF286" i="1"/>
  <c r="BE286" i="1"/>
  <c r="BD286" i="1"/>
  <c r="BC286" i="1"/>
  <c r="BB286" i="1"/>
  <c r="BA286" i="1"/>
  <c r="AZ286" i="1"/>
  <c r="AY286" i="1"/>
  <c r="AX286" i="1"/>
  <c r="AW286" i="1"/>
  <c r="AV286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F286" i="1"/>
  <c r="AE286" i="1"/>
  <c r="AD286" i="1"/>
  <c r="AB286" i="1"/>
  <c r="AA286" i="1"/>
  <c r="Z286" i="1"/>
  <c r="Y286" i="1"/>
  <c r="X286" i="1"/>
  <c r="W286" i="1"/>
  <c r="V286" i="1"/>
  <c r="U286" i="1"/>
  <c r="T286" i="1"/>
  <c r="S286" i="1"/>
  <c r="R286" i="1"/>
  <c r="Q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M292" i="1"/>
  <c r="BL292" i="1"/>
  <c r="BK292" i="1"/>
  <c r="BJ292" i="1"/>
  <c r="BI292" i="1"/>
  <c r="BH292" i="1"/>
  <c r="BG292" i="1"/>
  <c r="BF292" i="1"/>
  <c r="BE292" i="1"/>
  <c r="BD292" i="1"/>
  <c r="BC292" i="1"/>
  <c r="BB292" i="1"/>
  <c r="BA292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M289" i="1"/>
  <c r="BL289" i="1"/>
  <c r="BK289" i="1"/>
  <c r="BJ289" i="1"/>
  <c r="BI289" i="1"/>
  <c r="BH289" i="1"/>
  <c r="BG289" i="1"/>
  <c r="BF289" i="1"/>
  <c r="BE289" i="1"/>
  <c r="BD289" i="1"/>
  <c r="BC289" i="1"/>
  <c r="BB289" i="1"/>
  <c r="BA289" i="1"/>
  <c r="AZ289" i="1"/>
  <c r="AY289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G289" i="1"/>
  <c r="AF289" i="1"/>
  <c r="AE289" i="1"/>
  <c r="AD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M288" i="1"/>
  <c r="BL288" i="1"/>
  <c r="BK288" i="1"/>
  <c r="BJ288" i="1"/>
  <c r="BI288" i="1"/>
  <c r="BH288" i="1"/>
  <c r="BG288" i="1"/>
  <c r="BF288" i="1"/>
  <c r="BE288" i="1"/>
  <c r="BD288" i="1"/>
  <c r="BC288" i="1"/>
  <c r="BB288" i="1"/>
  <c r="BA288" i="1"/>
  <c r="AZ288" i="1"/>
  <c r="AY288" i="1"/>
  <c r="AX288" i="1"/>
  <c r="AW288" i="1"/>
  <c r="AV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AG288" i="1"/>
  <c r="AF288" i="1"/>
  <c r="AE288" i="1"/>
  <c r="AD288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M287" i="1"/>
  <c r="BL287" i="1"/>
  <c r="BK287" i="1"/>
  <c r="BJ287" i="1"/>
  <c r="BI287" i="1"/>
  <c r="BH287" i="1"/>
  <c r="BG287" i="1"/>
  <c r="BF287" i="1"/>
  <c r="BE287" i="1"/>
  <c r="BD287" i="1"/>
  <c r="BC287" i="1"/>
  <c r="BB287" i="1"/>
  <c r="BA287" i="1"/>
  <c r="AZ287" i="1"/>
  <c r="AY287" i="1"/>
  <c r="AX287" i="1"/>
  <c r="AW287" i="1"/>
  <c r="AV287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AG287" i="1"/>
  <c r="AF287" i="1"/>
  <c r="AE287" i="1"/>
  <c r="AD287" i="1"/>
  <c r="AB287" i="1"/>
  <c r="AA287" i="1"/>
  <c r="Z287" i="1"/>
  <c r="Y287" i="1"/>
  <c r="X287" i="1"/>
  <c r="W287" i="1"/>
  <c r="V287" i="1"/>
  <c r="U287" i="1"/>
  <c r="T287" i="1"/>
  <c r="S287" i="1"/>
  <c r="R287" i="1"/>
  <c r="Q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M285" i="1"/>
  <c r="BL285" i="1"/>
  <c r="BK285" i="1"/>
  <c r="BJ285" i="1"/>
  <c r="BI285" i="1"/>
  <c r="BH285" i="1"/>
  <c r="BG285" i="1"/>
  <c r="BF285" i="1"/>
  <c r="BE285" i="1"/>
  <c r="BD285" i="1"/>
  <c r="BC285" i="1"/>
  <c r="BB285" i="1"/>
  <c r="BA285" i="1"/>
  <c r="AZ285" i="1"/>
  <c r="AY285" i="1"/>
  <c r="AX285" i="1"/>
  <c r="AW285" i="1"/>
  <c r="AV285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G285" i="1"/>
  <c r="AF285" i="1"/>
  <c r="AE285" i="1"/>
  <c r="AD285" i="1"/>
  <c r="AB285" i="1"/>
  <c r="AA285" i="1"/>
  <c r="Z285" i="1"/>
  <c r="Y285" i="1"/>
  <c r="X285" i="1"/>
  <c r="W285" i="1"/>
  <c r="V285" i="1"/>
  <c r="U285" i="1"/>
  <c r="T285" i="1"/>
  <c r="S285" i="1"/>
  <c r="R285" i="1"/>
  <c r="Q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M283" i="1"/>
  <c r="BL283" i="1"/>
  <c r="BK283" i="1"/>
  <c r="BJ283" i="1"/>
  <c r="BI283" i="1"/>
  <c r="BH283" i="1"/>
  <c r="BG283" i="1"/>
  <c r="BF283" i="1"/>
  <c r="BE283" i="1"/>
  <c r="BD283" i="1"/>
  <c r="BC283" i="1"/>
  <c r="BB283" i="1"/>
  <c r="BA283" i="1"/>
  <c r="AZ283" i="1"/>
  <c r="AY283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M282" i="1"/>
  <c r="BL282" i="1"/>
  <c r="BK282" i="1"/>
  <c r="BK293" i="1" s="1"/>
  <c r="BJ282" i="1"/>
  <c r="BI282" i="1"/>
  <c r="BH282" i="1"/>
  <c r="BG282" i="1"/>
  <c r="BF282" i="1"/>
  <c r="BE282" i="1"/>
  <c r="BD282" i="1"/>
  <c r="BC282" i="1"/>
  <c r="BC293" i="1" s="1"/>
  <c r="BB282" i="1"/>
  <c r="BA282" i="1"/>
  <c r="AZ282" i="1"/>
  <c r="AY282" i="1"/>
  <c r="AX282" i="1"/>
  <c r="AW282" i="1"/>
  <c r="AV282" i="1"/>
  <c r="AU282" i="1"/>
  <c r="AU293" i="1" s="1"/>
  <c r="AT282" i="1"/>
  <c r="AS282" i="1"/>
  <c r="AR282" i="1"/>
  <c r="AQ282" i="1"/>
  <c r="AP282" i="1"/>
  <c r="AO282" i="1"/>
  <c r="AN282" i="1"/>
  <c r="AM282" i="1"/>
  <c r="AM293" i="1" s="1"/>
  <c r="AL282" i="1"/>
  <c r="AK282" i="1"/>
  <c r="AJ282" i="1"/>
  <c r="AI282" i="1"/>
  <c r="AH282" i="1"/>
  <c r="AG282" i="1"/>
  <c r="AF282" i="1"/>
  <c r="AE282" i="1"/>
  <c r="AE293" i="1" s="1"/>
  <c r="AD282" i="1"/>
  <c r="AC282" i="1"/>
  <c r="AB282" i="1"/>
  <c r="AA282" i="1"/>
  <c r="Z282" i="1"/>
  <c r="Y282" i="1"/>
  <c r="X282" i="1"/>
  <c r="W282" i="1"/>
  <c r="W293" i="1" s="1"/>
  <c r="V282" i="1"/>
  <c r="U282" i="1"/>
  <c r="T282" i="1"/>
  <c r="S282" i="1"/>
  <c r="R282" i="1"/>
  <c r="Q282" i="1"/>
  <c r="P282" i="1"/>
  <c r="O282" i="1"/>
  <c r="O293" i="1" s="1"/>
  <c r="N282" i="1"/>
  <c r="M282" i="1"/>
  <c r="L282" i="1"/>
  <c r="K282" i="1"/>
  <c r="J282" i="1"/>
  <c r="I282" i="1"/>
  <c r="H282" i="1"/>
  <c r="G282" i="1"/>
  <c r="G293" i="1" s="1"/>
  <c r="F282" i="1"/>
  <c r="E282" i="1"/>
  <c r="D282" i="1"/>
  <c r="D293" i="1" l="1"/>
  <c r="T293" i="1"/>
  <c r="AJ293" i="1"/>
  <c r="AZ293" i="1"/>
  <c r="E293" i="1"/>
  <c r="M293" i="1"/>
  <c r="U293" i="1"/>
  <c r="AK293" i="1"/>
  <c r="AS293" i="1"/>
  <c r="BA293" i="1"/>
  <c r="BI293" i="1"/>
  <c r="L293" i="1"/>
  <c r="AB293" i="1"/>
  <c r="AR293" i="1"/>
  <c r="BH293" i="1"/>
  <c r="K293" i="1"/>
  <c r="S293" i="1"/>
  <c r="AA293" i="1"/>
  <c r="AI293" i="1"/>
  <c r="AQ293" i="1"/>
  <c r="AY293" i="1"/>
  <c r="BG293" i="1"/>
  <c r="H293" i="1"/>
  <c r="AF293" i="1"/>
  <c r="BD293" i="1"/>
  <c r="I293" i="1"/>
  <c r="Q293" i="1"/>
  <c r="Y293" i="1"/>
  <c r="AG293" i="1"/>
  <c r="AO293" i="1"/>
  <c r="AW293" i="1"/>
  <c r="BE293" i="1"/>
  <c r="BM293" i="1"/>
  <c r="X293" i="1"/>
  <c r="AN293" i="1"/>
  <c r="BL293" i="1"/>
  <c r="J293" i="1"/>
  <c r="R293" i="1"/>
  <c r="Z293" i="1"/>
  <c r="AH293" i="1"/>
  <c r="AP293" i="1"/>
  <c r="AX293" i="1"/>
  <c r="BF293" i="1"/>
  <c r="AV293" i="1"/>
  <c r="F293" i="1"/>
  <c r="N293" i="1"/>
  <c r="V293" i="1"/>
  <c r="AD293" i="1"/>
  <c r="AL293" i="1"/>
  <c r="AT293" i="1"/>
  <c r="BB293" i="1"/>
  <c r="BJ293" i="1"/>
  <c r="O60" i="1" l="1"/>
  <c r="H15" i="1"/>
  <c r="DM103" i="1" l="1"/>
  <c r="DL103" i="1"/>
  <c r="DK103" i="1"/>
  <c r="DJ103" i="1"/>
  <c r="DI103" i="1"/>
  <c r="DH103" i="1"/>
  <c r="DG103" i="1"/>
  <c r="DF103" i="1"/>
  <c r="DE103" i="1"/>
  <c r="DD103" i="1"/>
  <c r="DC103" i="1"/>
  <c r="DB103" i="1"/>
  <c r="CZ103" i="1"/>
  <c r="CY103" i="1"/>
  <c r="CX103" i="1"/>
  <c r="CW103" i="1"/>
  <c r="CV103" i="1"/>
  <c r="CU103" i="1"/>
  <c r="CT103" i="1"/>
  <c r="CS103" i="1"/>
  <c r="CR103" i="1"/>
  <c r="CQ103" i="1"/>
  <c r="CP103" i="1"/>
  <c r="CO103" i="1"/>
  <c r="CM103" i="1"/>
  <c r="CL103" i="1"/>
  <c r="CK103" i="1"/>
  <c r="CJ103" i="1"/>
  <c r="CI103" i="1"/>
  <c r="CH103" i="1"/>
  <c r="CG103" i="1"/>
  <c r="CF103" i="1"/>
  <c r="CE103" i="1"/>
  <c r="CD103" i="1"/>
  <c r="CC103" i="1"/>
  <c r="CB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DM15" i="1"/>
  <c r="DL15" i="1"/>
  <c r="DK15" i="1"/>
  <c r="DJ15" i="1"/>
  <c r="DI15" i="1"/>
  <c r="DH15" i="1"/>
  <c r="DG15" i="1"/>
  <c r="DF15" i="1"/>
  <c r="DE15" i="1"/>
  <c r="DD15" i="1"/>
  <c r="DC15" i="1"/>
  <c r="DB15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M15" i="1"/>
  <c r="CL15" i="1"/>
  <c r="CK15" i="1"/>
  <c r="CJ15" i="1"/>
  <c r="CI15" i="1"/>
  <c r="CG15" i="1"/>
  <c r="CF15" i="1"/>
  <c r="CE15" i="1"/>
  <c r="CD15" i="1"/>
  <c r="CC15" i="1"/>
  <c r="CB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B15" i="1"/>
  <c r="AA15" i="1"/>
  <c r="Z15" i="1"/>
  <c r="Y15" i="1"/>
  <c r="X15" i="1"/>
  <c r="W15" i="1"/>
  <c r="V15" i="1"/>
  <c r="U15" i="1"/>
  <c r="T15" i="1"/>
  <c r="S15" i="1"/>
  <c r="R15" i="1"/>
  <c r="Q15" i="1"/>
  <c r="O15" i="1"/>
  <c r="N15" i="1"/>
  <c r="M15" i="1"/>
  <c r="L15" i="1"/>
  <c r="K15" i="1"/>
  <c r="J15" i="1"/>
  <c r="I15" i="1"/>
  <c r="G15" i="1"/>
  <c r="F15" i="1"/>
  <c r="E15" i="1"/>
  <c r="D15" i="1"/>
  <c r="CA173" i="1" l="1"/>
  <c r="BN173" i="1"/>
  <c r="CA123" i="1"/>
  <c r="CA111" i="1"/>
  <c r="BN123" i="1"/>
  <c r="BN120" i="1"/>
  <c r="BN111" i="1"/>
  <c r="AC111" i="1"/>
  <c r="P111" i="1"/>
  <c r="CA86" i="1"/>
  <c r="BN86" i="1"/>
  <c r="BN35" i="1"/>
  <c r="CA23" i="1"/>
  <c r="BN23" i="1"/>
  <c r="AC23" i="1"/>
  <c r="P23" i="1"/>
  <c r="DB254" i="1" l="1"/>
  <c r="DB257" i="1"/>
  <c r="CB248" i="1"/>
  <c r="CB254" i="1"/>
  <c r="DM292" i="1" l="1"/>
  <c r="DM291" i="1"/>
  <c r="DM290" i="1"/>
  <c r="DM289" i="1"/>
  <c r="DM288" i="1"/>
  <c r="DM287" i="1"/>
  <c r="DM285" i="1"/>
  <c r="DM284" i="1"/>
  <c r="DM283" i="1"/>
  <c r="DM282" i="1"/>
  <c r="DP269" i="1"/>
  <c r="DP268" i="1"/>
  <c r="DP258" i="1"/>
  <c r="DP256" i="1"/>
  <c r="DP250" i="1"/>
  <c r="DP249" i="1"/>
  <c r="DP247" i="1"/>
  <c r="DP245" i="1"/>
  <c r="DP241" i="1"/>
  <c r="DP240" i="1"/>
  <c r="DP238" i="1"/>
  <c r="DP236" i="1"/>
  <c r="DP232" i="1"/>
  <c r="DP231" i="1"/>
  <c r="DP230" i="1"/>
  <c r="DP228" i="1"/>
  <c r="DP227" i="1"/>
  <c r="DP226" i="1"/>
  <c r="DP223" i="1"/>
  <c r="DP222" i="1"/>
  <c r="DP221" i="1"/>
  <c r="DP218" i="1"/>
  <c r="DP217" i="1"/>
  <c r="DP216" i="1"/>
  <c r="DP211" i="1"/>
  <c r="DP210" i="1"/>
  <c r="DP209" i="1"/>
  <c r="DP208" i="1"/>
  <c r="DP206" i="1"/>
  <c r="DP204" i="1"/>
  <c r="DP202" i="1"/>
  <c r="DP200" i="1"/>
  <c r="DP186" i="1"/>
  <c r="DP184" i="1"/>
  <c r="DP182" i="1"/>
  <c r="DP181" i="1"/>
  <c r="DP180" i="1"/>
  <c r="DP179" i="1"/>
  <c r="DP178" i="1"/>
  <c r="DP177" i="1"/>
  <c r="DP176" i="1"/>
  <c r="DP175" i="1"/>
  <c r="DP174" i="1"/>
  <c r="DP173" i="1"/>
  <c r="DP172" i="1"/>
  <c r="DP171" i="1"/>
  <c r="DP170" i="1"/>
  <c r="DP169" i="1"/>
  <c r="DP168" i="1"/>
  <c r="DP167" i="1"/>
  <c r="DP166" i="1"/>
  <c r="DP165" i="1"/>
  <c r="DP164" i="1"/>
  <c r="DP163" i="1"/>
  <c r="DP162" i="1"/>
  <c r="DP161" i="1"/>
  <c r="DP160" i="1"/>
  <c r="DP159" i="1"/>
  <c r="DP158" i="1"/>
  <c r="DP157" i="1"/>
  <c r="DP156" i="1"/>
  <c r="DP155" i="1"/>
  <c r="DP154" i="1"/>
  <c r="DP153" i="1"/>
  <c r="DP152" i="1"/>
  <c r="DP151" i="1"/>
  <c r="DP150" i="1"/>
  <c r="DP149" i="1"/>
  <c r="DP148" i="1"/>
  <c r="DP146" i="1"/>
  <c r="DP145" i="1"/>
  <c r="DP144" i="1"/>
  <c r="DP143" i="1"/>
  <c r="DP142" i="1"/>
  <c r="DP141" i="1"/>
  <c r="DP140" i="1"/>
  <c r="DP139" i="1"/>
  <c r="DP138" i="1"/>
  <c r="DP137" i="1"/>
  <c r="DP136" i="1"/>
  <c r="DP135" i="1"/>
  <c r="DP134" i="1"/>
  <c r="DP133" i="1"/>
  <c r="DP132" i="1"/>
  <c r="DP131" i="1"/>
  <c r="DP130" i="1"/>
  <c r="DP129" i="1"/>
  <c r="DP128" i="1"/>
  <c r="DP127" i="1"/>
  <c r="DP126" i="1"/>
  <c r="DP125" i="1"/>
  <c r="DP124" i="1"/>
  <c r="DP123" i="1"/>
  <c r="DP122" i="1"/>
  <c r="DP121" i="1"/>
  <c r="DP120" i="1"/>
  <c r="DP119" i="1"/>
  <c r="DP118" i="1"/>
  <c r="DP117" i="1"/>
  <c r="DP116" i="1"/>
  <c r="DP115" i="1"/>
  <c r="DP114" i="1"/>
  <c r="DP113" i="1"/>
  <c r="DP112" i="1"/>
  <c r="DP111" i="1"/>
  <c r="DP110" i="1"/>
  <c r="DP109" i="1"/>
  <c r="DP108" i="1"/>
  <c r="DP107" i="1"/>
  <c r="DP106" i="1"/>
  <c r="DP105" i="1"/>
  <c r="DP104" i="1"/>
  <c r="DP101" i="1"/>
  <c r="DP98" i="1"/>
  <c r="DP95" i="1"/>
  <c r="DP94" i="1"/>
  <c r="DP93" i="1"/>
  <c r="DP92" i="1"/>
  <c r="DP91" i="1"/>
  <c r="DP90" i="1"/>
  <c r="DP89" i="1"/>
  <c r="DP88" i="1"/>
  <c r="DP87" i="1"/>
  <c r="DP86" i="1"/>
  <c r="DP85" i="1"/>
  <c r="DP84" i="1"/>
  <c r="DP83" i="1"/>
  <c r="DP82" i="1"/>
  <c r="DP81" i="1"/>
  <c r="DP80" i="1"/>
  <c r="DP79" i="1"/>
  <c r="DP78" i="1"/>
  <c r="DP77" i="1"/>
  <c r="DP76" i="1"/>
  <c r="DP75" i="1"/>
  <c r="DP74" i="1"/>
  <c r="DP73" i="1"/>
  <c r="DP72" i="1"/>
  <c r="DP71" i="1"/>
  <c r="DP70" i="1"/>
  <c r="DP69" i="1"/>
  <c r="DP68" i="1"/>
  <c r="DP67" i="1"/>
  <c r="DP66" i="1"/>
  <c r="DP65" i="1"/>
  <c r="DP64" i="1"/>
  <c r="DP63" i="1"/>
  <c r="DP62" i="1"/>
  <c r="DP61" i="1"/>
  <c r="DP58" i="1"/>
  <c r="DP57" i="1"/>
  <c r="DP56" i="1"/>
  <c r="DP55" i="1"/>
  <c r="DP54" i="1"/>
  <c r="DP53" i="1"/>
  <c r="DP52" i="1"/>
  <c r="DP51" i="1"/>
  <c r="DP50" i="1"/>
  <c r="DP49" i="1"/>
  <c r="DP48" i="1"/>
  <c r="DP47" i="1"/>
  <c r="DP46" i="1"/>
  <c r="DP45" i="1"/>
  <c r="DP44" i="1"/>
  <c r="DP43" i="1"/>
  <c r="DP42" i="1"/>
  <c r="DP41" i="1"/>
  <c r="DP40" i="1"/>
  <c r="DP39" i="1"/>
  <c r="DP38" i="1"/>
  <c r="DP37" i="1"/>
  <c r="DP36" i="1"/>
  <c r="DP35" i="1"/>
  <c r="DP34" i="1"/>
  <c r="DP33" i="1"/>
  <c r="DP32" i="1"/>
  <c r="DP31" i="1"/>
  <c r="DP30" i="1"/>
  <c r="DP29" i="1"/>
  <c r="DP28" i="1"/>
  <c r="DP27" i="1"/>
  <c r="DP26" i="1"/>
  <c r="DP25" i="1"/>
  <c r="DP24" i="1"/>
  <c r="DP23" i="1"/>
  <c r="DP22" i="1"/>
  <c r="DP21" i="1"/>
  <c r="DP20" i="1"/>
  <c r="DP19" i="1"/>
  <c r="DP18" i="1"/>
  <c r="DP17" i="1"/>
  <c r="DP16" i="1"/>
  <c r="DO269" i="1"/>
  <c r="DO268" i="1"/>
  <c r="DO258" i="1"/>
  <c r="DO256" i="1"/>
  <c r="DO250" i="1"/>
  <c r="DO249" i="1"/>
  <c r="DO247" i="1"/>
  <c r="DO245" i="1"/>
  <c r="DO241" i="1"/>
  <c r="DO240" i="1"/>
  <c r="DO238" i="1"/>
  <c r="DO236" i="1"/>
  <c r="DO232" i="1"/>
  <c r="DO231" i="1"/>
  <c r="DO230" i="1"/>
  <c r="DO228" i="1"/>
  <c r="DO227" i="1"/>
  <c r="DO226" i="1"/>
  <c r="DO223" i="1"/>
  <c r="DO222" i="1"/>
  <c r="DO221" i="1"/>
  <c r="DO218" i="1"/>
  <c r="DO217" i="1"/>
  <c r="DO216" i="1"/>
  <c r="DO211" i="1"/>
  <c r="DO210" i="1"/>
  <c r="DO209" i="1"/>
  <c r="DO208" i="1"/>
  <c r="DO206" i="1"/>
  <c r="DO204" i="1"/>
  <c r="DO202" i="1"/>
  <c r="DO200" i="1"/>
  <c r="DO186" i="1"/>
  <c r="DO184" i="1"/>
  <c r="DO182" i="1"/>
  <c r="DO181" i="1"/>
  <c r="DO180" i="1"/>
  <c r="DO179" i="1"/>
  <c r="DO178" i="1"/>
  <c r="DO177" i="1"/>
  <c r="DO176" i="1"/>
  <c r="DO175" i="1"/>
  <c r="DO174" i="1"/>
  <c r="DO173" i="1"/>
  <c r="DO172" i="1"/>
  <c r="DO171" i="1"/>
  <c r="DO170" i="1"/>
  <c r="DO169" i="1"/>
  <c r="DO168" i="1"/>
  <c r="DO167" i="1"/>
  <c r="DO166" i="1"/>
  <c r="DO165" i="1"/>
  <c r="DO164" i="1"/>
  <c r="DO163" i="1"/>
  <c r="DO162" i="1"/>
  <c r="DO161" i="1"/>
  <c r="DO160" i="1"/>
  <c r="DO159" i="1"/>
  <c r="DO158" i="1"/>
  <c r="DO157" i="1"/>
  <c r="DO156" i="1"/>
  <c r="DO155" i="1"/>
  <c r="DO154" i="1"/>
  <c r="DO153" i="1"/>
  <c r="DO152" i="1"/>
  <c r="DO151" i="1"/>
  <c r="DO150" i="1"/>
  <c r="DO149" i="1"/>
  <c r="DO148" i="1"/>
  <c r="DO146" i="1"/>
  <c r="DO145" i="1"/>
  <c r="DO144" i="1"/>
  <c r="DO143" i="1"/>
  <c r="DO142" i="1"/>
  <c r="DO141" i="1"/>
  <c r="DO140" i="1"/>
  <c r="DO139" i="1"/>
  <c r="DO138" i="1"/>
  <c r="DO137" i="1"/>
  <c r="DO136" i="1"/>
  <c r="DO135" i="1"/>
  <c r="DO134" i="1"/>
  <c r="DO133" i="1"/>
  <c r="DO132" i="1"/>
  <c r="DO131" i="1"/>
  <c r="DO130" i="1"/>
  <c r="DO129" i="1"/>
  <c r="DO128" i="1"/>
  <c r="DO127" i="1"/>
  <c r="DO126" i="1"/>
  <c r="DO125" i="1"/>
  <c r="DO124" i="1"/>
  <c r="DO123" i="1"/>
  <c r="DO122" i="1"/>
  <c r="DO121" i="1"/>
  <c r="DO120" i="1"/>
  <c r="DO119" i="1"/>
  <c r="DO118" i="1"/>
  <c r="DO117" i="1"/>
  <c r="DO116" i="1"/>
  <c r="DO115" i="1"/>
  <c r="DO114" i="1"/>
  <c r="DO113" i="1"/>
  <c r="DO112" i="1"/>
  <c r="DO111" i="1"/>
  <c r="DO110" i="1"/>
  <c r="DO109" i="1"/>
  <c r="DO108" i="1"/>
  <c r="DO107" i="1"/>
  <c r="DO106" i="1"/>
  <c r="DO105" i="1"/>
  <c r="DO104" i="1"/>
  <c r="DO98" i="1"/>
  <c r="DO95" i="1"/>
  <c r="DO94" i="1"/>
  <c r="DO93" i="1"/>
  <c r="DO92" i="1"/>
  <c r="DO91" i="1"/>
  <c r="DO90" i="1"/>
  <c r="DO89" i="1"/>
  <c r="DO88" i="1"/>
  <c r="DO87" i="1"/>
  <c r="DO86" i="1"/>
  <c r="DO85" i="1"/>
  <c r="DO84" i="1"/>
  <c r="DO83" i="1"/>
  <c r="DO82" i="1"/>
  <c r="DO81" i="1"/>
  <c r="DO80" i="1"/>
  <c r="DO79" i="1"/>
  <c r="DO78" i="1"/>
  <c r="DO77" i="1"/>
  <c r="DO76" i="1"/>
  <c r="DO75" i="1"/>
  <c r="DO74" i="1"/>
  <c r="DO73" i="1"/>
  <c r="DO72" i="1"/>
  <c r="DO71" i="1"/>
  <c r="DO70" i="1"/>
  <c r="DO69" i="1"/>
  <c r="DO68" i="1"/>
  <c r="DO67" i="1"/>
  <c r="DO66" i="1"/>
  <c r="DO65" i="1"/>
  <c r="DO64" i="1"/>
  <c r="DO63" i="1"/>
  <c r="DO62" i="1"/>
  <c r="DO61" i="1"/>
  <c r="DO58" i="1"/>
  <c r="DO57" i="1"/>
  <c r="DO56" i="1"/>
  <c r="DO55" i="1"/>
  <c r="DO54" i="1"/>
  <c r="DO53" i="1"/>
  <c r="DO52" i="1"/>
  <c r="DO51" i="1"/>
  <c r="DO50" i="1"/>
  <c r="DO49" i="1"/>
  <c r="DO48" i="1"/>
  <c r="DO47" i="1"/>
  <c r="DO46" i="1"/>
  <c r="DO45" i="1"/>
  <c r="DO44" i="1"/>
  <c r="DO43" i="1"/>
  <c r="DO42" i="1"/>
  <c r="DO41" i="1"/>
  <c r="DO40" i="1"/>
  <c r="DO39" i="1"/>
  <c r="DO38" i="1"/>
  <c r="DO37" i="1"/>
  <c r="DO36" i="1"/>
  <c r="DO35" i="1"/>
  <c r="DO34" i="1"/>
  <c r="DO33" i="1"/>
  <c r="DO32" i="1"/>
  <c r="DO31" i="1"/>
  <c r="DO30" i="1"/>
  <c r="DO29" i="1"/>
  <c r="DO28" i="1"/>
  <c r="DO27" i="1"/>
  <c r="DO26" i="1"/>
  <c r="DO25" i="1"/>
  <c r="DO24" i="1"/>
  <c r="DO23" i="1"/>
  <c r="DO22" i="1"/>
  <c r="DO21" i="1"/>
  <c r="DO20" i="1"/>
  <c r="DO19" i="1"/>
  <c r="DO18" i="1"/>
  <c r="DO17" i="1"/>
  <c r="DO16" i="1"/>
  <c r="DN269" i="1"/>
  <c r="DN268" i="1"/>
  <c r="DN266" i="1"/>
  <c r="DN264" i="1"/>
  <c r="DN258" i="1"/>
  <c r="DN256" i="1"/>
  <c r="DN250" i="1"/>
  <c r="DN249" i="1"/>
  <c r="DN247" i="1"/>
  <c r="DN245" i="1"/>
  <c r="DN241" i="1"/>
  <c r="DN240" i="1"/>
  <c r="DN238" i="1"/>
  <c r="DN236" i="1"/>
  <c r="DN232" i="1"/>
  <c r="DN231" i="1"/>
  <c r="DN230" i="1"/>
  <c r="DN228" i="1"/>
  <c r="DN227" i="1"/>
  <c r="DN226" i="1"/>
  <c r="DN223" i="1"/>
  <c r="DN222" i="1"/>
  <c r="DN221" i="1"/>
  <c r="DN218" i="1"/>
  <c r="DN217" i="1"/>
  <c r="DN216" i="1"/>
  <c r="DN211" i="1"/>
  <c r="DN210" i="1"/>
  <c r="DN209" i="1"/>
  <c r="DN208" i="1"/>
  <c r="DN206" i="1"/>
  <c r="DN204" i="1"/>
  <c r="DN202" i="1"/>
  <c r="DN200" i="1"/>
  <c r="DN186" i="1"/>
  <c r="DN184" i="1"/>
  <c r="DN182" i="1"/>
  <c r="DN181" i="1"/>
  <c r="DN180" i="1"/>
  <c r="DN179" i="1"/>
  <c r="DN178" i="1"/>
  <c r="DN177" i="1"/>
  <c r="DN176" i="1"/>
  <c r="DN175" i="1"/>
  <c r="DN174" i="1"/>
  <c r="DN173" i="1"/>
  <c r="DN172" i="1"/>
  <c r="DN171" i="1"/>
  <c r="DN170" i="1"/>
  <c r="DN169" i="1"/>
  <c r="DN168" i="1"/>
  <c r="DN167" i="1"/>
  <c r="DN166" i="1"/>
  <c r="DN165" i="1"/>
  <c r="DN164" i="1"/>
  <c r="DN163" i="1"/>
  <c r="DN162" i="1"/>
  <c r="DN161" i="1"/>
  <c r="DN160" i="1"/>
  <c r="DN159" i="1"/>
  <c r="DN158" i="1"/>
  <c r="DN157" i="1"/>
  <c r="DN156" i="1"/>
  <c r="DN155" i="1"/>
  <c r="DN154" i="1"/>
  <c r="DN153" i="1"/>
  <c r="DN152" i="1"/>
  <c r="DN151" i="1"/>
  <c r="DN150" i="1"/>
  <c r="DN149" i="1"/>
  <c r="DN148" i="1"/>
  <c r="DN146" i="1"/>
  <c r="DN145" i="1"/>
  <c r="DN144" i="1"/>
  <c r="DN143" i="1"/>
  <c r="DN142" i="1"/>
  <c r="DN141" i="1"/>
  <c r="DN140" i="1"/>
  <c r="DN139" i="1"/>
  <c r="DN138" i="1"/>
  <c r="DN137" i="1"/>
  <c r="DN136" i="1"/>
  <c r="DN135" i="1"/>
  <c r="DN134" i="1"/>
  <c r="DN133" i="1"/>
  <c r="DN132" i="1"/>
  <c r="DN131" i="1"/>
  <c r="DN130" i="1"/>
  <c r="DN129" i="1"/>
  <c r="DN128" i="1"/>
  <c r="DN127" i="1"/>
  <c r="DN126" i="1"/>
  <c r="DN125" i="1"/>
  <c r="DN124" i="1"/>
  <c r="DN123" i="1"/>
  <c r="DN122" i="1"/>
  <c r="DN121" i="1"/>
  <c r="DN120" i="1"/>
  <c r="DN119" i="1"/>
  <c r="DN118" i="1"/>
  <c r="DN117" i="1"/>
  <c r="DN116" i="1"/>
  <c r="DN115" i="1"/>
  <c r="DN114" i="1"/>
  <c r="DN113" i="1"/>
  <c r="DN112" i="1"/>
  <c r="DN111" i="1"/>
  <c r="DN110" i="1"/>
  <c r="DN109" i="1"/>
  <c r="DN108" i="1"/>
  <c r="DN107" i="1"/>
  <c r="DN106" i="1"/>
  <c r="DN105" i="1"/>
  <c r="DN104" i="1"/>
  <c r="DN98" i="1"/>
  <c r="DN95" i="1"/>
  <c r="DN94" i="1"/>
  <c r="DN93" i="1"/>
  <c r="DN92" i="1"/>
  <c r="DN91" i="1"/>
  <c r="DN90" i="1"/>
  <c r="DN89" i="1"/>
  <c r="DN88" i="1"/>
  <c r="DN87" i="1"/>
  <c r="DN86" i="1"/>
  <c r="DN85" i="1"/>
  <c r="DN84" i="1"/>
  <c r="DN83" i="1"/>
  <c r="DN82" i="1"/>
  <c r="DN81" i="1"/>
  <c r="DN80" i="1"/>
  <c r="DN79" i="1"/>
  <c r="DN78" i="1"/>
  <c r="DN77" i="1"/>
  <c r="DN76" i="1"/>
  <c r="DN75" i="1"/>
  <c r="DN74" i="1"/>
  <c r="DN73" i="1"/>
  <c r="DN72" i="1"/>
  <c r="DN71" i="1"/>
  <c r="DN70" i="1"/>
  <c r="DN69" i="1"/>
  <c r="DN68" i="1"/>
  <c r="DN67" i="1"/>
  <c r="DN66" i="1"/>
  <c r="DN65" i="1"/>
  <c r="DN64" i="1"/>
  <c r="DN63" i="1"/>
  <c r="DN62" i="1"/>
  <c r="DN61" i="1"/>
  <c r="DN58" i="1"/>
  <c r="DN57" i="1"/>
  <c r="DN55" i="1"/>
  <c r="DN54" i="1"/>
  <c r="DN53" i="1"/>
  <c r="DN52" i="1"/>
  <c r="DN51" i="1"/>
  <c r="DN50" i="1"/>
  <c r="DN49" i="1"/>
  <c r="DN48" i="1"/>
  <c r="DN47" i="1"/>
  <c r="DN46" i="1"/>
  <c r="DN45" i="1"/>
  <c r="DN44" i="1"/>
  <c r="DN43" i="1"/>
  <c r="DN42" i="1"/>
  <c r="DN41" i="1"/>
  <c r="DN40" i="1"/>
  <c r="DN39" i="1"/>
  <c r="DN38" i="1"/>
  <c r="DN37" i="1"/>
  <c r="DN36" i="1"/>
  <c r="DN35" i="1"/>
  <c r="DN34" i="1"/>
  <c r="DN33" i="1"/>
  <c r="DN32" i="1"/>
  <c r="DN31" i="1"/>
  <c r="DN30" i="1"/>
  <c r="DN29" i="1"/>
  <c r="DN28" i="1"/>
  <c r="DN27" i="1"/>
  <c r="DN26" i="1"/>
  <c r="DN25" i="1"/>
  <c r="DN24" i="1"/>
  <c r="DN23" i="1"/>
  <c r="DN22" i="1"/>
  <c r="DN21" i="1"/>
  <c r="DN20" i="1"/>
  <c r="DN19" i="1"/>
  <c r="DN18" i="1"/>
  <c r="DN17" i="1"/>
  <c r="DN16" i="1"/>
  <c r="DM207" i="1"/>
  <c r="DM198" i="1"/>
  <c r="DM220" i="1"/>
  <c r="DM278" i="1" s="1"/>
  <c r="DM215" i="1"/>
  <c r="DM229" i="1"/>
  <c r="DM225" i="1"/>
  <c r="DM224" i="1" s="1"/>
  <c r="DM234" i="1"/>
  <c r="DM239" i="1"/>
  <c r="DM243" i="1"/>
  <c r="DM248" i="1"/>
  <c r="DM254" i="1"/>
  <c r="DM257" i="1"/>
  <c r="DM267" i="1"/>
  <c r="DM262" i="1"/>
  <c r="DM185" i="1"/>
  <c r="DM183" i="1"/>
  <c r="DM147" i="1"/>
  <c r="DM100" i="1"/>
  <c r="DM97" i="1"/>
  <c r="DM60" i="1"/>
  <c r="DN103" i="1" l="1"/>
  <c r="DO103" i="1"/>
  <c r="DP15" i="1"/>
  <c r="DP103" i="1"/>
  <c r="DO15" i="1"/>
  <c r="DM194" i="1"/>
  <c r="DM293" i="1"/>
  <c r="DM192" i="1"/>
  <c r="DM213" i="1"/>
  <c r="DM276" i="1"/>
  <c r="DM102" i="1"/>
  <c r="DM13" i="1"/>
  <c r="DM295" i="1" l="1"/>
  <c r="DL292" i="1"/>
  <c r="DL291" i="1"/>
  <c r="DL290" i="1"/>
  <c r="DL289" i="1"/>
  <c r="DL288" i="1"/>
  <c r="DL287" i="1"/>
  <c r="DL285" i="1"/>
  <c r="DL284" i="1"/>
  <c r="DL283" i="1"/>
  <c r="DL282" i="1"/>
  <c r="DL267" i="1"/>
  <c r="DL262" i="1"/>
  <c r="DL257" i="1"/>
  <c r="DL254" i="1"/>
  <c r="DL248" i="1"/>
  <c r="DL243" i="1"/>
  <c r="DL239" i="1"/>
  <c r="DL234" i="1"/>
  <c r="DL229" i="1"/>
  <c r="DL225" i="1"/>
  <c r="DL220" i="1"/>
  <c r="DL215" i="1"/>
  <c r="DL207" i="1"/>
  <c r="DL198" i="1"/>
  <c r="DL185" i="1"/>
  <c r="DL183" i="1"/>
  <c r="DL147" i="1"/>
  <c r="DL100" i="1"/>
  <c r="DL97" i="1"/>
  <c r="DL60" i="1"/>
  <c r="DL278" i="1" l="1"/>
  <c r="DL102" i="1"/>
  <c r="DL194" i="1"/>
  <c r="DL192" i="1"/>
  <c r="DL13" i="1"/>
  <c r="DL293" i="1"/>
  <c r="DL276" i="1"/>
  <c r="DL224" i="1"/>
  <c r="DL213" i="1"/>
  <c r="DK266" i="1"/>
  <c r="DK264" i="1"/>
  <c r="DL295" i="1" l="1"/>
  <c r="CN173" i="1"/>
  <c r="DA173" i="1"/>
  <c r="DK183" i="1"/>
  <c r="DA86" i="1"/>
  <c r="CN86" i="1"/>
  <c r="DK292" i="1" l="1"/>
  <c r="DK291" i="1"/>
  <c r="DK290" i="1"/>
  <c r="DK289" i="1"/>
  <c r="DK288" i="1"/>
  <c r="DK287" i="1"/>
  <c r="DK285" i="1"/>
  <c r="DK284" i="1"/>
  <c r="DK283" i="1"/>
  <c r="DK282" i="1"/>
  <c r="DK267" i="1"/>
  <c r="DK262" i="1"/>
  <c r="DK257" i="1"/>
  <c r="DK254" i="1"/>
  <c r="DK248" i="1"/>
  <c r="DK243" i="1"/>
  <c r="DK239" i="1"/>
  <c r="DK234" i="1"/>
  <c r="DK229" i="1"/>
  <c r="DK225" i="1"/>
  <c r="DK220" i="1"/>
  <c r="DK215" i="1"/>
  <c r="DK207" i="1"/>
  <c r="DK198" i="1"/>
  <c r="DK185" i="1"/>
  <c r="DK147" i="1"/>
  <c r="DK100" i="1"/>
  <c r="DK97" i="1"/>
  <c r="DK60" i="1"/>
  <c r="DK278" i="1" l="1"/>
  <c r="DK276" i="1"/>
  <c r="DK224" i="1"/>
  <c r="DK102" i="1"/>
  <c r="DK192" i="1"/>
  <c r="DK194" i="1"/>
  <c r="DK13" i="1"/>
  <c r="DK293" i="1"/>
  <c r="DK213" i="1"/>
  <c r="DJ266" i="1"/>
  <c r="DJ264" i="1"/>
  <c r="DK295" i="1" l="1"/>
  <c r="DJ220" i="1" l="1"/>
  <c r="DJ292" i="1" l="1"/>
  <c r="DJ291" i="1"/>
  <c r="DJ290" i="1"/>
  <c r="DJ289" i="1"/>
  <c r="DJ288" i="1"/>
  <c r="DJ287" i="1"/>
  <c r="DJ285" i="1"/>
  <c r="DJ284" i="1"/>
  <c r="DJ283" i="1"/>
  <c r="DJ282" i="1"/>
  <c r="DJ267" i="1"/>
  <c r="DJ262" i="1"/>
  <c r="DJ257" i="1"/>
  <c r="DJ254" i="1"/>
  <c r="DJ248" i="1"/>
  <c r="DJ243" i="1"/>
  <c r="DJ239" i="1"/>
  <c r="DJ234" i="1"/>
  <c r="DJ229" i="1"/>
  <c r="DJ278" i="1" s="1"/>
  <c r="DJ225" i="1"/>
  <c r="DJ215" i="1"/>
  <c r="DJ207" i="1"/>
  <c r="DJ198" i="1"/>
  <c r="DJ185" i="1"/>
  <c r="DJ183" i="1"/>
  <c r="DJ147" i="1"/>
  <c r="DJ100" i="1"/>
  <c r="DJ97" i="1"/>
  <c r="DJ60" i="1"/>
  <c r="DJ224" i="1" l="1"/>
  <c r="DJ276" i="1"/>
  <c r="DJ213" i="1"/>
  <c r="DJ194" i="1"/>
  <c r="DJ102" i="1"/>
  <c r="DJ293" i="1"/>
  <c r="DJ13" i="1"/>
  <c r="DJ192" i="1"/>
  <c r="DI266" i="1"/>
  <c r="DI264" i="1"/>
  <c r="DJ295" i="1" l="1"/>
  <c r="DI292" i="1"/>
  <c r="DI291" i="1"/>
  <c r="DI290" i="1"/>
  <c r="DI289" i="1"/>
  <c r="DI288" i="1"/>
  <c r="DI287" i="1"/>
  <c r="DI285" i="1"/>
  <c r="DI284" i="1"/>
  <c r="DI283" i="1"/>
  <c r="DI282" i="1"/>
  <c r="DI267" i="1"/>
  <c r="DI262" i="1"/>
  <c r="DI257" i="1"/>
  <c r="DI254" i="1"/>
  <c r="DI248" i="1"/>
  <c r="DI243" i="1"/>
  <c r="DI239" i="1"/>
  <c r="DI234" i="1"/>
  <c r="DI229" i="1"/>
  <c r="DI225" i="1"/>
  <c r="DI220" i="1"/>
  <c r="DI215" i="1"/>
  <c r="DI207" i="1"/>
  <c r="DI198" i="1"/>
  <c r="DI185" i="1"/>
  <c r="DI183" i="1"/>
  <c r="DI147" i="1"/>
  <c r="DI100" i="1"/>
  <c r="DI97" i="1"/>
  <c r="DI60" i="1"/>
  <c r="DI224" i="1" l="1"/>
  <c r="DI276" i="1"/>
  <c r="DI278" i="1"/>
  <c r="DI194" i="1"/>
  <c r="DI102" i="1"/>
  <c r="DI13" i="1"/>
  <c r="DI192" i="1"/>
  <c r="DI293" i="1"/>
  <c r="DI213" i="1"/>
  <c r="DQ181" i="1"/>
  <c r="DQ160" i="1"/>
  <c r="DQ159" i="1"/>
  <c r="DQ88" i="1"/>
  <c r="DQ73" i="1"/>
  <c r="DQ50" i="1"/>
  <c r="DQ46" i="1"/>
  <c r="DI295" i="1" l="1"/>
  <c r="DH266" i="1"/>
  <c r="DH264" i="1"/>
  <c r="DH267" i="1" l="1"/>
  <c r="DH262" i="1"/>
  <c r="DH257" i="1"/>
  <c r="DH254" i="1"/>
  <c r="DH248" i="1"/>
  <c r="DH243" i="1"/>
  <c r="DH239" i="1"/>
  <c r="DH234" i="1"/>
  <c r="DH229" i="1"/>
  <c r="DH225" i="1"/>
  <c r="DH220" i="1"/>
  <c r="DH215" i="1"/>
  <c r="DH207" i="1"/>
  <c r="DH198" i="1"/>
  <c r="DH224" i="1" l="1"/>
  <c r="DH213" i="1"/>
  <c r="DH292" i="1"/>
  <c r="DH291" i="1"/>
  <c r="DH290" i="1"/>
  <c r="DH289" i="1"/>
  <c r="DH288" i="1"/>
  <c r="DH287" i="1"/>
  <c r="DH285" i="1"/>
  <c r="DH284" i="1"/>
  <c r="DH283" i="1"/>
  <c r="DH282" i="1"/>
  <c r="DH278" i="1"/>
  <c r="DH276" i="1"/>
  <c r="DH185" i="1"/>
  <c r="DH183" i="1"/>
  <c r="DH147" i="1"/>
  <c r="DH100" i="1"/>
  <c r="DH97" i="1"/>
  <c r="DH60" i="1"/>
  <c r="DH102" i="1" l="1"/>
  <c r="DH194" i="1"/>
  <c r="DH13" i="1"/>
  <c r="DH192" i="1"/>
  <c r="DH293" i="1"/>
  <c r="DG292" i="1"/>
  <c r="DG291" i="1"/>
  <c r="DG290" i="1"/>
  <c r="DG289" i="1"/>
  <c r="DG288" i="1"/>
  <c r="DG287" i="1"/>
  <c r="DG285" i="1"/>
  <c r="DG284" i="1"/>
  <c r="DG283" i="1"/>
  <c r="DG282" i="1"/>
  <c r="DG267" i="1"/>
  <c r="DG262" i="1"/>
  <c r="DG257" i="1"/>
  <c r="DG254" i="1"/>
  <c r="DG248" i="1"/>
  <c r="DG243" i="1"/>
  <c r="DG239" i="1"/>
  <c r="DG234" i="1"/>
  <c r="DG229" i="1"/>
  <c r="DG225" i="1"/>
  <c r="DG220" i="1"/>
  <c r="DG215" i="1"/>
  <c r="DG207" i="1"/>
  <c r="DG198" i="1"/>
  <c r="DG185" i="1"/>
  <c r="DG183" i="1"/>
  <c r="DG147" i="1"/>
  <c r="DG60" i="1"/>
  <c r="DG100" i="1"/>
  <c r="DG97" i="1"/>
  <c r="DH295" i="1" l="1"/>
  <c r="DG278" i="1"/>
  <c r="DG224" i="1"/>
  <c r="DG213" i="1"/>
  <c r="DG276" i="1"/>
  <c r="DG194" i="1"/>
  <c r="DG102" i="1"/>
  <c r="DG192" i="1"/>
  <c r="DG293" i="1"/>
  <c r="DG13" i="1"/>
  <c r="DF292" i="1"/>
  <c r="DF291" i="1"/>
  <c r="DF290" i="1"/>
  <c r="DF289" i="1"/>
  <c r="DF288" i="1"/>
  <c r="DF287" i="1"/>
  <c r="DF285" i="1"/>
  <c r="DF284" i="1"/>
  <c r="DF283" i="1"/>
  <c r="DF282" i="1"/>
  <c r="DF267" i="1"/>
  <c r="DF262" i="1"/>
  <c r="DF257" i="1"/>
  <c r="DF254" i="1"/>
  <c r="DF248" i="1"/>
  <c r="DF243" i="1"/>
  <c r="DF239" i="1"/>
  <c r="DF234" i="1"/>
  <c r="DF229" i="1"/>
  <c r="DF225" i="1"/>
  <c r="DF220" i="1"/>
  <c r="DF215" i="1"/>
  <c r="DF207" i="1"/>
  <c r="DF198" i="1"/>
  <c r="DF185" i="1"/>
  <c r="DF183" i="1"/>
  <c r="DF147" i="1"/>
  <c r="DF100" i="1"/>
  <c r="DF97" i="1"/>
  <c r="DF60" i="1"/>
  <c r="DF224" i="1" l="1"/>
  <c r="DF278" i="1"/>
  <c r="DF276" i="1"/>
  <c r="DF213" i="1"/>
  <c r="DG295" i="1"/>
  <c r="DF194" i="1"/>
  <c r="DF102" i="1"/>
  <c r="DF192" i="1"/>
  <c r="DF13" i="1"/>
  <c r="DF293" i="1"/>
  <c r="DQ142" i="1"/>
  <c r="DQ127" i="1"/>
  <c r="DQ117" i="1"/>
  <c r="DQ109" i="1"/>
  <c r="DQ94" i="1"/>
  <c r="DQ54" i="1"/>
  <c r="DQ39" i="1"/>
  <c r="DQ29" i="1"/>
  <c r="DQ21" i="1"/>
  <c r="DF295" i="1" l="1"/>
  <c r="DE266" i="1" l="1"/>
  <c r="DE264" i="1"/>
  <c r="DE292" i="1" l="1"/>
  <c r="DE291" i="1"/>
  <c r="DE290" i="1"/>
  <c r="DE289" i="1"/>
  <c r="DE288" i="1"/>
  <c r="DE287" i="1"/>
  <c r="DE285" i="1"/>
  <c r="DE284" i="1"/>
  <c r="DE283" i="1"/>
  <c r="DE282" i="1"/>
  <c r="DE267" i="1"/>
  <c r="DE262" i="1"/>
  <c r="DE257" i="1"/>
  <c r="DE254" i="1"/>
  <c r="DE248" i="1"/>
  <c r="DE243" i="1"/>
  <c r="DE239" i="1"/>
  <c r="DE234" i="1"/>
  <c r="DE229" i="1"/>
  <c r="DE225" i="1"/>
  <c r="DE220" i="1"/>
  <c r="DE215" i="1"/>
  <c r="DE207" i="1"/>
  <c r="DE198" i="1"/>
  <c r="DE185" i="1"/>
  <c r="DE183" i="1"/>
  <c r="DE147" i="1"/>
  <c r="DE100" i="1"/>
  <c r="DE97" i="1"/>
  <c r="DE60" i="1"/>
  <c r="DE194" i="1" l="1"/>
  <c r="DE276" i="1"/>
  <c r="DE224" i="1"/>
  <c r="DE278" i="1"/>
  <c r="DE213" i="1"/>
  <c r="DE102" i="1"/>
  <c r="DE192" i="1"/>
  <c r="DE13" i="1"/>
  <c r="DE293" i="1"/>
  <c r="DE295" i="1" l="1"/>
  <c r="BN256" i="1"/>
  <c r="CA256" i="1"/>
  <c r="CN256" i="1"/>
  <c r="DD266" i="1" l="1"/>
  <c r="DD264" i="1"/>
  <c r="DD282" i="1" l="1"/>
  <c r="DD283" i="1"/>
  <c r="DD284" i="1"/>
  <c r="DD285" i="1"/>
  <c r="DD287" i="1"/>
  <c r="DD288" i="1"/>
  <c r="DD289" i="1"/>
  <c r="DD290" i="1"/>
  <c r="DD291" i="1"/>
  <c r="DD292" i="1"/>
  <c r="DD60" i="1"/>
  <c r="DD97" i="1"/>
  <c r="DD100" i="1"/>
  <c r="DD267" i="1"/>
  <c r="DD262" i="1"/>
  <c r="DD257" i="1"/>
  <c r="DD254" i="1"/>
  <c r="DD248" i="1"/>
  <c r="DD243" i="1"/>
  <c r="DD239" i="1"/>
  <c r="DD234" i="1"/>
  <c r="DD229" i="1"/>
  <c r="DD225" i="1"/>
  <c r="DD220" i="1"/>
  <c r="DD215" i="1"/>
  <c r="DD207" i="1"/>
  <c r="DD198" i="1"/>
  <c r="DD147" i="1"/>
  <c r="DD183" i="1"/>
  <c r="DD185" i="1"/>
  <c r="DQ241" i="1"/>
  <c r="DQ240" i="1"/>
  <c r="DQ236" i="1"/>
  <c r="DQ231" i="1"/>
  <c r="DQ227" i="1"/>
  <c r="DQ226" i="1"/>
  <c r="DQ217" i="1"/>
  <c r="DQ210" i="1"/>
  <c r="DQ209" i="1"/>
  <c r="DQ256" i="1"/>
  <c r="DA211" i="1"/>
  <c r="DA210" i="1"/>
  <c r="DA209" i="1"/>
  <c r="DA208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6" i="1"/>
  <c r="DA205" i="1"/>
  <c r="DA204" i="1"/>
  <c r="DA203" i="1"/>
  <c r="DA202" i="1"/>
  <c r="DA201" i="1"/>
  <c r="DA200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232" i="1"/>
  <c r="DA231" i="1"/>
  <c r="DA230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8" i="1"/>
  <c r="DA227" i="1"/>
  <c r="DA226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3" i="1"/>
  <c r="DA222" i="1"/>
  <c r="DA221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18" i="1"/>
  <c r="DA217" i="1"/>
  <c r="DA216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4" i="1"/>
  <c r="DA241" i="1"/>
  <c r="DA240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8" i="1"/>
  <c r="DA237" i="1"/>
  <c r="DA236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50" i="1"/>
  <c r="DA249" i="1"/>
  <c r="CO248" i="1"/>
  <c r="CP248" i="1"/>
  <c r="CQ248" i="1"/>
  <c r="CR248" i="1"/>
  <c r="CS248" i="1"/>
  <c r="CT248" i="1"/>
  <c r="CU248" i="1"/>
  <c r="CV248" i="1"/>
  <c r="CW248" i="1"/>
  <c r="CX248" i="1"/>
  <c r="CY248" i="1"/>
  <c r="CZ248" i="1"/>
  <c r="DA247" i="1"/>
  <c r="DA246" i="1"/>
  <c r="DA245" i="1"/>
  <c r="CO243" i="1"/>
  <c r="CP243" i="1"/>
  <c r="CQ243" i="1"/>
  <c r="CR243" i="1"/>
  <c r="CS243" i="1"/>
  <c r="CT243" i="1"/>
  <c r="CU243" i="1"/>
  <c r="CV243" i="1"/>
  <c r="CW243" i="1"/>
  <c r="CX243" i="1"/>
  <c r="CY243" i="1"/>
  <c r="CZ243" i="1"/>
  <c r="DA258" i="1"/>
  <c r="CO257" i="1"/>
  <c r="CP257" i="1"/>
  <c r="CQ257" i="1"/>
  <c r="CR257" i="1"/>
  <c r="CS257" i="1"/>
  <c r="CT257" i="1"/>
  <c r="CU257" i="1"/>
  <c r="CV257" i="1"/>
  <c r="CW257" i="1"/>
  <c r="CX257" i="1"/>
  <c r="CY257" i="1"/>
  <c r="CZ257" i="1"/>
  <c r="DA256" i="1"/>
  <c r="CO254" i="1"/>
  <c r="CP254" i="1"/>
  <c r="CQ254" i="1"/>
  <c r="CR254" i="1"/>
  <c r="CS254" i="1"/>
  <c r="CT254" i="1"/>
  <c r="CU254" i="1"/>
  <c r="CV254" i="1"/>
  <c r="CW254" i="1"/>
  <c r="CX254" i="1"/>
  <c r="CY254" i="1"/>
  <c r="CZ254" i="1"/>
  <c r="DA269" i="1"/>
  <c r="DA268" i="1"/>
  <c r="CO262" i="1"/>
  <c r="CO60" i="1"/>
  <c r="CO97" i="1"/>
  <c r="CO100" i="1"/>
  <c r="CP60" i="1"/>
  <c r="CP97" i="1"/>
  <c r="CP100" i="1"/>
  <c r="CQ60" i="1"/>
  <c r="CQ97" i="1"/>
  <c r="CQ100" i="1"/>
  <c r="CR60" i="1"/>
  <c r="CR97" i="1"/>
  <c r="CR100" i="1"/>
  <c r="CS60" i="1"/>
  <c r="CS97" i="1"/>
  <c r="CS100" i="1"/>
  <c r="CT60" i="1"/>
  <c r="CT97" i="1"/>
  <c r="CU60" i="1"/>
  <c r="CU97" i="1"/>
  <c r="CU100" i="1"/>
  <c r="CV60" i="1"/>
  <c r="CV97" i="1"/>
  <c r="CV100" i="1"/>
  <c r="CW60" i="1"/>
  <c r="CW97" i="1"/>
  <c r="CX60" i="1"/>
  <c r="CX97" i="1"/>
  <c r="CX100" i="1"/>
  <c r="CY60" i="1"/>
  <c r="CY97" i="1"/>
  <c r="CZ60" i="1"/>
  <c r="CZ9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6" i="1"/>
  <c r="DA184" i="1"/>
  <c r="DA182" i="1"/>
  <c r="DA181" i="1"/>
  <c r="DA180" i="1"/>
  <c r="DA179" i="1"/>
  <c r="DA178" i="1"/>
  <c r="DA177" i="1"/>
  <c r="DA176" i="1"/>
  <c r="DA175" i="1"/>
  <c r="DA174" i="1"/>
  <c r="DA172" i="1"/>
  <c r="DA171" i="1"/>
  <c r="DA170" i="1"/>
  <c r="DA169" i="1"/>
  <c r="DA168" i="1"/>
  <c r="DA167" i="1"/>
  <c r="DA166" i="1"/>
  <c r="DA165" i="1"/>
  <c r="DA164" i="1"/>
  <c r="DA163" i="1"/>
  <c r="DA162" i="1"/>
  <c r="DA161" i="1"/>
  <c r="DA160" i="1"/>
  <c r="DA159" i="1"/>
  <c r="DA158" i="1"/>
  <c r="DA157" i="1"/>
  <c r="DA156" i="1"/>
  <c r="DA155" i="1"/>
  <c r="DA154" i="1"/>
  <c r="DA153" i="1"/>
  <c r="DA152" i="1"/>
  <c r="DA151" i="1"/>
  <c r="DA150" i="1"/>
  <c r="DA149" i="1"/>
  <c r="DA148" i="1"/>
  <c r="DA146" i="1"/>
  <c r="DA145" i="1"/>
  <c r="DA144" i="1"/>
  <c r="DA143" i="1"/>
  <c r="DA142" i="1"/>
  <c r="DA141" i="1"/>
  <c r="DA140" i="1"/>
  <c r="DA139" i="1"/>
  <c r="DA138" i="1"/>
  <c r="DA137" i="1"/>
  <c r="DA136" i="1"/>
  <c r="DA135" i="1"/>
  <c r="DA134" i="1"/>
  <c r="DA133" i="1"/>
  <c r="DA132" i="1"/>
  <c r="DA131" i="1"/>
  <c r="DA130" i="1"/>
  <c r="DA129" i="1"/>
  <c r="DA128" i="1"/>
  <c r="DA127" i="1"/>
  <c r="DA126" i="1"/>
  <c r="DA125" i="1"/>
  <c r="DA124" i="1"/>
  <c r="DA123" i="1"/>
  <c r="DA122" i="1"/>
  <c r="DA121" i="1"/>
  <c r="DA120" i="1"/>
  <c r="DA119" i="1"/>
  <c r="DA118" i="1"/>
  <c r="DA117" i="1"/>
  <c r="DA116" i="1"/>
  <c r="DA115" i="1"/>
  <c r="DA114" i="1"/>
  <c r="DA113" i="1"/>
  <c r="DA112" i="1"/>
  <c r="DA111" i="1"/>
  <c r="DA110" i="1"/>
  <c r="DA109" i="1"/>
  <c r="DA108" i="1"/>
  <c r="DA107" i="1"/>
  <c r="DA106" i="1"/>
  <c r="DA105" i="1"/>
  <c r="DA104" i="1"/>
  <c r="DA98" i="1"/>
  <c r="DA95" i="1"/>
  <c r="DA94" i="1"/>
  <c r="DA93" i="1"/>
  <c r="DA92" i="1"/>
  <c r="DA91" i="1"/>
  <c r="DA90" i="1"/>
  <c r="DA89" i="1"/>
  <c r="DA88" i="1"/>
  <c r="DA87" i="1"/>
  <c r="DA85" i="1"/>
  <c r="DA84" i="1"/>
  <c r="DA83" i="1"/>
  <c r="DA82" i="1"/>
  <c r="DA81" i="1"/>
  <c r="DA80" i="1"/>
  <c r="DA79" i="1"/>
  <c r="DA78" i="1"/>
  <c r="DA77" i="1"/>
  <c r="DA76" i="1"/>
  <c r="DA75" i="1"/>
  <c r="DA74" i="1"/>
  <c r="DA73" i="1"/>
  <c r="DA72" i="1"/>
  <c r="DA71" i="1"/>
  <c r="DA70" i="1"/>
  <c r="DA69" i="1"/>
  <c r="DA68" i="1"/>
  <c r="DA67" i="1"/>
  <c r="DA66" i="1"/>
  <c r="DA65" i="1"/>
  <c r="DA64" i="1"/>
  <c r="DA63" i="1"/>
  <c r="DA62" i="1"/>
  <c r="DA61" i="1"/>
  <c r="DA58" i="1"/>
  <c r="DA57" i="1"/>
  <c r="DA56" i="1"/>
  <c r="DA55" i="1"/>
  <c r="DA54" i="1"/>
  <c r="DA53" i="1"/>
  <c r="DA52" i="1"/>
  <c r="DA51" i="1"/>
  <c r="DA50" i="1"/>
  <c r="DA49" i="1"/>
  <c r="DA48" i="1"/>
  <c r="DA47" i="1"/>
  <c r="DA46" i="1"/>
  <c r="DA45" i="1"/>
  <c r="DA44" i="1"/>
  <c r="DA43" i="1"/>
  <c r="DA42" i="1"/>
  <c r="DA41" i="1"/>
  <c r="DA40" i="1"/>
  <c r="DA39" i="1"/>
  <c r="DA38" i="1"/>
  <c r="DA37" i="1"/>
  <c r="DA36" i="1"/>
  <c r="DA35" i="1"/>
  <c r="DA34" i="1"/>
  <c r="DA33" i="1"/>
  <c r="DA32" i="1"/>
  <c r="DA31" i="1"/>
  <c r="DA30" i="1"/>
  <c r="DA29" i="1"/>
  <c r="DA28" i="1"/>
  <c r="DA27" i="1"/>
  <c r="DA26" i="1"/>
  <c r="DA25" i="1"/>
  <c r="DA24" i="1"/>
  <c r="DA23" i="1"/>
  <c r="DA22" i="1"/>
  <c r="DA21" i="1"/>
  <c r="DA20" i="1"/>
  <c r="DA285" i="1" s="1"/>
  <c r="DA19" i="1"/>
  <c r="DA287" i="1" s="1"/>
  <c r="DA18" i="1"/>
  <c r="DA17" i="1"/>
  <c r="DA16" i="1"/>
  <c r="DQ180" i="1"/>
  <c r="DQ182" i="1"/>
  <c r="DQ178" i="1"/>
  <c r="DQ177" i="1"/>
  <c r="DQ176" i="1"/>
  <c r="DQ175" i="1"/>
  <c r="DQ144" i="1"/>
  <c r="DQ137" i="1"/>
  <c r="DQ136" i="1"/>
  <c r="DQ135" i="1"/>
  <c r="DQ134" i="1"/>
  <c r="DQ93" i="1"/>
  <c r="DQ92" i="1"/>
  <c r="DQ91" i="1"/>
  <c r="DQ90" i="1"/>
  <c r="DQ89" i="1"/>
  <c r="DQ49" i="1"/>
  <c r="DQ48" i="1"/>
  <c r="DQ47" i="1"/>
  <c r="DC266" i="1"/>
  <c r="DC264" i="1"/>
  <c r="DC225" i="1"/>
  <c r="DC292" i="1"/>
  <c r="DB292" i="1"/>
  <c r="CZ292" i="1"/>
  <c r="CY292" i="1"/>
  <c r="CX292" i="1"/>
  <c r="CW292" i="1"/>
  <c r="CV292" i="1"/>
  <c r="CU292" i="1"/>
  <c r="CT292" i="1"/>
  <c r="CS292" i="1"/>
  <c r="CR292" i="1"/>
  <c r="CQ292" i="1"/>
  <c r="CP292" i="1"/>
  <c r="CO292" i="1"/>
  <c r="CM292" i="1"/>
  <c r="CL292" i="1"/>
  <c r="CK292" i="1"/>
  <c r="CJ292" i="1"/>
  <c r="CI292" i="1"/>
  <c r="CG292" i="1"/>
  <c r="CF292" i="1"/>
  <c r="CE292" i="1"/>
  <c r="CD292" i="1"/>
  <c r="CC292" i="1"/>
  <c r="DC291" i="1"/>
  <c r="DB291" i="1"/>
  <c r="CZ291" i="1"/>
  <c r="CY291" i="1"/>
  <c r="CX291" i="1"/>
  <c r="CW291" i="1"/>
  <c r="CV291" i="1"/>
  <c r="CU291" i="1"/>
  <c r="CT291" i="1"/>
  <c r="CS291" i="1"/>
  <c r="CR291" i="1"/>
  <c r="CQ291" i="1"/>
  <c r="CP291" i="1"/>
  <c r="CO291" i="1"/>
  <c r="CM291" i="1"/>
  <c r="CL291" i="1"/>
  <c r="CK291" i="1"/>
  <c r="CJ291" i="1"/>
  <c r="CI291" i="1"/>
  <c r="CH291" i="1"/>
  <c r="CG291" i="1"/>
  <c r="CF291" i="1"/>
  <c r="CE291" i="1"/>
  <c r="CD291" i="1"/>
  <c r="CC291" i="1"/>
  <c r="DC290" i="1"/>
  <c r="DB290" i="1"/>
  <c r="CZ290" i="1"/>
  <c r="CY290" i="1"/>
  <c r="CX290" i="1"/>
  <c r="CW290" i="1"/>
  <c r="CV290" i="1"/>
  <c r="CU290" i="1"/>
  <c r="CT290" i="1"/>
  <c r="CS290" i="1"/>
  <c r="CR290" i="1"/>
  <c r="CQ290" i="1"/>
  <c r="CP290" i="1"/>
  <c r="CO290" i="1"/>
  <c r="CM290" i="1"/>
  <c r="CL290" i="1"/>
  <c r="CK290" i="1"/>
  <c r="CJ290" i="1"/>
  <c r="CI290" i="1"/>
  <c r="CH290" i="1"/>
  <c r="CG290" i="1"/>
  <c r="CF290" i="1"/>
  <c r="CE290" i="1"/>
  <c r="CD290" i="1"/>
  <c r="CC290" i="1"/>
  <c r="DC289" i="1"/>
  <c r="DB289" i="1"/>
  <c r="CZ289" i="1"/>
  <c r="CY289" i="1"/>
  <c r="CX289" i="1"/>
  <c r="CW289" i="1"/>
  <c r="CV289" i="1"/>
  <c r="CU289" i="1"/>
  <c r="CT289" i="1"/>
  <c r="CS289" i="1"/>
  <c r="CR289" i="1"/>
  <c r="CQ289" i="1"/>
  <c r="CP289" i="1"/>
  <c r="CO289" i="1"/>
  <c r="CM289" i="1"/>
  <c r="CL289" i="1"/>
  <c r="CK289" i="1"/>
  <c r="CJ289" i="1"/>
  <c r="CI289" i="1"/>
  <c r="CH289" i="1"/>
  <c r="CG289" i="1"/>
  <c r="CF289" i="1"/>
  <c r="CE289" i="1"/>
  <c r="CD289" i="1"/>
  <c r="CC289" i="1"/>
  <c r="DC288" i="1"/>
  <c r="DB288" i="1"/>
  <c r="CZ288" i="1"/>
  <c r="CY288" i="1"/>
  <c r="CX288" i="1"/>
  <c r="CW288" i="1"/>
  <c r="CV288" i="1"/>
  <c r="CU288" i="1"/>
  <c r="CT288" i="1"/>
  <c r="CS288" i="1"/>
  <c r="CR288" i="1"/>
  <c r="CQ288" i="1"/>
  <c r="CP288" i="1"/>
  <c r="CO288" i="1"/>
  <c r="CM288" i="1"/>
  <c r="CL288" i="1"/>
  <c r="CK288" i="1"/>
  <c r="CJ288" i="1"/>
  <c r="CI288" i="1"/>
  <c r="CH288" i="1"/>
  <c r="CG288" i="1"/>
  <c r="CF288" i="1"/>
  <c r="CE288" i="1"/>
  <c r="CD288" i="1"/>
  <c r="CC288" i="1"/>
  <c r="DC287" i="1"/>
  <c r="DB287" i="1"/>
  <c r="CZ287" i="1"/>
  <c r="CY287" i="1"/>
  <c r="CX287" i="1"/>
  <c r="CW287" i="1"/>
  <c r="CV287" i="1"/>
  <c r="CU287" i="1"/>
  <c r="CT287" i="1"/>
  <c r="CS287" i="1"/>
  <c r="CR287" i="1"/>
  <c r="CQ287" i="1"/>
  <c r="CP287" i="1"/>
  <c r="CO287" i="1"/>
  <c r="CM287" i="1"/>
  <c r="CL287" i="1"/>
  <c r="CK287" i="1"/>
  <c r="CJ287" i="1"/>
  <c r="CI287" i="1"/>
  <c r="CH287" i="1"/>
  <c r="CG287" i="1"/>
  <c r="CF287" i="1"/>
  <c r="CE287" i="1"/>
  <c r="CD287" i="1"/>
  <c r="CC287" i="1"/>
  <c r="DC285" i="1"/>
  <c r="DB285" i="1"/>
  <c r="CZ285" i="1"/>
  <c r="CY285" i="1"/>
  <c r="CX285" i="1"/>
  <c r="CW285" i="1"/>
  <c r="CV285" i="1"/>
  <c r="CU285" i="1"/>
  <c r="CT285" i="1"/>
  <c r="CS285" i="1"/>
  <c r="CR285" i="1"/>
  <c r="CQ285" i="1"/>
  <c r="CP285" i="1"/>
  <c r="CO285" i="1"/>
  <c r="CM285" i="1"/>
  <c r="CL285" i="1"/>
  <c r="CK285" i="1"/>
  <c r="CJ285" i="1"/>
  <c r="CI285" i="1"/>
  <c r="CH285" i="1"/>
  <c r="CG285" i="1"/>
  <c r="CF285" i="1"/>
  <c r="CE285" i="1"/>
  <c r="CD285" i="1"/>
  <c r="CC285" i="1"/>
  <c r="DC284" i="1"/>
  <c r="DB284" i="1"/>
  <c r="CX284" i="1"/>
  <c r="CV284" i="1"/>
  <c r="CU284" i="1"/>
  <c r="CS284" i="1"/>
  <c r="CR284" i="1"/>
  <c r="CQ284" i="1"/>
  <c r="CP284" i="1"/>
  <c r="CO284" i="1"/>
  <c r="CM284" i="1"/>
  <c r="CL284" i="1"/>
  <c r="CK284" i="1"/>
  <c r="CJ284" i="1"/>
  <c r="CI284" i="1"/>
  <c r="CH284" i="1"/>
  <c r="CG284" i="1"/>
  <c r="CF284" i="1"/>
  <c r="CD284" i="1"/>
  <c r="CC284" i="1"/>
  <c r="DC283" i="1"/>
  <c r="DB283" i="1"/>
  <c r="CZ283" i="1"/>
  <c r="CY283" i="1"/>
  <c r="CX283" i="1"/>
  <c r="CW283" i="1"/>
  <c r="CV283" i="1"/>
  <c r="CU283" i="1"/>
  <c r="CT283" i="1"/>
  <c r="CS283" i="1"/>
  <c r="CR283" i="1"/>
  <c r="CQ283" i="1"/>
  <c r="CP283" i="1"/>
  <c r="CO283" i="1"/>
  <c r="CM283" i="1"/>
  <c r="CL283" i="1"/>
  <c r="CK283" i="1"/>
  <c r="CJ283" i="1"/>
  <c r="CI283" i="1"/>
  <c r="CH283" i="1"/>
  <c r="CG283" i="1"/>
  <c r="CF283" i="1"/>
  <c r="CE283" i="1"/>
  <c r="CD283" i="1"/>
  <c r="CC283" i="1"/>
  <c r="DC282" i="1"/>
  <c r="DB282" i="1"/>
  <c r="CZ282" i="1"/>
  <c r="CY282" i="1"/>
  <c r="CX282" i="1"/>
  <c r="CW282" i="1"/>
  <c r="CV282" i="1"/>
  <c r="CU282" i="1"/>
  <c r="CT282" i="1"/>
  <c r="CS282" i="1"/>
  <c r="CR282" i="1"/>
  <c r="CQ282" i="1"/>
  <c r="CP282" i="1"/>
  <c r="CO282" i="1"/>
  <c r="CM282" i="1"/>
  <c r="CL282" i="1"/>
  <c r="CK282" i="1"/>
  <c r="CJ282" i="1"/>
  <c r="CI282" i="1"/>
  <c r="CH282" i="1"/>
  <c r="CG282" i="1"/>
  <c r="CF282" i="1"/>
  <c r="CE282" i="1"/>
  <c r="CD282" i="1"/>
  <c r="CC282" i="1"/>
  <c r="CB283" i="1"/>
  <c r="DC60" i="1"/>
  <c r="DC147" i="1"/>
  <c r="DB147" i="1"/>
  <c r="DB183" i="1"/>
  <c r="DB185" i="1"/>
  <c r="DC257" i="1"/>
  <c r="DC248" i="1"/>
  <c r="DB248" i="1"/>
  <c r="DC243" i="1"/>
  <c r="DB243" i="1"/>
  <c r="DB234" i="1"/>
  <c r="DC234" i="1"/>
  <c r="DB225" i="1"/>
  <c r="DP225" i="1" s="1"/>
  <c r="DB229" i="1"/>
  <c r="DC229" i="1"/>
  <c r="DB215" i="1"/>
  <c r="DC215" i="1"/>
  <c r="DB207" i="1"/>
  <c r="DC207" i="1"/>
  <c r="DB100" i="1"/>
  <c r="DC100" i="1"/>
  <c r="DB97" i="1"/>
  <c r="DC97" i="1"/>
  <c r="DB60" i="1"/>
  <c r="CB262" i="1"/>
  <c r="CC262" i="1"/>
  <c r="CB257" i="1"/>
  <c r="CC257" i="1"/>
  <c r="CC254" i="1"/>
  <c r="CC248" i="1"/>
  <c r="CB243" i="1"/>
  <c r="CC243" i="1"/>
  <c r="CB239" i="1"/>
  <c r="CC239" i="1"/>
  <c r="CB234" i="1"/>
  <c r="CC234" i="1"/>
  <c r="CB229" i="1"/>
  <c r="CC229" i="1"/>
  <c r="CB225" i="1"/>
  <c r="CC225" i="1"/>
  <c r="CB220" i="1"/>
  <c r="CC220" i="1"/>
  <c r="CB215" i="1"/>
  <c r="CC215" i="1"/>
  <c r="CB207" i="1"/>
  <c r="CC207" i="1"/>
  <c r="CB198" i="1"/>
  <c r="CC198" i="1"/>
  <c r="DC220" i="1"/>
  <c r="DC267" i="1"/>
  <c r="DC254" i="1"/>
  <c r="DP254" i="1" s="1"/>
  <c r="DC239" i="1"/>
  <c r="DB239" i="1"/>
  <c r="DB220" i="1"/>
  <c r="DC198" i="1"/>
  <c r="DB198" i="1"/>
  <c r="DC185" i="1"/>
  <c r="DC183" i="1"/>
  <c r="CB147" i="1"/>
  <c r="CC147" i="1"/>
  <c r="CB60" i="1"/>
  <c r="CC60" i="1"/>
  <c r="CN123" i="1"/>
  <c r="CN35" i="1"/>
  <c r="CN111" i="1"/>
  <c r="CN23" i="1"/>
  <c r="DB266" i="1"/>
  <c r="DB264" i="1"/>
  <c r="DB267" i="1"/>
  <c r="CN269" i="1"/>
  <c r="CN268" i="1"/>
  <c r="CN266" i="1"/>
  <c r="CN264" i="1"/>
  <c r="CN250" i="1"/>
  <c r="CN249" i="1"/>
  <c r="CN247" i="1"/>
  <c r="CN245" i="1"/>
  <c r="CN241" i="1"/>
  <c r="CN240" i="1"/>
  <c r="CN238" i="1"/>
  <c r="CN236" i="1"/>
  <c r="CN232" i="1"/>
  <c r="CN231" i="1"/>
  <c r="CN230" i="1"/>
  <c r="CN228" i="1"/>
  <c r="CN227" i="1"/>
  <c r="CN226" i="1"/>
  <c r="CN223" i="1"/>
  <c r="CN222" i="1"/>
  <c r="CN221" i="1"/>
  <c r="CN218" i="1"/>
  <c r="CN217" i="1"/>
  <c r="CN216" i="1"/>
  <c r="CN211" i="1"/>
  <c r="CN210" i="1"/>
  <c r="CN209" i="1"/>
  <c r="CN208" i="1"/>
  <c r="CN206" i="1"/>
  <c r="CN204" i="1"/>
  <c r="CN202" i="1"/>
  <c r="CN200" i="1"/>
  <c r="DQ138" i="1"/>
  <c r="DQ179" i="1"/>
  <c r="DQ37" i="1"/>
  <c r="DQ125" i="1"/>
  <c r="CN186" i="1"/>
  <c r="CN184" i="1"/>
  <c r="CN182" i="1"/>
  <c r="CN181" i="1"/>
  <c r="CN180" i="1"/>
  <c r="CN179" i="1"/>
  <c r="CN178" i="1"/>
  <c r="CN177" i="1"/>
  <c r="CN176" i="1"/>
  <c r="CN175" i="1"/>
  <c r="CN174" i="1"/>
  <c r="CN172" i="1"/>
  <c r="CN171" i="1"/>
  <c r="CN170" i="1"/>
  <c r="CN169" i="1"/>
  <c r="CN168" i="1"/>
  <c r="CN167" i="1"/>
  <c r="CN166" i="1"/>
  <c r="CN165" i="1"/>
  <c r="CN164" i="1"/>
  <c r="CN163" i="1"/>
  <c r="CN162" i="1"/>
  <c r="CN161" i="1"/>
  <c r="CN160" i="1"/>
  <c r="CN159" i="1"/>
  <c r="CN158" i="1"/>
  <c r="CN157" i="1"/>
  <c r="CN156" i="1"/>
  <c r="CN155" i="1"/>
  <c r="CN154" i="1"/>
  <c r="CN153" i="1"/>
  <c r="CN152" i="1"/>
  <c r="CN151" i="1"/>
  <c r="CN150" i="1"/>
  <c r="CN149" i="1"/>
  <c r="CN148" i="1"/>
  <c r="CN146" i="1"/>
  <c r="CN145" i="1"/>
  <c r="CN144" i="1"/>
  <c r="CN143" i="1"/>
  <c r="CN142" i="1"/>
  <c r="CN141" i="1"/>
  <c r="CN140" i="1"/>
  <c r="CN139" i="1"/>
  <c r="CN138" i="1"/>
  <c r="CN137" i="1"/>
  <c r="CN136" i="1"/>
  <c r="CN135" i="1"/>
  <c r="CN134" i="1"/>
  <c r="CN133" i="1"/>
  <c r="CN132" i="1"/>
  <c r="CN131" i="1"/>
  <c r="CN130" i="1"/>
  <c r="CN129" i="1"/>
  <c r="CN128" i="1"/>
  <c r="CN127" i="1"/>
  <c r="CN126" i="1"/>
  <c r="CN125" i="1"/>
  <c r="CN124" i="1"/>
  <c r="CN122" i="1"/>
  <c r="CN121" i="1"/>
  <c r="CN120" i="1"/>
  <c r="CN119" i="1"/>
  <c r="CN118" i="1"/>
  <c r="CN117" i="1"/>
  <c r="CN116" i="1"/>
  <c r="CN115" i="1"/>
  <c r="CN114" i="1"/>
  <c r="CN113" i="1"/>
  <c r="CN112" i="1"/>
  <c r="CN110" i="1"/>
  <c r="CN109" i="1"/>
  <c r="CN108" i="1"/>
  <c r="CN107" i="1"/>
  <c r="CN106" i="1"/>
  <c r="CN105" i="1"/>
  <c r="CN104" i="1"/>
  <c r="CN98" i="1"/>
  <c r="CN95" i="1"/>
  <c r="CN94" i="1"/>
  <c r="CN93" i="1"/>
  <c r="CN92" i="1"/>
  <c r="CN91" i="1"/>
  <c r="CN90" i="1"/>
  <c r="CN89" i="1"/>
  <c r="CN88" i="1"/>
  <c r="CN87" i="1"/>
  <c r="CN85" i="1"/>
  <c r="CN84" i="1"/>
  <c r="CN83" i="1"/>
  <c r="CN82" i="1"/>
  <c r="CN81" i="1"/>
  <c r="CN80" i="1"/>
  <c r="CN79" i="1"/>
  <c r="CN78" i="1"/>
  <c r="CN77" i="1"/>
  <c r="CN76" i="1"/>
  <c r="CN75" i="1"/>
  <c r="CN74" i="1"/>
  <c r="CN73" i="1"/>
  <c r="CN72" i="1"/>
  <c r="CN71" i="1"/>
  <c r="CN70" i="1"/>
  <c r="CN69" i="1"/>
  <c r="CN68" i="1"/>
  <c r="CN67" i="1"/>
  <c r="CN66" i="1"/>
  <c r="CN65" i="1"/>
  <c r="CN64" i="1"/>
  <c r="CN63" i="1"/>
  <c r="CN62" i="1"/>
  <c r="CN61" i="1"/>
  <c r="CN58" i="1"/>
  <c r="CN57" i="1"/>
  <c r="CN55" i="1"/>
  <c r="CN54" i="1"/>
  <c r="CN53" i="1"/>
  <c r="CN52" i="1"/>
  <c r="CN51" i="1"/>
  <c r="CN50" i="1"/>
  <c r="CN49" i="1"/>
  <c r="CN48" i="1"/>
  <c r="CN47" i="1"/>
  <c r="CN46" i="1"/>
  <c r="CN45" i="1"/>
  <c r="CN44" i="1"/>
  <c r="CN43" i="1"/>
  <c r="CN42" i="1"/>
  <c r="CN41" i="1"/>
  <c r="CN40" i="1"/>
  <c r="CN39" i="1"/>
  <c r="CN38" i="1"/>
  <c r="CN37" i="1"/>
  <c r="CN36" i="1"/>
  <c r="CN34" i="1"/>
  <c r="CN33" i="1"/>
  <c r="CN32" i="1"/>
  <c r="CN31" i="1"/>
  <c r="CN30" i="1"/>
  <c r="CN29" i="1"/>
  <c r="CN28" i="1"/>
  <c r="CN27" i="1"/>
  <c r="CN26" i="1"/>
  <c r="CN25" i="1"/>
  <c r="CN24" i="1"/>
  <c r="CN22" i="1"/>
  <c r="CN21" i="1"/>
  <c r="CN20" i="1"/>
  <c r="CN285" i="1" s="1"/>
  <c r="CN19" i="1"/>
  <c r="CN287" i="1" s="1"/>
  <c r="CN18" i="1"/>
  <c r="CN17" i="1"/>
  <c r="CN16" i="1"/>
  <c r="CZ266" i="1"/>
  <c r="CZ264" i="1"/>
  <c r="CZ101" i="1"/>
  <c r="CZ100" i="1" s="1"/>
  <c r="CZ267" i="1"/>
  <c r="CY266" i="1"/>
  <c r="CY264" i="1"/>
  <c r="DQ45" i="1"/>
  <c r="CY101" i="1"/>
  <c r="CY100" i="1" s="1"/>
  <c r="CY267" i="1"/>
  <c r="CX267" i="1"/>
  <c r="CX266" i="1"/>
  <c r="CX264" i="1"/>
  <c r="CB292" i="1"/>
  <c r="BZ292" i="1"/>
  <c r="BY292" i="1"/>
  <c r="BX292" i="1"/>
  <c r="CB291" i="1"/>
  <c r="BZ291" i="1"/>
  <c r="BY291" i="1"/>
  <c r="BX291" i="1"/>
  <c r="CB290" i="1"/>
  <c r="BZ290" i="1"/>
  <c r="BY290" i="1"/>
  <c r="BX290" i="1"/>
  <c r="CB289" i="1"/>
  <c r="BZ289" i="1"/>
  <c r="BY289" i="1"/>
  <c r="BX289" i="1"/>
  <c r="CB288" i="1"/>
  <c r="BZ288" i="1"/>
  <c r="BY288" i="1"/>
  <c r="BX288" i="1"/>
  <c r="CB287" i="1"/>
  <c r="BZ287" i="1"/>
  <c r="BY287" i="1"/>
  <c r="BX287" i="1"/>
  <c r="CB285" i="1"/>
  <c r="BZ285" i="1"/>
  <c r="BY285" i="1"/>
  <c r="BX285" i="1"/>
  <c r="CB284" i="1"/>
  <c r="BZ284" i="1"/>
  <c r="BY284" i="1"/>
  <c r="BX284" i="1"/>
  <c r="BZ283" i="1"/>
  <c r="BY283" i="1"/>
  <c r="BX283" i="1"/>
  <c r="CB282" i="1"/>
  <c r="BZ282" i="1"/>
  <c r="BY282" i="1"/>
  <c r="BY293" i="1" s="1"/>
  <c r="BX282" i="1"/>
  <c r="BW289" i="1"/>
  <c r="DQ133" i="1"/>
  <c r="DQ87" i="1"/>
  <c r="CW266" i="1"/>
  <c r="CW264" i="1"/>
  <c r="CW101" i="1"/>
  <c r="CW100" i="1" s="1"/>
  <c r="CA32" i="1"/>
  <c r="CA120" i="1"/>
  <c r="CW267" i="1"/>
  <c r="CV264" i="1"/>
  <c r="CV266" i="1"/>
  <c r="CV267" i="1"/>
  <c r="DQ124" i="1"/>
  <c r="DQ36" i="1"/>
  <c r="CU266" i="1"/>
  <c r="CU264" i="1"/>
  <c r="CU267" i="1"/>
  <c r="DQ186" i="1"/>
  <c r="DQ174" i="1"/>
  <c r="DQ172" i="1"/>
  <c r="DQ163" i="1"/>
  <c r="DQ132" i="1"/>
  <c r="DQ131" i="1"/>
  <c r="DQ85" i="1"/>
  <c r="DQ84" i="1"/>
  <c r="DQ78" i="1"/>
  <c r="DQ76" i="1"/>
  <c r="DQ44" i="1"/>
  <c r="DQ51" i="1"/>
  <c r="DQ43" i="1"/>
  <c r="DQ165" i="1"/>
  <c r="CT266" i="1"/>
  <c r="CT264" i="1"/>
  <c r="CT101" i="1"/>
  <c r="DQ171" i="1"/>
  <c r="CT267" i="1"/>
  <c r="CS266" i="1"/>
  <c r="CS264" i="1"/>
  <c r="CS267" i="1"/>
  <c r="CR266" i="1"/>
  <c r="CR264" i="1"/>
  <c r="CR262" i="1" s="1"/>
  <c r="CA117" i="1"/>
  <c r="BN117" i="1"/>
  <c r="AC117" i="1"/>
  <c r="P117" i="1"/>
  <c r="CA29" i="1"/>
  <c r="BN29" i="1"/>
  <c r="P29" i="1"/>
  <c r="CR267" i="1"/>
  <c r="DQ168" i="1"/>
  <c r="DQ119" i="1"/>
  <c r="DQ81" i="1"/>
  <c r="DQ58" i="1"/>
  <c r="DQ31" i="1"/>
  <c r="CQ266" i="1"/>
  <c r="CQ264" i="1"/>
  <c r="CQ267" i="1"/>
  <c r="BW292" i="1"/>
  <c r="BV292" i="1"/>
  <c r="BU292" i="1"/>
  <c r="BT292" i="1"/>
  <c r="BS292" i="1"/>
  <c r="BR292" i="1"/>
  <c r="BQ292" i="1"/>
  <c r="BP292" i="1"/>
  <c r="BW291" i="1"/>
  <c r="BV291" i="1"/>
  <c r="BU291" i="1"/>
  <c r="BT291" i="1"/>
  <c r="BS291" i="1"/>
  <c r="BR291" i="1"/>
  <c r="BQ291" i="1"/>
  <c r="BP291" i="1"/>
  <c r="BW290" i="1"/>
  <c r="BV290" i="1"/>
  <c r="BU290" i="1"/>
  <c r="BT290" i="1"/>
  <c r="BS290" i="1"/>
  <c r="BR290" i="1"/>
  <c r="BQ290" i="1"/>
  <c r="BP290" i="1"/>
  <c r="BP293" i="1" s="1"/>
  <c r="BV289" i="1"/>
  <c r="BU289" i="1"/>
  <c r="BT289" i="1"/>
  <c r="BS289" i="1"/>
  <c r="BR289" i="1"/>
  <c r="BQ289" i="1"/>
  <c r="BP289" i="1"/>
  <c r="BW288" i="1"/>
  <c r="BV288" i="1"/>
  <c r="BU288" i="1"/>
  <c r="BT288" i="1"/>
  <c r="BS288" i="1"/>
  <c r="BR288" i="1"/>
  <c r="BQ288" i="1"/>
  <c r="BP288" i="1"/>
  <c r="BW287" i="1"/>
  <c r="BV287" i="1"/>
  <c r="BU287" i="1"/>
  <c r="BT287" i="1"/>
  <c r="BS287" i="1"/>
  <c r="BR287" i="1"/>
  <c r="BQ287" i="1"/>
  <c r="BP287" i="1"/>
  <c r="BW285" i="1"/>
  <c r="BV285" i="1"/>
  <c r="BU285" i="1"/>
  <c r="BT285" i="1"/>
  <c r="BS285" i="1"/>
  <c r="BR285" i="1"/>
  <c r="BQ285" i="1"/>
  <c r="BP285" i="1"/>
  <c r="BW284" i="1"/>
  <c r="BV284" i="1"/>
  <c r="BU284" i="1"/>
  <c r="BT284" i="1"/>
  <c r="BS284" i="1"/>
  <c r="BR284" i="1"/>
  <c r="BQ284" i="1"/>
  <c r="BP284" i="1"/>
  <c r="BW283" i="1"/>
  <c r="BV283" i="1"/>
  <c r="BU283" i="1"/>
  <c r="BT283" i="1"/>
  <c r="BS283" i="1"/>
  <c r="BR283" i="1"/>
  <c r="BQ283" i="1"/>
  <c r="BP283" i="1"/>
  <c r="BW282" i="1"/>
  <c r="BV282" i="1"/>
  <c r="BU282" i="1"/>
  <c r="BT282" i="1"/>
  <c r="BS282" i="1"/>
  <c r="BR282" i="1"/>
  <c r="BR293" i="1" s="1"/>
  <c r="BQ282" i="1"/>
  <c r="BP282" i="1"/>
  <c r="BO289" i="1"/>
  <c r="BO288" i="1"/>
  <c r="BO292" i="1"/>
  <c r="BO291" i="1"/>
  <c r="BO290" i="1"/>
  <c r="BO287" i="1"/>
  <c r="BO285" i="1"/>
  <c r="BO284" i="1"/>
  <c r="BO283" i="1"/>
  <c r="BO282" i="1"/>
  <c r="CP266" i="1"/>
  <c r="CP264" i="1"/>
  <c r="CA177" i="1"/>
  <c r="BN177" i="1"/>
  <c r="CA90" i="1"/>
  <c r="BN90" i="1"/>
  <c r="CA178" i="1"/>
  <c r="CA176" i="1"/>
  <c r="CA175" i="1"/>
  <c r="BN178" i="1"/>
  <c r="BN176" i="1"/>
  <c r="BN175" i="1"/>
  <c r="CA91" i="1"/>
  <c r="CA89" i="1"/>
  <c r="CA88" i="1"/>
  <c r="BN91" i="1"/>
  <c r="BN89" i="1"/>
  <c r="BN88" i="1"/>
  <c r="CA137" i="1"/>
  <c r="CA136" i="1"/>
  <c r="CA135" i="1"/>
  <c r="CA134" i="1"/>
  <c r="BN137" i="1"/>
  <c r="BN136" i="1"/>
  <c r="BN135" i="1"/>
  <c r="BN134" i="1"/>
  <c r="CA49" i="1"/>
  <c r="CA48" i="1"/>
  <c r="CA47" i="1"/>
  <c r="CA46" i="1"/>
  <c r="BN49" i="1"/>
  <c r="BN48" i="1"/>
  <c r="BN47" i="1"/>
  <c r="BN46" i="1"/>
  <c r="CP267" i="1"/>
  <c r="DQ146" i="1"/>
  <c r="DQ162" i="1"/>
  <c r="CA179" i="1"/>
  <c r="BN179" i="1"/>
  <c r="CA92" i="1"/>
  <c r="BN92" i="1"/>
  <c r="CA138" i="1"/>
  <c r="BN138" i="1"/>
  <c r="CA50" i="1"/>
  <c r="BN50" i="1"/>
  <c r="CA125" i="1"/>
  <c r="BN125" i="1"/>
  <c r="AC125" i="1"/>
  <c r="P125" i="1"/>
  <c r="CA37" i="1"/>
  <c r="BN37" i="1"/>
  <c r="AC37" i="1"/>
  <c r="P37" i="1"/>
  <c r="CO267" i="1"/>
  <c r="CA269" i="1"/>
  <c r="CA268" i="1"/>
  <c r="CA266" i="1"/>
  <c r="CA264" i="1"/>
  <c r="CA258" i="1"/>
  <c r="CA250" i="1"/>
  <c r="CA249" i="1"/>
  <c r="CA247" i="1"/>
  <c r="CA245" i="1"/>
  <c r="CA241" i="1"/>
  <c r="CA240" i="1"/>
  <c r="CA238" i="1"/>
  <c r="CA236" i="1"/>
  <c r="CA232" i="1"/>
  <c r="CA231" i="1"/>
  <c r="CA230" i="1"/>
  <c r="CA228" i="1"/>
  <c r="CA227" i="1"/>
  <c r="CA226" i="1"/>
  <c r="CA223" i="1"/>
  <c r="CA222" i="1"/>
  <c r="CA221" i="1"/>
  <c r="CA218" i="1"/>
  <c r="CA217" i="1"/>
  <c r="CA216" i="1"/>
  <c r="CA211" i="1"/>
  <c r="CA210" i="1"/>
  <c r="CA209" i="1"/>
  <c r="CA208" i="1"/>
  <c r="CA206" i="1"/>
  <c r="CA204" i="1"/>
  <c r="CA202" i="1"/>
  <c r="CA200" i="1"/>
  <c r="CA186" i="1"/>
  <c r="CA185" i="1"/>
  <c r="CA184" i="1"/>
  <c r="CA183" i="1"/>
  <c r="CA182" i="1"/>
  <c r="CA181" i="1"/>
  <c r="CA180" i="1"/>
  <c r="CA174" i="1"/>
  <c r="CA172" i="1"/>
  <c r="CA171" i="1"/>
  <c r="CA170" i="1"/>
  <c r="CA169" i="1"/>
  <c r="CA168" i="1"/>
  <c r="CA167" i="1"/>
  <c r="CA166" i="1"/>
  <c r="CA165" i="1"/>
  <c r="CA164" i="1"/>
  <c r="CA163" i="1"/>
  <c r="CA162" i="1"/>
  <c r="CA161" i="1"/>
  <c r="CA160" i="1"/>
  <c r="CA159" i="1"/>
  <c r="CA158" i="1"/>
  <c r="CA157" i="1"/>
  <c r="CA156" i="1"/>
  <c r="CA155" i="1"/>
  <c r="CA154" i="1"/>
  <c r="CA153" i="1"/>
  <c r="CA152" i="1"/>
  <c r="CA151" i="1"/>
  <c r="CA150" i="1"/>
  <c r="CA149" i="1"/>
  <c r="CA148" i="1"/>
  <c r="CA146" i="1"/>
  <c r="CA145" i="1"/>
  <c r="CA144" i="1"/>
  <c r="CA143" i="1"/>
  <c r="CA142" i="1"/>
  <c r="CA141" i="1"/>
  <c r="CA140" i="1"/>
  <c r="CA139" i="1"/>
  <c r="CA133" i="1"/>
  <c r="CA132" i="1"/>
  <c r="CA131" i="1"/>
  <c r="CA130" i="1"/>
  <c r="CA129" i="1"/>
  <c r="CA128" i="1"/>
  <c r="CA127" i="1"/>
  <c r="CA126" i="1"/>
  <c r="CA124" i="1"/>
  <c r="CA122" i="1"/>
  <c r="CA121" i="1"/>
  <c r="CA119" i="1"/>
  <c r="CA118" i="1"/>
  <c r="CA116" i="1"/>
  <c r="CA115" i="1"/>
  <c r="CA114" i="1"/>
  <c r="CA113" i="1"/>
  <c r="CA112" i="1"/>
  <c r="CA110" i="1"/>
  <c r="CA109" i="1"/>
  <c r="CA108" i="1"/>
  <c r="CA107" i="1"/>
  <c r="CA106" i="1"/>
  <c r="CA105" i="1"/>
  <c r="CA104" i="1"/>
  <c r="CA101" i="1"/>
  <c r="CA100" i="1"/>
  <c r="CA98" i="1"/>
  <c r="CA97" i="1"/>
  <c r="CA95" i="1"/>
  <c r="CA94" i="1"/>
  <c r="CA93" i="1"/>
  <c r="CA87" i="1"/>
  <c r="CA85" i="1"/>
  <c r="CA84" i="1"/>
  <c r="CA83" i="1"/>
  <c r="CA82" i="1"/>
  <c r="CA81" i="1"/>
  <c r="CA80" i="1"/>
  <c r="CA79" i="1"/>
  <c r="CA78" i="1"/>
  <c r="CA77" i="1"/>
  <c r="CA76" i="1"/>
  <c r="CA75" i="1"/>
  <c r="CA74" i="1"/>
  <c r="CA73" i="1"/>
  <c r="CA72" i="1"/>
  <c r="CA71" i="1"/>
  <c r="CA70" i="1"/>
  <c r="CA69" i="1"/>
  <c r="CA68" i="1"/>
  <c r="CA67" i="1"/>
  <c r="CA66" i="1"/>
  <c r="CA65" i="1"/>
  <c r="CA64" i="1"/>
  <c r="CA63" i="1"/>
  <c r="CA62" i="1"/>
  <c r="CA61" i="1"/>
  <c r="CA58" i="1"/>
  <c r="CA57" i="1"/>
  <c r="CA56" i="1"/>
  <c r="CA55" i="1"/>
  <c r="CA54" i="1"/>
  <c r="CA53" i="1"/>
  <c r="CA52" i="1"/>
  <c r="CA51" i="1"/>
  <c r="CA45" i="1"/>
  <c r="CA44" i="1"/>
  <c r="CA43" i="1"/>
  <c r="CA42" i="1"/>
  <c r="CA41" i="1"/>
  <c r="CA40" i="1"/>
  <c r="CA39" i="1"/>
  <c r="CA38" i="1"/>
  <c r="CA36" i="1"/>
  <c r="CA34" i="1"/>
  <c r="CA33" i="1"/>
  <c r="CA31" i="1"/>
  <c r="CA30" i="1"/>
  <c r="CA28" i="1"/>
  <c r="CA27" i="1"/>
  <c r="CA26" i="1"/>
  <c r="CA25" i="1"/>
  <c r="CA24" i="1"/>
  <c r="CA22" i="1"/>
  <c r="CA21" i="1"/>
  <c r="CA284" i="1" s="1"/>
  <c r="CA20" i="1"/>
  <c r="CA19" i="1"/>
  <c r="CA18" i="1"/>
  <c r="CA17" i="1"/>
  <c r="CA16" i="1"/>
  <c r="DQ158" i="1"/>
  <c r="DQ157" i="1"/>
  <c r="DQ156" i="1"/>
  <c r="DQ143" i="1"/>
  <c r="DQ115" i="1"/>
  <c r="DQ114" i="1"/>
  <c r="DQ113" i="1"/>
  <c r="DQ95" i="1"/>
  <c r="DQ71" i="1"/>
  <c r="DQ70" i="1"/>
  <c r="DQ69" i="1"/>
  <c r="DQ55" i="1"/>
  <c r="DQ27" i="1"/>
  <c r="DQ26" i="1"/>
  <c r="DQ25" i="1"/>
  <c r="AP267" i="1"/>
  <c r="BO267" i="1"/>
  <c r="CM267" i="1"/>
  <c r="CM262" i="1"/>
  <c r="CM257" i="1"/>
  <c r="CM254" i="1"/>
  <c r="CM248" i="1"/>
  <c r="CM243" i="1"/>
  <c r="CM239" i="1"/>
  <c r="CM234" i="1"/>
  <c r="CM229" i="1"/>
  <c r="CM225" i="1"/>
  <c r="CM220" i="1"/>
  <c r="CM215" i="1"/>
  <c r="CM207" i="1"/>
  <c r="CM198" i="1"/>
  <c r="CM185" i="1"/>
  <c r="CM183" i="1"/>
  <c r="CM147" i="1"/>
  <c r="CM100" i="1"/>
  <c r="CM97" i="1"/>
  <c r="CM60" i="1"/>
  <c r="DQ269" i="1"/>
  <c r="BN269" i="1"/>
  <c r="BN266" i="1"/>
  <c r="AC266" i="1"/>
  <c r="AC264" i="1"/>
  <c r="AC262" i="1" s="1"/>
  <c r="P266" i="1"/>
  <c r="P264" i="1"/>
  <c r="CL262" i="1"/>
  <c r="CK262" i="1"/>
  <c r="CJ262" i="1"/>
  <c r="CI262" i="1"/>
  <c r="CH262" i="1"/>
  <c r="CG262" i="1"/>
  <c r="CF262" i="1"/>
  <c r="CE262" i="1"/>
  <c r="CD262" i="1"/>
  <c r="BZ262" i="1"/>
  <c r="BY262" i="1"/>
  <c r="BX262" i="1"/>
  <c r="BW262" i="1"/>
  <c r="BV262" i="1"/>
  <c r="BU262" i="1"/>
  <c r="BT262" i="1"/>
  <c r="BS262" i="1"/>
  <c r="BR262" i="1"/>
  <c r="BQ262" i="1"/>
  <c r="BP262" i="1"/>
  <c r="BO262" i="1"/>
  <c r="BM262" i="1"/>
  <c r="BL262" i="1"/>
  <c r="BK262" i="1"/>
  <c r="BJ262" i="1"/>
  <c r="BI262" i="1"/>
  <c r="BH262" i="1"/>
  <c r="BG262" i="1"/>
  <c r="BF262" i="1"/>
  <c r="BE262" i="1"/>
  <c r="BD262" i="1"/>
  <c r="BC262" i="1"/>
  <c r="BB262" i="1"/>
  <c r="BA262" i="1"/>
  <c r="AZ262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L267" i="1"/>
  <c r="CK267" i="1"/>
  <c r="CJ267" i="1"/>
  <c r="CI267" i="1"/>
  <c r="CH267" i="1"/>
  <c r="CG267" i="1"/>
  <c r="CF267" i="1"/>
  <c r="CE267" i="1"/>
  <c r="CD267" i="1"/>
  <c r="CC267" i="1"/>
  <c r="CB267" i="1"/>
  <c r="BZ267" i="1"/>
  <c r="BY267" i="1"/>
  <c r="BX267" i="1"/>
  <c r="BW267" i="1"/>
  <c r="BV267" i="1"/>
  <c r="BU267" i="1"/>
  <c r="BT267" i="1"/>
  <c r="BS267" i="1"/>
  <c r="BR267" i="1"/>
  <c r="BQ267" i="1"/>
  <c r="BP267" i="1"/>
  <c r="BM267" i="1"/>
  <c r="BL267" i="1"/>
  <c r="BK267" i="1"/>
  <c r="BJ267" i="1"/>
  <c r="BI267" i="1"/>
  <c r="BH267" i="1"/>
  <c r="BG267" i="1"/>
  <c r="BF267" i="1"/>
  <c r="BE267" i="1"/>
  <c r="BD267" i="1"/>
  <c r="BC267" i="1"/>
  <c r="BB267" i="1"/>
  <c r="BA267" i="1"/>
  <c r="AZ267" i="1"/>
  <c r="AY267" i="1"/>
  <c r="AX267" i="1"/>
  <c r="AW267" i="1"/>
  <c r="AV267" i="1"/>
  <c r="AU267" i="1"/>
  <c r="AT267" i="1"/>
  <c r="AS267" i="1"/>
  <c r="AR267" i="1"/>
  <c r="AQ267" i="1"/>
  <c r="AO267" i="1"/>
  <c r="AN267" i="1"/>
  <c r="AM267" i="1"/>
  <c r="AL267" i="1"/>
  <c r="AK267" i="1"/>
  <c r="AJ267" i="1"/>
  <c r="AI267" i="1"/>
  <c r="AH267" i="1"/>
  <c r="AG267" i="1"/>
  <c r="AF267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P269" i="1"/>
  <c r="P268" i="1"/>
  <c r="D254" i="1"/>
  <c r="D257" i="1"/>
  <c r="BO254" i="1"/>
  <c r="BO257" i="1"/>
  <c r="D248" i="1"/>
  <c r="AD248" i="1"/>
  <c r="AD254" i="1"/>
  <c r="AD257" i="1"/>
  <c r="AC250" i="1"/>
  <c r="AC249" i="1"/>
  <c r="P250" i="1"/>
  <c r="P249" i="1"/>
  <c r="AC247" i="1"/>
  <c r="AC245" i="1"/>
  <c r="AC243" i="1" s="1"/>
  <c r="Q248" i="1"/>
  <c r="Q254" i="1"/>
  <c r="Q257" i="1"/>
  <c r="P247" i="1"/>
  <c r="P245" i="1"/>
  <c r="BN268" i="1"/>
  <c r="BN264" i="1"/>
  <c r="DQ268" i="1"/>
  <c r="CL257" i="1"/>
  <c r="CL254" i="1"/>
  <c r="CL248" i="1"/>
  <c r="CL243" i="1"/>
  <c r="CL239" i="1"/>
  <c r="CL234" i="1"/>
  <c r="CL229" i="1"/>
  <c r="CL225" i="1"/>
  <c r="CL220" i="1"/>
  <c r="CL215" i="1"/>
  <c r="CL207" i="1"/>
  <c r="CL198" i="1"/>
  <c r="CL185" i="1"/>
  <c r="CL183" i="1"/>
  <c r="CL147" i="1"/>
  <c r="CL100" i="1"/>
  <c r="CL97" i="1"/>
  <c r="CL60" i="1"/>
  <c r="DQ170" i="1"/>
  <c r="DQ169" i="1"/>
  <c r="DQ155" i="1"/>
  <c r="DQ130" i="1"/>
  <c r="DQ129" i="1"/>
  <c r="DQ128" i="1"/>
  <c r="DQ112" i="1"/>
  <c r="DQ82" i="1"/>
  <c r="DQ42" i="1"/>
  <c r="DQ41" i="1"/>
  <c r="DQ40" i="1"/>
  <c r="DQ24" i="1"/>
  <c r="DQ68" i="1"/>
  <c r="DQ72" i="1"/>
  <c r="DQ83" i="1"/>
  <c r="CJ185" i="1"/>
  <c r="CI185" i="1"/>
  <c r="CH185" i="1"/>
  <c r="CG185" i="1"/>
  <c r="CF185" i="1"/>
  <c r="CE185" i="1"/>
  <c r="CD185" i="1"/>
  <c r="CC185" i="1"/>
  <c r="CB185" i="1"/>
  <c r="CK185" i="1"/>
  <c r="CK183" i="1"/>
  <c r="CJ183" i="1"/>
  <c r="CI183" i="1"/>
  <c r="CH183" i="1"/>
  <c r="CG183" i="1"/>
  <c r="CF183" i="1"/>
  <c r="CE183" i="1"/>
  <c r="CD183" i="1"/>
  <c r="CC183" i="1"/>
  <c r="CB183" i="1"/>
  <c r="CK97" i="1"/>
  <c r="CJ97" i="1"/>
  <c r="CI97" i="1"/>
  <c r="CH97" i="1"/>
  <c r="CG97" i="1"/>
  <c r="CF97" i="1"/>
  <c r="CE97" i="1"/>
  <c r="CD97" i="1"/>
  <c r="CC97" i="1"/>
  <c r="CB97" i="1"/>
  <c r="CK100" i="1"/>
  <c r="CJ100" i="1"/>
  <c r="CI100" i="1"/>
  <c r="CH100" i="1"/>
  <c r="CG100" i="1"/>
  <c r="CF100" i="1"/>
  <c r="CD100" i="1"/>
  <c r="CC100" i="1"/>
  <c r="CB100" i="1"/>
  <c r="CK257" i="1"/>
  <c r="CK254" i="1"/>
  <c r="CK248" i="1"/>
  <c r="CK243" i="1"/>
  <c r="CK239" i="1"/>
  <c r="CK234" i="1"/>
  <c r="CK229" i="1"/>
  <c r="CK225" i="1"/>
  <c r="CK220" i="1"/>
  <c r="CK215" i="1"/>
  <c r="CK207" i="1"/>
  <c r="CK198" i="1"/>
  <c r="CK147" i="1"/>
  <c r="CK60" i="1"/>
  <c r="BN133" i="1"/>
  <c r="BN45" i="1"/>
  <c r="CJ274" i="1"/>
  <c r="CJ190" i="1"/>
  <c r="CJ257" i="1"/>
  <c r="CJ254" i="1"/>
  <c r="CJ248" i="1"/>
  <c r="CJ243" i="1"/>
  <c r="CJ239" i="1"/>
  <c r="CJ234" i="1"/>
  <c r="CJ229" i="1"/>
  <c r="CJ225" i="1"/>
  <c r="CJ220" i="1"/>
  <c r="CJ215" i="1"/>
  <c r="CJ207" i="1"/>
  <c r="CJ198" i="1"/>
  <c r="CJ147" i="1"/>
  <c r="CJ60" i="1"/>
  <c r="CN258" i="1"/>
  <c r="BN144" i="1"/>
  <c r="BN94" i="1"/>
  <c r="CH56" i="1"/>
  <c r="BN56" i="1"/>
  <c r="BN181" i="1"/>
  <c r="CI60" i="1"/>
  <c r="CH274" i="1"/>
  <c r="CH257" i="1"/>
  <c r="CH254" i="1"/>
  <c r="CH248" i="1"/>
  <c r="CH239" i="1"/>
  <c r="CH234" i="1"/>
  <c r="CH229" i="1"/>
  <c r="CH225" i="1"/>
  <c r="CH220" i="1"/>
  <c r="CH215" i="1"/>
  <c r="CH207" i="1"/>
  <c r="CH198" i="1"/>
  <c r="CH190" i="1"/>
  <c r="CH147" i="1"/>
  <c r="CH60" i="1"/>
  <c r="DQ154" i="1"/>
  <c r="CH243" i="1"/>
  <c r="CI190" i="1"/>
  <c r="CI147" i="1"/>
  <c r="CI274" i="1"/>
  <c r="CG257" i="1"/>
  <c r="CG254" i="1"/>
  <c r="CG248" i="1"/>
  <c r="CG239" i="1"/>
  <c r="CG234" i="1"/>
  <c r="CG229" i="1"/>
  <c r="CG225" i="1"/>
  <c r="CG220" i="1"/>
  <c r="CG215" i="1"/>
  <c r="CG207" i="1"/>
  <c r="CG198" i="1"/>
  <c r="CG147" i="1"/>
  <c r="CG60" i="1"/>
  <c r="CG243" i="1"/>
  <c r="BZ293" i="1"/>
  <c r="BT293" i="1"/>
  <c r="BS293" i="1"/>
  <c r="BN174" i="1"/>
  <c r="BN172" i="1"/>
  <c r="BN171" i="1"/>
  <c r="BN132" i="1"/>
  <c r="BN131" i="1"/>
  <c r="BN87" i="1"/>
  <c r="BN85" i="1"/>
  <c r="BN84" i="1"/>
  <c r="BN44" i="1"/>
  <c r="BN43" i="1"/>
  <c r="CI257" i="1"/>
  <c r="CI254" i="1"/>
  <c r="CI248" i="1"/>
  <c r="CI243" i="1"/>
  <c r="CI239" i="1"/>
  <c r="CI234" i="1"/>
  <c r="CI229" i="1"/>
  <c r="CI225" i="1"/>
  <c r="CI220" i="1"/>
  <c r="CI215" i="1"/>
  <c r="CI198" i="1"/>
  <c r="CI207" i="1"/>
  <c r="DQ52" i="1"/>
  <c r="DQ57" i="1"/>
  <c r="DQ67" i="1"/>
  <c r="DQ79" i="1"/>
  <c r="DQ140" i="1"/>
  <c r="DQ145" i="1"/>
  <c r="DQ166" i="1"/>
  <c r="DQ141" i="1"/>
  <c r="DQ53" i="1"/>
  <c r="DQ22" i="1"/>
  <c r="DQ110" i="1"/>
  <c r="CF147" i="1"/>
  <c r="DQ33" i="1"/>
  <c r="DQ121" i="1"/>
  <c r="CF220" i="1"/>
  <c r="CF257" i="1"/>
  <c r="CF254" i="1"/>
  <c r="CF248" i="1"/>
  <c r="CF243" i="1"/>
  <c r="CF239" i="1"/>
  <c r="CF234" i="1"/>
  <c r="CF229" i="1"/>
  <c r="CF225" i="1"/>
  <c r="CF215" i="1"/>
  <c r="CF207" i="1"/>
  <c r="CF198" i="1"/>
  <c r="CF60" i="1"/>
  <c r="BN160" i="1"/>
  <c r="BN73" i="1"/>
  <c r="CE101" i="1"/>
  <c r="DN101" i="1" s="1"/>
  <c r="CE257" i="1"/>
  <c r="CE254" i="1"/>
  <c r="CE248" i="1"/>
  <c r="CE243" i="1"/>
  <c r="CE239" i="1"/>
  <c r="CE234" i="1"/>
  <c r="CE229" i="1"/>
  <c r="CE225" i="1"/>
  <c r="CE220" i="1"/>
  <c r="CE215" i="1"/>
  <c r="CE207" i="1"/>
  <c r="CE198" i="1"/>
  <c r="CE147" i="1"/>
  <c r="CE60" i="1"/>
  <c r="CD257" i="1"/>
  <c r="CD254" i="1"/>
  <c r="CD248" i="1"/>
  <c r="CD243" i="1"/>
  <c r="CD239" i="1"/>
  <c r="CD234" i="1"/>
  <c r="CD229" i="1"/>
  <c r="CD225" i="1"/>
  <c r="CD220" i="1"/>
  <c r="CD215" i="1"/>
  <c r="CD207" i="1"/>
  <c r="CD198" i="1"/>
  <c r="CD147" i="1"/>
  <c r="CD60" i="1"/>
  <c r="BN258" i="1"/>
  <c r="BN250" i="1"/>
  <c r="BN249" i="1"/>
  <c r="BN247" i="1"/>
  <c r="BN245" i="1"/>
  <c r="BN241" i="1"/>
  <c r="BN240" i="1"/>
  <c r="BN238" i="1"/>
  <c r="BN236" i="1"/>
  <c r="BN232" i="1"/>
  <c r="BN231" i="1"/>
  <c r="BN230" i="1"/>
  <c r="BN228" i="1"/>
  <c r="BN227" i="1"/>
  <c r="BN226" i="1"/>
  <c r="BN223" i="1"/>
  <c r="BN222" i="1"/>
  <c r="BN221" i="1"/>
  <c r="BN218" i="1"/>
  <c r="BN217" i="1"/>
  <c r="BN216" i="1"/>
  <c r="BN211" i="1"/>
  <c r="BN210" i="1"/>
  <c r="BN209" i="1"/>
  <c r="BN208" i="1"/>
  <c r="BN206" i="1"/>
  <c r="BN204" i="1"/>
  <c r="BN202" i="1"/>
  <c r="BN200" i="1"/>
  <c r="BN186" i="1"/>
  <c r="BN185" i="1"/>
  <c r="BN184" i="1"/>
  <c r="BN183" i="1"/>
  <c r="BN182" i="1"/>
  <c r="BN158" i="1"/>
  <c r="BN156" i="1"/>
  <c r="BN180" i="1"/>
  <c r="BN157" i="1"/>
  <c r="BN170" i="1"/>
  <c r="BN169" i="1"/>
  <c r="BN168" i="1"/>
  <c r="BN167" i="1"/>
  <c r="BN166" i="1"/>
  <c r="BN164" i="1"/>
  <c r="BN165" i="1"/>
  <c r="BN163" i="1"/>
  <c r="BN154" i="1"/>
  <c r="BN161" i="1"/>
  <c r="BN159" i="1"/>
  <c r="BN155" i="1"/>
  <c r="BN153" i="1"/>
  <c r="BN152" i="1"/>
  <c r="BN151" i="1"/>
  <c r="BN150" i="1"/>
  <c r="BN149" i="1"/>
  <c r="BN148" i="1"/>
  <c r="BN119" i="1"/>
  <c r="BN146" i="1"/>
  <c r="BN115" i="1"/>
  <c r="BN113" i="1"/>
  <c r="BN143" i="1"/>
  <c r="BN114" i="1"/>
  <c r="BN145" i="1"/>
  <c r="BN130" i="1"/>
  <c r="BN129" i="1"/>
  <c r="BN128" i="1"/>
  <c r="BN127" i="1"/>
  <c r="BN126" i="1"/>
  <c r="BN122" i="1"/>
  <c r="BN124" i="1"/>
  <c r="BN121" i="1"/>
  <c r="BN142" i="1"/>
  <c r="BN141" i="1"/>
  <c r="BN140" i="1"/>
  <c r="BN139" i="1"/>
  <c r="BN110" i="1"/>
  <c r="BN118" i="1"/>
  <c r="BN116" i="1"/>
  <c r="BN112" i="1"/>
  <c r="BN109" i="1"/>
  <c r="BN108" i="1"/>
  <c r="BN107" i="1"/>
  <c r="BN106" i="1"/>
  <c r="BN105" i="1"/>
  <c r="BN104" i="1"/>
  <c r="BN101" i="1"/>
  <c r="BN100" i="1"/>
  <c r="BN98" i="1"/>
  <c r="BN97" i="1"/>
  <c r="BN95" i="1"/>
  <c r="BN75" i="1"/>
  <c r="BN71" i="1"/>
  <c r="BN69" i="1"/>
  <c r="BN93" i="1"/>
  <c r="BN70" i="1"/>
  <c r="BN83" i="1"/>
  <c r="BN82" i="1"/>
  <c r="BN81" i="1"/>
  <c r="BN80" i="1"/>
  <c r="BN79" i="1"/>
  <c r="BN77" i="1"/>
  <c r="BN78" i="1"/>
  <c r="BN76" i="1"/>
  <c r="BN67" i="1"/>
  <c r="BN74" i="1"/>
  <c r="BN72" i="1"/>
  <c r="BN68" i="1"/>
  <c r="BN66" i="1"/>
  <c r="BN65" i="1"/>
  <c r="BN64" i="1"/>
  <c r="BN63" i="1"/>
  <c r="BN62" i="1"/>
  <c r="BN61" i="1"/>
  <c r="BN31" i="1"/>
  <c r="BN58" i="1"/>
  <c r="BN27" i="1"/>
  <c r="BN25" i="1"/>
  <c r="BN55" i="1"/>
  <c r="BN26" i="1"/>
  <c r="BN57" i="1"/>
  <c r="BN42" i="1"/>
  <c r="BN41" i="1"/>
  <c r="BN40" i="1"/>
  <c r="BN39" i="1"/>
  <c r="BN38" i="1"/>
  <c r="BN34" i="1"/>
  <c r="BN36" i="1"/>
  <c r="BN33" i="1"/>
  <c r="BN54" i="1"/>
  <c r="BN53" i="1"/>
  <c r="BN52" i="1"/>
  <c r="BN51" i="1"/>
  <c r="BN22" i="1"/>
  <c r="BN30" i="1"/>
  <c r="BN28" i="1"/>
  <c r="BN24" i="1"/>
  <c r="BN21" i="1"/>
  <c r="BN20" i="1"/>
  <c r="BN19" i="1"/>
  <c r="BN18" i="1"/>
  <c r="BN17" i="1"/>
  <c r="BN16" i="1"/>
  <c r="I192" i="1"/>
  <c r="BY257" i="1"/>
  <c r="BX257" i="1"/>
  <c r="BW257" i="1"/>
  <c r="BV257" i="1"/>
  <c r="BU257" i="1"/>
  <c r="BT257" i="1"/>
  <c r="BS257" i="1"/>
  <c r="BR257" i="1"/>
  <c r="BQ257" i="1"/>
  <c r="BP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BY254" i="1"/>
  <c r="BX254" i="1"/>
  <c r="BW254" i="1"/>
  <c r="BV254" i="1"/>
  <c r="BU254" i="1"/>
  <c r="BT254" i="1"/>
  <c r="BS254" i="1"/>
  <c r="BR254" i="1"/>
  <c r="BQ254" i="1"/>
  <c r="BP254" i="1"/>
  <c r="BM254" i="1"/>
  <c r="BL254" i="1"/>
  <c r="BK254" i="1"/>
  <c r="BJ254" i="1"/>
  <c r="BI254" i="1"/>
  <c r="BH254" i="1"/>
  <c r="BG254" i="1"/>
  <c r="BF254" i="1"/>
  <c r="BE254" i="1"/>
  <c r="BD254" i="1"/>
  <c r="BC254" i="1"/>
  <c r="BB254" i="1"/>
  <c r="BA254" i="1"/>
  <c r="AZ254" i="1"/>
  <c r="AY254" i="1"/>
  <c r="AX254" i="1"/>
  <c r="AW254" i="1"/>
  <c r="AV254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AG254" i="1"/>
  <c r="AF254" i="1"/>
  <c r="AE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BY248" i="1"/>
  <c r="BX248" i="1"/>
  <c r="BW248" i="1"/>
  <c r="BV248" i="1"/>
  <c r="BU248" i="1"/>
  <c r="BT248" i="1"/>
  <c r="BS248" i="1"/>
  <c r="BR248" i="1"/>
  <c r="BQ248" i="1"/>
  <c r="BP248" i="1"/>
  <c r="BO248" i="1"/>
  <c r="BM248" i="1"/>
  <c r="BL248" i="1"/>
  <c r="BK248" i="1"/>
  <c r="BJ248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B248" i="1"/>
  <c r="AA248" i="1"/>
  <c r="Z248" i="1"/>
  <c r="Y248" i="1"/>
  <c r="X248" i="1"/>
  <c r="W248" i="1"/>
  <c r="V248" i="1"/>
  <c r="U248" i="1"/>
  <c r="T248" i="1"/>
  <c r="S248" i="1"/>
  <c r="R248" i="1"/>
  <c r="O248" i="1"/>
  <c r="N248" i="1"/>
  <c r="M248" i="1"/>
  <c r="L248" i="1"/>
  <c r="K248" i="1"/>
  <c r="J248" i="1"/>
  <c r="I248" i="1"/>
  <c r="H248" i="1"/>
  <c r="G248" i="1"/>
  <c r="F248" i="1"/>
  <c r="E248" i="1"/>
  <c r="BY243" i="1"/>
  <c r="BX243" i="1"/>
  <c r="BW243" i="1"/>
  <c r="BV243" i="1"/>
  <c r="BU243" i="1"/>
  <c r="BT243" i="1"/>
  <c r="BS243" i="1"/>
  <c r="BR243" i="1"/>
  <c r="BQ243" i="1"/>
  <c r="BP243" i="1"/>
  <c r="BO243" i="1"/>
  <c r="BM243" i="1"/>
  <c r="BL243" i="1"/>
  <c r="BK243" i="1"/>
  <c r="BJ243" i="1"/>
  <c r="BI243" i="1"/>
  <c r="BH243" i="1"/>
  <c r="BG243" i="1"/>
  <c r="BF243" i="1"/>
  <c r="BE243" i="1"/>
  <c r="BD243" i="1"/>
  <c r="BC243" i="1"/>
  <c r="BB243" i="1"/>
  <c r="BA243" i="1"/>
  <c r="AZ243" i="1"/>
  <c r="AY243" i="1"/>
  <c r="AX243" i="1"/>
  <c r="AW243" i="1"/>
  <c r="AV243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Y239" i="1"/>
  <c r="BX239" i="1"/>
  <c r="BW239" i="1"/>
  <c r="BV239" i="1"/>
  <c r="BU239" i="1"/>
  <c r="BT239" i="1"/>
  <c r="BS239" i="1"/>
  <c r="BR239" i="1"/>
  <c r="BQ239" i="1"/>
  <c r="BP239" i="1"/>
  <c r="BO239" i="1"/>
  <c r="BM239" i="1"/>
  <c r="BL239" i="1"/>
  <c r="BK239" i="1"/>
  <c r="BJ239" i="1"/>
  <c r="BI239" i="1"/>
  <c r="BH239" i="1"/>
  <c r="BG239" i="1"/>
  <c r="BF239" i="1"/>
  <c r="BE239" i="1"/>
  <c r="BD239" i="1"/>
  <c r="BC239" i="1"/>
  <c r="BB239" i="1"/>
  <c r="BA239" i="1"/>
  <c r="AZ239" i="1"/>
  <c r="AY239" i="1"/>
  <c r="AX239" i="1"/>
  <c r="AW239" i="1"/>
  <c r="AV239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Y234" i="1"/>
  <c r="BX234" i="1"/>
  <c r="BW234" i="1"/>
  <c r="BV234" i="1"/>
  <c r="BU234" i="1"/>
  <c r="BT234" i="1"/>
  <c r="BS234" i="1"/>
  <c r="BR234" i="1"/>
  <c r="BQ234" i="1"/>
  <c r="BP234" i="1"/>
  <c r="BO234" i="1"/>
  <c r="BM234" i="1"/>
  <c r="BL234" i="1"/>
  <c r="BK234" i="1"/>
  <c r="BJ234" i="1"/>
  <c r="BI234" i="1"/>
  <c r="BH234" i="1"/>
  <c r="BG234" i="1"/>
  <c r="BF234" i="1"/>
  <c r="BE234" i="1"/>
  <c r="BD234" i="1"/>
  <c r="BC234" i="1"/>
  <c r="BB234" i="1"/>
  <c r="BA234" i="1"/>
  <c r="AZ234" i="1"/>
  <c r="AY234" i="1"/>
  <c r="AX234" i="1"/>
  <c r="AW234" i="1"/>
  <c r="AV234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Y229" i="1"/>
  <c r="BX229" i="1"/>
  <c r="BW229" i="1"/>
  <c r="BV229" i="1"/>
  <c r="BU229" i="1"/>
  <c r="BT229" i="1"/>
  <c r="BS229" i="1"/>
  <c r="BR229" i="1"/>
  <c r="BQ229" i="1"/>
  <c r="BP229" i="1"/>
  <c r="BO229" i="1"/>
  <c r="BM229" i="1"/>
  <c r="BL229" i="1"/>
  <c r="BK229" i="1"/>
  <c r="BJ229" i="1"/>
  <c r="BI229" i="1"/>
  <c r="BH229" i="1"/>
  <c r="BG229" i="1"/>
  <c r="BF229" i="1"/>
  <c r="BE229" i="1"/>
  <c r="BD229" i="1"/>
  <c r="BC229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Y225" i="1"/>
  <c r="BX225" i="1"/>
  <c r="BW225" i="1"/>
  <c r="BV225" i="1"/>
  <c r="BU225" i="1"/>
  <c r="BT225" i="1"/>
  <c r="BS225" i="1"/>
  <c r="BR225" i="1"/>
  <c r="BQ225" i="1"/>
  <c r="BP225" i="1"/>
  <c r="BO225" i="1"/>
  <c r="BM225" i="1"/>
  <c r="BL225" i="1"/>
  <c r="BK225" i="1"/>
  <c r="BJ225" i="1"/>
  <c r="BI225" i="1"/>
  <c r="BH225" i="1"/>
  <c r="BG225" i="1"/>
  <c r="BF225" i="1"/>
  <c r="BE225" i="1"/>
  <c r="BD225" i="1"/>
  <c r="BC225" i="1"/>
  <c r="BB225" i="1"/>
  <c r="BA225" i="1"/>
  <c r="AZ225" i="1"/>
  <c r="AY225" i="1"/>
  <c r="AX225" i="1"/>
  <c r="AW225" i="1"/>
  <c r="AV225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Y220" i="1"/>
  <c r="BX220" i="1"/>
  <c r="BW220" i="1"/>
  <c r="BV220" i="1"/>
  <c r="BU220" i="1"/>
  <c r="BT220" i="1"/>
  <c r="BS220" i="1"/>
  <c r="BR220" i="1"/>
  <c r="BQ220" i="1"/>
  <c r="BP220" i="1"/>
  <c r="BO220" i="1"/>
  <c r="BM220" i="1"/>
  <c r="BL220" i="1"/>
  <c r="BK220" i="1"/>
  <c r="BJ220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Y215" i="1"/>
  <c r="BX215" i="1"/>
  <c r="BW215" i="1"/>
  <c r="BV215" i="1"/>
  <c r="BU215" i="1"/>
  <c r="BT215" i="1"/>
  <c r="BS215" i="1"/>
  <c r="BR215" i="1"/>
  <c r="BQ215" i="1"/>
  <c r="BP215" i="1"/>
  <c r="BO215" i="1"/>
  <c r="BM215" i="1"/>
  <c r="BL215" i="1"/>
  <c r="BK215" i="1"/>
  <c r="BJ215" i="1"/>
  <c r="BI215" i="1"/>
  <c r="BH215" i="1"/>
  <c r="BG215" i="1"/>
  <c r="BF215" i="1"/>
  <c r="BE215" i="1"/>
  <c r="BD215" i="1"/>
  <c r="BC215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Q213" i="1" s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Y207" i="1"/>
  <c r="BX207" i="1"/>
  <c r="BW207" i="1"/>
  <c r="BV207" i="1"/>
  <c r="BU207" i="1"/>
  <c r="BT207" i="1"/>
  <c r="BS207" i="1"/>
  <c r="BR207" i="1"/>
  <c r="BQ207" i="1"/>
  <c r="BP207" i="1"/>
  <c r="BO207" i="1"/>
  <c r="BM207" i="1"/>
  <c r="BL207" i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Y198" i="1"/>
  <c r="BX198" i="1"/>
  <c r="BW198" i="1"/>
  <c r="BV198" i="1"/>
  <c r="BU198" i="1"/>
  <c r="BT198" i="1"/>
  <c r="BS198" i="1"/>
  <c r="BR198" i="1"/>
  <c r="BQ198" i="1"/>
  <c r="BP198" i="1"/>
  <c r="BO198" i="1"/>
  <c r="BM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Y147" i="1"/>
  <c r="BX147" i="1"/>
  <c r="BW147" i="1"/>
  <c r="BV147" i="1"/>
  <c r="BU147" i="1"/>
  <c r="BT147" i="1"/>
  <c r="BS147" i="1"/>
  <c r="BS102" i="1" s="1"/>
  <c r="BR147" i="1"/>
  <c r="BQ147" i="1"/>
  <c r="BP147" i="1"/>
  <c r="BO147" i="1"/>
  <c r="BM147" i="1"/>
  <c r="BL147" i="1"/>
  <c r="BK147" i="1"/>
  <c r="BJ147" i="1"/>
  <c r="BI147" i="1"/>
  <c r="BH147" i="1"/>
  <c r="BG147" i="1"/>
  <c r="BF147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Z207" i="1"/>
  <c r="BZ198" i="1"/>
  <c r="BZ243" i="1"/>
  <c r="BZ248" i="1"/>
  <c r="DQ249" i="1"/>
  <c r="BZ257" i="1"/>
  <c r="BZ254" i="1"/>
  <c r="DQ258" i="1"/>
  <c r="DQ250" i="1"/>
  <c r="DQ247" i="1"/>
  <c r="DQ245" i="1"/>
  <c r="BZ229" i="1"/>
  <c r="BZ225" i="1"/>
  <c r="BZ220" i="1"/>
  <c r="BZ215" i="1"/>
  <c r="BZ239" i="1"/>
  <c r="BZ234" i="1"/>
  <c r="BY60" i="1"/>
  <c r="BX60" i="1"/>
  <c r="BW60" i="1"/>
  <c r="BV60" i="1"/>
  <c r="BU60" i="1"/>
  <c r="BT60" i="1"/>
  <c r="BS60" i="1"/>
  <c r="BR60" i="1"/>
  <c r="BQ60" i="1"/>
  <c r="BP60" i="1"/>
  <c r="BO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N60" i="1"/>
  <c r="M60" i="1"/>
  <c r="L60" i="1"/>
  <c r="K60" i="1"/>
  <c r="J60" i="1"/>
  <c r="I60" i="1"/>
  <c r="H60" i="1"/>
  <c r="G60" i="1"/>
  <c r="F60" i="1"/>
  <c r="E60" i="1"/>
  <c r="D60" i="1"/>
  <c r="BZ60" i="1"/>
  <c r="BZ147" i="1"/>
  <c r="AL192" i="1"/>
  <c r="AC104" i="1"/>
  <c r="AC105" i="1"/>
  <c r="AC106" i="1"/>
  <c r="AC107" i="1"/>
  <c r="AC108" i="1"/>
  <c r="AC109" i="1"/>
  <c r="AC112" i="1"/>
  <c r="AC116" i="1"/>
  <c r="AC118" i="1"/>
  <c r="AC110" i="1"/>
  <c r="AC139" i="1"/>
  <c r="AC140" i="1"/>
  <c r="AC141" i="1"/>
  <c r="AC142" i="1"/>
  <c r="AC121" i="1"/>
  <c r="AC124" i="1"/>
  <c r="AC122" i="1"/>
  <c r="AC126" i="1"/>
  <c r="P105" i="1"/>
  <c r="P106" i="1"/>
  <c r="P107" i="1"/>
  <c r="P108" i="1"/>
  <c r="P109" i="1"/>
  <c r="P112" i="1"/>
  <c r="P116" i="1"/>
  <c r="P118" i="1"/>
  <c r="P110" i="1"/>
  <c r="P139" i="1"/>
  <c r="P140" i="1"/>
  <c r="P141" i="1"/>
  <c r="P142" i="1"/>
  <c r="P121" i="1"/>
  <c r="P124" i="1"/>
  <c r="P122" i="1"/>
  <c r="P126" i="1"/>
  <c r="P104" i="1"/>
  <c r="AC38" i="1"/>
  <c r="AC34" i="1"/>
  <c r="AC36" i="1"/>
  <c r="AC33" i="1"/>
  <c r="AC54" i="1"/>
  <c r="AC53" i="1"/>
  <c r="AC52" i="1"/>
  <c r="AC51" i="1"/>
  <c r="AC286" i="1" s="1"/>
  <c r="AC22" i="1"/>
  <c r="AC30" i="1"/>
  <c r="AC21" i="1"/>
  <c r="AC284" i="1" s="1"/>
  <c r="AC20" i="1"/>
  <c r="AC285" i="1" s="1"/>
  <c r="AC19" i="1"/>
  <c r="AC287" i="1" s="1"/>
  <c r="AC18" i="1"/>
  <c r="AC17" i="1"/>
  <c r="AC16" i="1"/>
  <c r="P17" i="1"/>
  <c r="P18" i="1"/>
  <c r="P19" i="1"/>
  <c r="P287" i="1" s="1"/>
  <c r="P20" i="1"/>
  <c r="P285" i="1" s="1"/>
  <c r="P21" i="1"/>
  <c r="P284" i="1" s="1"/>
  <c r="P28" i="1"/>
  <c r="P30" i="1"/>
  <c r="P22" i="1"/>
  <c r="P290" i="1" s="1"/>
  <c r="P51" i="1"/>
  <c r="P52" i="1"/>
  <c r="P53" i="1"/>
  <c r="P54" i="1"/>
  <c r="P33" i="1"/>
  <c r="P36" i="1"/>
  <c r="P34" i="1"/>
  <c r="P38" i="1"/>
  <c r="P16" i="1"/>
  <c r="P289" i="1" s="1"/>
  <c r="DQ238" i="1"/>
  <c r="DQ232" i="1"/>
  <c r="DQ230" i="1"/>
  <c r="DQ228" i="1"/>
  <c r="DQ223" i="1"/>
  <c r="DQ222" i="1"/>
  <c r="DQ221" i="1"/>
  <c r="DQ218" i="1"/>
  <c r="DQ216" i="1"/>
  <c r="DQ200" i="1"/>
  <c r="DQ204" i="1"/>
  <c r="DQ202" i="1"/>
  <c r="DQ208" i="1"/>
  <c r="DQ104" i="1"/>
  <c r="DQ105" i="1"/>
  <c r="DQ106" i="1"/>
  <c r="DQ107" i="1"/>
  <c r="DQ108" i="1"/>
  <c r="DQ118" i="1"/>
  <c r="DQ126" i="1"/>
  <c r="DQ139" i="1"/>
  <c r="DQ148" i="1"/>
  <c r="DQ149" i="1"/>
  <c r="DQ150" i="1"/>
  <c r="DQ161" i="1"/>
  <c r="DQ63" i="1"/>
  <c r="DQ62" i="1"/>
  <c r="DQ61" i="1"/>
  <c r="DQ74" i="1"/>
  <c r="DQ38" i="1"/>
  <c r="DQ19" i="1"/>
  <c r="DQ17" i="1"/>
  <c r="DQ30" i="1"/>
  <c r="DQ20" i="1"/>
  <c r="DQ18" i="1"/>
  <c r="DQ16" i="1"/>
  <c r="P286" i="1" l="1"/>
  <c r="DO267" i="1"/>
  <c r="BN288" i="1"/>
  <c r="AC248" i="1"/>
  <c r="AC276" i="1" s="1"/>
  <c r="AC288" i="1"/>
  <c r="BN286" i="1"/>
  <c r="CM293" i="1"/>
  <c r="DA286" i="1"/>
  <c r="DA103" i="1"/>
  <c r="P288" i="1"/>
  <c r="CA103" i="1"/>
  <c r="BN291" i="1"/>
  <c r="BN285" i="1"/>
  <c r="BN292" i="1"/>
  <c r="CN286" i="1"/>
  <c r="AC293" i="1"/>
  <c r="AC295" i="1" s="1"/>
  <c r="AC283" i="1"/>
  <c r="BN284" i="1"/>
  <c r="CY262" i="1"/>
  <c r="CY276" i="1" s="1"/>
  <c r="AC290" i="1"/>
  <c r="BN289" i="1"/>
  <c r="AC289" i="1"/>
  <c r="BN290" i="1"/>
  <c r="BN287" i="1"/>
  <c r="CK293" i="1"/>
  <c r="P283" i="1"/>
  <c r="P293" i="1" s="1"/>
  <c r="CA286" i="1"/>
  <c r="BN283" i="1"/>
  <c r="BN282" i="1"/>
  <c r="DP257" i="1"/>
  <c r="P243" i="1"/>
  <c r="P276" i="1" s="1"/>
  <c r="P262" i="1"/>
  <c r="CA15" i="1"/>
  <c r="BU293" i="1"/>
  <c r="CN103" i="1"/>
  <c r="DP147" i="1"/>
  <c r="DQ147" i="1" s="1"/>
  <c r="AC15" i="1"/>
  <c r="DN56" i="1"/>
  <c r="DN15" i="1" s="1"/>
  <c r="CH15" i="1"/>
  <c r="CH13" i="1" s="1"/>
  <c r="CH295" i="1" s="1"/>
  <c r="BQ293" i="1"/>
  <c r="CQ262" i="1"/>
  <c r="CU262" i="1"/>
  <c r="DP215" i="1"/>
  <c r="CB293" i="1"/>
  <c r="CL293" i="1"/>
  <c r="CU293" i="1"/>
  <c r="BX293" i="1"/>
  <c r="P15" i="1"/>
  <c r="P13" i="1" s="1"/>
  <c r="BN15" i="1"/>
  <c r="DA15" i="1"/>
  <c r="P103" i="1"/>
  <c r="BN103" i="1"/>
  <c r="CS262" i="1"/>
  <c r="CN15" i="1"/>
  <c r="DP220" i="1"/>
  <c r="DQ220" i="1" s="1"/>
  <c r="DA290" i="1"/>
  <c r="DO207" i="1"/>
  <c r="AC103" i="1"/>
  <c r="AC102" i="1" s="1"/>
  <c r="CN56" i="1"/>
  <c r="BN262" i="1"/>
  <c r="DP239" i="1"/>
  <c r="BW293" i="1"/>
  <c r="BI194" i="1"/>
  <c r="DN225" i="1"/>
  <c r="DP97" i="1"/>
  <c r="CR293" i="1"/>
  <c r="CP293" i="1"/>
  <c r="DC262" i="1"/>
  <c r="DO147" i="1"/>
  <c r="DO257" i="1"/>
  <c r="DQ257" i="1" s="1"/>
  <c r="DN207" i="1"/>
  <c r="DN229" i="1"/>
  <c r="DN254" i="1"/>
  <c r="DP185" i="1"/>
  <c r="DQ185" i="1" s="1"/>
  <c r="DO239" i="1"/>
  <c r="DQ239" i="1" s="1"/>
  <c r="CJ293" i="1"/>
  <c r="CC293" i="1"/>
  <c r="CA207" i="1"/>
  <c r="BN207" i="1"/>
  <c r="DN185" i="1"/>
  <c r="P248" i="1"/>
  <c r="DN147" i="1"/>
  <c r="DP100" i="1"/>
  <c r="DP183" i="1"/>
  <c r="DO97" i="1"/>
  <c r="DO234" i="1"/>
  <c r="CF293" i="1"/>
  <c r="CA267" i="1"/>
  <c r="DO264" i="1"/>
  <c r="DP267" i="1"/>
  <c r="DQ267" i="1" s="1"/>
  <c r="DN215" i="1"/>
  <c r="DN234" i="1"/>
  <c r="DN257" i="1"/>
  <c r="DP234" i="1"/>
  <c r="DQ234" i="1" s="1"/>
  <c r="CV293" i="1"/>
  <c r="DO60" i="1"/>
  <c r="DO254" i="1"/>
  <c r="CS293" i="1"/>
  <c r="CD293" i="1"/>
  <c r="CO293" i="1"/>
  <c r="DO266" i="1"/>
  <c r="DP264" i="1"/>
  <c r="DP207" i="1"/>
  <c r="DO185" i="1"/>
  <c r="DO183" i="1"/>
  <c r="DQ15" i="1"/>
  <c r="DO198" i="1"/>
  <c r="DO220" i="1"/>
  <c r="DP229" i="1"/>
  <c r="CI293" i="1"/>
  <c r="CG293" i="1"/>
  <c r="DO215" i="1"/>
  <c r="DQ215" i="1" s="1"/>
  <c r="AV194" i="1"/>
  <c r="DN97" i="1"/>
  <c r="P267" i="1"/>
  <c r="CN267" i="1"/>
  <c r="BO293" i="1"/>
  <c r="BV293" i="1"/>
  <c r="DP266" i="1"/>
  <c r="DN220" i="1"/>
  <c r="DN239" i="1"/>
  <c r="DN262" i="1"/>
  <c r="DO229" i="1"/>
  <c r="DN183" i="1"/>
  <c r="DN198" i="1"/>
  <c r="DB293" i="1"/>
  <c r="CQ293" i="1"/>
  <c r="BM194" i="1"/>
  <c r="D213" i="1"/>
  <c r="L213" i="1"/>
  <c r="T213" i="1"/>
  <c r="AB213" i="1"/>
  <c r="AJ213" i="1"/>
  <c r="AR213" i="1"/>
  <c r="AZ213" i="1"/>
  <c r="BH213" i="1"/>
  <c r="BQ213" i="1"/>
  <c r="BY213" i="1"/>
  <c r="J224" i="1"/>
  <c r="R224" i="1"/>
  <c r="Z224" i="1"/>
  <c r="AH224" i="1"/>
  <c r="AP224" i="1"/>
  <c r="AX224" i="1"/>
  <c r="BF224" i="1"/>
  <c r="BO224" i="1"/>
  <c r="BW224" i="1"/>
  <c r="DN267" i="1"/>
  <c r="CA285" i="1"/>
  <c r="DO101" i="1"/>
  <c r="DQ101" i="1" s="1"/>
  <c r="DN60" i="1"/>
  <c r="DP198" i="1"/>
  <c r="DP60" i="1"/>
  <c r="CX293" i="1"/>
  <c r="DC293" i="1"/>
  <c r="DO225" i="1"/>
  <c r="DQ225" i="1" s="1"/>
  <c r="DP248" i="1"/>
  <c r="DP243" i="1"/>
  <c r="DO248" i="1"/>
  <c r="DO243" i="1"/>
  <c r="DN248" i="1"/>
  <c r="DN243" i="1"/>
  <c r="AI102" i="1"/>
  <c r="AQ102" i="1"/>
  <c r="AY102" i="1"/>
  <c r="BG102" i="1"/>
  <c r="AV213" i="1"/>
  <c r="F13" i="1"/>
  <c r="F295" i="1" s="1"/>
  <c r="N13" i="1"/>
  <c r="N295" i="1" s="1"/>
  <c r="AG102" i="1"/>
  <c r="AW192" i="1"/>
  <c r="BZ194" i="1"/>
  <c r="AV278" i="1"/>
  <c r="V192" i="1"/>
  <c r="CY192" i="1"/>
  <c r="DD213" i="1"/>
  <c r="CA290" i="1"/>
  <c r="CA291" i="1"/>
  <c r="AC13" i="1"/>
  <c r="CA292" i="1"/>
  <c r="AE102" i="1"/>
  <c r="AM102" i="1"/>
  <c r="AU102" i="1"/>
  <c r="BC102" i="1"/>
  <c r="BK102" i="1"/>
  <c r="BT102" i="1"/>
  <c r="Z192" i="1"/>
  <c r="BP192" i="1"/>
  <c r="P102" i="1"/>
  <c r="CA283" i="1"/>
  <c r="CA289" i="1"/>
  <c r="AE213" i="1"/>
  <c r="BC213" i="1"/>
  <c r="BK213" i="1"/>
  <c r="BT213" i="1"/>
  <c r="U224" i="1"/>
  <c r="AC224" i="1"/>
  <c r="AK224" i="1"/>
  <c r="AS224" i="1"/>
  <c r="BA224" i="1"/>
  <c r="BI224" i="1"/>
  <c r="BR224" i="1"/>
  <c r="BN267" i="1"/>
  <c r="CV262" i="1"/>
  <c r="CV276" i="1" s="1"/>
  <c r="CZ262" i="1"/>
  <c r="CZ276" i="1" s="1"/>
  <c r="CN290" i="1"/>
  <c r="CN282" i="1"/>
  <c r="DA292" i="1"/>
  <c r="CE100" i="1"/>
  <c r="CE13" i="1" s="1"/>
  <c r="CN289" i="1"/>
  <c r="CN291" i="1"/>
  <c r="CN283" i="1"/>
  <c r="CT224" i="1"/>
  <c r="CN101" i="1"/>
  <c r="CN284" i="1" s="1"/>
  <c r="CA288" i="1"/>
  <c r="CA282" i="1"/>
  <c r="CN288" i="1"/>
  <c r="CN292" i="1"/>
  <c r="CA287" i="1"/>
  <c r="CW262" i="1"/>
  <c r="CW276" i="1" s="1"/>
  <c r="DA289" i="1"/>
  <c r="CT262" i="1"/>
  <c r="CX262" i="1"/>
  <c r="CX276" i="1" s="1"/>
  <c r="DA288" i="1"/>
  <c r="DA291" i="1"/>
  <c r="DA283" i="1"/>
  <c r="DA282" i="1"/>
  <c r="DD293" i="1"/>
  <c r="CW284" i="1"/>
  <c r="CW293" i="1" s="1"/>
  <c r="CP262" i="1"/>
  <c r="CU278" i="1"/>
  <c r="CH292" i="1"/>
  <c r="CH293" i="1" s="1"/>
  <c r="CC192" i="1"/>
  <c r="CY284" i="1"/>
  <c r="CY293" i="1" s="1"/>
  <c r="DA101" i="1"/>
  <c r="DA284" i="1" s="1"/>
  <c r="DA264" i="1"/>
  <c r="V194" i="1"/>
  <c r="L192" i="1"/>
  <c r="AD13" i="1"/>
  <c r="AD295" i="1" s="1"/>
  <c r="BB192" i="1"/>
  <c r="BS192" i="1"/>
  <c r="CZ284" i="1"/>
  <c r="CZ293" i="1" s="1"/>
  <c r="DA266" i="1"/>
  <c r="CP278" i="1"/>
  <c r="DA267" i="1"/>
  <c r="CW278" i="1"/>
  <c r="N192" i="1"/>
  <c r="BL192" i="1"/>
  <c r="CT284" i="1"/>
  <c r="CT293" i="1" s="1"/>
  <c r="DQ264" i="1"/>
  <c r="DB262" i="1"/>
  <c r="CE284" i="1"/>
  <c r="CE293" i="1" s="1"/>
  <c r="CT100" i="1"/>
  <c r="DO100" i="1" s="1"/>
  <c r="AL13" i="1"/>
  <c r="AL295" i="1" s="1"/>
  <c r="BB13" i="1"/>
  <c r="BB295" i="1" s="1"/>
  <c r="U102" i="1"/>
  <c r="G224" i="1"/>
  <c r="AU224" i="1"/>
  <c r="BR13" i="1"/>
  <c r="BR295" i="1" s="1"/>
  <c r="CT278" i="1"/>
  <c r="BG213" i="1"/>
  <c r="AU192" i="1"/>
  <c r="BK192" i="1"/>
  <c r="AV102" i="1"/>
  <c r="AF192" i="1"/>
  <c r="BD13" i="1"/>
  <c r="BD295" i="1" s="1"/>
  <c r="BZ213" i="1"/>
  <c r="X13" i="1"/>
  <c r="X295" i="1" s="1"/>
  <c r="M192" i="1"/>
  <c r="AM192" i="1"/>
  <c r="BT192" i="1"/>
  <c r="BD102" i="1"/>
  <c r="W192" i="1"/>
  <c r="AV192" i="1"/>
  <c r="D194" i="1"/>
  <c r="E192" i="1"/>
  <c r="AE192" i="1"/>
  <c r="BC192" i="1"/>
  <c r="AN102" i="1"/>
  <c r="F192" i="1"/>
  <c r="AN192" i="1"/>
  <c r="BU192" i="1"/>
  <c r="CM224" i="1"/>
  <c r="BK13" i="1"/>
  <c r="BK295" i="1" s="1"/>
  <c r="BU13" i="1"/>
  <c r="BU295" i="1" s="1"/>
  <c r="E102" i="1"/>
  <c r="M102" i="1"/>
  <c r="CI278" i="1"/>
  <c r="CS278" i="1"/>
  <c r="M13" i="1"/>
  <c r="M295" i="1" s="1"/>
  <c r="V102" i="1"/>
  <c r="AL194" i="1"/>
  <c r="K213" i="1"/>
  <c r="S213" i="1"/>
  <c r="AA213" i="1"/>
  <c r="AI213" i="1"/>
  <c r="AY213" i="1"/>
  <c r="BP213" i="1"/>
  <c r="BX213" i="1"/>
  <c r="J278" i="1"/>
  <c r="R278" i="1"/>
  <c r="Z278" i="1"/>
  <c r="AP278" i="1"/>
  <c r="AX278" i="1"/>
  <c r="BO278" i="1"/>
  <c r="BW278" i="1"/>
  <c r="I224" i="1"/>
  <c r="Q224" i="1"/>
  <c r="Y224" i="1"/>
  <c r="AG224" i="1"/>
  <c r="AO224" i="1"/>
  <c r="AW224" i="1"/>
  <c r="BE224" i="1"/>
  <c r="BM224" i="1"/>
  <c r="BV224" i="1"/>
  <c r="AN278" i="1"/>
  <c r="CI224" i="1"/>
  <c r="CK213" i="1"/>
  <c r="CW192" i="1"/>
  <c r="CV192" i="1"/>
  <c r="AW102" i="1"/>
  <c r="G192" i="1"/>
  <c r="AG192" i="1"/>
  <c r="BV192" i="1"/>
  <c r="CL194" i="1"/>
  <c r="BD192" i="1"/>
  <c r="AN13" i="1"/>
  <c r="AN295" i="1" s="1"/>
  <c r="BC194" i="1"/>
  <c r="BY278" i="1"/>
  <c r="AP13" i="1"/>
  <c r="AP295" i="1" s="1"/>
  <c r="CX213" i="1"/>
  <c r="V13" i="1"/>
  <c r="V295" i="1" s="1"/>
  <c r="CQ13" i="1"/>
  <c r="AM13" i="1"/>
  <c r="AM295" i="1" s="1"/>
  <c r="AO102" i="1"/>
  <c r="BM102" i="1"/>
  <c r="BE192" i="1"/>
  <c r="Y194" i="1"/>
  <c r="AV13" i="1"/>
  <c r="AV295" i="1" s="1"/>
  <c r="BD194" i="1"/>
  <c r="W278" i="1"/>
  <c r="DD224" i="1"/>
  <c r="CH213" i="1"/>
  <c r="CS213" i="1"/>
  <c r="G102" i="1"/>
  <c r="BE102" i="1"/>
  <c r="O192" i="1"/>
  <c r="AO192" i="1"/>
  <c r="BM192" i="1"/>
  <c r="CC194" i="1"/>
  <c r="BE194" i="1"/>
  <c r="BT13" i="1"/>
  <c r="BT295" i="1" s="1"/>
  <c r="BY102" i="1"/>
  <c r="J13" i="1"/>
  <c r="J295" i="1" s="1"/>
  <c r="AZ13" i="1"/>
  <c r="AZ295" i="1" s="1"/>
  <c r="CI213" i="1"/>
  <c r="CN229" i="1"/>
  <c r="AK194" i="1"/>
  <c r="AS194" i="1"/>
  <c r="BM13" i="1"/>
  <c r="BM295" i="1" s="1"/>
  <c r="BV13" i="1"/>
  <c r="G278" i="1"/>
  <c r="O278" i="1"/>
  <c r="AE278" i="1"/>
  <c r="AM278" i="1"/>
  <c r="AU278" i="1"/>
  <c r="BC278" i="1"/>
  <c r="BK278" i="1"/>
  <c r="BT278" i="1"/>
  <c r="AP102" i="1"/>
  <c r="CJ278" i="1"/>
  <c r="CN262" i="1"/>
  <c r="CU213" i="1"/>
  <c r="G13" i="1"/>
  <c r="G295" i="1" s="1"/>
  <c r="AD194" i="1"/>
  <c r="BA194" i="1"/>
  <c r="BW194" i="1"/>
  <c r="I213" i="1"/>
  <c r="Y213" i="1"/>
  <c r="AO213" i="1"/>
  <c r="AW213" i="1"/>
  <c r="BE213" i="1"/>
  <c r="BM213" i="1"/>
  <c r="BV213" i="1"/>
  <c r="X278" i="1"/>
  <c r="AF278" i="1"/>
  <c r="W224" i="1"/>
  <c r="BK224" i="1"/>
  <c r="CJ224" i="1"/>
  <c r="CL213" i="1"/>
  <c r="CM278" i="1"/>
  <c r="CZ224" i="1"/>
  <c r="CR224" i="1"/>
  <c r="BI102" i="1"/>
  <c r="T192" i="1"/>
  <c r="R194" i="1"/>
  <c r="O102" i="1"/>
  <c r="AG278" i="1"/>
  <c r="AO278" i="1"/>
  <c r="AW278" i="1"/>
  <c r="D192" i="1"/>
  <c r="U192" i="1"/>
  <c r="AD192" i="1"/>
  <c r="AT192" i="1"/>
  <c r="BJ192" i="1"/>
  <c r="X192" i="1"/>
  <c r="J102" i="1"/>
  <c r="BW213" i="1"/>
  <c r="X224" i="1"/>
  <c r="AK13" i="1"/>
  <c r="AK295" i="1" s="1"/>
  <c r="BE13" i="1"/>
  <c r="BE295" i="1" s="1"/>
  <c r="K194" i="1"/>
  <c r="AH194" i="1"/>
  <c r="AW13" i="1"/>
  <c r="AW295" i="1" s="1"/>
  <c r="P194" i="1"/>
  <c r="BF213" i="1"/>
  <c r="BD224" i="1"/>
  <c r="K102" i="1"/>
  <c r="BA102" i="1"/>
  <c r="BZ102" i="1"/>
  <c r="BI13" i="1"/>
  <c r="BI295" i="1" s="1"/>
  <c r="CP224" i="1"/>
  <c r="BV102" i="1"/>
  <c r="AD213" i="1"/>
  <c r="BJ213" i="1"/>
  <c r="BS213" i="1"/>
  <c r="AC278" i="1"/>
  <c r="BA278" i="1"/>
  <c r="D224" i="1"/>
  <c r="L224" i="1"/>
  <c r="T224" i="1"/>
  <c r="AB224" i="1"/>
  <c r="AJ224" i="1"/>
  <c r="AR224" i="1"/>
  <c r="AZ224" i="1"/>
  <c r="BH224" i="1"/>
  <c r="BQ224" i="1"/>
  <c r="BY224" i="1"/>
  <c r="CX102" i="1"/>
  <c r="CW213" i="1"/>
  <c r="CO213" i="1"/>
  <c r="DD102" i="1"/>
  <c r="AA192" i="1"/>
  <c r="AR13" i="1"/>
  <c r="AR295" i="1" s="1"/>
  <c r="AR192" i="1"/>
  <c r="BY192" i="1"/>
  <c r="E13" i="1"/>
  <c r="E295" i="1" s="1"/>
  <c r="E194" i="1"/>
  <c r="K192" i="1"/>
  <c r="AB13" i="1"/>
  <c r="AB295" i="1" s="1"/>
  <c r="AS13" i="1"/>
  <c r="AS295" i="1" s="1"/>
  <c r="AS192" i="1"/>
  <c r="CY224" i="1"/>
  <c r="CQ224" i="1"/>
  <c r="AG13" i="1"/>
  <c r="AG295" i="1" s="1"/>
  <c r="AG194" i="1"/>
  <c r="S192" i="1"/>
  <c r="BF278" i="1"/>
  <c r="AL102" i="1"/>
  <c r="BB102" i="1"/>
  <c r="O194" i="1"/>
  <c r="O13" i="1"/>
  <c r="O295" i="1" s="1"/>
  <c r="BQ192" i="1"/>
  <c r="BH13" i="1"/>
  <c r="BH295" i="1" s="1"/>
  <c r="BH194" i="1"/>
  <c r="CC213" i="1"/>
  <c r="AF13" i="1"/>
  <c r="AF295" i="1" s="1"/>
  <c r="AF194" i="1"/>
  <c r="CG192" i="1"/>
  <c r="CG13" i="1"/>
  <c r="AH278" i="1"/>
  <c r="AH213" i="1"/>
  <c r="BH192" i="1"/>
  <c r="X102" i="1"/>
  <c r="X194" i="1"/>
  <c r="BI192" i="1"/>
  <c r="AM194" i="1"/>
  <c r="DA183" i="1"/>
  <c r="CP102" i="1"/>
  <c r="CT194" i="1"/>
  <c r="BH102" i="1"/>
  <c r="AG276" i="1"/>
  <c r="H278" i="1"/>
  <c r="P278" i="1"/>
  <c r="BD278" i="1"/>
  <c r="BL278" i="1"/>
  <c r="BU278" i="1"/>
  <c r="AQ276" i="1"/>
  <c r="H102" i="1"/>
  <c r="Q102" i="1"/>
  <c r="Y102" i="1"/>
  <c r="H192" i="1"/>
  <c r="Q192" i="1"/>
  <c r="Y192" i="1"/>
  <c r="AH192" i="1"/>
  <c r="AX192" i="1"/>
  <c r="BF192" i="1"/>
  <c r="BO192" i="1"/>
  <c r="BW192" i="1"/>
  <c r="DD192" i="1"/>
  <c r="N194" i="1"/>
  <c r="AT194" i="1"/>
  <c r="BU194" i="1"/>
  <c r="AD102" i="1"/>
  <c r="J213" i="1"/>
  <c r="R213" i="1"/>
  <c r="AX213" i="1"/>
  <c r="BO213" i="1"/>
  <c r="I278" i="1"/>
  <c r="Q278" i="1"/>
  <c r="Y278" i="1"/>
  <c r="BE278" i="1"/>
  <c r="BM278" i="1"/>
  <c r="BV278" i="1"/>
  <c r="H224" i="1"/>
  <c r="P224" i="1"/>
  <c r="AF224" i="1"/>
  <c r="AN224" i="1"/>
  <c r="AV224" i="1"/>
  <c r="BL224" i="1"/>
  <c r="BU224" i="1"/>
  <c r="I13" i="1"/>
  <c r="I295" i="1" s="1"/>
  <c r="R13" i="1"/>
  <c r="R295" i="1" s="1"/>
  <c r="AI192" i="1"/>
  <c r="AQ192" i="1"/>
  <c r="AY192" i="1"/>
  <c r="BG192" i="1"/>
  <c r="BP13" i="1"/>
  <c r="BP295" i="1" s="1"/>
  <c r="BX13" i="1"/>
  <c r="BX295" i="1" s="1"/>
  <c r="CS224" i="1"/>
  <c r="CK194" i="1"/>
  <c r="CY213" i="1"/>
  <c r="CQ213" i="1"/>
  <c r="CX224" i="1"/>
  <c r="BO13" i="1"/>
  <c r="J194" i="1"/>
  <c r="Q194" i="1"/>
  <c r="W194" i="1"/>
  <c r="BJ194" i="1"/>
  <c r="D102" i="1"/>
  <c r="BN198" i="1"/>
  <c r="AL276" i="1"/>
  <c r="M213" i="1"/>
  <c r="K224" i="1"/>
  <c r="AA278" i="1"/>
  <c r="AQ224" i="1"/>
  <c r="BG278" i="1"/>
  <c r="CA234" i="1"/>
  <c r="BN239" i="1"/>
  <c r="CA243" i="1"/>
  <c r="BN248" i="1"/>
  <c r="S276" i="1"/>
  <c r="AA276" i="1"/>
  <c r="CG102" i="1"/>
  <c r="DC213" i="1"/>
  <c r="CY194" i="1"/>
  <c r="CU194" i="1"/>
  <c r="I194" i="1"/>
  <c r="D13" i="1"/>
  <c r="D295" i="1" s="1"/>
  <c r="BK194" i="1"/>
  <c r="L102" i="1"/>
  <c r="S102" i="1"/>
  <c r="AP194" i="1"/>
  <c r="AX102" i="1"/>
  <c r="BF102" i="1"/>
  <c r="BO102" i="1"/>
  <c r="W276" i="1"/>
  <c r="F278" i="1"/>
  <c r="N278" i="1"/>
  <c r="V278" i="1"/>
  <c r="AD278" i="1"/>
  <c r="AL278" i="1"/>
  <c r="AT278" i="1"/>
  <c r="BB278" i="1"/>
  <c r="BJ278" i="1"/>
  <c r="BS278" i="1"/>
  <c r="D278" i="1"/>
  <c r="L278" i="1"/>
  <c r="T278" i="1"/>
  <c r="AB278" i="1"/>
  <c r="AJ278" i="1"/>
  <c r="AR278" i="1"/>
  <c r="AZ278" i="1"/>
  <c r="BH278" i="1"/>
  <c r="BQ278" i="1"/>
  <c r="I276" i="1"/>
  <c r="AO276" i="1"/>
  <c r="AW276" i="1"/>
  <c r="K276" i="1"/>
  <c r="CN147" i="1"/>
  <c r="CJ102" i="1"/>
  <c r="CI192" i="1"/>
  <c r="CC13" i="1"/>
  <c r="BZ224" i="1"/>
  <c r="BJ13" i="1"/>
  <c r="BJ295" i="1" s="1"/>
  <c r="U13" i="1"/>
  <c r="U295" i="1" s="1"/>
  <c r="BT194" i="1"/>
  <c r="AG213" i="1"/>
  <c r="F194" i="1"/>
  <c r="AB194" i="1"/>
  <c r="P213" i="1"/>
  <c r="AF213" i="1"/>
  <c r="AN213" i="1"/>
  <c r="BD213" i="1"/>
  <c r="BL213" i="1"/>
  <c r="BU213" i="1"/>
  <c r="F224" i="1"/>
  <c r="N224" i="1"/>
  <c r="V224" i="1"/>
  <c r="AD224" i="1"/>
  <c r="AL224" i="1"/>
  <c r="AT224" i="1"/>
  <c r="BJ224" i="1"/>
  <c r="BS224" i="1"/>
  <c r="J276" i="1"/>
  <c r="CB278" i="1"/>
  <c r="DC278" i="1"/>
  <c r="CT213" i="1"/>
  <c r="CU224" i="1"/>
  <c r="AO13" i="1"/>
  <c r="AO295" i="1" s="1"/>
  <c r="AO194" i="1"/>
  <c r="BA13" i="1"/>
  <c r="BA295" i="1" s="1"/>
  <c r="AJ13" i="1"/>
  <c r="AJ295" i="1" s="1"/>
  <c r="AJ194" i="1"/>
  <c r="BS194" i="1"/>
  <c r="BS13" i="1"/>
  <c r="BS295" i="1" s="1"/>
  <c r="U213" i="1"/>
  <c r="U278" i="1"/>
  <c r="AS278" i="1"/>
  <c r="AS213" i="1"/>
  <c r="S278" i="1"/>
  <c r="S224" i="1"/>
  <c r="Z194" i="1"/>
  <c r="Z13" i="1"/>
  <c r="Z295" i="1" s="1"/>
  <c r="BL13" i="1"/>
  <c r="BL295" i="1" s="1"/>
  <c r="BL194" i="1"/>
  <c r="AT13" i="1"/>
  <c r="AT295" i="1" s="1"/>
  <c r="AQ278" i="1"/>
  <c r="CW102" i="1"/>
  <c r="BG13" i="1"/>
  <c r="BG295" i="1" s="1"/>
  <c r="CI194" i="1"/>
  <c r="CR194" i="1"/>
  <c r="M194" i="1"/>
  <c r="AB102" i="1"/>
  <c r="CF213" i="1"/>
  <c r="CB213" i="1"/>
  <c r="CZ278" i="1"/>
  <c r="J192" i="1"/>
  <c r="AB192" i="1"/>
  <c r="BX192" i="1"/>
  <c r="R192" i="1"/>
  <c r="H13" i="1"/>
  <c r="H295" i="1" s="1"/>
  <c r="AC194" i="1"/>
  <c r="AR194" i="1"/>
  <c r="BV194" i="1"/>
  <c r="O224" i="1"/>
  <c r="AE224" i="1"/>
  <c r="AM224" i="1"/>
  <c r="BC224" i="1"/>
  <c r="BT224" i="1"/>
  <c r="AT102" i="1"/>
  <c r="CD278" i="1"/>
  <c r="CE102" i="1"/>
  <c r="CE278" i="1"/>
  <c r="CF224" i="1"/>
  <c r="DB224" i="1"/>
  <c r="DB102" i="1"/>
  <c r="CT102" i="1"/>
  <c r="CY278" i="1"/>
  <c r="CQ278" i="1"/>
  <c r="CW224" i="1"/>
  <c r="CV224" i="1"/>
  <c r="DA198" i="1"/>
  <c r="AM276" i="1"/>
  <c r="L194" i="1"/>
  <c r="AV276" i="1"/>
  <c r="CH102" i="1"/>
  <c r="CM276" i="1"/>
  <c r="CZ194" i="1"/>
  <c r="T102" i="1"/>
  <c r="DC194" i="1"/>
  <c r="CW13" i="1"/>
  <c r="CR278" i="1"/>
  <c r="AI13" i="1"/>
  <c r="AI295" i="1" s="1"/>
  <c r="BZ13" i="1"/>
  <c r="BZ295" i="1" s="1"/>
  <c r="W213" i="1"/>
  <c r="I102" i="1"/>
  <c r="CE224" i="1"/>
  <c r="CH276" i="1"/>
  <c r="CK278" i="1"/>
  <c r="CN185" i="1"/>
  <c r="CM194" i="1"/>
  <c r="CY13" i="1"/>
  <c r="CU13" i="1"/>
  <c r="DA97" i="1"/>
  <c r="CX278" i="1"/>
  <c r="DA207" i="1"/>
  <c r="DD278" i="1"/>
  <c r="CA248" i="1"/>
  <c r="AJ276" i="1"/>
  <c r="CX194" i="1"/>
  <c r="BN60" i="1"/>
  <c r="BW102" i="1"/>
  <c r="CA262" i="1"/>
  <c r="BB194" i="1"/>
  <c r="AJ102" i="1"/>
  <c r="AJ192" i="1"/>
  <c r="CH278" i="1"/>
  <c r="CE194" i="1"/>
  <c r="CV102" i="1"/>
  <c r="AP192" i="1"/>
  <c r="AQ13" i="1"/>
  <c r="AQ295" i="1" s="1"/>
  <c r="BR102" i="1"/>
  <c r="BZ192" i="1"/>
  <c r="CG278" i="1"/>
  <c r="DC224" i="1"/>
  <c r="CY102" i="1"/>
  <c r="AX13" i="1"/>
  <c r="AX295" i="1" s="1"/>
  <c r="AH13" i="1"/>
  <c r="AH295" i="1" s="1"/>
  <c r="AZ192" i="1"/>
  <c r="T194" i="1"/>
  <c r="Y13" i="1"/>
  <c r="Y295" i="1" s="1"/>
  <c r="AI194" i="1"/>
  <c r="BF13" i="1"/>
  <c r="BF295" i="1" s="1"/>
  <c r="BR194" i="1"/>
  <c r="BW13" i="1"/>
  <c r="BZ278" i="1"/>
  <c r="AM213" i="1"/>
  <c r="CN248" i="1"/>
  <c r="N102" i="1"/>
  <c r="W102" i="1"/>
  <c r="AF102" i="1"/>
  <c r="BL102" i="1"/>
  <c r="BU102" i="1"/>
  <c r="CD102" i="1"/>
  <c r="CN239" i="1"/>
  <c r="CF102" i="1"/>
  <c r="CO278" i="1"/>
  <c r="DC192" i="1"/>
  <c r="CB224" i="1"/>
  <c r="CU102" i="1"/>
  <c r="CZ192" i="1"/>
  <c r="BN243" i="1"/>
  <c r="CA239" i="1"/>
  <c r="Q276" i="1"/>
  <c r="BA276" i="1"/>
  <c r="CG213" i="1"/>
  <c r="AY276" i="1"/>
  <c r="AX276" i="1"/>
  <c r="DB213" i="1"/>
  <c r="CR13" i="1"/>
  <c r="CR295" i="1" s="1"/>
  <c r="K13" i="1"/>
  <c r="K295" i="1" s="1"/>
  <c r="CF278" i="1"/>
  <c r="DB278" i="1"/>
  <c r="CQ102" i="1"/>
  <c r="U194" i="1"/>
  <c r="AZ194" i="1"/>
  <c r="BG194" i="1"/>
  <c r="R102" i="1"/>
  <c r="Z102" i="1"/>
  <c r="AH102" i="1"/>
  <c r="CN207" i="1"/>
  <c r="CM192" i="1"/>
  <c r="DC13" i="1"/>
  <c r="DC295" i="1" s="1"/>
  <c r="CE276" i="1"/>
  <c r="BB213" i="1"/>
  <c r="BN215" i="1"/>
  <c r="AK278" i="1"/>
  <c r="AK213" i="1"/>
  <c r="BP224" i="1"/>
  <c r="CA229" i="1"/>
  <c r="CS192" i="1"/>
  <c r="CS13" i="1"/>
  <c r="CS295" i="1" s="1"/>
  <c r="DA220" i="1"/>
  <c r="CP213" i="1"/>
  <c r="AA194" i="1"/>
  <c r="CA225" i="1"/>
  <c r="BN229" i="1"/>
  <c r="K278" i="1"/>
  <c r="O213" i="1"/>
  <c r="O276" i="1"/>
  <c r="AS276" i="1"/>
  <c r="CB192" i="1"/>
  <c r="D276" i="1"/>
  <c r="H276" i="1"/>
  <c r="S194" i="1"/>
  <c r="AY194" i="1"/>
  <c r="AY13" i="1"/>
  <c r="AY295" i="1" s="1"/>
  <c r="BY194" i="1"/>
  <c r="BY13" i="1"/>
  <c r="BY295" i="1" s="1"/>
  <c r="CA215" i="1"/>
  <c r="AC213" i="1"/>
  <c r="H213" i="1"/>
  <c r="U276" i="1"/>
  <c r="AI276" i="1"/>
  <c r="CZ13" i="1"/>
  <c r="DA239" i="1"/>
  <c r="L13" i="1"/>
  <c r="L295" i="1" s="1"/>
  <c r="S13" i="1"/>
  <c r="S295" i="1" s="1"/>
  <c r="AU194" i="1"/>
  <c r="AU13" i="1"/>
  <c r="AU295" i="1" s="1"/>
  <c r="BA213" i="1"/>
  <c r="AN276" i="1"/>
  <c r="BQ276" i="1"/>
  <c r="CI13" i="1"/>
  <c r="CI295" i="1" s="1"/>
  <c r="CN97" i="1"/>
  <c r="CU192" i="1"/>
  <c r="CZ102" i="1"/>
  <c r="CR102" i="1"/>
  <c r="DA60" i="1"/>
  <c r="CP194" i="1"/>
  <c r="DA234" i="1"/>
  <c r="V276" i="1"/>
  <c r="V213" i="1"/>
  <c r="BI278" i="1"/>
  <c r="BI213" i="1"/>
  <c r="AI224" i="1"/>
  <c r="AI278" i="1"/>
  <c r="BX224" i="1"/>
  <c r="BX278" i="1"/>
  <c r="M278" i="1"/>
  <c r="BP102" i="1"/>
  <c r="BP194" i="1"/>
  <c r="BN220" i="1"/>
  <c r="M276" i="1"/>
  <c r="AB276" i="1"/>
  <c r="CW194" i="1"/>
  <c r="CA147" i="1"/>
  <c r="AQ194" i="1"/>
  <c r="AF276" i="1"/>
  <c r="AE276" i="1"/>
  <c r="AK102" i="1"/>
  <c r="AS102" i="1"/>
  <c r="T13" i="1"/>
  <c r="T295" i="1" s="1"/>
  <c r="AK192" i="1"/>
  <c r="BA192" i="1"/>
  <c r="BR192" i="1"/>
  <c r="CL278" i="1"/>
  <c r="CL224" i="1"/>
  <c r="CB102" i="1"/>
  <c r="CC278" i="1"/>
  <c r="CC224" i="1"/>
  <c r="DB194" i="1"/>
  <c r="DB13" i="1"/>
  <c r="CP192" i="1"/>
  <c r="CP13" i="1"/>
  <c r="CP295" i="1" s="1"/>
  <c r="DA248" i="1"/>
  <c r="E213" i="1"/>
  <c r="E278" i="1"/>
  <c r="BR278" i="1"/>
  <c r="BR213" i="1"/>
  <c r="DA147" i="1"/>
  <c r="CO194" i="1"/>
  <c r="Q13" i="1"/>
  <c r="Q295" i="1" s="1"/>
  <c r="AX194" i="1"/>
  <c r="G276" i="1"/>
  <c r="G213" i="1"/>
  <c r="AU213" i="1"/>
  <c r="AU276" i="1"/>
  <c r="E276" i="1"/>
  <c r="BI276" i="1"/>
  <c r="DA229" i="1"/>
  <c r="AA13" i="1"/>
  <c r="AA295" i="1" s="1"/>
  <c r="CA60" i="1"/>
  <c r="CA220" i="1"/>
  <c r="M224" i="1"/>
  <c r="AD276" i="1"/>
  <c r="BB224" i="1"/>
  <c r="BN225" i="1"/>
  <c r="CV278" i="1"/>
  <c r="DD13" i="1"/>
  <c r="DD194" i="1"/>
  <c r="G194" i="1"/>
  <c r="BF194" i="1"/>
  <c r="BQ194" i="1"/>
  <c r="BQ13" i="1"/>
  <c r="AA224" i="1"/>
  <c r="E224" i="1"/>
  <c r="AL213" i="1"/>
  <c r="BP278" i="1"/>
  <c r="CD192" i="1"/>
  <c r="CD13" i="1"/>
  <c r="CD224" i="1"/>
  <c r="CH192" i="1"/>
  <c r="CK192" i="1"/>
  <c r="CK102" i="1"/>
  <c r="CJ194" i="1"/>
  <c r="CJ13" i="1"/>
  <c r="CN215" i="1"/>
  <c r="DC102" i="1"/>
  <c r="CS194" i="1"/>
  <c r="CQ192" i="1"/>
  <c r="CO13" i="1"/>
  <c r="DA243" i="1"/>
  <c r="AE194" i="1"/>
  <c r="AE13" i="1"/>
  <c r="AE295" i="1" s="1"/>
  <c r="F276" i="1"/>
  <c r="F213" i="1"/>
  <c r="N276" i="1"/>
  <c r="N213" i="1"/>
  <c r="AT276" i="1"/>
  <c r="AT213" i="1"/>
  <c r="AY224" i="1"/>
  <c r="AY278" i="1"/>
  <c r="AR276" i="1"/>
  <c r="Y276" i="1"/>
  <c r="AK276" i="1"/>
  <c r="BX102" i="1"/>
  <c r="BX194" i="1"/>
  <c r="CA198" i="1"/>
  <c r="X276" i="1"/>
  <c r="X213" i="1"/>
  <c r="W13" i="1"/>
  <c r="W295" i="1" s="1"/>
  <c r="BO194" i="1"/>
  <c r="H194" i="1"/>
  <c r="AN194" i="1"/>
  <c r="AW194" i="1"/>
  <c r="BG224" i="1"/>
  <c r="CD194" i="1"/>
  <c r="CN60" i="1"/>
  <c r="CI276" i="1"/>
  <c r="CM102" i="1"/>
  <c r="CB13" i="1"/>
  <c r="CO102" i="1"/>
  <c r="CZ213" i="1"/>
  <c r="CR213" i="1"/>
  <c r="BT276" i="1"/>
  <c r="AA102" i="1"/>
  <c r="AR102" i="1"/>
  <c r="AZ102" i="1"/>
  <c r="BQ102" i="1"/>
  <c r="CE213" i="1"/>
  <c r="CN198" i="1"/>
  <c r="CJ213" i="1"/>
  <c r="CJ276" i="1"/>
  <c r="CL102" i="1"/>
  <c r="CS102" i="1"/>
  <c r="CQ194" i="1"/>
  <c r="DA257" i="1"/>
  <c r="DA215" i="1"/>
  <c r="CO224" i="1"/>
  <c r="BN147" i="1"/>
  <c r="Z276" i="1"/>
  <c r="Z213" i="1"/>
  <c r="AH276" i="1"/>
  <c r="AP213" i="1"/>
  <c r="AP276" i="1"/>
  <c r="BN234" i="1"/>
  <c r="L276" i="1"/>
  <c r="T276" i="1"/>
  <c r="AZ276" i="1"/>
  <c r="BH276" i="1"/>
  <c r="BD276" i="1"/>
  <c r="BL276" i="1"/>
  <c r="BV276" i="1"/>
  <c r="BJ102" i="1"/>
  <c r="CJ192" i="1"/>
  <c r="CK224" i="1"/>
  <c r="DB192" i="1"/>
  <c r="CX13" i="1"/>
  <c r="CX295" i="1" s="1"/>
  <c r="CX192" i="1"/>
  <c r="CV13" i="1"/>
  <c r="CV194" i="1"/>
  <c r="CR192" i="1"/>
  <c r="CV213" i="1"/>
  <c r="BC13" i="1"/>
  <c r="BC295" i="1" s="1"/>
  <c r="Q213" i="1"/>
  <c r="CF192" i="1"/>
  <c r="CF13" i="1"/>
  <c r="CK13" i="1"/>
  <c r="CK295" i="1" s="1"/>
  <c r="CN183" i="1"/>
  <c r="CM13" i="1"/>
  <c r="CM213" i="1"/>
  <c r="CB194" i="1"/>
  <c r="CN257" i="1"/>
  <c r="R276" i="1"/>
  <c r="F102" i="1"/>
  <c r="CD213" i="1"/>
  <c r="CN220" i="1"/>
  <c r="CN278" i="1" s="1"/>
  <c r="CD276" i="1"/>
  <c r="CN234" i="1"/>
  <c r="CF194" i="1"/>
  <c r="CG224" i="1"/>
  <c r="CH194" i="1"/>
  <c r="CH224" i="1"/>
  <c r="CI102" i="1"/>
  <c r="CG194" i="1"/>
  <c r="CL192" i="1"/>
  <c r="CL13" i="1"/>
  <c r="CL295" i="1" s="1"/>
  <c r="CC102" i="1"/>
  <c r="CN225" i="1"/>
  <c r="CN243" i="1"/>
  <c r="DB276" i="1"/>
  <c r="DA185" i="1"/>
  <c r="CO192" i="1"/>
  <c r="DA225" i="1"/>
  <c r="BC276" i="1"/>
  <c r="BK276" i="1"/>
  <c r="BU276" i="1"/>
  <c r="CA257" i="1"/>
  <c r="BE276" i="1"/>
  <c r="BM276" i="1"/>
  <c r="BW276" i="1"/>
  <c r="CK276" i="1"/>
  <c r="CF276" i="1"/>
  <c r="CL276" i="1"/>
  <c r="CC276" i="1"/>
  <c r="CR276" i="1"/>
  <c r="BG276" i="1"/>
  <c r="BB276" i="1"/>
  <c r="BJ276" i="1"/>
  <c r="CB276" i="1"/>
  <c r="CQ276" i="1"/>
  <c r="DC276" i="1"/>
  <c r="CU276" i="1"/>
  <c r="CS276" i="1"/>
  <c r="CG276" i="1"/>
  <c r="BX276" i="1"/>
  <c r="BY276" i="1"/>
  <c r="BR276" i="1"/>
  <c r="BP276" i="1"/>
  <c r="BS276" i="1"/>
  <c r="BZ276" i="1"/>
  <c r="BN257" i="1"/>
  <c r="BF276" i="1"/>
  <c r="CO276" i="1"/>
  <c r="BN254" i="1"/>
  <c r="DA254" i="1"/>
  <c r="CA254" i="1"/>
  <c r="CT276" i="1"/>
  <c r="BO276" i="1"/>
  <c r="CN254" i="1"/>
  <c r="DD276" i="1"/>
  <c r="CM295" i="1" l="1"/>
  <c r="BN293" i="1"/>
  <c r="BN295" i="1" s="1"/>
  <c r="DD295" i="1"/>
  <c r="CV295" i="1"/>
  <c r="P295" i="1"/>
  <c r="CG295" i="1"/>
  <c r="CZ295" i="1"/>
  <c r="CQ295" i="1"/>
  <c r="CF295" i="1"/>
  <c r="DP262" i="1"/>
  <c r="DQ262" i="1" s="1"/>
  <c r="CD295" i="1"/>
  <c r="CJ295" i="1"/>
  <c r="BV295" i="1"/>
  <c r="CW295" i="1"/>
  <c r="DN100" i="1"/>
  <c r="DO224" i="1"/>
  <c r="BW295" i="1"/>
  <c r="CU295" i="1"/>
  <c r="BO295" i="1"/>
  <c r="DQ248" i="1"/>
  <c r="DQ266" i="1"/>
  <c r="DN224" i="1"/>
  <c r="DO262" i="1"/>
  <c r="DQ103" i="1"/>
  <c r="DP102" i="1"/>
  <c r="DP224" i="1"/>
  <c r="DQ224" i="1" s="1"/>
  <c r="DO102" i="1"/>
  <c r="CC295" i="1"/>
  <c r="DN13" i="1"/>
  <c r="DP13" i="1"/>
  <c r="DO213" i="1"/>
  <c r="CE295" i="1"/>
  <c r="DN102" i="1"/>
  <c r="DP213" i="1"/>
  <c r="DQ213" i="1" s="1"/>
  <c r="DN213" i="1"/>
  <c r="BN192" i="1"/>
  <c r="CE192" i="1"/>
  <c r="AC192" i="1"/>
  <c r="P192" i="1"/>
  <c r="DQ100" i="1"/>
  <c r="CN100" i="1"/>
  <c r="CN192" i="1" s="1"/>
  <c r="CA293" i="1"/>
  <c r="CN293" i="1"/>
  <c r="DQ60" i="1"/>
  <c r="DA100" i="1"/>
  <c r="DA192" i="1" s="1"/>
  <c r="DQ229" i="1"/>
  <c r="DA262" i="1"/>
  <c r="DA276" i="1" s="1"/>
  <c r="CT192" i="1"/>
  <c r="CT13" i="1"/>
  <c r="CT295" i="1" s="1"/>
  <c r="DQ243" i="1"/>
  <c r="CP276" i="1"/>
  <c r="DA293" i="1"/>
  <c r="DQ198" i="1"/>
  <c r="CY295" i="1"/>
  <c r="DQ207" i="1"/>
  <c r="CA213" i="1"/>
  <c r="CA278" i="1"/>
  <c r="BN102" i="1"/>
  <c r="BN13" i="1"/>
  <c r="BN194" i="1"/>
  <c r="CN194" i="1"/>
  <c r="CN213" i="1"/>
  <c r="BN213" i="1"/>
  <c r="CA102" i="1"/>
  <c r="CN224" i="1"/>
  <c r="DA194" i="1"/>
  <c r="CA192" i="1"/>
  <c r="CA276" i="1"/>
  <c r="CA194" i="1"/>
  <c r="DQ254" i="1"/>
  <c r="CN102" i="1"/>
  <c r="DA278" i="1"/>
  <c r="DB295" i="1"/>
  <c r="DA102" i="1"/>
  <c r="BQ295" i="1"/>
  <c r="CA13" i="1"/>
  <c r="BN224" i="1"/>
  <c r="BN278" i="1"/>
  <c r="CA224" i="1"/>
  <c r="CB295" i="1"/>
  <c r="CN13" i="1"/>
  <c r="CN295" i="1" s="1"/>
  <c r="CO295" i="1"/>
  <c r="CN276" i="1"/>
  <c r="DA224" i="1"/>
  <c r="DA213" i="1"/>
  <c r="BN276" i="1"/>
  <c r="DQ102" i="1" l="1"/>
  <c r="CA295" i="1"/>
  <c r="DO13" i="1"/>
  <c r="DA13" i="1"/>
  <c r="DA295" i="1" s="1"/>
  <c r="DQ13" i="1"/>
</calcChain>
</file>

<file path=xl/comments1.xml><?xml version="1.0" encoding="utf-8"?>
<comments xmlns="http://schemas.openxmlformats.org/spreadsheetml/2006/main">
  <authors>
    <author>Llanos Marcos</author>
  </authors>
  <commentList>
    <comment ref="BE189" authorId="0" shape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F189" authorId="0" shape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E191" authorId="0" shape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F191" authorId="0" shape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E193" authorId="0" shape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F193" authorId="0" shape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E214" authorId="0" shape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  <comment ref="BF214" authorId="0" shape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</commentList>
</comments>
</file>

<file path=xl/sharedStrings.xml><?xml version="1.0" encoding="utf-8"?>
<sst xmlns="http://schemas.openxmlformats.org/spreadsheetml/2006/main" count="810" uniqueCount="219">
  <si>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</si>
  <si>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</si>
  <si>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</si>
  <si>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</si>
  <si>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</si>
  <si>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</si>
  <si>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</si>
  <si>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</si>
  <si>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E01</t>
  </si>
  <si>
    <t>E02</t>
  </si>
  <si>
    <t>Posición deudora-EDV</t>
  </si>
  <si>
    <t>E03</t>
  </si>
  <si>
    <t>Posición acreedora-EDV</t>
  </si>
  <si>
    <t>E04</t>
  </si>
  <si>
    <t>E05</t>
  </si>
  <si>
    <t>E06</t>
  </si>
  <si>
    <t>Transferencia a cuentas propias</t>
  </si>
  <si>
    <t>E17</t>
  </si>
  <si>
    <t>Pago posición deudora-ACCL</t>
  </si>
  <si>
    <t>E08</t>
  </si>
  <si>
    <t>Pago  posición acreedora-ACCL</t>
  </si>
  <si>
    <t>F01</t>
  </si>
  <si>
    <t>Depósitos de Fondos en Custodia</t>
  </si>
  <si>
    <t>F02</t>
  </si>
  <si>
    <t>Provisión Fondos en Custodia</t>
  </si>
  <si>
    <t>F03</t>
  </si>
  <si>
    <t>E11</t>
  </si>
  <si>
    <t>Reversión de Fondos en Custodia</t>
  </si>
  <si>
    <t>E20</t>
  </si>
  <si>
    <t>Cancelación créditos liquidez</t>
  </si>
  <si>
    <t>E21</t>
  </si>
  <si>
    <t>Créditos intradiarios</t>
  </si>
  <si>
    <t>E30</t>
  </si>
  <si>
    <t xml:space="preserve"> MN </t>
  </si>
  <si>
    <t xml:space="preserve"> ME</t>
  </si>
  <si>
    <t>UFV</t>
  </si>
  <si>
    <t>Documento Privado</t>
  </si>
  <si>
    <t>Documento Público</t>
  </si>
  <si>
    <t>Cheques de Gerencia</t>
  </si>
  <si>
    <t>ME</t>
  </si>
  <si>
    <t xml:space="preserve">MVDOL </t>
  </si>
  <si>
    <t xml:space="preserve">MN </t>
  </si>
  <si>
    <t>F04</t>
  </si>
  <si>
    <t>Jul</t>
  </si>
  <si>
    <t>Ago</t>
  </si>
  <si>
    <t>Sep</t>
  </si>
  <si>
    <t>3. Cámara de Compensación de Cheques  (CCC)</t>
  </si>
  <si>
    <t xml:space="preserve">                                 MES</t>
  </si>
  <si>
    <t>Confirmación de Retiro de Fdos en Custodia</t>
  </si>
  <si>
    <t>(En millones de Bolivianos)</t>
  </si>
  <si>
    <t xml:space="preserve">Valor de las operaciones ME </t>
  </si>
  <si>
    <t xml:space="preserve">Valor de las operaciones UFV </t>
  </si>
  <si>
    <t>Valor Promedio Transacciones MN</t>
  </si>
  <si>
    <t>Valor Promedio Transacciones ME</t>
  </si>
  <si>
    <t>Valor de las operaciones MN</t>
  </si>
  <si>
    <t>Valor de las operaciones ME</t>
  </si>
  <si>
    <t>Valor de las operaciones UFV</t>
  </si>
  <si>
    <t>Valor de las operaciones MVDOL</t>
  </si>
  <si>
    <t xml:space="preserve">Valor de operaciones MN   </t>
  </si>
  <si>
    <t xml:space="preserve">Valor de operaciones ME </t>
  </si>
  <si>
    <t>Valor de operaciones MN</t>
  </si>
  <si>
    <t>Valor de operaciones ME</t>
  </si>
  <si>
    <t>(En Bolivianos)</t>
  </si>
  <si>
    <t>Confirmación de Retiro de Fdos en custodia</t>
  </si>
  <si>
    <t xml:space="preserve">Valor de las operaciones MN </t>
  </si>
  <si>
    <t>Oct</t>
  </si>
  <si>
    <t>Nov</t>
  </si>
  <si>
    <t>Dic</t>
  </si>
  <si>
    <t xml:space="preserve">                Gerencia de Entidades Financieras</t>
  </si>
  <si>
    <t>Acumulado en el año 2009</t>
  </si>
  <si>
    <t>Acumulado en el año 2010</t>
  </si>
  <si>
    <t>Número de operaciones MN</t>
  </si>
  <si>
    <t>Número de operaciones ME</t>
  </si>
  <si>
    <t>Número de operaciones MVDOL</t>
  </si>
  <si>
    <t>Número de operaciones UFV</t>
  </si>
  <si>
    <t>Promedio 
2010</t>
  </si>
  <si>
    <t>Promedio 
2009</t>
  </si>
  <si>
    <t>Valor Promedio Transacciones MN y UFV</t>
  </si>
  <si>
    <t>Valor Promedio Transacciones ME y MVDOL</t>
  </si>
  <si>
    <t>2012.02</t>
  </si>
  <si>
    <t>Cifras acumuladas</t>
  </si>
  <si>
    <t>Var %</t>
  </si>
  <si>
    <t>2012.03</t>
  </si>
  <si>
    <t>2012.04</t>
  </si>
  <si>
    <t>2012.05</t>
  </si>
  <si>
    <t>2012.07</t>
  </si>
  <si>
    <t>T01</t>
  </si>
  <si>
    <t>Transferencia de fondos a la CUT –Tes.Dire.</t>
  </si>
  <si>
    <t>2012.08</t>
  </si>
  <si>
    <t>2012.09</t>
  </si>
  <si>
    <t>2012.10</t>
  </si>
  <si>
    <t>2012.11</t>
  </si>
  <si>
    <t>2012.12</t>
  </si>
  <si>
    <t>2013.01</t>
  </si>
  <si>
    <t>2013.02</t>
  </si>
  <si>
    <t>2013.03</t>
  </si>
  <si>
    <t>2013.04</t>
  </si>
  <si>
    <t>2013.05</t>
  </si>
  <si>
    <t>2013.06</t>
  </si>
  <si>
    <t>2013.07</t>
  </si>
  <si>
    <t>2013.08</t>
  </si>
  <si>
    <t>2013.09</t>
  </si>
  <si>
    <t>2013.10</t>
  </si>
  <si>
    <t>E31</t>
  </si>
  <si>
    <t>Retiro de efectivo en Tesorería del BCB</t>
  </si>
  <si>
    <t>2013.11</t>
  </si>
  <si>
    <t>2013.12</t>
  </si>
  <si>
    <t xml:space="preserve">                Subgerencia de Sistema de Pagos y Servicios Financieros</t>
  </si>
  <si>
    <t xml:space="preserve">                Departamento de Vigilancia de Sistema de Pagos</t>
  </si>
  <si>
    <t>2. Sistema de Liquidación de Títulos Desmaterializados  (EDV)</t>
  </si>
  <si>
    <t>4. Cámara de Compensación de Órdenes Electrónicas de Transferencia de Fondos (ACH)</t>
  </si>
  <si>
    <t>TOTAL VALOR OPERACIONES</t>
  </si>
  <si>
    <t>2014.01</t>
  </si>
  <si>
    <t>2012.06</t>
  </si>
  <si>
    <t>2012.01</t>
  </si>
  <si>
    <t>TOTAL NÚMERO OPERACIONES</t>
  </si>
  <si>
    <t>2014.02</t>
  </si>
  <si>
    <t>2014.03</t>
  </si>
  <si>
    <t>2014.04</t>
  </si>
  <si>
    <t>2014.05</t>
  </si>
  <si>
    <t>2014.06</t>
  </si>
  <si>
    <t>2014.07</t>
  </si>
  <si>
    <t>2014.08</t>
  </si>
  <si>
    <t>E15</t>
  </si>
  <si>
    <t>Pago de préstamo interbancario</t>
  </si>
  <si>
    <t>Transferencias por recaudaciones tributarias IDH</t>
  </si>
  <si>
    <t>E32</t>
  </si>
  <si>
    <t>E33</t>
  </si>
  <si>
    <t>E35</t>
  </si>
  <si>
    <t>Compra cartera de créditos entidades financieras</t>
  </si>
  <si>
    <t>Transferencias a beneficiarios por liquidación de valores</t>
  </si>
  <si>
    <t xml:space="preserve">Valor promedio Transacciones SIPAV-LIP </t>
  </si>
  <si>
    <t>Préstamos interbancarios</t>
  </si>
  <si>
    <t>Otras Transferencias c/glosa</t>
  </si>
  <si>
    <t>Transf. Tributarias</t>
  </si>
  <si>
    <t>Transf Aduaneras</t>
  </si>
  <si>
    <t>E23</t>
  </si>
  <si>
    <t>Créditos de liq Tramo I</t>
  </si>
  <si>
    <t>Transferencia de fondos c/glosa no clasificada</t>
  </si>
  <si>
    <t>E13</t>
  </si>
  <si>
    <t>M04T</t>
  </si>
  <si>
    <t>E12</t>
  </si>
  <si>
    <t>E14</t>
  </si>
  <si>
    <t>T02</t>
  </si>
  <si>
    <t>Pago de posición multilateral neta acreedora ATC</t>
  </si>
  <si>
    <t>Pago de posición multilateral neta deudora ATC</t>
  </si>
  <si>
    <t>Incremento límite de posisión multilateral neta deudora ATC</t>
  </si>
  <si>
    <t>Pago de posición multilateral neta deudora no cubierta ATC</t>
  </si>
  <si>
    <t>Transferencia saldos de cuentas sin movimiento Art. 1308</t>
  </si>
  <si>
    <t>Tarjetas de débito</t>
  </si>
  <si>
    <t>Tarjetas de crédito</t>
  </si>
  <si>
    <t>Valor de operaciones tarjetas débito</t>
  </si>
  <si>
    <t>Valor de operaciones tarjetas de crédito</t>
  </si>
  <si>
    <t>Valor de operaciones</t>
  </si>
  <si>
    <t>E19</t>
  </si>
  <si>
    <t>Transferencia entre otras cuentas operativas</t>
  </si>
  <si>
    <t>E18</t>
  </si>
  <si>
    <t>Transferencia del sistema financiero por cuenta de terceros a la CUT</t>
  </si>
  <si>
    <t>Total 2013</t>
  </si>
  <si>
    <t>Transferencia de Fondos a la CUT</t>
  </si>
  <si>
    <t>Otorgación y cancelación de créditos de liquidez</t>
  </si>
  <si>
    <t>Tranferencias bancarias a cuentas propias</t>
  </si>
  <si>
    <t>Transferencias aduaneras</t>
  </si>
  <si>
    <t>Fondos de efectivo en custodia</t>
  </si>
  <si>
    <t xml:space="preserve">Transferencias tributarias </t>
  </si>
  <si>
    <t>Liquidación títulos desmaterializados - EDV*</t>
  </si>
  <si>
    <t xml:space="preserve">Transferencias interbancarias </t>
  </si>
  <si>
    <t>Liquidación pagos con cheques y órdenes electrónicas - CCC y ACH*</t>
  </si>
  <si>
    <t>Liquidación pagos ATC*</t>
  </si>
  <si>
    <t>E16</t>
  </si>
  <si>
    <t>E36</t>
  </si>
  <si>
    <t>E37</t>
  </si>
  <si>
    <t>Pago de posición multilateral neta deudora LINKSER</t>
  </si>
  <si>
    <t>Pago de posición multilateral neta acreedora LINKSER</t>
  </si>
  <si>
    <t>E46</t>
  </si>
  <si>
    <t>Liquidación pagos Linkser*</t>
  </si>
  <si>
    <t>Transferencias a cuentas de clientes del Sistema Financiero</t>
  </si>
  <si>
    <t>M05T</t>
  </si>
  <si>
    <t>Pago de PMND no cubierta por LINKSER</t>
  </si>
  <si>
    <t>(1) A partir de 08.09.2014, con la implementación del LIP se cambia la clasificación de las operaciones: diferente denominación para E01 y E30 y se incorporan nuevas operaciones</t>
  </si>
  <si>
    <t>E38</t>
  </si>
  <si>
    <t>Incremento límite de posisión multilateral neta deudora LINKSER</t>
  </si>
  <si>
    <t xml:space="preserve">Valor Promedio de Transacciones Bajo Valor (CCC + ACH + Tarjetas + Billetera Móvil+ SERVIRED) </t>
  </si>
  <si>
    <t>5. Tarjetas (2) (3)</t>
  </si>
  <si>
    <t>(4) A partir de 01.07.2015 se incorporan el Banco de Crédito (BCP) y el Banco Nacional de Bolivia (BNB) a la Billetera Móvil.</t>
  </si>
  <si>
    <t>Total 2014</t>
  </si>
  <si>
    <t>E24</t>
  </si>
  <si>
    <t>Créditos de liquidez Tramo I</t>
  </si>
  <si>
    <t>E78</t>
  </si>
  <si>
    <t>Transferencias del sistema financiero a agencias de bolsa</t>
  </si>
  <si>
    <t>Creditos de liquidez Tramo II</t>
  </si>
  <si>
    <t>Crédito de liquidez Tramo II</t>
  </si>
  <si>
    <t>E73</t>
  </si>
  <si>
    <t>E74</t>
  </si>
  <si>
    <t>E75</t>
  </si>
  <si>
    <t>E76</t>
  </si>
  <si>
    <t>Pago de posición deudora EDV - Agencia de Bolsa</t>
  </si>
  <si>
    <t>Pago de posición acreedora EDV - Agencia de Bolsa</t>
  </si>
  <si>
    <t>Transf. de Agencias de Bolsa a beneficiarios del sistema financiero</t>
  </si>
  <si>
    <t>Transferencias de Agencias de Bolsa con glosa abierta</t>
  </si>
  <si>
    <t>Recuperqación activos recibidos bancos en liquidación</t>
  </si>
  <si>
    <t>Recuperación activos recibidos bancos en liquidación</t>
  </si>
  <si>
    <t>Transferencias entre cuentas operativas</t>
  </si>
  <si>
    <t>17/16</t>
  </si>
  <si>
    <t>Total 2015</t>
  </si>
  <si>
    <t>E10</t>
  </si>
  <si>
    <t>E22</t>
  </si>
  <si>
    <t>Solicitud de crédito de liquidez Tramo CEC</t>
  </si>
  <si>
    <t>Pago de penalización-crédito liquidez día de desembolso</t>
  </si>
  <si>
    <t>Total 2016</t>
  </si>
  <si>
    <t>(5) A partir de septiembre de 2017 se incluyen los datos de la Billetera Móvil SOLI del Banco de Crédito</t>
  </si>
  <si>
    <t>Incremento Límite de posición multilateral neta dudora LINKSER</t>
  </si>
  <si>
    <t>7. SERVIRED (6)</t>
  </si>
  <si>
    <t>(6) La Resolución de Directorio N° 142/2017 de 10.10.17 revoca la autorización de Servired para realizar actividades de compensación y liquidación</t>
  </si>
  <si>
    <t>Ene-Dic</t>
  </si>
  <si>
    <t>(2) Incluye las operaciones de ATC y LINKSER</t>
  </si>
  <si>
    <t>(3) Hasta la gestión 2011 se toman las operaciones de ATC. A partir de la gestión 2012 se incluye LINKSER.</t>
  </si>
  <si>
    <t>1. Sistema de Pagos de Alto Valor (LIP-MLH)(1)</t>
  </si>
  <si>
    <t>6. Billetera Móvil (4)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</si>
</sst>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,##0.00000"/>
    <numFmt numFmtId="166" formatCode="#,##0.000000"/>
    <numFmt numFmtId="167" formatCode="0.0000"/>
    <numFmt numFmtId="168" formatCode="0.000000"/>
    <numFmt numFmtId="169" formatCode="#,##0.0000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"/>
      <family val="2"/>
    </font>
    <font>
      <b/>
      <sz val="10"/>
      <color theme="1"/>
      <name val="Niagara Solid"/>
      <family val="5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0"/>
      <color rgb="FF00B050"/>
      <name val="Arial"/>
      <family val="2"/>
    </font>
    <font>
      <sz val="14"/>
      <color rgb="FF00B050"/>
      <name val="Arial"/>
      <family val="2"/>
    </font>
    <font>
      <b/>
      <sz val="10"/>
      <color rgb="FF00B050"/>
      <name val="Arial"/>
      <family val="2"/>
    </font>
    <font>
      <b/>
      <sz val="11"/>
      <color rgb="FF00B050"/>
      <name val="Arial"/>
      <family val="2"/>
    </font>
    <font>
      <sz val="10"/>
      <color theme="6" tint="0.59999389629810485"/>
      <name val="Arial"/>
      <family val="2"/>
    </font>
    <font>
      <sz val="14"/>
      <color theme="6" tint="0.59999389629810485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.5"/>
      <color theme="1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2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23" fillId="0" borderId="0"/>
    <xf numFmtId="0" fontId="3" fillId="28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3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2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3" fillId="0" borderId="0" applyFont="0" applyFill="0" applyBorder="0" applyAlignment="0" applyProtection="0"/>
  </cellStyleXfs>
  <cellXfs count="677">
    <xf numFmtId="0" fontId="0" fillId="0" borderId="0" xfId="0"/>
    <xf numFmtId="0" fontId="24" fillId="2" borderId="0" xfId="0" applyFont="1" applyFill="1" applyBorder="1" applyAlignment="1">
      <alignment horizontal="left"/>
    </xf>
    <xf numFmtId="0" fontId="25" fillId="2" borderId="0" xfId="0" applyFont="1" applyFill="1" applyBorder="1" applyAlignment="1"/>
    <xf numFmtId="0" fontId="26" fillId="0" borderId="0" xfId="0" applyFont="1" applyBorder="1" applyAlignment="1"/>
    <xf numFmtId="0" fontId="27" fillId="0" borderId="0" xfId="0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27" fillId="0" borderId="0" xfId="0" applyFont="1"/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right"/>
    </xf>
    <xf numFmtId="0" fontId="26" fillId="34" borderId="0" xfId="0" applyFont="1" applyFill="1" applyBorder="1" applyAlignment="1"/>
    <xf numFmtId="0" fontId="24" fillId="0" borderId="0" xfId="0" applyFont="1" applyBorder="1" applyAlignment="1">
      <alignment horizontal="left"/>
    </xf>
    <xf numFmtId="0" fontId="29" fillId="0" borderId="0" xfId="0" applyFont="1" applyBorder="1" applyAlignment="1"/>
    <xf numFmtId="0" fontId="31" fillId="0" borderId="0" xfId="0" applyFont="1" applyBorder="1" applyAlignment="1"/>
    <xf numFmtId="0" fontId="25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right"/>
    </xf>
    <xf numFmtId="0" fontId="33" fillId="34" borderId="0" xfId="0" applyFont="1" applyFill="1" applyBorder="1" applyAlignment="1"/>
    <xf numFmtId="0" fontId="34" fillId="2" borderId="8" xfId="0" applyFont="1" applyFill="1" applyBorder="1" applyAlignment="1"/>
    <xf numFmtId="0" fontId="28" fillId="2" borderId="2" xfId="0" applyFont="1" applyFill="1" applyBorder="1" applyAlignment="1">
      <alignment horizontal="left"/>
    </xf>
    <xf numFmtId="17" fontId="28" fillId="2" borderId="13" xfId="0" applyNumberFormat="1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right"/>
    </xf>
    <xf numFmtId="3" fontId="25" fillId="2" borderId="14" xfId="0" applyNumberFormat="1" applyFont="1" applyFill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3" fontId="25" fillId="2" borderId="11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0" fontId="34" fillId="2" borderId="13" xfId="0" applyFont="1" applyFill="1" applyBorder="1" applyAlignment="1"/>
    <xf numFmtId="3" fontId="25" fillId="0" borderId="2" xfId="0" applyNumberFormat="1" applyFont="1" applyBorder="1" applyAlignment="1">
      <alignment horizontal="right"/>
    </xf>
    <xf numFmtId="3" fontId="29" fillId="0" borderId="2" xfId="0" applyNumberFormat="1" applyFont="1" applyBorder="1" applyAlignment="1">
      <alignment horizontal="right"/>
    </xf>
    <xf numFmtId="3" fontId="29" fillId="0" borderId="5" xfId="0" applyNumberFormat="1" applyFont="1" applyBorder="1" applyAlignment="1">
      <alignment horizontal="right"/>
    </xf>
    <xf numFmtId="3" fontId="29" fillId="0" borderId="3" xfId="0" applyNumberFormat="1" applyFont="1" applyBorder="1" applyAlignment="1">
      <alignment horizontal="right"/>
    </xf>
    <xf numFmtId="3" fontId="29" fillId="2" borderId="2" xfId="0" applyNumberFormat="1" applyFont="1" applyFill="1" applyBorder="1" applyAlignment="1">
      <alignment horizontal="right"/>
    </xf>
    <xf numFmtId="3" fontId="29" fillId="2" borderId="9" xfId="0" applyNumberFormat="1" applyFont="1" applyFill="1" applyBorder="1" applyAlignment="1">
      <alignment horizontal="right"/>
    </xf>
    <xf numFmtId="0" fontId="27" fillId="34" borderId="0" xfId="0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0" fontId="27" fillId="34" borderId="0" xfId="0" applyFont="1" applyFill="1" applyBorder="1" applyAlignment="1"/>
    <xf numFmtId="0" fontId="29" fillId="0" borderId="10" xfId="0" applyFont="1" applyBorder="1" applyAlignment="1"/>
    <xf numFmtId="0" fontId="25" fillId="34" borderId="0" xfId="0" applyFont="1" applyFill="1" applyBorder="1" applyAlignment="1">
      <alignment horizontal="right"/>
    </xf>
    <xf numFmtId="0" fontId="37" fillId="2" borderId="4" xfId="0" applyFont="1" applyFill="1" applyBorder="1" applyAlignment="1">
      <alignment vertical="top"/>
    </xf>
    <xf numFmtId="0" fontId="25" fillId="34" borderId="0" xfId="0" applyFont="1" applyFill="1" applyBorder="1" applyAlignment="1">
      <alignment horizontal="right" vertical="top"/>
    </xf>
    <xf numFmtId="0" fontId="25" fillId="34" borderId="0" xfId="0" applyFont="1" applyFill="1" applyBorder="1" applyAlignment="1">
      <alignment horizontal="center"/>
    </xf>
    <xf numFmtId="0" fontId="27" fillId="34" borderId="0" xfId="0" applyFont="1" applyFill="1" applyBorder="1" applyAlignment="1">
      <alignment horizontal="center"/>
    </xf>
    <xf numFmtId="3" fontId="29" fillId="0" borderId="8" xfId="0" applyNumberFormat="1" applyFont="1" applyBorder="1" applyAlignment="1">
      <alignment horizontal="right"/>
    </xf>
    <xf numFmtId="3" fontId="29" fillId="0" borderId="4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0" fontId="34" fillId="2" borderId="10" xfId="0" applyFont="1" applyFill="1" applyBorder="1" applyAlignment="1">
      <alignment horizontal="left"/>
    </xf>
    <xf numFmtId="3" fontId="27" fillId="2" borderId="2" xfId="0" applyNumberFormat="1" applyFont="1" applyFill="1" applyBorder="1" applyAlignment="1">
      <alignment horizontal="right"/>
    </xf>
    <xf numFmtId="3" fontId="29" fillId="0" borderId="5" xfId="126" applyNumberFormat="1" applyFont="1" applyBorder="1" applyAlignment="1"/>
    <xf numFmtId="3" fontId="29" fillId="0" borderId="12" xfId="126" applyNumberFormat="1" applyFont="1" applyFill="1" applyBorder="1" applyAlignment="1"/>
    <xf numFmtId="3" fontId="29" fillId="0" borderId="10" xfId="0" applyNumberFormat="1" applyFont="1" applyBorder="1" applyAlignment="1">
      <alignment horizontal="right"/>
    </xf>
    <xf numFmtId="3" fontId="29" fillId="0" borderId="0" xfId="126" applyNumberFormat="1" applyFont="1" applyBorder="1" applyAlignment="1"/>
    <xf numFmtId="3" fontId="29" fillId="0" borderId="11" xfId="126" applyNumberFormat="1" applyFont="1" applyFill="1" applyBorder="1" applyAlignment="1"/>
    <xf numFmtId="3" fontId="29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3" fontId="29" fillId="0" borderId="0" xfId="81" applyNumberFormat="1" applyFont="1" applyBorder="1" applyAlignment="1"/>
    <xf numFmtId="3" fontId="29" fillId="0" borderId="11" xfId="81" applyNumberFormat="1" applyFont="1" applyFill="1" applyBorder="1" applyAlignment="1"/>
    <xf numFmtId="0" fontId="34" fillId="0" borderId="10" xfId="0" applyFont="1" applyBorder="1" applyAlignment="1">
      <alignment horizontal="left"/>
    </xf>
    <xf numFmtId="0" fontId="29" fillId="0" borderId="4" xfId="0" applyFont="1" applyBorder="1" applyAlignment="1"/>
    <xf numFmtId="0" fontId="29" fillId="0" borderId="5" xfId="0" applyFont="1" applyBorder="1" applyAlignment="1"/>
    <xf numFmtId="3" fontId="29" fillId="0" borderId="5" xfId="81" applyNumberFormat="1" applyFont="1" applyBorder="1" applyAlignment="1"/>
    <xf numFmtId="3" fontId="29" fillId="0" borderId="12" xfId="81" applyNumberFormat="1" applyFont="1" applyFill="1" applyBorder="1" applyAlignment="1"/>
    <xf numFmtId="3" fontId="29" fillId="0" borderId="12" xfId="0" applyNumberFormat="1" applyFont="1" applyFill="1" applyBorder="1" applyAlignment="1">
      <alignment horizontal="right"/>
    </xf>
    <xf numFmtId="0" fontId="28" fillId="34" borderId="0" xfId="0" applyFont="1" applyFill="1" applyBorder="1" applyAlignment="1"/>
    <xf numFmtId="164" fontId="29" fillId="0" borderId="10" xfId="0" applyNumberFormat="1" applyFont="1" applyBorder="1" applyAlignment="1">
      <alignment horizontal="right"/>
    </xf>
    <xf numFmtId="164" fontId="29" fillId="0" borderId="0" xfId="0" applyNumberFormat="1" applyFont="1" applyBorder="1" applyAlignment="1">
      <alignment horizontal="right"/>
    </xf>
    <xf numFmtId="0" fontId="34" fillId="0" borderId="4" xfId="0" applyFont="1" applyBorder="1" applyAlignment="1">
      <alignment horizontal="left"/>
    </xf>
    <xf numFmtId="3" fontId="25" fillId="0" borderId="8" xfId="0" applyNumberFormat="1" applyFont="1" applyBorder="1" applyAlignment="1">
      <alignment horizontal="right"/>
    </xf>
    <xf numFmtId="0" fontId="34" fillId="2" borderId="14" xfId="0" applyFont="1" applyFill="1" applyBorder="1" applyAlignment="1"/>
    <xf numFmtId="0" fontId="28" fillId="2" borderId="1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3" fontId="28" fillId="2" borderId="0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29" fillId="0" borderId="5" xfId="159" applyNumberFormat="1" applyFont="1" applyBorder="1" applyAlignment="1">
      <alignment horizontal="right"/>
    </xf>
    <xf numFmtId="3" fontId="29" fillId="0" borderId="11" xfId="0" applyNumberFormat="1" applyFont="1" applyBorder="1" applyAlignment="1">
      <alignment horizontal="right"/>
    </xf>
    <xf numFmtId="3" fontId="29" fillId="0" borderId="0" xfId="125" applyNumberFormat="1" applyFont="1" applyBorder="1" applyAlignment="1">
      <alignment horizontal="right"/>
    </xf>
    <xf numFmtId="0" fontId="24" fillId="34" borderId="0" xfId="0" applyFont="1" applyFill="1" applyBorder="1" applyAlignment="1">
      <alignment horizontal="left"/>
    </xf>
    <xf numFmtId="0" fontId="31" fillId="34" borderId="0" xfId="0" applyFont="1" applyFill="1" applyBorder="1" applyAlignment="1"/>
    <xf numFmtId="3" fontId="25" fillId="2" borderId="0" xfId="0" applyNumberFormat="1" applyFont="1" applyFill="1" applyBorder="1" applyAlignment="1">
      <alignment horizontal="right"/>
    </xf>
    <xf numFmtId="0" fontId="26" fillId="2" borderId="0" xfId="0" applyFont="1" applyFill="1" applyBorder="1" applyAlignment="1"/>
    <xf numFmtId="0" fontId="40" fillId="0" borderId="0" xfId="0" applyFont="1" applyFill="1" applyBorder="1" applyAlignment="1">
      <alignment horizontal="center"/>
    </xf>
    <xf numFmtId="4" fontId="41" fillId="0" borderId="0" xfId="0" applyNumberFormat="1" applyFont="1" applyFill="1" applyBorder="1" applyAlignment="1">
      <alignment horizontal="right"/>
    </xf>
    <xf numFmtId="4" fontId="42" fillId="0" borderId="2" xfId="0" applyNumberFormat="1" applyFont="1" applyFill="1" applyBorder="1" applyAlignment="1">
      <alignment horizontal="right"/>
    </xf>
    <xf numFmtId="3" fontId="43" fillId="0" borderId="8" xfId="0" applyNumberFormat="1" applyFont="1" applyBorder="1" applyAlignment="1">
      <alignment horizontal="right"/>
    </xf>
    <xf numFmtId="3" fontId="43" fillId="0" borderId="2" xfId="0" applyNumberFormat="1" applyFont="1" applyBorder="1" applyAlignment="1">
      <alignment horizontal="right"/>
    </xf>
    <xf numFmtId="0" fontId="41" fillId="0" borderId="2" xfId="0" applyFont="1" applyBorder="1" applyAlignment="1"/>
    <xf numFmtId="3" fontId="43" fillId="0" borderId="9" xfId="126" applyNumberFormat="1" applyFont="1" applyFill="1" applyBorder="1" applyAlignment="1"/>
    <xf numFmtId="3" fontId="43" fillId="0" borderId="9" xfId="0" applyNumberFormat="1" applyFont="1" applyFill="1" applyBorder="1" applyAlignment="1">
      <alignment horizontal="right"/>
    </xf>
    <xf numFmtId="166" fontId="43" fillId="0" borderId="10" xfId="0" applyNumberFormat="1" applyFont="1" applyBorder="1" applyAlignment="1"/>
    <xf numFmtId="166" fontId="43" fillId="0" borderId="0" xfId="0" applyNumberFormat="1" applyFont="1" applyBorder="1" applyAlignment="1"/>
    <xf numFmtId="165" fontId="43" fillId="0" borderId="8" xfId="0" applyNumberFormat="1" applyFont="1" applyBorder="1" applyAlignment="1">
      <alignment horizontal="right"/>
    </xf>
    <xf numFmtId="165" fontId="43" fillId="0" borderId="2" xfId="0" applyNumberFormat="1" applyFont="1" applyBorder="1" applyAlignment="1">
      <alignment horizontal="right"/>
    </xf>
    <xf numFmtId="3" fontId="43" fillId="0" borderId="10" xfId="0" applyNumberFormat="1" applyFont="1" applyBorder="1" applyAlignment="1">
      <alignment horizontal="right"/>
    </xf>
    <xf numFmtId="3" fontId="43" fillId="0" borderId="0" xfId="0" applyNumberFormat="1" applyFont="1" applyBorder="1" applyAlignment="1">
      <alignment horizontal="right"/>
    </xf>
    <xf numFmtId="3" fontId="43" fillId="0" borderId="11" xfId="0" applyNumberFormat="1" applyFont="1" applyFill="1" applyBorder="1" applyAlignment="1">
      <alignment horizontal="right"/>
    </xf>
    <xf numFmtId="3" fontId="41" fillId="0" borderId="9" xfId="476" applyNumberFormat="1" applyFont="1" applyFill="1" applyBorder="1"/>
    <xf numFmtId="3" fontId="29" fillId="2" borderId="0" xfId="0" applyNumberFormat="1" applyFont="1" applyFill="1" applyBorder="1" applyAlignment="1">
      <alignment horizontal="right"/>
    </xf>
    <xf numFmtId="0" fontId="28" fillId="2" borderId="8" xfId="0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3" fontId="25" fillId="2" borderId="12" xfId="0" applyNumberFormat="1" applyFont="1" applyFill="1" applyBorder="1" applyAlignment="1">
      <alignment horizontal="right"/>
    </xf>
    <xf numFmtId="3" fontId="43" fillId="0" borderId="9" xfId="0" applyNumberFormat="1" applyFont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3" fontId="29" fillId="0" borderId="4" xfId="125" applyNumberFormat="1" applyFont="1" applyBorder="1" applyAlignment="1">
      <alignment horizontal="right"/>
    </xf>
    <xf numFmtId="3" fontId="29" fillId="0" borderId="12" xfId="125" applyNumberFormat="1" applyFont="1" applyBorder="1" applyAlignment="1">
      <alignment horizontal="right"/>
    </xf>
    <xf numFmtId="17" fontId="28" fillId="2" borderId="5" xfId="0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left"/>
    </xf>
    <xf numFmtId="3" fontId="25" fillId="2" borderId="2" xfId="0" applyNumberFormat="1" applyFont="1" applyFill="1" applyBorder="1" applyAlignment="1">
      <alignment horizontal="right"/>
    </xf>
    <xf numFmtId="3" fontId="29" fillId="2" borderId="8" xfId="0" applyNumberFormat="1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3" fontId="29" fillId="2" borderId="6" xfId="0" applyNumberFormat="1" applyFont="1" applyFill="1" applyBorder="1" applyAlignment="1">
      <alignment horizontal="right"/>
    </xf>
    <xf numFmtId="0" fontId="37" fillId="2" borderId="8" xfId="0" applyFont="1" applyFill="1" applyBorder="1" applyAlignment="1">
      <alignment horizontal="left"/>
    </xf>
    <xf numFmtId="3" fontId="28" fillId="2" borderId="3" xfId="0" applyNumberFormat="1" applyFont="1" applyFill="1" applyBorder="1" applyAlignment="1">
      <alignment horizontal="right"/>
    </xf>
    <xf numFmtId="17" fontId="27" fillId="2" borderId="13" xfId="0" applyNumberFormat="1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right"/>
    </xf>
    <xf numFmtId="0" fontId="42" fillId="0" borderId="1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11" xfId="0" applyFont="1" applyFill="1" applyBorder="1" applyAlignment="1">
      <alignment horizontal="center"/>
    </xf>
    <xf numFmtId="0" fontId="40" fillId="0" borderId="11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right" vertical="top"/>
    </xf>
    <xf numFmtId="0" fontId="25" fillId="0" borderId="12" xfId="0" applyFont="1" applyFill="1" applyBorder="1" applyAlignment="1">
      <alignment horizontal="right" vertical="top"/>
    </xf>
    <xf numFmtId="0" fontId="29" fillId="2" borderId="12" xfId="0" applyFont="1" applyFill="1" applyBorder="1" applyAlignment="1">
      <alignment vertical="top"/>
    </xf>
    <xf numFmtId="3" fontId="45" fillId="0" borderId="5" xfId="0" applyNumberFormat="1" applyFont="1" applyBorder="1" applyAlignment="1">
      <alignment horizontal="right"/>
    </xf>
    <xf numFmtId="0" fontId="35" fillId="2" borderId="9" xfId="0" applyFont="1" applyFill="1" applyBorder="1" applyAlignment="1"/>
    <xf numFmtId="0" fontId="35" fillId="2" borderId="11" xfId="0" applyFont="1" applyFill="1" applyBorder="1" applyAlignment="1"/>
    <xf numFmtId="0" fontId="24" fillId="2" borderId="8" xfId="0" applyFont="1" applyFill="1" applyBorder="1" applyAlignment="1"/>
    <xf numFmtId="0" fontId="25" fillId="0" borderId="4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3" fontId="29" fillId="0" borderId="9" xfId="0" applyNumberFormat="1" applyFont="1" applyBorder="1" applyAlignment="1">
      <alignment horizontal="right"/>
    </xf>
    <xf numFmtId="4" fontId="41" fillId="0" borderId="10" xfId="0" applyNumberFormat="1" applyFont="1" applyFill="1" applyBorder="1" applyAlignment="1">
      <alignment horizontal="right"/>
    </xf>
    <xf numFmtId="4" fontId="41" fillId="0" borderId="11" xfId="0" applyNumberFormat="1" applyFont="1" applyFill="1" applyBorder="1" applyAlignment="1">
      <alignment horizontal="right"/>
    </xf>
    <xf numFmtId="3" fontId="29" fillId="0" borderId="5" xfId="125" applyNumberFormat="1" applyFont="1" applyBorder="1" applyAlignment="1">
      <alignment horizontal="right"/>
    </xf>
    <xf numFmtId="3" fontId="29" fillId="2" borderId="10" xfId="0" applyNumberFormat="1" applyFont="1" applyFill="1" applyBorder="1" applyAlignment="1">
      <alignment horizontal="right"/>
    </xf>
    <xf numFmtId="3" fontId="25" fillId="2" borderId="1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>
      <alignment horizontal="right"/>
    </xf>
    <xf numFmtId="3" fontId="29" fillId="0" borderId="0" xfId="159" applyNumberFormat="1" applyFont="1" applyBorder="1" applyAlignment="1">
      <alignment horizontal="right"/>
    </xf>
    <xf numFmtId="3" fontId="29" fillId="0" borderId="10" xfId="159" applyNumberFormat="1" applyFont="1" applyBorder="1" applyAlignment="1">
      <alignment horizontal="right"/>
    </xf>
    <xf numFmtId="3" fontId="29" fillId="0" borderId="11" xfId="159" applyNumberFormat="1" applyFont="1" applyBorder="1" applyAlignment="1">
      <alignment horizontal="right"/>
    </xf>
    <xf numFmtId="0" fontId="28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3" fontId="27" fillId="2" borderId="0" xfId="0" applyNumberFormat="1" applyFont="1" applyFill="1" applyBorder="1" applyAlignment="1">
      <alignment horizontal="right"/>
    </xf>
    <xf numFmtId="4" fontId="41" fillId="2" borderId="0" xfId="0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right" vertical="top"/>
    </xf>
    <xf numFmtId="164" fontId="29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/>
    <xf numFmtId="3" fontId="30" fillId="2" borderId="2" xfId="0" applyNumberFormat="1" applyFont="1" applyFill="1" applyBorder="1" applyAlignment="1"/>
    <xf numFmtId="3" fontId="27" fillId="2" borderId="2" xfId="0" applyNumberFormat="1" applyFont="1" applyFill="1" applyBorder="1" applyAlignment="1"/>
    <xf numFmtId="3" fontId="27" fillId="2" borderId="3" xfId="0" applyNumberFormat="1" applyFont="1" applyFill="1" applyBorder="1" applyAlignment="1">
      <alignment horizontal="right"/>
    </xf>
    <xf numFmtId="0" fontId="28" fillId="2" borderId="3" xfId="0" applyFont="1" applyFill="1" applyBorder="1" applyAlignment="1"/>
    <xf numFmtId="3" fontId="29" fillId="0" borderId="1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right"/>
    </xf>
    <xf numFmtId="0" fontId="25" fillId="2" borderId="26" xfId="0" applyFont="1" applyFill="1" applyBorder="1" applyAlignment="1">
      <alignment horizontal="center" vertical="center" wrapText="1"/>
    </xf>
    <xf numFmtId="3" fontId="29" fillId="0" borderId="9" xfId="0" applyNumberFormat="1" applyFont="1" applyFill="1" applyBorder="1" applyAlignment="1">
      <alignment horizontal="right"/>
    </xf>
    <xf numFmtId="3" fontId="29" fillId="0" borderId="11" xfId="0" applyNumberFormat="1" applyFont="1" applyFill="1" applyBorder="1" applyAlignment="1">
      <alignment horizontal="right"/>
    </xf>
    <xf numFmtId="0" fontId="39" fillId="0" borderId="11" xfId="0" applyFont="1" applyBorder="1" applyAlignment="1"/>
    <xf numFmtId="0" fontId="39" fillId="0" borderId="12" xfId="0" applyFont="1" applyBorder="1" applyAlignment="1"/>
    <xf numFmtId="165" fontId="43" fillId="0" borderId="9" xfId="0" applyNumberFormat="1" applyFont="1" applyBorder="1" applyAlignment="1">
      <alignment horizontal="right"/>
    </xf>
    <xf numFmtId="3" fontId="30" fillId="2" borderId="0" xfId="0" applyNumberFormat="1" applyFont="1" applyFill="1" applyBorder="1" applyAlignment="1"/>
    <xf numFmtId="3" fontId="28" fillId="2" borderId="0" xfId="0" applyNumberFormat="1" applyFont="1" applyFill="1" applyBorder="1" applyAlignment="1"/>
    <xf numFmtId="0" fontId="25" fillId="0" borderId="9" xfId="0" applyFont="1" applyBorder="1" applyAlignment="1"/>
    <xf numFmtId="0" fontId="46" fillId="2" borderId="0" xfId="0" applyFont="1" applyFill="1" applyBorder="1" applyAlignment="1"/>
    <xf numFmtId="3" fontId="48" fillId="2" borderId="3" xfId="0" applyNumberFormat="1" applyFont="1" applyFill="1" applyBorder="1" applyAlignment="1">
      <alignment horizontal="right"/>
    </xf>
    <xf numFmtId="3" fontId="48" fillId="2" borderId="14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>
      <alignment horizontal="right"/>
    </xf>
    <xf numFmtId="0" fontId="49" fillId="2" borderId="10" xfId="0" applyFont="1" applyFill="1" applyBorder="1" applyAlignment="1">
      <alignment horizontal="left"/>
    </xf>
    <xf numFmtId="0" fontId="50" fillId="2" borderId="11" xfId="0" applyFont="1" applyFill="1" applyBorder="1" applyAlignment="1"/>
    <xf numFmtId="3" fontId="51" fillId="2" borderId="8" xfId="0" applyNumberFormat="1" applyFont="1" applyFill="1" applyBorder="1" applyAlignment="1"/>
    <xf numFmtId="3" fontId="51" fillId="2" borderId="2" xfId="0" applyNumberFormat="1" applyFont="1" applyFill="1" applyBorder="1" applyAlignment="1"/>
    <xf numFmtId="3" fontId="48" fillId="2" borderId="13" xfId="0" applyNumberFormat="1" applyFont="1" applyFill="1" applyBorder="1" applyAlignment="1">
      <alignment horizontal="right"/>
    </xf>
    <xf numFmtId="3" fontId="51" fillId="2" borderId="10" xfId="0" applyNumberFormat="1" applyFont="1" applyFill="1" applyBorder="1" applyAlignment="1"/>
    <xf numFmtId="3" fontId="51" fillId="2" borderId="0" xfId="0" applyNumberFormat="1" applyFont="1" applyFill="1" applyBorder="1" applyAlignment="1"/>
    <xf numFmtId="3" fontId="51" fillId="2" borderId="0" xfId="0" applyNumberFormat="1" applyFont="1" applyFill="1" applyBorder="1" applyAlignment="1">
      <alignment horizontal="right"/>
    </xf>
    <xf numFmtId="3" fontId="51" fillId="2" borderId="0" xfId="43" applyNumberFormat="1" applyFont="1" applyFill="1" applyBorder="1"/>
    <xf numFmtId="3" fontId="51" fillId="2" borderId="0" xfId="46" applyNumberFormat="1" applyFont="1" applyFill="1" applyBorder="1"/>
    <xf numFmtId="3" fontId="51" fillId="2" borderId="4" xfId="0" applyNumberFormat="1" applyFont="1" applyFill="1" applyBorder="1" applyAlignment="1"/>
    <xf numFmtId="3" fontId="51" fillId="2" borderId="5" xfId="0" applyNumberFormat="1" applyFont="1" applyFill="1" applyBorder="1" applyAlignment="1"/>
    <xf numFmtId="3" fontId="48" fillId="2" borderId="15" xfId="0" applyNumberFormat="1" applyFont="1" applyFill="1" applyBorder="1" applyAlignment="1">
      <alignment horizontal="right"/>
    </xf>
    <xf numFmtId="3" fontId="48" fillId="2" borderId="1" xfId="0" applyNumberFormat="1" applyFont="1" applyFill="1" applyBorder="1" applyAlignment="1">
      <alignment horizontal="right"/>
    </xf>
    <xf numFmtId="0" fontId="51" fillId="2" borderId="10" xfId="0" applyFont="1" applyFill="1" applyBorder="1" applyAlignment="1"/>
    <xf numFmtId="0" fontId="51" fillId="2" borderId="0" xfId="0" applyFont="1" applyFill="1" applyBorder="1" applyAlignment="1"/>
    <xf numFmtId="3" fontId="51" fillId="2" borderId="2" xfId="0" applyNumberFormat="1" applyFont="1" applyFill="1" applyBorder="1" applyAlignment="1">
      <alignment horizontal="right"/>
    </xf>
    <xf numFmtId="1" fontId="51" fillId="2" borderId="2" xfId="44" applyNumberFormat="1" applyFont="1" applyFill="1" applyBorder="1"/>
    <xf numFmtId="1" fontId="51" fillId="2" borderId="0" xfId="44" applyNumberFormat="1" applyFont="1" applyFill="1" applyBorder="1"/>
    <xf numFmtId="0" fontId="51" fillId="2" borderId="0" xfId="186" applyFont="1" applyFill="1"/>
    <xf numFmtId="0" fontId="48" fillId="2" borderId="1" xfId="0" applyFont="1" applyFill="1" applyBorder="1" applyAlignment="1"/>
    <xf numFmtId="1" fontId="48" fillId="2" borderId="3" xfId="44" applyNumberFormat="1" applyFont="1" applyFill="1" applyBorder="1"/>
    <xf numFmtId="1" fontId="48" fillId="2" borderId="1" xfId="44" applyNumberFormat="1" applyFont="1" applyFill="1" applyBorder="1"/>
    <xf numFmtId="0" fontId="49" fillId="2" borderId="10" xfId="481" applyFont="1" applyFill="1" applyBorder="1" applyAlignment="1">
      <alignment horizontal="left"/>
    </xf>
    <xf numFmtId="0" fontId="51" fillId="2" borderId="1" xfId="0" applyFont="1" applyFill="1" applyBorder="1" applyAlignment="1"/>
    <xf numFmtId="0" fontId="51" fillId="2" borderId="3" xfId="0" applyFont="1" applyFill="1" applyBorder="1" applyAlignment="1"/>
    <xf numFmtId="3" fontId="51" fillId="2" borderId="3" xfId="0" applyNumberFormat="1" applyFont="1" applyFill="1" applyBorder="1" applyAlignment="1">
      <alignment horizontal="right"/>
    </xf>
    <xf numFmtId="0" fontId="48" fillId="2" borderId="3" xfId="0" applyFont="1" applyFill="1" applyBorder="1" applyAlignment="1"/>
    <xf numFmtId="3" fontId="51" fillId="2" borderId="3" xfId="43" applyNumberFormat="1" applyFont="1" applyFill="1" applyBorder="1"/>
    <xf numFmtId="165" fontId="42" fillId="0" borderId="8" xfId="0" applyNumberFormat="1" applyFont="1" applyFill="1" applyBorder="1" applyAlignment="1">
      <alignment horizontal="right"/>
    </xf>
    <xf numFmtId="165" fontId="42" fillId="0" borderId="2" xfId="0" applyNumberFormat="1" applyFont="1" applyFill="1" applyBorder="1" applyAlignment="1">
      <alignment horizontal="right"/>
    </xf>
    <xf numFmtId="165" fontId="42" fillId="0" borderId="9" xfId="0" applyNumberFormat="1" applyFont="1" applyFill="1" applyBorder="1" applyAlignment="1">
      <alignment horizontal="right"/>
    </xf>
    <xf numFmtId="0" fontId="26" fillId="35" borderId="0" xfId="0" applyFont="1" applyFill="1" applyBorder="1" applyAlignment="1"/>
    <xf numFmtId="0" fontId="26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center"/>
    </xf>
    <xf numFmtId="0" fontId="52" fillId="35" borderId="0" xfId="0" applyFont="1" applyFill="1" applyBorder="1" applyAlignment="1"/>
    <xf numFmtId="0" fontId="52" fillId="35" borderId="0" xfId="0" applyFont="1" applyFill="1" applyBorder="1" applyAlignment="1">
      <alignment horizontal="right"/>
    </xf>
    <xf numFmtId="0" fontId="53" fillId="35" borderId="0" xfId="0" applyFont="1" applyFill="1" applyBorder="1" applyAlignment="1"/>
    <xf numFmtId="0" fontId="54" fillId="35" borderId="0" xfId="0" applyFont="1" applyFill="1" applyBorder="1" applyAlignment="1"/>
    <xf numFmtId="0" fontId="55" fillId="35" borderId="0" xfId="0" applyFont="1" applyFill="1" applyBorder="1" applyAlignment="1">
      <alignment horizontal="right"/>
    </xf>
    <xf numFmtId="0" fontId="55" fillId="35" borderId="0" xfId="0" applyFont="1" applyFill="1" applyBorder="1" applyAlignment="1">
      <alignment horizontal="center"/>
    </xf>
    <xf numFmtId="0" fontId="24" fillId="35" borderId="0" xfId="0" applyFont="1" applyFill="1" applyBorder="1" applyAlignment="1">
      <alignment horizontal="left"/>
    </xf>
    <xf numFmtId="0" fontId="31" fillId="35" borderId="0" xfId="0" applyFont="1" applyFill="1" applyBorder="1" applyAlignment="1"/>
    <xf numFmtId="3" fontId="26" fillId="35" borderId="0" xfId="0" applyNumberFormat="1" applyFont="1" applyFill="1" applyBorder="1" applyAlignment="1">
      <alignment horizontal="right"/>
    </xf>
    <xf numFmtId="3" fontId="27" fillId="35" borderId="0" xfId="0" applyNumberFormat="1" applyFont="1" applyFill="1" applyBorder="1" applyAlignment="1">
      <alignment horizontal="right"/>
    </xf>
    <xf numFmtId="0" fontId="56" fillId="35" borderId="0" xfId="0" applyFont="1" applyFill="1" applyBorder="1" applyAlignment="1"/>
    <xf numFmtId="0" fontId="56" fillId="35" borderId="0" xfId="0" applyFont="1" applyFill="1" applyBorder="1" applyAlignment="1">
      <alignment horizontal="right"/>
    </xf>
    <xf numFmtId="0" fontId="57" fillId="35" borderId="0" xfId="0" applyFont="1" applyFill="1" applyBorder="1" applyAlignment="1"/>
    <xf numFmtId="0" fontId="58" fillId="35" borderId="0" xfId="0" applyFont="1" applyFill="1" applyBorder="1" applyAlignment="1"/>
    <xf numFmtId="0" fontId="59" fillId="35" borderId="0" xfId="0" applyFont="1" applyFill="1" applyBorder="1" applyAlignment="1">
      <alignment horizontal="right"/>
    </xf>
    <xf numFmtId="0" fontId="59" fillId="35" borderId="0" xfId="0" applyFont="1" applyFill="1" applyBorder="1" applyAlignment="1">
      <alignment horizontal="center"/>
    </xf>
    <xf numFmtId="4" fontId="45" fillId="0" borderId="5" xfId="0" applyNumberFormat="1" applyFont="1" applyBorder="1" applyAlignment="1">
      <alignment horizontal="right"/>
    </xf>
    <xf numFmtId="168" fontId="27" fillId="2" borderId="0" xfId="0" applyNumberFormat="1" applyFont="1" applyFill="1" applyBorder="1" applyAlignment="1">
      <alignment horizontal="center"/>
    </xf>
    <xf numFmtId="4" fontId="27" fillId="2" borderId="0" xfId="0" applyNumberFormat="1" applyFont="1" applyFill="1" applyBorder="1" applyAlignment="1"/>
    <xf numFmtId="4" fontId="26" fillId="2" borderId="0" xfId="0" applyNumberFormat="1" applyFont="1" applyFill="1" applyBorder="1" applyAlignment="1"/>
    <xf numFmtId="3" fontId="26" fillId="35" borderId="0" xfId="0" applyNumberFormat="1" applyFont="1" applyFill="1" applyBorder="1" applyAlignment="1"/>
    <xf numFmtId="165" fontId="42" fillId="2" borderId="2" xfId="0" applyNumberFormat="1" applyFont="1" applyFill="1" applyBorder="1" applyAlignment="1">
      <alignment horizontal="right"/>
    </xf>
    <xf numFmtId="165" fontId="42" fillId="2" borderId="8" xfId="0" applyNumberFormat="1" applyFont="1" applyFill="1" applyBorder="1" applyAlignment="1">
      <alignment horizontal="right"/>
    </xf>
    <xf numFmtId="169" fontId="27" fillId="2" borderId="0" xfId="0" applyNumberFormat="1" applyFont="1" applyFill="1" applyBorder="1" applyAlignment="1">
      <alignment horizontal="right"/>
    </xf>
    <xf numFmtId="169" fontId="42" fillId="2" borderId="9" xfId="0" applyNumberFormat="1" applyFont="1" applyFill="1" applyBorder="1" applyAlignment="1">
      <alignment horizontal="right"/>
    </xf>
    <xf numFmtId="0" fontId="41" fillId="35" borderId="0" xfId="0" applyFont="1" applyFill="1" applyBorder="1" applyAlignment="1"/>
    <xf numFmtId="0" fontId="41" fillId="35" borderId="0" xfId="0" applyFont="1" applyFill="1" applyBorder="1" applyAlignment="1">
      <alignment horizontal="right"/>
    </xf>
    <xf numFmtId="0" fontId="60" fillId="35" borderId="0" xfId="0" applyFont="1" applyFill="1" applyBorder="1" applyAlignment="1"/>
    <xf numFmtId="0" fontId="44" fillId="35" borderId="0" xfId="0" applyFont="1" applyFill="1" applyBorder="1" applyAlignment="1"/>
    <xf numFmtId="0" fontId="42" fillId="35" borderId="0" xfId="0" applyFont="1" applyFill="1" applyBorder="1" applyAlignment="1">
      <alignment horizontal="right"/>
    </xf>
    <xf numFmtId="0" fontId="42" fillId="35" borderId="0" xfId="0" applyFont="1" applyFill="1" applyBorder="1" applyAlignment="1">
      <alignment horizontal="center"/>
    </xf>
    <xf numFmtId="169" fontId="42" fillId="2" borderId="2" xfId="0" applyNumberFormat="1" applyFont="1" applyFill="1" applyBorder="1" applyAlignment="1">
      <alignment horizontal="right"/>
    </xf>
    <xf numFmtId="3" fontId="45" fillId="0" borderId="0" xfId="0" applyNumberFormat="1" applyFont="1"/>
    <xf numFmtId="164" fontId="29" fillId="0" borderId="11" xfId="0" applyNumberFormat="1" applyFont="1" applyBorder="1" applyAlignment="1">
      <alignment horizontal="right"/>
    </xf>
    <xf numFmtId="3" fontId="45" fillId="0" borderId="0" xfId="0" applyNumberFormat="1" applyFont="1" applyBorder="1"/>
    <xf numFmtId="3" fontId="29" fillId="2" borderId="11" xfId="0" applyNumberFormat="1" applyFont="1" applyFill="1" applyBorder="1" applyAlignment="1">
      <alignment horizontal="right"/>
    </xf>
    <xf numFmtId="3" fontId="45" fillId="0" borderId="0" xfId="0" applyNumberFormat="1" applyFont="1" applyFill="1" applyBorder="1"/>
    <xf numFmtId="3" fontId="29" fillId="2" borderId="4" xfId="0" applyNumberFormat="1" applyFont="1" applyFill="1" applyBorder="1" applyAlignment="1">
      <alignment horizontal="right"/>
    </xf>
    <xf numFmtId="3" fontId="29" fillId="2" borderId="5" xfId="0" applyNumberFormat="1" applyFont="1" applyFill="1" applyBorder="1" applyAlignment="1">
      <alignment horizontal="right"/>
    </xf>
    <xf numFmtId="3" fontId="29" fillId="2" borderId="1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right"/>
    </xf>
    <xf numFmtId="3" fontId="45" fillId="0" borderId="2" xfId="0" applyNumberFormat="1" applyFont="1" applyBorder="1"/>
    <xf numFmtId="3" fontId="51" fillId="2" borderId="10" xfId="43" applyNumberFormat="1" applyFont="1" applyFill="1" applyBorder="1"/>
    <xf numFmtId="3" fontId="51" fillId="0" borderId="0" xfId="0" applyNumberFormat="1" applyFont="1" applyBorder="1"/>
    <xf numFmtId="4" fontId="44" fillId="2" borderId="8" xfId="0" applyNumberFormat="1" applyFont="1" applyFill="1" applyBorder="1" applyAlignment="1">
      <alignment horizontal="right"/>
    </xf>
    <xf numFmtId="4" fontId="41" fillId="2" borderId="2" xfId="0" applyNumberFormat="1" applyFont="1" applyFill="1" applyBorder="1"/>
    <xf numFmtId="4" fontId="41" fillId="2" borderId="9" xfId="0" applyNumberFormat="1" applyFont="1" applyFill="1" applyBorder="1"/>
    <xf numFmtId="3" fontId="45" fillId="0" borderId="4" xfId="0" applyNumberFormat="1" applyFont="1" applyBorder="1" applyAlignment="1">
      <alignment horizontal="right"/>
    </xf>
    <xf numFmtId="3" fontId="45" fillId="0" borderId="12" xfId="0" applyNumberFormat="1" applyFont="1" applyBorder="1" applyAlignment="1">
      <alignment horizontal="right"/>
    </xf>
    <xf numFmtId="4" fontId="43" fillId="0" borderId="2" xfId="0" applyNumberFormat="1" applyFont="1" applyBorder="1" applyAlignment="1">
      <alignment horizontal="right"/>
    </xf>
    <xf numFmtId="4" fontId="43" fillId="0" borderId="9" xfId="0" applyNumberFormat="1" applyFont="1" applyBorder="1" applyAlignment="1">
      <alignment horizontal="right"/>
    </xf>
    <xf numFmtId="3" fontId="25" fillId="0" borderId="0" xfId="0" applyNumberFormat="1" applyFont="1" applyFill="1" applyBorder="1" applyAlignment="1">
      <alignment horizontal="center" vertical="top"/>
    </xf>
    <xf numFmtId="3" fontId="25" fillId="0" borderId="10" xfId="0" applyNumberFormat="1" applyFont="1" applyFill="1" applyBorder="1" applyAlignment="1">
      <alignment horizontal="center" vertical="top"/>
    </xf>
    <xf numFmtId="3" fontId="25" fillId="0" borderId="11" xfId="0" applyNumberFormat="1" applyFont="1" applyFill="1" applyBorder="1" applyAlignment="1">
      <alignment horizontal="center" vertical="top"/>
    </xf>
    <xf numFmtId="0" fontId="32" fillId="0" borderId="5" xfId="0" applyFont="1" applyFill="1" applyBorder="1" applyAlignment="1"/>
    <xf numFmtId="3" fontId="25" fillId="0" borderId="8" xfId="0" applyNumberFormat="1" applyFont="1" applyBorder="1" applyAlignment="1">
      <alignment horizontal="center"/>
    </xf>
    <xf numFmtId="3" fontId="25" fillId="0" borderId="2" xfId="0" applyNumberFormat="1" applyFont="1" applyBorder="1" applyAlignment="1">
      <alignment horizontal="center"/>
    </xf>
    <xf numFmtId="3" fontId="25" fillId="0" borderId="4" xfId="0" applyNumberFormat="1" applyFont="1" applyBorder="1" applyAlignment="1">
      <alignment horizontal="center"/>
    </xf>
    <xf numFmtId="3" fontId="25" fillId="0" borderId="5" xfId="0" applyNumberFormat="1" applyFont="1" applyBorder="1" applyAlignment="1">
      <alignment horizontal="center"/>
    </xf>
    <xf numFmtId="0" fontId="32" fillId="0" borderId="0" xfId="0" applyFont="1" applyFill="1" applyBorder="1" applyAlignment="1"/>
    <xf numFmtId="3" fontId="41" fillId="35" borderId="0" xfId="0" applyNumberFormat="1" applyFont="1" applyFill="1" applyBorder="1" applyAlignment="1"/>
    <xf numFmtId="1" fontId="41" fillId="35" borderId="0" xfId="0" applyNumberFormat="1" applyFont="1" applyFill="1" applyBorder="1" applyAlignment="1"/>
    <xf numFmtId="3" fontId="44" fillId="35" borderId="0" xfId="0" applyNumberFormat="1" applyFont="1" applyFill="1" applyBorder="1" applyAlignment="1"/>
    <xf numFmtId="167" fontId="41" fillId="35" borderId="0" xfId="0" applyNumberFormat="1" applyFont="1" applyFill="1" applyBorder="1" applyAlignment="1"/>
    <xf numFmtId="164" fontId="41" fillId="35" borderId="0" xfId="0" applyNumberFormat="1" applyFont="1" applyFill="1" applyBorder="1" applyAlignment="1"/>
    <xf numFmtId="0" fontId="26" fillId="35" borderId="2" xfId="0" applyFont="1" applyFill="1" applyBorder="1" applyAlignment="1"/>
    <xf numFmtId="0" fontId="47" fillId="2" borderId="15" xfId="0" applyFont="1" applyFill="1" applyBorder="1" applyAlignment="1"/>
    <xf numFmtId="3" fontId="25" fillId="2" borderId="7" xfId="0" applyNumberFormat="1" applyFont="1" applyFill="1" applyBorder="1" applyAlignment="1">
      <alignment horizontal="right"/>
    </xf>
    <xf numFmtId="0" fontId="50" fillId="2" borderId="12" xfId="0" applyFont="1" applyFill="1" applyBorder="1" applyAlignment="1"/>
    <xf numFmtId="0" fontId="47" fillId="2" borderId="7" xfId="481" applyFont="1" applyFill="1" applyBorder="1" applyAlignment="1"/>
    <xf numFmtId="0" fontId="50" fillId="2" borderId="11" xfId="481" applyFont="1" applyFill="1" applyBorder="1" applyAlignment="1"/>
    <xf numFmtId="0" fontId="26" fillId="2" borderId="8" xfId="0" applyNumberFormat="1" applyFont="1" applyFill="1" applyBorder="1"/>
    <xf numFmtId="0" fontId="26" fillId="2" borderId="2" xfId="0" applyNumberFormat="1" applyFont="1" applyFill="1" applyBorder="1"/>
    <xf numFmtId="0" fontId="26" fillId="2" borderId="9" xfId="0" applyNumberFormat="1" applyFont="1" applyFill="1" applyBorder="1"/>
    <xf numFmtId="0" fontId="26" fillId="2" borderId="0" xfId="0" applyNumberFormat="1" applyFont="1" applyFill="1" applyBorder="1"/>
    <xf numFmtId="3" fontId="25" fillId="2" borderId="0" xfId="0" applyNumberFormat="1" applyFont="1" applyFill="1" applyBorder="1" applyAlignment="1">
      <alignment horizontal="center" vertical="top"/>
    </xf>
    <xf numFmtId="164" fontId="29" fillId="2" borderId="5" xfId="0" applyNumberFormat="1" applyFont="1" applyFill="1" applyBorder="1" applyAlignment="1">
      <alignment horizontal="right"/>
    </xf>
    <xf numFmtId="9" fontId="61" fillId="2" borderId="0" xfId="11050" applyFont="1" applyFill="1" applyBorder="1" applyAlignment="1">
      <alignment horizontal="right"/>
    </xf>
    <xf numFmtId="0" fontId="34" fillId="0" borderId="8" xfId="0" applyFont="1" applyBorder="1" applyAlignment="1">
      <alignment horizontal="left"/>
    </xf>
    <xf numFmtId="4" fontId="41" fillId="2" borderId="8" xfId="0" applyNumberFormat="1" applyFont="1" applyFill="1" applyBorder="1"/>
    <xf numFmtId="4" fontId="43" fillId="0" borderId="8" xfId="0" applyNumberFormat="1" applyFont="1" applyBorder="1" applyAlignment="1">
      <alignment horizontal="right"/>
    </xf>
    <xf numFmtId="169" fontId="42" fillId="0" borderId="2" xfId="0" applyNumberFormat="1" applyFont="1" applyFill="1" applyBorder="1" applyAlignment="1">
      <alignment horizontal="right"/>
    </xf>
    <xf numFmtId="0" fontId="64" fillId="0" borderId="2" xfId="0" applyFont="1" applyFill="1" applyBorder="1" applyAlignment="1">
      <alignment horizontal="center" vertical="center"/>
    </xf>
    <xf numFmtId="169" fontId="42" fillId="0" borderId="0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center" vertical="top"/>
    </xf>
    <xf numFmtId="0" fontId="67" fillId="0" borderId="0" xfId="0" applyFont="1" applyAlignment="1"/>
    <xf numFmtId="0" fontId="26" fillId="0" borderId="0" xfId="0" applyFont="1" applyFill="1" applyBorder="1" applyAlignment="1"/>
    <xf numFmtId="0" fontId="23" fillId="0" borderId="0" xfId="0" applyFont="1" applyFill="1" applyBorder="1" applyAlignment="1"/>
    <xf numFmtId="0" fontId="67" fillId="0" borderId="0" xfId="0" applyFont="1" applyFill="1" applyAlignment="1"/>
    <xf numFmtId="0" fontId="46" fillId="0" borderId="0" xfId="0" applyFont="1" applyFill="1" applyBorder="1" applyAlignment="1"/>
    <xf numFmtId="0" fontId="64" fillId="0" borderId="0" xfId="0" applyFont="1" applyFill="1" applyBorder="1" applyAlignment="1">
      <alignment horizontal="center" vertical="center"/>
    </xf>
    <xf numFmtId="3" fontId="25" fillId="2" borderId="10" xfId="0" applyNumberFormat="1" applyFont="1" applyFill="1" applyBorder="1" applyAlignment="1">
      <alignment horizontal="center" vertical="top"/>
    </xf>
    <xf numFmtId="169" fontId="42" fillId="0" borderId="8" xfId="0" applyNumberFormat="1" applyFont="1" applyFill="1" applyBorder="1" applyAlignment="1">
      <alignment horizontal="right"/>
    </xf>
    <xf numFmtId="164" fontId="29" fillId="2" borderId="4" xfId="0" applyNumberFormat="1" applyFont="1" applyFill="1" applyBorder="1" applyAlignment="1">
      <alignment horizontal="right"/>
    </xf>
    <xf numFmtId="0" fontId="64" fillId="0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/>
    <xf numFmtId="0" fontId="28" fillId="2" borderId="0" xfId="0" applyFont="1" applyFill="1" applyBorder="1" applyAlignment="1"/>
    <xf numFmtId="3" fontId="28" fillId="2" borderId="10" xfId="0" applyNumberFormat="1" applyFont="1" applyFill="1" applyBorder="1" applyAlignment="1">
      <alignment horizontal="left"/>
    </xf>
    <xf numFmtId="3" fontId="27" fillId="2" borderId="1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0" fontId="26" fillId="2" borderId="10" xfId="0" applyNumberFormat="1" applyFont="1" applyFill="1" applyBorder="1"/>
    <xf numFmtId="0" fontId="26" fillId="0" borderId="10" xfId="0" applyFont="1" applyBorder="1" applyAlignment="1"/>
    <xf numFmtId="9" fontId="61" fillId="2" borderId="2" xfId="11050" applyFont="1" applyFill="1" applyBorder="1" applyAlignment="1">
      <alignment horizontal="right"/>
    </xf>
    <xf numFmtId="0" fontId="26" fillId="0" borderId="11" xfId="0" applyFont="1" applyBorder="1" applyAlignment="1"/>
    <xf numFmtId="0" fontId="26" fillId="0" borderId="10" xfId="0" applyFont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0" borderId="10" xfId="0" applyFont="1" applyFill="1" applyBorder="1" applyAlignment="1">
      <alignment horizontal="right"/>
    </xf>
    <xf numFmtId="14" fontId="63" fillId="2" borderId="0" xfId="0" applyNumberFormat="1" applyFont="1" applyFill="1" applyBorder="1" applyAlignment="1">
      <alignment horizontal="right"/>
    </xf>
    <xf numFmtId="14" fontId="63" fillId="0" borderId="0" xfId="0" applyNumberFormat="1" applyFont="1" applyFill="1" applyBorder="1" applyAlignment="1">
      <alignment horizontal="right"/>
    </xf>
    <xf numFmtId="14" fontId="63" fillId="0" borderId="10" xfId="0" applyNumberFormat="1" applyFont="1" applyFill="1" applyBorder="1" applyAlignment="1">
      <alignment horizontal="right"/>
    </xf>
    <xf numFmtId="3" fontId="62" fillId="2" borderId="5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0" fontId="28" fillId="36" borderId="1" xfId="0" applyFont="1" applyFill="1" applyBorder="1" applyAlignment="1"/>
    <xf numFmtId="0" fontId="68" fillId="36" borderId="3" xfId="0" applyFont="1" applyFill="1" applyBorder="1" applyAlignment="1"/>
    <xf numFmtId="3" fontId="68" fillId="36" borderId="1" xfId="0" applyNumberFormat="1" applyFont="1" applyFill="1" applyBorder="1" applyAlignment="1">
      <alignment horizontal="right"/>
    </xf>
    <xf numFmtId="3" fontId="68" fillId="36" borderId="3" xfId="0" applyNumberFormat="1" applyFont="1" applyFill="1" applyBorder="1" applyAlignment="1">
      <alignment horizontal="right"/>
    </xf>
    <xf numFmtId="3" fontId="68" fillId="36" borderId="6" xfId="0" applyNumberFormat="1" applyFont="1" applyFill="1" applyBorder="1" applyAlignment="1">
      <alignment horizontal="right"/>
    </xf>
    <xf numFmtId="0" fontId="68" fillId="36" borderId="6" xfId="0" applyFont="1" applyFill="1" applyBorder="1" applyAlignment="1"/>
    <xf numFmtId="0" fontId="64" fillId="2" borderId="0" xfId="0" applyFont="1" applyFill="1" applyBorder="1" applyAlignment="1">
      <alignment horizontal="center" vertical="center"/>
    </xf>
    <xf numFmtId="0" fontId="69" fillId="36" borderId="1" xfId="0" applyFont="1" applyFill="1" applyBorder="1" applyAlignment="1"/>
    <xf numFmtId="0" fontId="68" fillId="36" borderId="1" xfId="0" applyFont="1" applyFill="1" applyBorder="1" applyAlignment="1">
      <alignment horizontal="left"/>
    </xf>
    <xf numFmtId="0" fontId="68" fillId="36" borderId="1" xfId="0" applyFont="1" applyFill="1" applyBorder="1" applyAlignment="1"/>
    <xf numFmtId="3" fontId="70" fillId="36" borderId="3" xfId="0" applyNumberFormat="1" applyFont="1" applyFill="1" applyBorder="1" applyAlignment="1">
      <alignment horizontal="right"/>
    </xf>
    <xf numFmtId="3" fontId="70" fillId="36" borderId="1" xfId="0" applyNumberFormat="1" applyFont="1" applyFill="1" applyBorder="1" applyAlignment="1">
      <alignment horizontal="right"/>
    </xf>
    <xf numFmtId="3" fontId="70" fillId="36" borderId="6" xfId="0" applyNumberFormat="1" applyFont="1" applyFill="1" applyBorder="1" applyAlignment="1">
      <alignment horizontal="right"/>
    </xf>
    <xf numFmtId="3" fontId="70" fillId="36" borderId="1" xfId="11050" applyNumberFormat="1" applyFont="1" applyFill="1" applyBorder="1" applyAlignment="1">
      <alignment horizontal="right"/>
    </xf>
    <xf numFmtId="3" fontId="70" fillId="36" borderId="3" xfId="11050" applyNumberFormat="1" applyFont="1" applyFill="1" applyBorder="1" applyAlignment="1">
      <alignment horizontal="right"/>
    </xf>
    <xf numFmtId="3" fontId="70" fillId="36" borderId="6" xfId="11050" applyNumberFormat="1" applyFont="1" applyFill="1" applyBorder="1" applyAlignment="1">
      <alignment horizontal="right"/>
    </xf>
    <xf numFmtId="0" fontId="28" fillId="2" borderId="5" xfId="0" applyFont="1" applyFill="1" applyBorder="1" applyAlignment="1"/>
    <xf numFmtId="0" fontId="28" fillId="2" borderId="5" xfId="0" applyFont="1" applyFill="1" applyBorder="1" applyAlignment="1">
      <alignment horizontal="center"/>
    </xf>
    <xf numFmtId="17" fontId="28" fillId="2" borderId="5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left"/>
    </xf>
    <xf numFmtId="0" fontId="48" fillId="2" borderId="1" xfId="0" applyFont="1" applyFill="1" applyBorder="1" applyAlignment="1">
      <alignment horizontal="left"/>
    </xf>
    <xf numFmtId="0" fontId="72" fillId="2" borderId="7" xfId="0" applyFont="1" applyFill="1" applyBorder="1" applyAlignment="1"/>
    <xf numFmtId="0" fontId="37" fillId="2" borderId="4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/>
    </xf>
    <xf numFmtId="0" fontId="37" fillId="2" borderId="1" xfId="481" applyFont="1" applyFill="1" applyBorder="1" applyAlignment="1">
      <alignment horizontal="left"/>
    </xf>
    <xf numFmtId="0" fontId="37" fillId="2" borderId="7" xfId="0" applyFont="1" applyFill="1" applyBorder="1" applyAlignment="1"/>
    <xf numFmtId="0" fontId="26" fillId="2" borderId="11" xfId="0" applyNumberFormat="1" applyFont="1" applyFill="1" applyBorder="1"/>
    <xf numFmtId="3" fontId="25" fillId="2" borderId="12" xfId="0" applyNumberFormat="1" applyFont="1" applyFill="1" applyBorder="1" applyAlignment="1">
      <alignment horizontal="center" vertical="top"/>
    </xf>
    <xf numFmtId="9" fontId="61" fillId="2" borderId="3" xfId="11050" applyFont="1" applyFill="1" applyBorder="1" applyAlignment="1">
      <alignment horizontal="right"/>
    </xf>
    <xf numFmtId="0" fontId="27" fillId="2" borderId="13" xfId="0" applyNumberFormat="1" applyFont="1" applyFill="1" applyBorder="1"/>
    <xf numFmtId="3" fontId="28" fillId="2" borderId="13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left"/>
    </xf>
    <xf numFmtId="164" fontId="29" fillId="0" borderId="0" xfId="0" applyNumberFormat="1" applyFont="1" applyBorder="1" applyAlignment="1"/>
    <xf numFmtId="164" fontId="25" fillId="2" borderId="0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164" fontId="29" fillId="0" borderId="2" xfId="0" applyNumberFormat="1" applyFont="1" applyBorder="1" applyAlignment="1">
      <alignment horizontal="right"/>
    </xf>
    <xf numFmtId="0" fontId="28" fillId="2" borderId="13" xfId="0" applyFont="1" applyFill="1" applyBorder="1" applyAlignment="1">
      <alignment horizontal="right"/>
    </xf>
    <xf numFmtId="0" fontId="26" fillId="2" borderId="14" xfId="0" applyNumberFormat="1" applyFont="1" applyFill="1" applyBorder="1"/>
    <xf numFmtId="1" fontId="48" fillId="2" borderId="14" xfId="44" applyNumberFormat="1" applyFont="1" applyFill="1" applyBorder="1"/>
    <xf numFmtId="0" fontId="27" fillId="2" borderId="14" xfId="0" applyNumberFormat="1" applyFont="1" applyFill="1" applyBorder="1"/>
    <xf numFmtId="1" fontId="48" fillId="2" borderId="15" xfId="44" applyNumberFormat="1" applyFont="1" applyFill="1" applyBorder="1"/>
    <xf numFmtId="1" fontId="48" fillId="2" borderId="13" xfId="44" applyNumberFormat="1" applyFont="1" applyFill="1" applyBorder="1"/>
    <xf numFmtId="3" fontId="29" fillId="2" borderId="7" xfId="0" applyNumberFormat="1" applyFont="1" applyFill="1" applyBorder="1" applyAlignment="1">
      <alignment horizontal="right"/>
    </xf>
    <xf numFmtId="3" fontId="48" fillId="2" borderId="13" xfId="0" applyNumberFormat="1" applyFont="1" applyFill="1" applyBorder="1" applyAlignment="1"/>
    <xf numFmtId="3" fontId="48" fillId="2" borderId="14" xfId="0" applyNumberFormat="1" applyFont="1" applyFill="1" applyBorder="1" applyAlignment="1"/>
    <xf numFmtId="3" fontId="48" fillId="2" borderId="15" xfId="0" applyNumberFormat="1" applyFont="1" applyFill="1" applyBorder="1" applyAlignment="1"/>
    <xf numFmtId="1" fontId="48" fillId="2" borderId="7" xfId="44" applyNumberFormat="1" applyFont="1" applyFill="1" applyBorder="1"/>
    <xf numFmtId="4" fontId="41" fillId="2" borderId="11" xfId="0" applyNumberFormat="1" applyFont="1" applyFill="1" applyBorder="1" applyAlignment="1">
      <alignment horizontal="right"/>
    </xf>
    <xf numFmtId="164" fontId="29" fillId="2" borderId="12" xfId="0" applyNumberFormat="1" applyFont="1" applyFill="1" applyBorder="1" applyAlignment="1">
      <alignment horizontal="right"/>
    </xf>
    <xf numFmtId="0" fontId="64" fillId="2" borderId="9" xfId="0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right"/>
    </xf>
    <xf numFmtId="3" fontId="25" fillId="2" borderId="6" xfId="0" applyNumberFormat="1" applyFont="1" applyFill="1" applyBorder="1" applyAlignment="1">
      <alignment horizontal="right"/>
    </xf>
    <xf numFmtId="3" fontId="42" fillId="2" borderId="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center"/>
    </xf>
    <xf numFmtId="3" fontId="25" fillId="2" borderId="12" xfId="0" applyNumberFormat="1" applyFont="1" applyFill="1" applyBorder="1" applyAlignment="1">
      <alignment horizontal="center"/>
    </xf>
    <xf numFmtId="0" fontId="31" fillId="2" borderId="11" xfId="0" applyFont="1" applyFill="1" applyBorder="1" applyAlignment="1">
      <alignment horizontal="right"/>
    </xf>
    <xf numFmtId="0" fontId="29" fillId="35" borderId="0" xfId="0" applyFont="1" applyFill="1" applyBorder="1" applyAlignment="1"/>
    <xf numFmtId="4" fontId="26" fillId="35" borderId="0" xfId="0" applyNumberFormat="1" applyFont="1" applyFill="1" applyBorder="1" applyAlignment="1"/>
    <xf numFmtId="3" fontId="26" fillId="35" borderId="6" xfId="0" applyNumberFormat="1" applyFont="1" applyFill="1" applyBorder="1" applyAlignment="1"/>
    <xf numFmtId="3" fontId="45" fillId="2" borderId="5" xfId="0" applyNumberFormat="1" applyFont="1" applyFill="1" applyBorder="1" applyAlignment="1">
      <alignment horizontal="right"/>
    </xf>
    <xf numFmtId="3" fontId="43" fillId="2" borderId="2" xfId="0" applyNumberFormat="1" applyFont="1" applyFill="1" applyBorder="1" applyAlignment="1">
      <alignment horizontal="right"/>
    </xf>
    <xf numFmtId="4" fontId="43" fillId="2" borderId="2" xfId="0" applyNumberFormat="1" applyFont="1" applyFill="1" applyBorder="1" applyAlignment="1">
      <alignment horizontal="right"/>
    </xf>
    <xf numFmtId="0" fontId="64" fillId="2" borderId="2" xfId="0" applyFont="1" applyFill="1" applyBorder="1" applyAlignment="1">
      <alignment horizontal="center" vertical="center"/>
    </xf>
    <xf numFmtId="164" fontId="29" fillId="2" borderId="2" xfId="0" applyNumberFormat="1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horizontal="center"/>
    </xf>
    <xf numFmtId="3" fontId="25" fillId="2" borderId="5" xfId="0" applyNumberFormat="1" applyFont="1" applyFill="1" applyBorder="1" applyAlignment="1">
      <alignment horizontal="center"/>
    </xf>
    <xf numFmtId="0" fontId="28" fillId="2" borderId="3" xfId="0" applyFont="1" applyFill="1" applyBorder="1" applyAlignment="1">
      <alignment horizontal="right"/>
    </xf>
    <xf numFmtId="17" fontId="28" fillId="2" borderId="2" xfId="0" applyNumberFormat="1" applyFont="1" applyFill="1" applyBorder="1" applyAlignment="1">
      <alignment horizontal="right"/>
    </xf>
    <xf numFmtId="3" fontId="25" fillId="36" borderId="3" xfId="0" applyNumberFormat="1" applyFont="1" applyFill="1" applyBorder="1" applyAlignment="1">
      <alignment horizontal="right"/>
    </xf>
    <xf numFmtId="3" fontId="25" fillId="36" borderId="6" xfId="0" applyNumberFormat="1" applyFont="1" applyFill="1" applyBorder="1" applyAlignment="1">
      <alignment horizontal="right"/>
    </xf>
    <xf numFmtId="3" fontId="51" fillId="2" borderId="14" xfId="0" applyNumberFormat="1" applyFont="1" applyFill="1" applyBorder="1" applyAlignment="1"/>
    <xf numFmtId="3" fontId="51" fillId="2" borderId="15" xfId="0" applyNumberFormat="1" applyFont="1" applyFill="1" applyBorder="1" applyAlignment="1"/>
    <xf numFmtId="3" fontId="28" fillId="2" borderId="5" xfId="0" applyNumberFormat="1" applyFont="1" applyFill="1" applyBorder="1" applyAlignment="1">
      <alignment horizontal="right"/>
    </xf>
    <xf numFmtId="0" fontId="25" fillId="0" borderId="8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3" fontId="29" fillId="2" borderId="15" xfId="0" applyNumberFormat="1" applyFont="1" applyFill="1" applyBorder="1" applyAlignment="1">
      <alignment horizontal="right"/>
    </xf>
    <xf numFmtId="3" fontId="25" fillId="0" borderId="10" xfId="0" applyNumberFormat="1" applyFont="1" applyBorder="1" applyAlignment="1">
      <alignment horizontal="right"/>
    </xf>
    <xf numFmtId="164" fontId="25" fillId="2" borderId="2" xfId="0" applyNumberFormat="1" applyFont="1" applyFill="1" applyBorder="1" applyAlignment="1">
      <alignment horizontal="right"/>
    </xf>
    <xf numFmtId="17" fontId="25" fillId="2" borderId="2" xfId="0" applyNumberFormat="1" applyFont="1" applyFill="1" applyBorder="1" applyAlignment="1">
      <alignment horizontal="center" vertical="center" wrapText="1"/>
    </xf>
    <xf numFmtId="4" fontId="42" fillId="0" borderId="8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right" vertical="top"/>
    </xf>
    <xf numFmtId="166" fontId="43" fillId="0" borderId="11" xfId="0" applyNumberFormat="1" applyFont="1" applyBorder="1" applyAlignment="1"/>
    <xf numFmtId="3" fontId="25" fillId="0" borderId="9" xfId="0" applyNumberFormat="1" applyFont="1" applyBorder="1" applyAlignment="1">
      <alignment horizontal="center"/>
    </xf>
    <xf numFmtId="3" fontId="25" fillId="0" borderId="12" xfId="0" applyNumberFormat="1" applyFont="1" applyBorder="1" applyAlignment="1">
      <alignment horizontal="center"/>
    </xf>
    <xf numFmtId="0" fontId="34" fillId="2" borderId="10" xfId="0" applyFont="1" applyFill="1" applyBorder="1" applyAlignment="1"/>
    <xf numFmtId="0" fontId="39" fillId="0" borderId="3" xfId="0" applyFont="1" applyBorder="1" applyAlignment="1"/>
    <xf numFmtId="0" fontId="31" fillId="0" borderId="2" xfId="0" applyFont="1" applyBorder="1" applyAlignment="1"/>
    <xf numFmtId="0" fontId="39" fillId="0" borderId="0" xfId="0" applyFont="1" applyBorder="1" applyAlignment="1"/>
    <xf numFmtId="0" fontId="34" fillId="2" borderId="0" xfId="0" applyFont="1" applyFill="1" applyBorder="1" applyAlignment="1"/>
    <xf numFmtId="0" fontId="39" fillId="0" borderId="5" xfId="0" applyFont="1" applyBorder="1" applyAlignment="1"/>
    <xf numFmtId="0" fontId="34" fillId="2" borderId="2" xfId="0" applyFont="1" applyFill="1" applyBorder="1" applyAlignment="1"/>
    <xf numFmtId="3" fontId="48" fillId="2" borderId="6" xfId="0" applyNumberFormat="1" applyFont="1" applyFill="1" applyBorder="1" applyAlignment="1">
      <alignment horizontal="right"/>
    </xf>
    <xf numFmtId="3" fontId="29" fillId="0" borderId="12" xfId="159" applyNumberFormat="1" applyFont="1" applyBorder="1" applyAlignment="1">
      <alignment horizontal="right"/>
    </xf>
    <xf numFmtId="3" fontId="29" fillId="0" borderId="11" xfId="125" applyNumberFormat="1" applyFont="1" applyBorder="1" applyAlignment="1">
      <alignment horizontal="right"/>
    </xf>
    <xf numFmtId="3" fontId="62" fillId="2" borderId="2" xfId="0" applyNumberFormat="1" applyFont="1" applyFill="1" applyBorder="1" applyAlignment="1">
      <alignment horizontal="right"/>
    </xf>
    <xf numFmtId="3" fontId="62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center"/>
    </xf>
    <xf numFmtId="4" fontId="42" fillId="0" borderId="9" xfId="0" applyNumberFormat="1" applyFont="1" applyFill="1" applyBorder="1" applyAlignment="1">
      <alignment horizontal="right"/>
    </xf>
    <xf numFmtId="3" fontId="42" fillId="2" borderId="0" xfId="0" applyNumberFormat="1" applyFont="1" applyFill="1" applyBorder="1" applyAlignment="1">
      <alignment horizontal="right"/>
    </xf>
    <xf numFmtId="14" fontId="63" fillId="0" borderId="11" xfId="0" applyNumberFormat="1" applyFont="1" applyFill="1" applyBorder="1" applyAlignment="1">
      <alignment horizontal="right"/>
    </xf>
    <xf numFmtId="14" fontId="63" fillId="2" borderId="10" xfId="0" applyNumberFormat="1" applyFont="1" applyFill="1" applyBorder="1" applyAlignment="1">
      <alignment horizontal="right"/>
    </xf>
    <xf numFmtId="3" fontId="43" fillId="2" borderId="8" xfId="0" applyNumberFormat="1" applyFont="1" applyFill="1" applyBorder="1" applyAlignment="1">
      <alignment horizontal="right"/>
    </xf>
    <xf numFmtId="3" fontId="45" fillId="2" borderId="4" xfId="0" applyNumberFormat="1" applyFont="1" applyFill="1" applyBorder="1" applyAlignment="1">
      <alignment horizontal="right"/>
    </xf>
    <xf numFmtId="4" fontId="43" fillId="2" borderId="8" xfId="0" applyNumberFormat="1" applyFont="1" applyFill="1" applyBorder="1" applyAlignment="1">
      <alignment horizontal="right"/>
    </xf>
    <xf numFmtId="3" fontId="45" fillId="2" borderId="12" xfId="0" applyNumberFormat="1" applyFont="1" applyFill="1" applyBorder="1" applyAlignment="1">
      <alignment horizontal="right"/>
    </xf>
    <xf numFmtId="3" fontId="43" fillId="2" borderId="9" xfId="0" applyNumberFormat="1" applyFont="1" applyFill="1" applyBorder="1" applyAlignment="1">
      <alignment horizontal="right"/>
    </xf>
    <xf numFmtId="14" fontId="63" fillId="2" borderId="11" xfId="0" applyNumberFormat="1" applyFont="1" applyFill="1" applyBorder="1" applyAlignment="1">
      <alignment horizontal="right"/>
    </xf>
    <xf numFmtId="3" fontId="68" fillId="36" borderId="7" xfId="0" applyNumberFormat="1" applyFont="1" applyFill="1" applyBorder="1" applyAlignment="1">
      <alignment horizontal="right"/>
    </xf>
    <xf numFmtId="3" fontId="29" fillId="2" borderId="14" xfId="0" applyNumberFormat="1" applyFont="1" applyFill="1" applyBorder="1" applyAlignment="1">
      <alignment horizontal="right"/>
    </xf>
    <xf numFmtId="169" fontId="42" fillId="0" borderId="13" xfId="0" applyNumberFormat="1" applyFont="1" applyFill="1" applyBorder="1" applyAlignment="1">
      <alignment horizontal="right"/>
    </xf>
    <xf numFmtId="164" fontId="29" fillId="2" borderId="15" xfId="0" applyNumberFormat="1" applyFont="1" applyFill="1" applyBorder="1" applyAlignment="1">
      <alignment horizontal="right"/>
    </xf>
    <xf numFmtId="0" fontId="64" fillId="0" borderId="14" xfId="0" applyFont="1" applyFill="1" applyBorder="1" applyAlignment="1">
      <alignment horizontal="center" vertical="center"/>
    </xf>
    <xf numFmtId="3" fontId="29" fillId="0" borderId="15" xfId="0" applyNumberFormat="1" applyFont="1" applyBorder="1" applyAlignment="1">
      <alignment horizontal="right"/>
    </xf>
    <xf numFmtId="4" fontId="41" fillId="2" borderId="13" xfId="0" applyNumberFormat="1" applyFont="1" applyFill="1" applyBorder="1"/>
    <xf numFmtId="3" fontId="45" fillId="0" borderId="15" xfId="0" applyNumberFormat="1" applyFont="1" applyBorder="1" applyAlignment="1">
      <alignment horizontal="right"/>
    </xf>
    <xf numFmtId="3" fontId="43" fillId="0" borderId="13" xfId="0" applyNumberFormat="1" applyFont="1" applyBorder="1" applyAlignment="1">
      <alignment horizontal="right"/>
    </xf>
    <xf numFmtId="4" fontId="43" fillId="0" borderId="13" xfId="0" applyNumberFormat="1" applyFont="1" applyBorder="1" applyAlignment="1">
      <alignment horizontal="right"/>
    </xf>
    <xf numFmtId="3" fontId="70" fillId="36" borderId="7" xfId="0" applyNumberFormat="1" applyFont="1" applyFill="1" applyBorder="1" applyAlignment="1">
      <alignment horizontal="right"/>
    </xf>
    <xf numFmtId="3" fontId="29" fillId="0" borderId="14" xfId="0" applyNumberFormat="1" applyFont="1" applyBorder="1" applyAlignment="1">
      <alignment horizontal="right"/>
    </xf>
    <xf numFmtId="3" fontId="70" fillId="36" borderId="7" xfId="11050" applyNumberFormat="1" applyFont="1" applyFill="1" applyBorder="1" applyAlignment="1">
      <alignment horizontal="right"/>
    </xf>
    <xf numFmtId="14" fontId="63" fillId="0" borderId="14" xfId="0" applyNumberFormat="1" applyFont="1" applyFill="1" applyBorder="1" applyAlignment="1">
      <alignment horizontal="right"/>
    </xf>
    <xf numFmtId="3" fontId="29" fillId="0" borderId="13" xfId="0" applyNumberFormat="1" applyFont="1" applyBorder="1" applyAlignment="1">
      <alignment horizontal="right"/>
    </xf>
    <xf numFmtId="3" fontId="29" fillId="0" borderId="7" xfId="0" applyNumberFormat="1" applyFont="1" applyBorder="1" applyAlignment="1">
      <alignment horizontal="right"/>
    </xf>
    <xf numFmtId="0" fontId="71" fillId="36" borderId="1" xfId="0" applyFont="1" applyFill="1" applyBorder="1" applyAlignment="1">
      <alignment horizontal="left"/>
    </xf>
    <xf numFmtId="3" fontId="45" fillId="0" borderId="0" xfId="0" applyNumberFormat="1" applyFont="1" applyFill="1" applyBorder="1" applyAlignment="1">
      <alignment horizontal="right"/>
    </xf>
    <xf numFmtId="4" fontId="41" fillId="2" borderId="11" xfId="0" applyNumberFormat="1" applyFont="1" applyFill="1" applyBorder="1"/>
    <xf numFmtId="3" fontId="45" fillId="2" borderId="11" xfId="0" applyNumberFormat="1" applyFont="1" applyFill="1" applyBorder="1" applyAlignment="1">
      <alignment horizontal="right"/>
    </xf>
    <xf numFmtId="3" fontId="43" fillId="2" borderId="11" xfId="0" applyNumberFormat="1" applyFont="1" applyFill="1" applyBorder="1" applyAlignment="1">
      <alignment horizontal="right"/>
    </xf>
    <xf numFmtId="4" fontId="43" fillId="2" borderId="11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/>
    <xf numFmtId="4" fontId="41" fillId="2" borderId="0" xfId="0" applyNumberFormat="1" applyFont="1" applyFill="1" applyBorder="1"/>
    <xf numFmtId="3" fontId="43" fillId="2" borderId="0" xfId="0" applyNumberFormat="1" applyFont="1" applyFill="1" applyBorder="1" applyAlignment="1">
      <alignment horizontal="right"/>
    </xf>
    <xf numFmtId="4" fontId="43" fillId="2" borderId="0" xfId="0" applyNumberFormat="1" applyFont="1" applyFill="1" applyBorder="1" applyAlignment="1">
      <alignment horizontal="right"/>
    </xf>
    <xf numFmtId="3" fontId="45" fillId="2" borderId="0" xfId="0" applyNumberFormat="1" applyFont="1" applyFill="1" applyBorder="1" applyAlignment="1">
      <alignment horizontal="right"/>
    </xf>
    <xf numFmtId="0" fontId="27" fillId="0" borderId="7" xfId="0" applyFont="1" applyFill="1" applyBorder="1" applyAlignment="1">
      <alignment horizontal="center" vertical="center" wrapText="1"/>
    </xf>
    <xf numFmtId="3" fontId="26" fillId="35" borderId="3" xfId="0" applyNumberFormat="1" applyFont="1" applyFill="1" applyBorder="1" applyAlignment="1"/>
    <xf numFmtId="3" fontId="26" fillId="35" borderId="7" xfId="0" applyNumberFormat="1" applyFont="1" applyFill="1" applyBorder="1" applyAlignment="1"/>
    <xf numFmtId="0" fontId="34" fillId="2" borderId="0" xfId="0" applyFont="1" applyFill="1" applyBorder="1" applyAlignment="1">
      <alignment horizontal="left" wrapText="1"/>
    </xf>
    <xf numFmtId="0" fontId="24" fillId="0" borderId="10" xfId="0" applyFont="1" applyFill="1" applyBorder="1" applyAlignment="1">
      <alignment horizontal="left"/>
    </xf>
    <xf numFmtId="0" fontId="35" fillId="0" borderId="11" xfId="0" applyFont="1" applyFill="1" applyBorder="1" applyAlignment="1"/>
    <xf numFmtId="3" fontId="51" fillId="0" borderId="10" xfId="0" applyNumberFormat="1" applyFont="1" applyFill="1" applyBorder="1" applyAlignment="1"/>
    <xf numFmtId="3" fontId="51" fillId="0" borderId="0" xfId="0" applyNumberFormat="1" applyFont="1" applyFill="1" applyBorder="1" applyAlignment="1"/>
    <xf numFmtId="3" fontId="51" fillId="0" borderId="0" xfId="46" applyNumberFormat="1" applyFont="1" applyFill="1" applyBorder="1"/>
    <xf numFmtId="3" fontId="48" fillId="0" borderId="14" xfId="0" applyNumberFormat="1" applyFont="1" applyFill="1" applyBorder="1" applyAlignment="1">
      <alignment horizontal="right"/>
    </xf>
    <xf numFmtId="3" fontId="51" fillId="0" borderId="0" xfId="0" applyNumberFormat="1" applyFont="1" applyFill="1" applyBorder="1" applyAlignment="1">
      <alignment horizontal="right"/>
    </xf>
    <xf numFmtId="3" fontId="51" fillId="0" borderId="0" xfId="43" applyNumberFormat="1" applyFont="1" applyFill="1" applyBorder="1"/>
    <xf numFmtId="3" fontId="51" fillId="0" borderId="10" xfId="43" applyNumberFormat="1" applyFont="1" applyFill="1" applyBorder="1"/>
    <xf numFmtId="3" fontId="29" fillId="0" borderId="14" xfId="0" applyNumberFormat="1" applyFont="1" applyFill="1" applyBorder="1" applyAlignment="1">
      <alignment horizontal="right"/>
    </xf>
    <xf numFmtId="3" fontId="25" fillId="0" borderId="11" xfId="0" applyNumberFormat="1" applyFont="1" applyFill="1" applyBorder="1" applyAlignment="1">
      <alignment horizontal="right"/>
    </xf>
    <xf numFmtId="3" fontId="48" fillId="0" borderId="14" xfId="0" applyNumberFormat="1" applyFont="1" applyFill="1" applyBorder="1" applyAlignment="1"/>
    <xf numFmtId="0" fontId="77" fillId="34" borderId="0" xfId="0" applyFont="1" applyFill="1" applyBorder="1" applyAlignment="1"/>
    <xf numFmtId="0" fontId="24" fillId="0" borderId="8" xfId="0" applyFont="1" applyFill="1" applyBorder="1" applyAlignment="1">
      <alignment horizontal="left"/>
    </xf>
    <xf numFmtId="0" fontId="35" fillId="0" borderId="9" xfId="0" applyFont="1" applyFill="1" applyBorder="1" applyAlignment="1"/>
    <xf numFmtId="3" fontId="29" fillId="0" borderId="0" xfId="0" applyNumberFormat="1" applyFont="1" applyFill="1" applyBorder="1" applyAlignment="1"/>
    <xf numFmtId="3" fontId="29" fillId="0" borderId="0" xfId="41" applyNumberFormat="1" applyFont="1" applyFill="1" applyBorder="1"/>
    <xf numFmtId="3" fontId="25" fillId="0" borderId="14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>
      <alignment horizontal="right"/>
    </xf>
    <xf numFmtId="3" fontId="29" fillId="0" borderId="8" xfId="0" applyNumberFormat="1" applyFont="1" applyFill="1" applyBorder="1" applyAlignment="1">
      <alignment horizontal="right"/>
    </xf>
    <xf numFmtId="3" fontId="29" fillId="0" borderId="1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164" fontId="29" fillId="0" borderId="0" xfId="0" applyNumberFormat="1" applyFont="1" applyFill="1" applyBorder="1" applyAlignment="1">
      <alignment horizontal="right"/>
    </xf>
    <xf numFmtId="0" fontId="36" fillId="0" borderId="11" xfId="0" applyFont="1" applyFill="1" applyBorder="1" applyAlignment="1"/>
    <xf numFmtId="0" fontId="35" fillId="0" borderId="11" xfId="0" applyFont="1" applyFill="1" applyBorder="1" applyAlignment="1">
      <alignment wrapText="1"/>
    </xf>
    <xf numFmtId="3" fontId="29" fillId="0" borderId="5" xfId="0" applyNumberFormat="1" applyFont="1" applyFill="1" applyBorder="1" applyAlignment="1">
      <alignment horizontal="right"/>
    </xf>
    <xf numFmtId="0" fontId="37" fillId="0" borderId="8" xfId="0" applyFont="1" applyFill="1" applyBorder="1" applyAlignment="1">
      <alignment horizontal="left"/>
    </xf>
    <xf numFmtId="0" fontId="34" fillId="0" borderId="13" xfId="0" applyFont="1" applyFill="1" applyBorder="1" applyAlignment="1"/>
    <xf numFmtId="3" fontId="25" fillId="0" borderId="8" xfId="0" applyNumberFormat="1" applyFont="1" applyFill="1" applyBorder="1" applyAlignment="1"/>
    <xf numFmtId="3" fontId="25" fillId="0" borderId="2" xfId="0" applyNumberFormat="1" applyFont="1" applyFill="1" applyBorder="1" applyAlignment="1"/>
    <xf numFmtId="0" fontId="1" fillId="0" borderId="2" xfId="186" applyFont="1" applyFill="1" applyBorder="1"/>
    <xf numFmtId="3" fontId="25" fillId="0" borderId="13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right"/>
    </xf>
    <xf numFmtId="3" fontId="25" fillId="0" borderId="8" xfId="0" applyNumberFormat="1" applyFont="1" applyFill="1" applyBorder="1" applyAlignment="1">
      <alignment horizontal="right"/>
    </xf>
    <xf numFmtId="3" fontId="25" fillId="0" borderId="9" xfId="0" applyNumberFormat="1" applyFont="1" applyFill="1" applyBorder="1" applyAlignment="1">
      <alignment horizontal="right"/>
    </xf>
    <xf numFmtId="3" fontId="25" fillId="0" borderId="5" xfId="0" applyNumberFormat="1" applyFont="1" applyFill="1" applyBorder="1" applyAlignment="1">
      <alignment horizontal="right"/>
    </xf>
    <xf numFmtId="3" fontId="25" fillId="0" borderId="15" xfId="0" applyNumberFormat="1" applyFont="1" applyFill="1" applyBorder="1" applyAlignment="1">
      <alignment horizontal="right"/>
    </xf>
    <xf numFmtId="3" fontId="25" fillId="0" borderId="4" xfId="0" applyNumberFormat="1" applyFont="1" applyFill="1" applyBorder="1" applyAlignment="1">
      <alignment horizontal="right"/>
    </xf>
    <xf numFmtId="3" fontId="25" fillId="0" borderId="12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/>
    <xf numFmtId="3" fontId="29" fillId="0" borderId="0" xfId="42" applyNumberFormat="1" applyFont="1" applyFill="1" applyBorder="1"/>
    <xf numFmtId="3" fontId="45" fillId="0" borderId="2" xfId="0" applyNumberFormat="1" applyFont="1" applyFill="1" applyBorder="1"/>
    <xf numFmtId="3" fontId="45" fillId="0" borderId="10" xfId="0" applyNumberFormat="1" applyFont="1" applyFill="1" applyBorder="1"/>
    <xf numFmtId="0" fontId="29" fillId="0" borderId="0" xfId="0" applyFont="1" applyFill="1" applyBorder="1" applyAlignment="1">
      <alignment horizontal="right"/>
    </xf>
    <xf numFmtId="0" fontId="37" fillId="0" borderId="8" xfId="478" applyFont="1" applyFill="1" applyBorder="1" applyAlignment="1">
      <alignment horizontal="left"/>
    </xf>
    <xf numFmtId="0" fontId="37" fillId="0" borderId="13" xfId="478" applyFont="1" applyFill="1" applyBorder="1" applyAlignment="1"/>
    <xf numFmtId="3" fontId="29" fillId="0" borderId="8" xfId="0" applyNumberFormat="1" applyFont="1" applyFill="1" applyBorder="1" applyAlignment="1"/>
    <xf numFmtId="3" fontId="29" fillId="0" borderId="13" xfId="0" applyNumberFormat="1" applyFont="1" applyFill="1" applyBorder="1" applyAlignment="1">
      <alignment horizontal="right"/>
    </xf>
    <xf numFmtId="164" fontId="25" fillId="0" borderId="5" xfId="0" applyNumberFormat="1" applyFont="1" applyFill="1" applyBorder="1" applyAlignment="1">
      <alignment horizontal="right"/>
    </xf>
    <xf numFmtId="164" fontId="25" fillId="0" borderId="14" xfId="0" applyNumberFormat="1" applyFont="1" applyFill="1" applyBorder="1" applyAlignment="1">
      <alignment horizontal="right"/>
    </xf>
    <xf numFmtId="0" fontId="24" fillId="0" borderId="4" xfId="478" applyFont="1" applyFill="1" applyBorder="1" applyAlignment="1">
      <alignment horizontal="left"/>
    </xf>
    <xf numFmtId="0" fontId="35" fillId="0" borderId="12" xfId="478" applyFont="1" applyFill="1" applyBorder="1" applyAlignment="1"/>
    <xf numFmtId="3" fontId="29" fillId="0" borderId="1" xfId="0" applyNumberFormat="1" applyFont="1" applyFill="1" applyBorder="1" applyAlignment="1">
      <alignment horizontal="right"/>
    </xf>
    <xf numFmtId="3" fontId="29" fillId="0" borderId="3" xfId="0" applyNumberFormat="1" applyFont="1" applyFill="1" applyBorder="1" applyAlignment="1">
      <alignment horizontal="right"/>
    </xf>
    <xf numFmtId="164" fontId="29" fillId="0" borderId="3" xfId="0" applyNumberFormat="1" applyFont="1" applyFill="1" applyBorder="1" applyAlignment="1">
      <alignment horizontal="right"/>
    </xf>
    <xf numFmtId="164" fontId="25" fillId="0" borderId="7" xfId="0" applyNumberFormat="1" applyFont="1" applyFill="1" applyBorder="1" applyAlignment="1">
      <alignment horizontal="right"/>
    </xf>
    <xf numFmtId="0" fontId="37" fillId="0" borderId="13" xfId="0" applyFont="1" applyFill="1" applyBorder="1" applyAlignment="1"/>
    <xf numFmtId="0" fontId="24" fillId="0" borderId="1" xfId="0" applyFont="1" applyFill="1" applyBorder="1" applyAlignment="1">
      <alignment horizontal="left"/>
    </xf>
    <xf numFmtId="0" fontId="35" fillId="0" borderId="6" xfId="0" applyFont="1" applyFill="1" applyBorder="1" applyAlignment="1"/>
    <xf numFmtId="3" fontId="25" fillId="0" borderId="6" xfId="0" applyNumberFormat="1" applyFont="1" applyFill="1" applyBorder="1" applyAlignment="1">
      <alignment horizontal="right"/>
    </xf>
    <xf numFmtId="3" fontId="25" fillId="0" borderId="7" xfId="0" applyNumberFormat="1" applyFont="1" applyFill="1" applyBorder="1" applyAlignment="1">
      <alignment horizontal="right"/>
    </xf>
    <xf numFmtId="3" fontId="29" fillId="0" borderId="7" xfId="0" applyNumberFormat="1" applyFont="1" applyFill="1" applyBorder="1" applyAlignment="1">
      <alignment horizontal="right"/>
    </xf>
    <xf numFmtId="1" fontId="48" fillId="2" borderId="0" xfId="44" applyNumberFormat="1" applyFont="1" applyFill="1" applyBorder="1"/>
    <xf numFmtId="0" fontId="34" fillId="2" borderId="2" xfId="0" applyFont="1" applyFill="1" applyBorder="1" applyAlignment="1">
      <alignment horizontal="left"/>
    </xf>
    <xf numFmtId="1" fontId="48" fillId="2" borderId="2" xfId="44" applyNumberFormat="1" applyFont="1" applyFill="1" applyBorder="1"/>
    <xf numFmtId="0" fontId="23" fillId="35" borderId="0" xfId="0" applyFont="1" applyFill="1" applyBorder="1" applyAlignment="1">
      <alignment horizontal="center"/>
    </xf>
    <xf numFmtId="0" fontId="76" fillId="35" borderId="0" xfId="0" applyFont="1" applyFill="1" applyBorder="1" applyAlignment="1">
      <alignment horizontal="left"/>
    </xf>
    <xf numFmtId="0" fontId="26" fillId="35" borderId="0" xfId="0" applyFont="1" applyFill="1" applyBorder="1" applyAlignment="1">
      <alignment horizontal="center"/>
    </xf>
    <xf numFmtId="0" fontId="73" fillId="35" borderId="0" xfId="0" applyFont="1" applyFill="1" applyBorder="1" applyAlignment="1">
      <alignment horizontal="center"/>
    </xf>
    <xf numFmtId="0" fontId="74" fillId="35" borderId="0" xfId="0" applyFont="1" applyFill="1" applyBorder="1" applyAlignment="1">
      <alignment horizontal="center"/>
    </xf>
    <xf numFmtId="3" fontId="45" fillId="0" borderId="3" xfId="0" applyNumberFormat="1" applyFont="1" applyFill="1" applyBorder="1" applyAlignment="1">
      <alignment horizontal="right"/>
    </xf>
    <xf numFmtId="3" fontId="45" fillId="0" borderId="2" xfId="0" applyNumberFormat="1" applyFont="1" applyFill="1" applyBorder="1" applyAlignment="1">
      <alignment horizontal="right"/>
    </xf>
    <xf numFmtId="3" fontId="25" fillId="36" borderId="7" xfId="0" applyNumberFormat="1" applyFont="1" applyFill="1" applyBorder="1" applyAlignment="1">
      <alignment horizontal="right"/>
    </xf>
    <xf numFmtId="3" fontId="48" fillId="36" borderId="7" xfId="0" applyNumberFormat="1" applyFont="1" applyFill="1" applyBorder="1" applyAlignment="1">
      <alignment horizontal="right"/>
    </xf>
    <xf numFmtId="1" fontId="48" fillId="36" borderId="7" xfId="44" applyNumberFormat="1" applyFont="1" applyFill="1" applyBorder="1"/>
    <xf numFmtId="3" fontId="75" fillId="0" borderId="5" xfId="0" applyNumberFormat="1" applyFont="1" applyFill="1" applyBorder="1" applyAlignment="1">
      <alignment horizontal="right"/>
    </xf>
    <xf numFmtId="0" fontId="34" fillId="2" borderId="2" xfId="0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3" fontId="25" fillId="2" borderId="8" xfId="0" applyNumberFormat="1" applyFont="1" applyFill="1" applyBorder="1" applyAlignment="1">
      <alignment horizontal="right"/>
    </xf>
    <xf numFmtId="3" fontId="25" fillId="2" borderId="10" xfId="0" applyNumberFormat="1" applyFont="1" applyFill="1" applyBorder="1" applyAlignment="1">
      <alignment horizontal="right"/>
    </xf>
    <xf numFmtId="0" fontId="39" fillId="0" borderId="2" xfId="0" applyFont="1" applyBorder="1" applyAlignment="1"/>
    <xf numFmtId="0" fontId="28" fillId="2" borderId="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right"/>
    </xf>
    <xf numFmtId="4" fontId="41" fillId="2" borderId="14" xfId="0" applyNumberFormat="1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center" vertical="top"/>
    </xf>
    <xf numFmtId="169" fontId="42" fillId="2" borderId="13" xfId="0" applyNumberFormat="1" applyFont="1" applyFill="1" applyBorder="1" applyAlignment="1">
      <alignment horizontal="right"/>
    </xf>
    <xf numFmtId="0" fontId="64" fillId="2" borderId="13" xfId="0" applyFont="1" applyFill="1" applyBorder="1" applyAlignment="1">
      <alignment horizontal="center" vertical="center"/>
    </xf>
    <xf numFmtId="3" fontId="43" fillId="2" borderId="13" xfId="0" applyNumberFormat="1" applyFont="1" applyFill="1" applyBorder="1" applyAlignment="1">
      <alignment horizontal="right"/>
    </xf>
    <xf numFmtId="4" fontId="43" fillId="2" borderId="13" xfId="0" applyNumberFormat="1" applyFont="1" applyFill="1" applyBorder="1" applyAlignment="1">
      <alignment horizontal="right"/>
    </xf>
    <xf numFmtId="14" fontId="63" fillId="2" borderId="14" xfId="0" applyNumberFormat="1" applyFont="1" applyFill="1" applyBorder="1" applyAlignment="1">
      <alignment horizontal="right"/>
    </xf>
    <xf numFmtId="3" fontId="29" fillId="2" borderId="13" xfId="0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center"/>
    </xf>
    <xf numFmtId="3" fontId="25" fillId="2" borderId="15" xfId="0" applyNumberFormat="1" applyFont="1" applyFill="1" applyBorder="1" applyAlignment="1">
      <alignment horizontal="center"/>
    </xf>
    <xf numFmtId="3" fontId="25" fillId="2" borderId="13" xfId="0" applyNumberFormat="1" applyFont="1" applyFill="1" applyBorder="1" applyAlignment="1">
      <alignment horizontal="right"/>
    </xf>
    <xf numFmtId="3" fontId="25" fillId="0" borderId="3" xfId="0" applyNumberFormat="1" applyFont="1" applyFill="1" applyBorder="1" applyAlignment="1">
      <alignment horizontal="right"/>
    </xf>
    <xf numFmtId="3" fontId="25" fillId="36" borderId="1" xfId="0" applyNumberFormat="1" applyFont="1" applyFill="1" applyBorder="1" applyAlignment="1">
      <alignment horizontal="right"/>
    </xf>
    <xf numFmtId="3" fontId="25" fillId="0" borderId="10" xfId="0" applyNumberFormat="1" applyFont="1" applyFill="1" applyBorder="1" applyAlignment="1">
      <alignment horizontal="right"/>
    </xf>
    <xf numFmtId="0" fontId="27" fillId="2" borderId="8" xfId="0" applyNumberFormat="1" applyFont="1" applyFill="1" applyBorder="1"/>
    <xf numFmtId="0" fontId="26" fillId="2" borderId="13" xfId="0" applyNumberFormat="1" applyFont="1" applyFill="1" applyBorder="1"/>
    <xf numFmtId="0" fontId="51" fillId="2" borderId="11" xfId="0" applyFont="1" applyFill="1" applyBorder="1" applyAlignment="1"/>
    <xf numFmtId="3" fontId="26" fillId="35" borderId="1" xfId="0" applyNumberFormat="1" applyFont="1" applyFill="1" applyBorder="1" applyAlignment="1"/>
    <xf numFmtId="4" fontId="41" fillId="2" borderId="10" xfId="0" applyNumberFormat="1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center" vertical="top"/>
    </xf>
    <xf numFmtId="169" fontId="42" fillId="2" borderId="8" xfId="0" applyNumberFormat="1" applyFont="1" applyFill="1" applyBorder="1" applyAlignment="1">
      <alignment horizontal="right"/>
    </xf>
    <xf numFmtId="0" fontId="64" fillId="2" borderId="8" xfId="0" applyFont="1" applyFill="1" applyBorder="1" applyAlignment="1">
      <alignment horizontal="center" vertical="center"/>
    </xf>
    <xf numFmtId="3" fontId="25" fillId="2" borderId="8" xfId="0" applyNumberFormat="1" applyFont="1" applyFill="1" applyBorder="1" applyAlignment="1">
      <alignment horizontal="center"/>
    </xf>
    <xf numFmtId="3" fontId="25" fillId="2" borderId="4" xfId="0" applyNumberFormat="1" applyFont="1" applyFill="1" applyBorder="1" applyAlignment="1">
      <alignment horizontal="center"/>
    </xf>
    <xf numFmtId="164" fontId="29" fillId="0" borderId="10" xfId="0" applyNumberFormat="1" applyFont="1" applyFill="1" applyBorder="1" applyAlignment="1">
      <alignment horizontal="right"/>
    </xf>
    <xf numFmtId="3" fontId="75" fillId="0" borderId="15" xfId="0" applyNumberFormat="1" applyFont="1" applyFill="1" applyBorder="1" applyAlignment="1">
      <alignment horizontal="right"/>
    </xf>
    <xf numFmtId="3" fontId="45" fillId="0" borderId="13" xfId="0" applyNumberFormat="1" applyFont="1" applyFill="1" applyBorder="1" applyAlignment="1">
      <alignment horizontal="right"/>
    </xf>
    <xf numFmtId="4" fontId="41" fillId="2" borderId="14" xfId="0" applyNumberFormat="1" applyFont="1" applyFill="1" applyBorder="1"/>
    <xf numFmtId="3" fontId="43" fillId="2" borderId="14" xfId="0" applyNumberFormat="1" applyFont="1" applyFill="1" applyBorder="1" applyAlignment="1">
      <alignment horizontal="right"/>
    </xf>
    <xf numFmtId="4" fontId="43" fillId="2" borderId="14" xfId="0" applyNumberFormat="1" applyFont="1" applyFill="1" applyBorder="1" applyAlignment="1">
      <alignment horizontal="right"/>
    </xf>
    <xf numFmtId="3" fontId="25" fillId="0" borderId="1" xfId="0" applyNumberFormat="1" applyFont="1" applyFill="1" applyBorder="1" applyAlignment="1">
      <alignment horizontal="right"/>
    </xf>
    <xf numFmtId="3" fontId="75" fillId="0" borderId="10" xfId="0" applyNumberFormat="1" applyFont="1" applyFill="1" applyBorder="1" applyAlignment="1">
      <alignment horizontal="right"/>
    </xf>
    <xf numFmtId="4" fontId="41" fillId="2" borderId="10" xfId="0" applyNumberFormat="1" applyFont="1" applyFill="1" applyBorder="1"/>
    <xf numFmtId="3" fontId="43" fillId="2" borderId="10" xfId="0" applyNumberFormat="1" applyFont="1" applyFill="1" applyBorder="1" applyAlignment="1">
      <alignment horizontal="right"/>
    </xf>
    <xf numFmtId="4" fontId="43" fillId="2" borderId="10" xfId="0" applyNumberFormat="1" applyFont="1" applyFill="1" applyBorder="1" applyAlignment="1">
      <alignment horizontal="right"/>
    </xf>
    <xf numFmtId="3" fontId="45" fillId="2" borderId="10" xfId="0" applyNumberFormat="1" applyFont="1" applyFill="1" applyBorder="1" applyAlignment="1">
      <alignment horizontal="right"/>
    </xf>
    <xf numFmtId="3" fontId="45" fillId="0" borderId="1" xfId="0" applyNumberFormat="1" applyFont="1" applyFill="1" applyBorder="1" applyAlignment="1">
      <alignment horizontal="right"/>
    </xf>
    <xf numFmtId="3" fontId="68" fillId="0" borderId="1" xfId="0" applyNumberFormat="1" applyFont="1" applyFill="1" applyBorder="1" applyAlignment="1">
      <alignment horizontal="right"/>
    </xf>
    <xf numFmtId="3" fontId="68" fillId="0" borderId="4" xfId="0" applyNumberFormat="1" applyFont="1" applyFill="1" applyBorder="1" applyAlignment="1">
      <alignment horizontal="right"/>
    </xf>
    <xf numFmtId="3" fontId="68" fillId="0" borderId="10" xfId="0" applyNumberFormat="1" applyFont="1" applyFill="1" applyBorder="1" applyAlignment="1">
      <alignment horizontal="right"/>
    </xf>
    <xf numFmtId="3" fontId="68" fillId="0" borderId="8" xfId="0" applyNumberFormat="1" applyFont="1" applyFill="1" applyBorder="1" applyAlignment="1">
      <alignment horizontal="right"/>
    </xf>
    <xf numFmtId="3" fontId="68" fillId="0" borderId="0" xfId="0" applyNumberFormat="1" applyFont="1" applyFill="1" applyBorder="1" applyAlignment="1">
      <alignment horizontal="right"/>
    </xf>
    <xf numFmtId="0" fontId="27" fillId="2" borderId="10" xfId="0" applyNumberFormat="1" applyFont="1" applyFill="1" applyBorder="1"/>
    <xf numFmtId="0" fontId="27" fillId="2" borderId="8" xfId="0" applyFont="1" applyFill="1" applyBorder="1" applyAlignment="1">
      <alignment horizontal="right"/>
    </xf>
    <xf numFmtId="3" fontId="26" fillId="2" borderId="0" xfId="0" applyNumberFormat="1" applyFont="1" applyFill="1" applyBorder="1" applyAlignment="1"/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/>
    </xf>
    <xf numFmtId="3" fontId="45" fillId="2" borderId="15" xfId="0" applyNumberFormat="1" applyFont="1" applyFill="1" applyBorder="1" applyAlignment="1">
      <alignment horizontal="right"/>
    </xf>
    <xf numFmtId="3" fontId="45" fillId="2" borderId="14" xfId="0" applyNumberFormat="1" applyFont="1" applyFill="1" applyBorder="1" applyAlignment="1">
      <alignment horizontal="right"/>
    </xf>
    <xf numFmtId="3" fontId="75" fillId="0" borderId="0" xfId="0" applyNumberFormat="1" applyFont="1" applyFill="1" applyBorder="1" applyAlignment="1">
      <alignment horizontal="right"/>
    </xf>
    <xf numFmtId="0" fontId="34" fillId="2" borderId="0" xfId="0" applyFont="1" applyFill="1" applyBorder="1" applyAlignment="1">
      <alignment horizontal="left" wrapText="1"/>
    </xf>
    <xf numFmtId="0" fontId="34" fillId="2" borderId="2" xfId="0" applyFont="1" applyFill="1" applyBorder="1" applyAlignment="1">
      <alignment horizontal="left" wrapText="1"/>
    </xf>
    <xf numFmtId="0" fontId="28" fillId="2" borderId="9" xfId="0" applyFont="1" applyFill="1" applyBorder="1" applyAlignment="1">
      <alignment horizontal="right"/>
    </xf>
    <xf numFmtId="0" fontId="28" fillId="0" borderId="2" xfId="0" applyFont="1" applyFill="1" applyBorder="1" applyAlignment="1">
      <alignment horizontal="right"/>
    </xf>
    <xf numFmtId="0" fontId="28" fillId="0" borderId="9" xfId="0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center" wrapText="1"/>
    </xf>
    <xf numFmtId="3" fontId="25" fillId="2" borderId="14" xfId="0" applyNumberFormat="1" applyFont="1" applyFill="1" applyBorder="1" applyAlignment="1">
      <alignment horizontal="center" wrapText="1"/>
    </xf>
    <xf numFmtId="3" fontId="25" fillId="2" borderId="15" xfId="0" applyNumberFormat="1" applyFont="1" applyFill="1" applyBorder="1" applyAlignment="1">
      <alignment horizontal="center" wrapText="1"/>
    </xf>
    <xf numFmtId="3" fontId="25" fillId="0" borderId="13" xfId="0" applyNumberFormat="1" applyFont="1" applyBorder="1" applyAlignment="1">
      <alignment horizontal="center" wrapText="1"/>
    </xf>
    <xf numFmtId="3" fontId="25" fillId="0" borderId="15" xfId="0" applyNumberFormat="1" applyFont="1" applyBorder="1" applyAlignment="1">
      <alignment horizontal="center" wrapText="1"/>
    </xf>
    <xf numFmtId="0" fontId="35" fillId="2" borderId="4" xfId="0" applyFont="1" applyFill="1" applyBorder="1" applyAlignment="1">
      <alignment horizontal="left" wrapText="1"/>
    </xf>
    <xf numFmtId="0" fontId="35" fillId="2" borderId="12" xfId="0" applyFont="1" applyFill="1" applyBorder="1" applyAlignment="1">
      <alignment horizontal="left" wrapText="1"/>
    </xf>
    <xf numFmtId="0" fontId="35" fillId="2" borderId="0" xfId="0" applyFont="1" applyFill="1" applyBorder="1" applyAlignment="1">
      <alignment horizontal="left" wrapText="1"/>
    </xf>
    <xf numFmtId="0" fontId="35" fillId="2" borderId="5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wrapText="1"/>
    </xf>
    <xf numFmtId="0" fontId="34" fillId="2" borderId="0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wrapText="1"/>
    </xf>
    <xf numFmtId="0" fontId="34" fillId="2" borderId="5" xfId="0" applyFont="1" applyFill="1" applyBorder="1" applyAlignment="1">
      <alignment horizontal="left" wrapText="1"/>
    </xf>
    <xf numFmtId="0" fontId="25" fillId="2" borderId="4" xfId="0" applyFont="1" applyFill="1" applyBorder="1" applyAlignment="1">
      <alignment wrapText="1"/>
    </xf>
    <xf numFmtId="0" fontId="25" fillId="2" borderId="12" xfId="0" applyFont="1" applyFill="1" applyBorder="1" applyAlignment="1">
      <alignment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0" fontId="35" fillId="2" borderId="4" xfId="0" applyFont="1" applyFill="1" applyBorder="1" applyAlignment="1">
      <alignment horizontal="left" vertical="center" wrapText="1"/>
    </xf>
    <xf numFmtId="0" fontId="35" fillId="2" borderId="12" xfId="0" applyFont="1" applyFill="1" applyBorder="1" applyAlignment="1">
      <alignment horizontal="left" vertical="center" wrapText="1"/>
    </xf>
    <xf numFmtId="17" fontId="27" fillId="2" borderId="2" xfId="0" applyNumberFormat="1" applyFont="1" applyFill="1" applyBorder="1" applyAlignment="1">
      <alignment horizontal="center" vertical="center" wrapText="1"/>
    </xf>
    <xf numFmtId="17" fontId="27" fillId="2" borderId="0" xfId="0" applyNumberFormat="1" applyFont="1" applyFill="1" applyBorder="1" applyAlignment="1">
      <alignment horizontal="center" vertical="center" wrapText="1"/>
    </xf>
    <xf numFmtId="17" fontId="27" fillId="2" borderId="5" xfId="0" applyNumberFormat="1" applyFont="1" applyFill="1" applyBorder="1" applyAlignment="1">
      <alignment horizontal="center" vertical="center" wrapText="1"/>
    </xf>
    <xf numFmtId="1" fontId="38" fillId="2" borderId="13" xfId="0" applyNumberFormat="1" applyFont="1" applyFill="1" applyBorder="1" applyAlignment="1">
      <alignment horizontal="center" vertical="center" wrapText="1"/>
    </xf>
    <xf numFmtId="1" fontId="38" fillId="2" borderId="15" xfId="0" applyNumberFormat="1" applyFont="1" applyFill="1" applyBorder="1" applyAlignment="1">
      <alignment horizontal="center" vertical="center" wrapText="1"/>
    </xf>
    <xf numFmtId="1" fontId="28" fillId="0" borderId="8" xfId="0" applyNumberFormat="1" applyFont="1" applyBorder="1" applyAlignment="1">
      <alignment horizontal="center"/>
    </xf>
    <xf numFmtId="1" fontId="28" fillId="0" borderId="2" xfId="0" applyNumberFormat="1" applyFont="1" applyBorder="1" applyAlignment="1">
      <alignment horizontal="center"/>
    </xf>
    <xf numFmtId="1" fontId="28" fillId="0" borderId="9" xfId="0" applyNumberFormat="1" applyFont="1" applyBorder="1" applyAlignment="1">
      <alignment horizontal="center"/>
    </xf>
    <xf numFmtId="1" fontId="28" fillId="0" borderId="8" xfId="0" applyNumberFormat="1" applyFont="1" applyBorder="1" applyAlignment="1">
      <alignment horizontal="center" wrapText="1"/>
    </xf>
    <xf numFmtId="1" fontId="28" fillId="0" borderId="2" xfId="0" applyNumberFormat="1" applyFont="1" applyBorder="1" applyAlignment="1">
      <alignment horizontal="center" wrapText="1"/>
    </xf>
    <xf numFmtId="0" fontId="34" fillId="2" borderId="11" xfId="0" applyFont="1" applyFill="1" applyBorder="1" applyAlignment="1">
      <alignment horizontal="left" wrapText="1"/>
    </xf>
    <xf numFmtId="0" fontId="34" fillId="2" borderId="8" xfId="0" applyFont="1" applyFill="1" applyBorder="1" applyAlignment="1">
      <alignment horizontal="left" wrapText="1"/>
    </xf>
    <xf numFmtId="0" fontId="34" fillId="2" borderId="2" xfId="0" applyFont="1" applyFill="1" applyBorder="1" applyAlignment="1">
      <alignment horizontal="left" wrapText="1"/>
    </xf>
    <xf numFmtId="0" fontId="37" fillId="0" borderId="4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left" wrapText="1"/>
    </xf>
    <xf numFmtId="0" fontId="27" fillId="2" borderId="9" xfId="0" applyFont="1" applyFill="1" applyBorder="1" applyAlignment="1">
      <alignment horizontal="left" wrapText="1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3" fontId="38" fillId="2" borderId="2" xfId="0" applyNumberFormat="1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left"/>
    </xf>
    <xf numFmtId="0" fontId="34" fillId="2" borderId="12" xfId="0" applyFont="1" applyFill="1" applyBorder="1" applyAlignment="1">
      <alignment horizontal="left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17" fontId="27" fillId="2" borderId="8" xfId="0" applyNumberFormat="1" applyFont="1" applyFill="1" applyBorder="1" applyAlignment="1">
      <alignment horizontal="center" vertical="center" wrapText="1"/>
    </xf>
    <xf numFmtId="17" fontId="27" fillId="2" borderId="10" xfId="0" applyNumberFormat="1" applyFont="1" applyFill="1" applyBorder="1" applyAlignment="1">
      <alignment horizontal="center" vertical="center" wrapText="1"/>
    </xf>
    <xf numFmtId="17" fontId="27" fillId="2" borderId="4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7" fillId="0" borderId="4" xfId="478" applyFont="1" applyFill="1" applyBorder="1" applyAlignment="1">
      <alignment horizontal="left" vertical="center" wrapText="1"/>
    </xf>
    <xf numFmtId="0" fontId="37" fillId="0" borderId="12" xfId="478" applyFont="1" applyFill="1" applyBorder="1" applyAlignment="1">
      <alignment horizontal="left" vertical="center" wrapText="1"/>
    </xf>
    <xf numFmtId="0" fontId="25" fillId="2" borderId="32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17" fontId="27" fillId="0" borderId="33" xfId="0" quotePrefix="1" applyNumberFormat="1" applyFont="1" applyFill="1" applyBorder="1" applyAlignment="1">
      <alignment horizontal="center" vertical="center" wrapText="1"/>
    </xf>
    <xf numFmtId="17" fontId="27" fillId="0" borderId="28" xfId="0" quotePrefix="1" applyNumberFormat="1" applyFont="1" applyFill="1" applyBorder="1" applyAlignment="1">
      <alignment horizontal="center" vertical="center" wrapText="1"/>
    </xf>
    <xf numFmtId="17" fontId="27" fillId="0" borderId="29" xfId="0" quotePrefix="1" applyNumberFormat="1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wrapText="1"/>
    </xf>
    <xf numFmtId="0" fontId="25" fillId="2" borderId="14" xfId="0" applyFont="1" applyFill="1" applyBorder="1" applyAlignment="1">
      <alignment horizontal="center" wrapText="1"/>
    </xf>
    <xf numFmtId="0" fontId="25" fillId="2" borderId="15" xfId="0" applyFont="1" applyFill="1" applyBorder="1" applyAlignment="1">
      <alignment horizontal="center" wrapText="1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</xdr:row>
          <xdr:rowOff>19050</xdr:rowOff>
        </xdr:from>
        <xdr:to>
          <xdr:col>2</xdr:col>
          <xdr:colOff>571500</xdr:colOff>
          <xdr:row>6</xdr:row>
          <xdr:rowOff>200025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ffectLst/>
            <a:extLst>
              <a:ext uri="{909E8E84-426E-40DD-AFC4-6F175D3DCCD1}">
                <a14:hiddenFill>
                  <a:solidFill>
                    <a:srgbClr val="00E4A8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1C1C1C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AQ440"/>
  <sheetViews>
    <sheetView showGridLines="0" tabSelected="1" view="pageBreakPreview" zoomScale="80" zoomScaleNormal="80" zoomScaleSheetLayoutView="80" zoomScalePageLayoutView="50" workbookViewId="0">
      <selection activeCell="C8" sqref="C8"/>
    </sheetView>
  </sheetViews>
  <sheetFormatPr baseColWidth="10" defaultColWidth="11.42578125" defaultRowHeight="20.100000000000001" customHeight="1" x14ac:dyDescent="0.25"/>
  <cols>
    <col min="1" max="1" width="11.42578125" style="204"/>
    <col min="2" max="2" width="6.140625" style="78" customWidth="1"/>
    <col min="3" max="3" width="52.5703125" style="79" customWidth="1"/>
    <col min="4" max="15" width="8.42578125" style="10" hidden="1" customWidth="1"/>
    <col min="16" max="16" width="9.85546875" style="44" hidden="1" customWidth="1"/>
    <col min="17" max="28" width="8.42578125" style="17" hidden="1" customWidth="1"/>
    <col min="29" max="29" width="9.85546875" style="36" hidden="1" customWidth="1"/>
    <col min="30" max="30" width="8.42578125" style="36" hidden="1" customWidth="1"/>
    <col min="31" max="41" width="8.42578125" style="10" hidden="1" customWidth="1"/>
    <col min="42" max="42" width="11.5703125" style="10" hidden="1" customWidth="1"/>
    <col min="43" max="43" width="8.7109375" style="10" hidden="1" customWidth="1"/>
    <col min="44" max="44" width="9.85546875" style="10" hidden="1" customWidth="1"/>
    <col min="45" max="55" width="8.7109375" style="10" hidden="1" customWidth="1"/>
    <col min="56" max="58" width="12.28515625" style="10" hidden="1" customWidth="1"/>
    <col min="59" max="65" width="10.5703125" style="10" hidden="1" customWidth="1"/>
    <col min="66" max="66" width="13.28515625" style="10" hidden="1" customWidth="1"/>
    <col min="67" max="78" width="11.140625" style="10" hidden="1" customWidth="1"/>
    <col min="79" max="79" width="13.5703125" style="10" hidden="1" customWidth="1"/>
    <col min="80" max="82" width="11.140625" style="10" hidden="1" customWidth="1"/>
    <col min="83" max="88" width="11.7109375" style="10" hidden="1" customWidth="1"/>
    <col min="89" max="91" width="11" style="10" hidden="1" customWidth="1"/>
    <col min="92" max="92" width="12.28515625" style="10" hidden="1" customWidth="1"/>
    <col min="93" max="104" width="11" style="10" customWidth="1"/>
    <col min="105" max="105" width="13" style="10" customWidth="1"/>
    <col min="106" max="117" width="11" style="10" customWidth="1"/>
    <col min="118" max="118" width="13" style="10" customWidth="1"/>
    <col min="119" max="119" width="13.28515625" style="10" customWidth="1"/>
    <col min="120" max="120" width="12.7109375" style="10" bestFit="1" customWidth="1"/>
    <col min="121" max="121" width="9.42578125" style="10" customWidth="1"/>
    <col min="122" max="122" width="11.42578125" style="230"/>
    <col min="123" max="124" width="11.5703125" style="230" bestFit="1" customWidth="1"/>
    <col min="125" max="125" width="12.5703125" style="230" bestFit="1" customWidth="1"/>
    <col min="126" max="126" width="11.42578125" style="230"/>
    <col min="127" max="127" width="11.42578125" style="205"/>
    <col min="128" max="129" width="11.42578125" style="215"/>
    <col min="130" max="144" width="11.42578125" style="205"/>
    <col min="145" max="16384" width="11.42578125" style="10"/>
  </cols>
  <sheetData>
    <row r="1" spans="1:144 3423:3423" ht="20.100000000000001" customHeight="1" x14ac:dyDescent="0.25">
      <c r="A1" s="523"/>
      <c r="B1" s="524"/>
      <c r="C1" s="212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525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1"/>
      <c r="BL1" s="201"/>
      <c r="BM1" s="201"/>
      <c r="BN1" s="201"/>
      <c r="BO1" s="201"/>
      <c r="BP1" s="201"/>
      <c r="BQ1" s="201"/>
      <c r="BR1" s="201"/>
      <c r="BS1" s="201"/>
      <c r="BT1" s="201"/>
      <c r="BU1" s="201"/>
      <c r="BV1" s="201"/>
      <c r="BW1" s="201"/>
      <c r="BX1" s="201"/>
      <c r="BY1" s="201"/>
      <c r="BZ1" s="201"/>
      <c r="CA1" s="201"/>
      <c r="CB1" s="201"/>
      <c r="CC1" s="201"/>
      <c r="CD1" s="201"/>
      <c r="CE1" s="201"/>
      <c r="CF1" s="201"/>
      <c r="CG1" s="201"/>
      <c r="CH1" s="201"/>
      <c r="CI1" s="201"/>
      <c r="CJ1" s="201"/>
      <c r="CK1" s="201"/>
      <c r="CL1" s="201"/>
      <c r="CM1" s="201"/>
      <c r="CN1" s="201"/>
      <c r="CO1" s="201"/>
      <c r="CP1" s="201"/>
      <c r="CQ1" s="201"/>
      <c r="CR1" s="201"/>
      <c r="CS1" s="201"/>
      <c r="CT1" s="201"/>
      <c r="CU1" s="201"/>
      <c r="CV1" s="201"/>
      <c r="CW1" s="201"/>
      <c r="CX1" s="201"/>
      <c r="CY1" s="201"/>
      <c r="CZ1" s="201"/>
      <c r="DA1" s="201"/>
      <c r="DB1" s="201"/>
      <c r="DC1" s="201"/>
      <c r="DD1" s="201"/>
      <c r="DE1" s="201"/>
      <c r="DF1" s="201"/>
      <c r="DG1" s="201"/>
      <c r="DH1" s="201"/>
      <c r="DI1" s="201"/>
      <c r="DJ1" s="201"/>
      <c r="DK1" s="201"/>
      <c r="DL1" s="201"/>
      <c r="DM1" s="201"/>
      <c r="DN1" s="201"/>
      <c r="DO1" s="201"/>
      <c r="DP1" s="201"/>
      <c r="DQ1" s="201"/>
    </row>
    <row r="2" spans="1:144 3423:3423" ht="20.100000000000001" customHeight="1" x14ac:dyDescent="0.25">
      <c r="A2" s="523"/>
      <c r="B2" s="524"/>
      <c r="C2" s="212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525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>
        <v>23</v>
      </c>
      <c r="AQ2" s="201">
        <v>24</v>
      </c>
      <c r="AR2" s="201">
        <v>25</v>
      </c>
      <c r="AS2" s="201">
        <v>26</v>
      </c>
      <c r="AT2" s="201">
        <v>27</v>
      </c>
      <c r="AU2" s="201">
        <v>28</v>
      </c>
      <c r="AV2" s="201">
        <v>29</v>
      </c>
      <c r="AW2" s="201">
        <v>30</v>
      </c>
      <c r="AX2" s="201">
        <v>31</v>
      </c>
      <c r="AY2" s="201">
        <v>32</v>
      </c>
      <c r="AZ2" s="201">
        <v>33</v>
      </c>
      <c r="BA2" s="201">
        <v>34</v>
      </c>
      <c r="BB2" s="201">
        <v>36</v>
      </c>
      <c r="BC2" s="201">
        <v>37</v>
      </c>
      <c r="BD2" s="201">
        <v>38</v>
      </c>
      <c r="BE2" s="201">
        <v>39</v>
      </c>
      <c r="BF2" s="201">
        <v>40</v>
      </c>
      <c r="BG2" s="201">
        <v>41</v>
      </c>
      <c r="BH2" s="201">
        <v>42</v>
      </c>
      <c r="BI2" s="201">
        <v>43</v>
      </c>
      <c r="BJ2" s="201">
        <v>44</v>
      </c>
      <c r="BK2" s="201">
        <v>45</v>
      </c>
      <c r="BL2" s="201">
        <v>46</v>
      </c>
      <c r="BM2" s="201">
        <v>47</v>
      </c>
      <c r="BN2" s="201"/>
      <c r="BO2" s="201"/>
      <c r="BP2" s="201"/>
      <c r="BQ2" s="201"/>
      <c r="BR2" s="201"/>
      <c r="BS2" s="201"/>
      <c r="BT2" s="201"/>
      <c r="BU2" s="201"/>
      <c r="BV2" s="201"/>
      <c r="BW2" s="201"/>
      <c r="BX2" s="201"/>
      <c r="BY2" s="201"/>
      <c r="BZ2" s="201"/>
      <c r="CA2" s="201"/>
      <c r="CB2" s="201"/>
      <c r="CC2" s="201"/>
      <c r="CD2" s="201"/>
      <c r="CE2" s="201"/>
      <c r="CF2" s="201"/>
      <c r="CG2" s="201"/>
      <c r="CH2" s="201"/>
      <c r="CI2" s="201"/>
      <c r="CJ2" s="201"/>
      <c r="CK2" s="201"/>
      <c r="CL2" s="201"/>
      <c r="CM2" s="201"/>
      <c r="CN2" s="201"/>
      <c r="CO2" s="201"/>
      <c r="CP2" s="201"/>
      <c r="CQ2" s="201"/>
      <c r="CR2" s="201"/>
      <c r="CS2" s="201"/>
      <c r="CT2" s="201"/>
      <c r="CU2" s="201"/>
      <c r="CV2" s="201"/>
      <c r="CW2" s="201"/>
      <c r="CX2" s="201"/>
      <c r="CY2" s="201"/>
      <c r="CZ2" s="201"/>
      <c r="DA2" s="201"/>
      <c r="DB2" s="201"/>
      <c r="DC2" s="201"/>
      <c r="DD2" s="201"/>
      <c r="DE2" s="201"/>
      <c r="DF2" s="201"/>
      <c r="DG2" s="201"/>
      <c r="DH2" s="201"/>
      <c r="DI2" s="201"/>
      <c r="DJ2" s="201"/>
      <c r="DK2" s="201"/>
      <c r="DL2" s="201"/>
      <c r="DM2" s="201"/>
      <c r="DN2" s="201"/>
      <c r="DO2" s="201"/>
      <c r="DP2" s="201"/>
      <c r="DQ2" s="201"/>
    </row>
    <row r="3" spans="1:144 3423:3423" ht="15.75" customHeight="1" x14ac:dyDescent="0.25">
      <c r="A3" s="526"/>
      <c r="B3" s="1"/>
      <c r="C3" s="2" t="s">
        <v>68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5"/>
      <c r="R3" s="5"/>
      <c r="S3" s="5"/>
      <c r="T3" s="5"/>
      <c r="U3" s="5"/>
      <c r="V3" s="5"/>
      <c r="W3" s="6"/>
      <c r="X3" s="5"/>
      <c r="Y3" s="7"/>
      <c r="Z3" s="5"/>
      <c r="AA3" s="5"/>
      <c r="AB3" s="8"/>
      <c r="AC3" s="9"/>
      <c r="AD3" s="9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</row>
    <row r="4" spans="1:144 3423:3423" ht="18.75" x14ac:dyDescent="0.3">
      <c r="A4" s="526"/>
      <c r="B4" s="11"/>
      <c r="C4" s="12" t="s">
        <v>107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81"/>
      <c r="AF4" s="291"/>
      <c r="AG4" s="292"/>
      <c r="AH4" s="293"/>
      <c r="AI4" s="290"/>
      <c r="AJ4" s="290"/>
      <c r="AK4" s="290"/>
      <c r="AL4" s="290"/>
      <c r="AM4" s="290"/>
      <c r="AN4" s="290"/>
      <c r="AO4" s="290"/>
      <c r="AP4" s="290"/>
      <c r="AQ4" s="290"/>
      <c r="AR4" s="290"/>
      <c r="AS4" s="290"/>
      <c r="AT4" s="290"/>
      <c r="AU4" s="290"/>
      <c r="AV4" s="290"/>
      <c r="AW4" s="290"/>
      <c r="AX4" s="290"/>
      <c r="AY4" s="290"/>
      <c r="AZ4" s="290"/>
      <c r="BA4" s="290"/>
      <c r="BB4" s="290"/>
      <c r="BC4" s="290"/>
      <c r="BD4" s="290"/>
      <c r="BE4" s="290"/>
      <c r="BF4" s="290"/>
      <c r="BG4" s="290"/>
      <c r="BH4" s="290"/>
      <c r="BI4" s="290"/>
      <c r="BJ4" s="290"/>
      <c r="BK4" s="290"/>
      <c r="BL4" s="290"/>
      <c r="BM4" s="290"/>
      <c r="BN4" s="290"/>
      <c r="BO4" s="290"/>
      <c r="BP4" s="290"/>
      <c r="BQ4" s="290"/>
      <c r="BR4" s="290"/>
      <c r="BS4" s="290"/>
      <c r="BT4" s="290"/>
      <c r="BU4" s="290"/>
      <c r="BV4" s="290"/>
      <c r="BW4" s="290"/>
      <c r="BX4" s="290"/>
      <c r="BY4" s="290"/>
      <c r="BZ4" s="290"/>
      <c r="CA4" s="290"/>
      <c r="CB4" s="290"/>
      <c r="CC4" s="290"/>
      <c r="CD4" s="290"/>
      <c r="CE4" s="290"/>
      <c r="CF4" s="290"/>
      <c r="CG4" s="290"/>
      <c r="CH4" s="290"/>
      <c r="CI4" s="290"/>
      <c r="CJ4" s="290"/>
      <c r="CK4" s="290"/>
      <c r="CL4" s="290"/>
      <c r="CM4" s="290"/>
      <c r="CN4" s="290"/>
      <c r="CO4" s="290"/>
      <c r="CP4" s="290"/>
      <c r="CQ4" s="290"/>
      <c r="CR4" s="290"/>
      <c r="CS4" s="290"/>
      <c r="CT4" s="290"/>
      <c r="CU4" s="290"/>
      <c r="CV4" s="290"/>
      <c r="CW4" s="290"/>
      <c r="CX4" s="290"/>
      <c r="CY4" s="290"/>
      <c r="CZ4" s="290"/>
      <c r="DA4" s="290"/>
      <c r="DB4" s="290"/>
      <c r="DC4" s="290"/>
      <c r="DD4" s="290"/>
      <c r="DE4" s="290"/>
      <c r="DF4" s="290"/>
      <c r="DG4" s="290"/>
      <c r="DH4" s="290"/>
      <c r="DI4" s="290"/>
      <c r="DJ4" s="290"/>
      <c r="DK4" s="290"/>
      <c r="DL4" s="290"/>
      <c r="DM4" s="290"/>
      <c r="DN4" s="290"/>
      <c r="DO4" s="290"/>
      <c r="DP4" s="290"/>
      <c r="DQ4" s="81"/>
    </row>
    <row r="5" spans="1:144 3423:3423" ht="18.75" x14ac:dyDescent="0.3">
      <c r="A5" s="526"/>
      <c r="B5" s="11"/>
      <c r="C5" s="12" t="s">
        <v>108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9"/>
      <c r="AD5" s="9"/>
      <c r="AE5" s="81"/>
      <c r="AF5" s="291"/>
      <c r="AG5" s="292"/>
      <c r="AH5" s="293"/>
      <c r="AI5" s="290"/>
      <c r="AJ5" s="290"/>
      <c r="AK5" s="290"/>
      <c r="AL5" s="290"/>
      <c r="AM5" s="290"/>
      <c r="AN5" s="290"/>
      <c r="AO5" s="290"/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  <c r="BC5" s="290"/>
      <c r="BD5" s="290"/>
      <c r="BE5" s="290"/>
      <c r="BF5" s="290"/>
      <c r="BG5" s="290"/>
      <c r="BH5" s="290"/>
      <c r="BI5" s="290"/>
      <c r="BJ5" s="290"/>
      <c r="BK5" s="290"/>
      <c r="BL5" s="290"/>
      <c r="BM5" s="290"/>
      <c r="BN5" s="290"/>
      <c r="BO5" s="290"/>
      <c r="BP5" s="290"/>
      <c r="BQ5" s="290"/>
      <c r="BR5" s="290"/>
      <c r="BS5" s="290"/>
      <c r="BT5" s="290"/>
      <c r="BU5" s="290"/>
      <c r="BV5" s="290"/>
      <c r="BW5" s="290"/>
      <c r="BX5" s="290"/>
      <c r="BY5" s="290"/>
      <c r="BZ5" s="290"/>
      <c r="CA5" s="290"/>
      <c r="CB5" s="290"/>
      <c r="CC5" s="290"/>
      <c r="CD5" s="290"/>
      <c r="CE5" s="290"/>
      <c r="CF5" s="290"/>
      <c r="CG5" s="290"/>
      <c r="CH5" s="290"/>
      <c r="CI5" s="290"/>
      <c r="CJ5" s="290"/>
      <c r="CK5" s="290"/>
      <c r="CL5" s="290"/>
      <c r="CM5" s="290"/>
      <c r="CN5" s="290"/>
      <c r="CO5" s="290"/>
      <c r="CP5" s="290"/>
      <c r="CQ5" s="290"/>
      <c r="CR5" s="290"/>
      <c r="CS5" s="290"/>
      <c r="CT5" s="290"/>
      <c r="CU5" s="290"/>
      <c r="CV5" s="290"/>
      <c r="CW5" s="290"/>
      <c r="CX5" s="290"/>
      <c r="CY5" s="290"/>
      <c r="CZ5" s="290"/>
      <c r="DA5" s="290"/>
      <c r="DB5" s="290"/>
      <c r="DC5" s="290"/>
      <c r="DD5" s="290"/>
      <c r="DE5" s="290"/>
      <c r="DF5" s="290"/>
      <c r="DG5" s="290"/>
      <c r="DH5" s="290"/>
      <c r="DI5" s="290"/>
      <c r="DJ5" s="290"/>
      <c r="DK5" s="290"/>
      <c r="DL5" s="290"/>
      <c r="DM5" s="290"/>
      <c r="DN5" s="290"/>
      <c r="DO5" s="290"/>
      <c r="DP5" s="290"/>
      <c r="DQ5" s="81"/>
    </row>
    <row r="6" spans="1:144 3423:3423" ht="18.75" x14ac:dyDescent="0.3">
      <c r="A6" s="526"/>
      <c r="B6" s="11"/>
      <c r="C6" s="1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81"/>
      <c r="AF6" s="291"/>
      <c r="AG6" s="292"/>
      <c r="AH6" s="293"/>
      <c r="AI6" s="290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0"/>
      <c r="BD6" s="290"/>
      <c r="BE6" s="290"/>
      <c r="BF6" s="290"/>
      <c r="BG6" s="290"/>
      <c r="BH6" s="290"/>
      <c r="BI6" s="290"/>
      <c r="BJ6" s="290"/>
      <c r="BK6" s="290"/>
      <c r="BL6" s="290"/>
      <c r="BM6" s="290"/>
      <c r="BN6" s="290"/>
      <c r="BO6" s="290"/>
      <c r="BP6" s="290"/>
      <c r="BQ6" s="290"/>
      <c r="BR6" s="290"/>
      <c r="BS6" s="290"/>
      <c r="BT6" s="290"/>
      <c r="BU6" s="290"/>
      <c r="BV6" s="290"/>
      <c r="BW6" s="290"/>
      <c r="BX6" s="290"/>
      <c r="BY6" s="290"/>
      <c r="BZ6" s="290"/>
      <c r="CA6" s="290"/>
      <c r="CB6" s="290"/>
      <c r="CC6" s="290"/>
      <c r="CD6" s="290"/>
      <c r="CE6" s="290"/>
      <c r="CF6" s="290"/>
      <c r="CG6" s="290"/>
      <c r="CH6" s="290"/>
      <c r="CI6" s="290"/>
      <c r="CJ6" s="290"/>
      <c r="CK6" s="290"/>
      <c r="CL6" s="290"/>
      <c r="CM6" s="290"/>
      <c r="CN6" s="290"/>
      <c r="CO6" s="290"/>
      <c r="CP6" s="290"/>
      <c r="CQ6" s="290"/>
      <c r="CR6" s="290"/>
      <c r="CS6" s="290"/>
      <c r="CT6" s="290"/>
      <c r="CU6" s="290"/>
      <c r="CV6" s="290"/>
      <c r="CW6" s="290"/>
      <c r="CX6" s="290"/>
      <c r="CY6" s="290"/>
      <c r="CZ6" s="290"/>
      <c r="DA6" s="290"/>
      <c r="DB6" s="290"/>
      <c r="DC6" s="290"/>
      <c r="DD6" s="290"/>
      <c r="DE6" s="290"/>
      <c r="DF6" s="290"/>
      <c r="DG6" s="290"/>
      <c r="DH6" s="290"/>
      <c r="DI6" s="290"/>
      <c r="DJ6" s="290"/>
      <c r="DK6" s="290"/>
      <c r="DL6" s="290"/>
      <c r="DM6" s="290"/>
      <c r="DN6" s="290"/>
      <c r="DO6" s="290"/>
      <c r="DP6" s="290"/>
      <c r="DQ6" s="81"/>
    </row>
    <row r="7" spans="1:144 3423:3423" ht="20.100000000000001" customHeight="1" x14ac:dyDescent="0.3">
      <c r="A7" s="526"/>
      <c r="B7" s="11"/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81"/>
      <c r="AF7" s="291"/>
      <c r="AG7" s="294"/>
      <c r="AH7" s="294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65"/>
      <c r="CP7" s="165"/>
      <c r="CQ7" s="165"/>
      <c r="CR7" s="165"/>
      <c r="CS7" s="165"/>
      <c r="CT7" s="290"/>
      <c r="CU7" s="165"/>
      <c r="CV7" s="165"/>
      <c r="CW7" s="165"/>
      <c r="CX7" s="165"/>
      <c r="CY7" s="165"/>
      <c r="CZ7" s="165"/>
      <c r="DA7" s="165"/>
      <c r="DB7" s="165"/>
      <c r="DC7" s="165"/>
      <c r="DD7" s="165"/>
      <c r="DE7" s="165"/>
      <c r="DF7" s="165"/>
      <c r="DG7" s="165"/>
      <c r="DH7" s="165"/>
      <c r="DI7" s="165"/>
      <c r="DJ7" s="165"/>
      <c r="DK7" s="165"/>
      <c r="DL7" s="165"/>
      <c r="DM7" s="165"/>
      <c r="DN7" s="165"/>
      <c r="DO7" s="165"/>
      <c r="DP7" s="165"/>
      <c r="DQ7" s="81"/>
    </row>
    <row r="8" spans="1:144 3423:3423" ht="30.75" customHeight="1" thickBot="1" x14ac:dyDescent="0.4">
      <c r="A8" s="526"/>
      <c r="B8" s="259" t="s">
        <v>0</v>
      </c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59"/>
      <c r="AD8" s="259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</row>
    <row r="9" spans="1:144 3423:3423" ht="29.25" customHeight="1" x14ac:dyDescent="0.2">
      <c r="A9" s="526"/>
      <c r="B9" s="642" t="s">
        <v>1</v>
      </c>
      <c r="C9" s="643"/>
      <c r="D9" s="642">
        <v>2009</v>
      </c>
      <c r="E9" s="662"/>
      <c r="F9" s="662"/>
      <c r="G9" s="662"/>
      <c r="H9" s="662"/>
      <c r="I9" s="662"/>
      <c r="J9" s="662"/>
      <c r="K9" s="662"/>
      <c r="L9" s="662"/>
      <c r="M9" s="662"/>
      <c r="N9" s="662"/>
      <c r="O9" s="643"/>
      <c r="P9" s="656" t="s">
        <v>69</v>
      </c>
      <c r="Q9" s="650">
        <v>2010</v>
      </c>
      <c r="R9" s="651"/>
      <c r="S9" s="651"/>
      <c r="T9" s="651"/>
      <c r="U9" s="651"/>
      <c r="V9" s="651"/>
      <c r="W9" s="651"/>
      <c r="X9" s="651"/>
      <c r="Y9" s="651"/>
      <c r="Z9" s="651"/>
      <c r="AA9" s="651"/>
      <c r="AB9" s="652"/>
      <c r="AC9" s="618" t="s">
        <v>70</v>
      </c>
      <c r="AD9" s="650">
        <v>2011</v>
      </c>
      <c r="AE9" s="651"/>
      <c r="AF9" s="651"/>
      <c r="AG9" s="651"/>
      <c r="AH9" s="651"/>
      <c r="AI9" s="651"/>
      <c r="AJ9" s="651"/>
      <c r="AK9" s="651"/>
      <c r="AL9" s="651"/>
      <c r="AM9" s="651"/>
      <c r="AN9" s="651"/>
      <c r="AO9" s="652"/>
      <c r="AP9" s="650">
        <v>2012</v>
      </c>
      <c r="AQ9" s="651"/>
      <c r="AR9" s="651"/>
      <c r="AS9" s="651"/>
      <c r="AT9" s="651"/>
      <c r="AU9" s="651"/>
      <c r="AV9" s="651"/>
      <c r="AW9" s="651"/>
      <c r="AX9" s="651"/>
      <c r="AY9" s="651"/>
      <c r="AZ9" s="651"/>
      <c r="BA9" s="652"/>
      <c r="BB9" s="650">
        <v>2013</v>
      </c>
      <c r="BC9" s="651"/>
      <c r="BD9" s="651"/>
      <c r="BE9" s="651"/>
      <c r="BF9" s="651"/>
      <c r="BG9" s="651"/>
      <c r="BH9" s="651"/>
      <c r="BI9" s="651"/>
      <c r="BJ9" s="651"/>
      <c r="BK9" s="651"/>
      <c r="BL9" s="651"/>
      <c r="BM9" s="651"/>
      <c r="BN9" s="672" t="s">
        <v>158</v>
      </c>
      <c r="BO9" s="650">
        <v>2014</v>
      </c>
      <c r="BP9" s="651"/>
      <c r="BQ9" s="651"/>
      <c r="BR9" s="651"/>
      <c r="BS9" s="651"/>
      <c r="BT9" s="651"/>
      <c r="BU9" s="651"/>
      <c r="BV9" s="651"/>
      <c r="BW9" s="651"/>
      <c r="BX9" s="651"/>
      <c r="BY9" s="651"/>
      <c r="BZ9" s="652"/>
      <c r="CA9" s="540"/>
      <c r="CB9" s="650">
        <v>2015</v>
      </c>
      <c r="CC9" s="651"/>
      <c r="CD9" s="651"/>
      <c r="CE9" s="651"/>
      <c r="CF9" s="651"/>
      <c r="CG9" s="651"/>
      <c r="CH9" s="651"/>
      <c r="CI9" s="651"/>
      <c r="CJ9" s="651"/>
      <c r="CK9" s="651"/>
      <c r="CL9" s="651"/>
      <c r="CM9" s="652"/>
      <c r="CN9" s="675"/>
      <c r="CO9" s="650">
        <v>2016</v>
      </c>
      <c r="CP9" s="651"/>
      <c r="CQ9" s="651"/>
      <c r="CR9" s="651"/>
      <c r="CS9" s="651"/>
      <c r="CT9" s="651"/>
      <c r="CU9" s="651"/>
      <c r="CV9" s="651"/>
      <c r="CW9" s="651"/>
      <c r="CX9" s="651"/>
      <c r="CY9" s="651"/>
      <c r="CZ9" s="651"/>
      <c r="DA9" s="588"/>
      <c r="DB9" s="650">
        <v>2017</v>
      </c>
      <c r="DC9" s="651"/>
      <c r="DD9" s="651"/>
      <c r="DE9" s="651"/>
      <c r="DF9" s="651"/>
      <c r="DG9" s="651"/>
      <c r="DH9" s="651"/>
      <c r="DI9" s="651"/>
      <c r="DJ9" s="651"/>
      <c r="DK9" s="651"/>
      <c r="DL9" s="651"/>
      <c r="DM9" s="652"/>
      <c r="DN9" s="666" t="s">
        <v>80</v>
      </c>
      <c r="DO9" s="667"/>
      <c r="DP9" s="668"/>
      <c r="DQ9" s="156" t="s">
        <v>81</v>
      </c>
    </row>
    <row r="10" spans="1:144 3423:3423" ht="18.75" customHeight="1" thickBot="1" x14ac:dyDescent="0.25">
      <c r="A10" s="526"/>
      <c r="B10" s="644"/>
      <c r="C10" s="645"/>
      <c r="D10" s="644"/>
      <c r="E10" s="663"/>
      <c r="F10" s="663"/>
      <c r="G10" s="663"/>
      <c r="H10" s="663"/>
      <c r="I10" s="663"/>
      <c r="J10" s="663"/>
      <c r="K10" s="663"/>
      <c r="L10" s="663"/>
      <c r="M10" s="663"/>
      <c r="N10" s="663"/>
      <c r="O10" s="645"/>
      <c r="P10" s="657"/>
      <c r="Q10" s="653"/>
      <c r="R10" s="654"/>
      <c r="S10" s="654"/>
      <c r="T10" s="654"/>
      <c r="U10" s="654"/>
      <c r="V10" s="654"/>
      <c r="W10" s="654"/>
      <c r="X10" s="654"/>
      <c r="Y10" s="654"/>
      <c r="Z10" s="654"/>
      <c r="AA10" s="654"/>
      <c r="AB10" s="655"/>
      <c r="AC10" s="619"/>
      <c r="AD10" s="653"/>
      <c r="AE10" s="654"/>
      <c r="AF10" s="654"/>
      <c r="AG10" s="654"/>
      <c r="AH10" s="654"/>
      <c r="AI10" s="654"/>
      <c r="AJ10" s="654"/>
      <c r="AK10" s="654"/>
      <c r="AL10" s="654"/>
      <c r="AM10" s="654"/>
      <c r="AN10" s="654"/>
      <c r="AO10" s="655"/>
      <c r="AP10" s="653"/>
      <c r="AQ10" s="654"/>
      <c r="AR10" s="654"/>
      <c r="AS10" s="654"/>
      <c r="AT10" s="654"/>
      <c r="AU10" s="654"/>
      <c r="AV10" s="654"/>
      <c r="AW10" s="654"/>
      <c r="AX10" s="654"/>
      <c r="AY10" s="654"/>
      <c r="AZ10" s="654"/>
      <c r="BA10" s="655"/>
      <c r="BB10" s="653"/>
      <c r="BC10" s="654"/>
      <c r="BD10" s="654"/>
      <c r="BE10" s="654"/>
      <c r="BF10" s="654"/>
      <c r="BG10" s="654"/>
      <c r="BH10" s="654"/>
      <c r="BI10" s="654"/>
      <c r="BJ10" s="654"/>
      <c r="BK10" s="654"/>
      <c r="BL10" s="654"/>
      <c r="BM10" s="654"/>
      <c r="BN10" s="673"/>
      <c r="BO10" s="653"/>
      <c r="BP10" s="654"/>
      <c r="BQ10" s="654"/>
      <c r="BR10" s="654"/>
      <c r="BS10" s="654"/>
      <c r="BT10" s="654"/>
      <c r="BU10" s="654"/>
      <c r="BV10" s="654"/>
      <c r="BW10" s="654"/>
      <c r="BX10" s="654"/>
      <c r="BY10" s="654"/>
      <c r="BZ10" s="655"/>
      <c r="CA10" s="541"/>
      <c r="CB10" s="653"/>
      <c r="CC10" s="654"/>
      <c r="CD10" s="654"/>
      <c r="CE10" s="654"/>
      <c r="CF10" s="654"/>
      <c r="CG10" s="654"/>
      <c r="CH10" s="654"/>
      <c r="CI10" s="654"/>
      <c r="CJ10" s="654"/>
      <c r="CK10" s="654"/>
      <c r="CL10" s="654"/>
      <c r="CM10" s="655"/>
      <c r="CN10" s="676"/>
      <c r="CO10" s="653"/>
      <c r="CP10" s="654"/>
      <c r="CQ10" s="654"/>
      <c r="CR10" s="654"/>
      <c r="CS10" s="654"/>
      <c r="CT10" s="654"/>
      <c r="CU10" s="654"/>
      <c r="CV10" s="654"/>
      <c r="CW10" s="654"/>
      <c r="CX10" s="654"/>
      <c r="CY10" s="654"/>
      <c r="CZ10" s="654"/>
      <c r="DA10" s="589"/>
      <c r="DB10" s="653"/>
      <c r="DC10" s="654"/>
      <c r="DD10" s="654"/>
      <c r="DE10" s="654"/>
      <c r="DF10" s="654"/>
      <c r="DG10" s="654"/>
      <c r="DH10" s="654"/>
      <c r="DI10" s="654"/>
      <c r="DJ10" s="654"/>
      <c r="DK10" s="654"/>
      <c r="DL10" s="654"/>
      <c r="DM10" s="655"/>
      <c r="DN10" s="669" t="s">
        <v>214</v>
      </c>
      <c r="DO10" s="670"/>
      <c r="DP10" s="671"/>
      <c r="DQ10" s="635" t="s">
        <v>203</v>
      </c>
    </row>
    <row r="11" spans="1:144 3423:3423" s="17" customFormat="1" ht="21" customHeight="1" thickBot="1" x14ac:dyDescent="0.3">
      <c r="A11" s="526"/>
      <c r="B11" s="646"/>
      <c r="C11" s="647"/>
      <c r="D11" s="14" t="s">
        <v>2</v>
      </c>
      <c r="E11" s="15" t="s">
        <v>3</v>
      </c>
      <c r="F11" s="15" t="s">
        <v>4</v>
      </c>
      <c r="G11" s="15" t="s">
        <v>5</v>
      </c>
      <c r="H11" s="15" t="s">
        <v>6</v>
      </c>
      <c r="I11" s="15" t="s">
        <v>7</v>
      </c>
      <c r="J11" s="15" t="s">
        <v>43</v>
      </c>
      <c r="K11" s="15" t="s">
        <v>44</v>
      </c>
      <c r="L11" s="15" t="s">
        <v>45</v>
      </c>
      <c r="M11" s="15" t="s">
        <v>65</v>
      </c>
      <c r="N11" s="15" t="s">
        <v>66</v>
      </c>
      <c r="O11" s="15" t="s">
        <v>67</v>
      </c>
      <c r="P11" s="658"/>
      <c r="Q11" s="14" t="s">
        <v>2</v>
      </c>
      <c r="R11" s="15" t="s">
        <v>3</v>
      </c>
      <c r="S11" s="15" t="s">
        <v>4</v>
      </c>
      <c r="T11" s="15" t="s">
        <v>5</v>
      </c>
      <c r="U11" s="15" t="s">
        <v>6</v>
      </c>
      <c r="V11" s="15" t="s">
        <v>7</v>
      </c>
      <c r="W11" s="15" t="s">
        <v>43</v>
      </c>
      <c r="X11" s="15" t="s">
        <v>44</v>
      </c>
      <c r="Y11" s="15" t="s">
        <v>45</v>
      </c>
      <c r="Z11" s="15" t="s">
        <v>65</v>
      </c>
      <c r="AA11" s="15" t="s">
        <v>66</v>
      </c>
      <c r="AB11" s="16" t="s">
        <v>67</v>
      </c>
      <c r="AC11" s="620"/>
      <c r="AD11" s="14" t="s">
        <v>2</v>
      </c>
      <c r="AE11" s="15" t="s">
        <v>3</v>
      </c>
      <c r="AF11" s="15" t="s">
        <v>4</v>
      </c>
      <c r="AG11" s="15" t="s">
        <v>5</v>
      </c>
      <c r="AH11" s="15" t="s">
        <v>6</v>
      </c>
      <c r="AI11" s="15" t="s">
        <v>7</v>
      </c>
      <c r="AJ11" s="15" t="s">
        <v>43</v>
      </c>
      <c r="AK11" s="15" t="s">
        <v>44</v>
      </c>
      <c r="AL11" s="15" t="s">
        <v>45</v>
      </c>
      <c r="AM11" s="15" t="s">
        <v>65</v>
      </c>
      <c r="AN11" s="15" t="s">
        <v>66</v>
      </c>
      <c r="AO11" s="15" t="s">
        <v>67</v>
      </c>
      <c r="AP11" s="14" t="s">
        <v>2</v>
      </c>
      <c r="AQ11" s="15" t="s">
        <v>3</v>
      </c>
      <c r="AR11" s="15" t="s">
        <v>4</v>
      </c>
      <c r="AS11" s="15" t="s">
        <v>5</v>
      </c>
      <c r="AT11" s="15" t="s">
        <v>6</v>
      </c>
      <c r="AU11" s="15" t="s">
        <v>7</v>
      </c>
      <c r="AV11" s="15" t="s">
        <v>43</v>
      </c>
      <c r="AW11" s="15" t="s">
        <v>44</v>
      </c>
      <c r="AX11" s="15" t="s">
        <v>45</v>
      </c>
      <c r="AY11" s="15" t="s">
        <v>65</v>
      </c>
      <c r="AZ11" s="15" t="s">
        <v>66</v>
      </c>
      <c r="BA11" s="16" t="s">
        <v>67</v>
      </c>
      <c r="BB11" s="15" t="s">
        <v>2</v>
      </c>
      <c r="BC11" s="15" t="s">
        <v>3</v>
      </c>
      <c r="BD11" s="15" t="s">
        <v>4</v>
      </c>
      <c r="BE11" s="15" t="s">
        <v>5</v>
      </c>
      <c r="BF11" s="15" t="s">
        <v>6</v>
      </c>
      <c r="BG11" s="15" t="s">
        <v>7</v>
      </c>
      <c r="BH11" s="15" t="s">
        <v>43</v>
      </c>
      <c r="BI11" s="15" t="s">
        <v>44</v>
      </c>
      <c r="BJ11" s="15" t="s">
        <v>45</v>
      </c>
      <c r="BK11" s="15" t="s">
        <v>65</v>
      </c>
      <c r="BL11" s="15" t="s">
        <v>66</v>
      </c>
      <c r="BM11" s="15" t="s">
        <v>67</v>
      </c>
      <c r="BN11" s="674"/>
      <c r="BO11" s="14" t="s">
        <v>2</v>
      </c>
      <c r="BP11" s="15" t="s">
        <v>3</v>
      </c>
      <c r="BQ11" s="15" t="s">
        <v>4</v>
      </c>
      <c r="BR11" s="15" t="s">
        <v>5</v>
      </c>
      <c r="BS11" s="15" t="s">
        <v>6</v>
      </c>
      <c r="BT11" s="15" t="s">
        <v>7</v>
      </c>
      <c r="BU11" s="15" t="s">
        <v>43</v>
      </c>
      <c r="BV11" s="15" t="s">
        <v>44</v>
      </c>
      <c r="BW11" s="15" t="s">
        <v>45</v>
      </c>
      <c r="BX11" s="15" t="s">
        <v>65</v>
      </c>
      <c r="BY11" s="15" t="s">
        <v>66</v>
      </c>
      <c r="BZ11" s="16" t="s">
        <v>67</v>
      </c>
      <c r="CA11" s="15" t="s">
        <v>185</v>
      </c>
      <c r="CB11" s="14" t="s">
        <v>2</v>
      </c>
      <c r="CC11" s="15" t="s">
        <v>3</v>
      </c>
      <c r="CD11" s="15" t="s">
        <v>4</v>
      </c>
      <c r="CE11" s="15" t="s">
        <v>5</v>
      </c>
      <c r="CF11" s="15" t="s">
        <v>6</v>
      </c>
      <c r="CG11" s="15" t="s">
        <v>7</v>
      </c>
      <c r="CH11" s="15" t="s">
        <v>43</v>
      </c>
      <c r="CI11" s="15" t="s">
        <v>44</v>
      </c>
      <c r="CJ11" s="15" t="s">
        <v>45</v>
      </c>
      <c r="CK11" s="15" t="s">
        <v>65</v>
      </c>
      <c r="CL11" s="15" t="s">
        <v>66</v>
      </c>
      <c r="CM11" s="16" t="s">
        <v>67</v>
      </c>
      <c r="CN11" s="15" t="s">
        <v>204</v>
      </c>
      <c r="CO11" s="14" t="s">
        <v>2</v>
      </c>
      <c r="CP11" s="15" t="s">
        <v>3</v>
      </c>
      <c r="CQ11" s="15" t="s">
        <v>4</v>
      </c>
      <c r="CR11" s="15" t="s">
        <v>5</v>
      </c>
      <c r="CS11" s="15" t="s">
        <v>6</v>
      </c>
      <c r="CT11" s="15" t="s">
        <v>7</v>
      </c>
      <c r="CU11" s="15" t="s">
        <v>43</v>
      </c>
      <c r="CV11" s="15" t="s">
        <v>44</v>
      </c>
      <c r="CW11" s="15" t="s">
        <v>45</v>
      </c>
      <c r="CX11" s="15" t="s">
        <v>65</v>
      </c>
      <c r="CY11" s="15" t="s">
        <v>66</v>
      </c>
      <c r="CZ11" s="15" t="s">
        <v>67</v>
      </c>
      <c r="DA11" s="590" t="s">
        <v>209</v>
      </c>
      <c r="DB11" s="14" t="s">
        <v>2</v>
      </c>
      <c r="DC11" s="15" t="s">
        <v>3</v>
      </c>
      <c r="DD11" s="15" t="s">
        <v>4</v>
      </c>
      <c r="DE11" s="15" t="s">
        <v>5</v>
      </c>
      <c r="DF11" s="15" t="s">
        <v>6</v>
      </c>
      <c r="DG11" s="15" t="s">
        <v>7</v>
      </c>
      <c r="DH11" s="15" t="s">
        <v>43</v>
      </c>
      <c r="DI11" s="15" t="s">
        <v>44</v>
      </c>
      <c r="DJ11" s="15" t="s">
        <v>45</v>
      </c>
      <c r="DK11" s="15" t="s">
        <v>65</v>
      </c>
      <c r="DL11" s="15" t="s">
        <v>66</v>
      </c>
      <c r="DM11" s="16" t="s">
        <v>67</v>
      </c>
      <c r="DN11" s="454">
        <v>2015</v>
      </c>
      <c r="DO11" s="348">
        <v>2016</v>
      </c>
      <c r="DP11" s="348">
        <v>2017</v>
      </c>
      <c r="DQ11" s="636"/>
      <c r="DR11" s="231"/>
      <c r="DS11" s="231"/>
      <c r="DT11" s="231"/>
      <c r="DU11" s="231"/>
      <c r="DV11" s="231"/>
      <c r="DW11" s="206"/>
      <c r="DX11" s="216"/>
      <c r="DY11" s="216"/>
      <c r="DZ11" s="206"/>
      <c r="EA11" s="206"/>
      <c r="EB11" s="206"/>
      <c r="EC11" s="206"/>
      <c r="ED11" s="206"/>
      <c r="EE11" s="206"/>
      <c r="EF11" s="206"/>
      <c r="EG11" s="206"/>
      <c r="EH11" s="206"/>
      <c r="EI11" s="206"/>
      <c r="EJ11" s="206"/>
      <c r="EK11" s="206"/>
      <c r="EL11" s="206"/>
      <c r="EM11" s="206"/>
      <c r="EN11" s="206"/>
    </row>
    <row r="12" spans="1:144 3423:3423" s="18" customFormat="1" ht="20.100000000000001" customHeight="1" thickBot="1" x14ac:dyDescent="0.35">
      <c r="A12" s="527"/>
      <c r="B12" s="333" t="s">
        <v>217</v>
      </c>
      <c r="C12" s="333"/>
      <c r="D12" s="333"/>
      <c r="E12" s="333"/>
      <c r="F12" s="333"/>
      <c r="G12" s="334"/>
      <c r="H12" s="334"/>
      <c r="I12" s="334"/>
      <c r="J12" s="334"/>
      <c r="K12" s="334"/>
      <c r="L12" s="334"/>
      <c r="M12" s="334"/>
      <c r="N12" s="334"/>
      <c r="O12" s="334"/>
      <c r="P12" s="335"/>
      <c r="Q12" s="106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384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42"/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2"/>
      <c r="DB12" s="384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42"/>
      <c r="DR12" s="232"/>
      <c r="DS12" s="232"/>
      <c r="DT12" s="232"/>
      <c r="DU12" s="232"/>
      <c r="DV12" s="232"/>
      <c r="DW12" s="207"/>
      <c r="DX12" s="217"/>
      <c r="DY12" s="21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</row>
    <row r="13" spans="1:144 3423:3423" s="18" customFormat="1" ht="20.100000000000001" customHeight="1" thickBot="1" x14ac:dyDescent="0.35">
      <c r="A13" s="527"/>
      <c r="B13" s="317"/>
      <c r="C13" s="318" t="s">
        <v>111</v>
      </c>
      <c r="D13" s="319">
        <f t="shared" ref="D13:AI13" si="0">+D15+D60+D97+D100</f>
        <v>15179.365812478753</v>
      </c>
      <c r="E13" s="320">
        <f t="shared" si="0"/>
        <v>14075.916223722599</v>
      </c>
      <c r="F13" s="320">
        <f t="shared" si="0"/>
        <v>14017.933613287392</v>
      </c>
      <c r="G13" s="320">
        <f t="shared" si="0"/>
        <v>14350.666998066323</v>
      </c>
      <c r="H13" s="320">
        <f t="shared" si="0"/>
        <v>15270.185932739139</v>
      </c>
      <c r="I13" s="320">
        <f t="shared" si="0"/>
        <v>13394.476591289304</v>
      </c>
      <c r="J13" s="320">
        <f t="shared" si="0"/>
        <v>14031.506017214402</v>
      </c>
      <c r="K13" s="320">
        <f t="shared" si="0"/>
        <v>12466.639415153673</v>
      </c>
      <c r="L13" s="320">
        <f t="shared" si="0"/>
        <v>14476.659494555293</v>
      </c>
      <c r="M13" s="320">
        <f t="shared" si="0"/>
        <v>16137.079943305698</v>
      </c>
      <c r="N13" s="320">
        <f t="shared" si="0"/>
        <v>16352.668159368395</v>
      </c>
      <c r="O13" s="320">
        <f t="shared" si="0"/>
        <v>18021.495996027501</v>
      </c>
      <c r="P13" s="427">
        <f t="shared" si="0"/>
        <v>177774.59418720842</v>
      </c>
      <c r="Q13" s="320">
        <f t="shared" si="0"/>
        <v>14126.062302311997</v>
      </c>
      <c r="R13" s="320">
        <f t="shared" si="0"/>
        <v>13506.571570270426</v>
      </c>
      <c r="S13" s="320">
        <f t="shared" si="0"/>
        <v>15431.790904172994</v>
      </c>
      <c r="T13" s="320">
        <f t="shared" si="0"/>
        <v>19304.128442206315</v>
      </c>
      <c r="U13" s="320">
        <f t="shared" si="0"/>
        <v>16359.728299739383</v>
      </c>
      <c r="V13" s="320">
        <f t="shared" si="0"/>
        <v>17050.942261258333</v>
      </c>
      <c r="W13" s="320">
        <f t="shared" si="0"/>
        <v>17063.498630998627</v>
      </c>
      <c r="X13" s="320">
        <f t="shared" si="0"/>
        <v>16730.621441783704</v>
      </c>
      <c r="Y13" s="320">
        <f t="shared" si="0"/>
        <v>16154.117903184697</v>
      </c>
      <c r="Z13" s="320">
        <f t="shared" si="0"/>
        <v>17401.4836660373</v>
      </c>
      <c r="AA13" s="320">
        <f t="shared" si="0"/>
        <v>16035.281198288823</v>
      </c>
      <c r="AB13" s="320">
        <f t="shared" si="0"/>
        <v>22257.322846880234</v>
      </c>
      <c r="AC13" s="427">
        <f t="shared" si="0"/>
        <v>201421.54945713282</v>
      </c>
      <c r="AD13" s="320">
        <f t="shared" si="0"/>
        <v>15874.639306069481</v>
      </c>
      <c r="AE13" s="320">
        <f t="shared" si="0"/>
        <v>15619.876628068785</v>
      </c>
      <c r="AF13" s="320">
        <f t="shared" si="0"/>
        <v>17550.905895474283</v>
      </c>
      <c r="AG13" s="320">
        <f t="shared" si="0"/>
        <v>23134.950260206504</v>
      </c>
      <c r="AH13" s="320">
        <f t="shared" si="0"/>
        <v>26865.584505295818</v>
      </c>
      <c r="AI13" s="320">
        <f t="shared" si="0"/>
        <v>20665.9505713012</v>
      </c>
      <c r="AJ13" s="320">
        <f t="shared" ref="AJ13:BM13" si="1">+AJ15+AJ60+AJ97+AJ100</f>
        <v>26741.44116010029</v>
      </c>
      <c r="AK13" s="320">
        <f t="shared" si="1"/>
        <v>22349.722819855309</v>
      </c>
      <c r="AL13" s="320">
        <f t="shared" si="1"/>
        <v>24502.524163185604</v>
      </c>
      <c r="AM13" s="320">
        <f t="shared" si="1"/>
        <v>21898.392049327202</v>
      </c>
      <c r="AN13" s="320">
        <f t="shared" si="1"/>
        <v>23716.573137069103</v>
      </c>
      <c r="AO13" s="320">
        <f t="shared" si="1"/>
        <v>28024.403973067001</v>
      </c>
      <c r="AP13" s="319">
        <f t="shared" si="1"/>
        <v>23577.044139582598</v>
      </c>
      <c r="AQ13" s="320">
        <f t="shared" si="1"/>
        <v>21436.750035338802</v>
      </c>
      <c r="AR13" s="320">
        <f t="shared" si="1"/>
        <v>26292.814272804804</v>
      </c>
      <c r="AS13" s="320">
        <f t="shared" si="1"/>
        <v>23782.829022060803</v>
      </c>
      <c r="AT13" s="320">
        <f t="shared" si="1"/>
        <v>32385.979784652402</v>
      </c>
      <c r="AU13" s="320">
        <f t="shared" si="1"/>
        <v>25017.052149408792</v>
      </c>
      <c r="AV13" s="320">
        <f t="shared" si="1"/>
        <v>30327.1906365592</v>
      </c>
      <c r="AW13" s="320">
        <f t="shared" si="1"/>
        <v>27641.871395734201</v>
      </c>
      <c r="AX13" s="320">
        <f t="shared" si="1"/>
        <v>23587.139261416549</v>
      </c>
      <c r="AY13" s="320">
        <f t="shared" si="1"/>
        <v>33056.246796451</v>
      </c>
      <c r="AZ13" s="320">
        <f t="shared" si="1"/>
        <v>25430.698183424596</v>
      </c>
      <c r="BA13" s="320">
        <f t="shared" si="1"/>
        <v>26193.686034338803</v>
      </c>
      <c r="BB13" s="319">
        <f t="shared" si="1"/>
        <v>28944.641083504601</v>
      </c>
      <c r="BC13" s="320">
        <f t="shared" si="1"/>
        <v>22867.482691301204</v>
      </c>
      <c r="BD13" s="320">
        <f t="shared" si="1"/>
        <v>26216.714642345196</v>
      </c>
      <c r="BE13" s="320">
        <f t="shared" si="1"/>
        <v>33052.387824592253</v>
      </c>
      <c r="BF13" s="320">
        <f t="shared" si="1"/>
        <v>32752.88570176479</v>
      </c>
      <c r="BG13" s="320">
        <f t="shared" si="1"/>
        <v>31997.807871235993</v>
      </c>
      <c r="BH13" s="320">
        <f t="shared" si="1"/>
        <v>36091.318983102567</v>
      </c>
      <c r="BI13" s="320">
        <f t="shared" si="1"/>
        <v>32899.238986737793</v>
      </c>
      <c r="BJ13" s="320">
        <f t="shared" si="1"/>
        <v>29324.0139415952</v>
      </c>
      <c r="BK13" s="320">
        <f t="shared" si="1"/>
        <v>32547.578761865596</v>
      </c>
      <c r="BL13" s="320">
        <f t="shared" si="1"/>
        <v>32203.675849707994</v>
      </c>
      <c r="BM13" s="320">
        <f t="shared" si="1"/>
        <v>37350.398959994709</v>
      </c>
      <c r="BN13" s="427">
        <f>SUM(BB13:BM13)</f>
        <v>376248.14529774792</v>
      </c>
      <c r="BO13" s="320">
        <f t="shared" ref="BO13:CL13" si="2">+BO15+BO60+BO97+BO100</f>
        <v>37421.62348195479</v>
      </c>
      <c r="BP13" s="320">
        <f t="shared" si="2"/>
        <v>30126.714574973204</v>
      </c>
      <c r="BQ13" s="320">
        <f t="shared" si="2"/>
        <v>33568.632558024794</v>
      </c>
      <c r="BR13" s="320">
        <f t="shared" si="2"/>
        <v>38509.51258927639</v>
      </c>
      <c r="BS13" s="320">
        <f t="shared" si="2"/>
        <v>38541.295008248795</v>
      </c>
      <c r="BT13" s="320">
        <f t="shared" si="2"/>
        <v>33556.580935342601</v>
      </c>
      <c r="BU13" s="320">
        <f t="shared" si="2"/>
        <v>43329.7172372696</v>
      </c>
      <c r="BV13" s="320">
        <f t="shared" si="2"/>
        <v>33627.220174825794</v>
      </c>
      <c r="BW13" s="320">
        <f t="shared" si="2"/>
        <v>34167.881123005602</v>
      </c>
      <c r="BX13" s="320">
        <f t="shared" si="2"/>
        <v>38475.61439664301</v>
      </c>
      <c r="BY13" s="320">
        <f t="shared" si="2"/>
        <v>30530.412569643602</v>
      </c>
      <c r="BZ13" s="320">
        <f t="shared" si="2"/>
        <v>44026.281500293408</v>
      </c>
      <c r="CA13" s="427">
        <f>SUM(BO13:BZ13)</f>
        <v>435881.48614950152</v>
      </c>
      <c r="CB13" s="319">
        <f t="shared" si="2"/>
        <v>36189.038018074803</v>
      </c>
      <c r="CC13" s="320">
        <f t="shared" si="2"/>
        <v>31308.832963621797</v>
      </c>
      <c r="CD13" s="320">
        <f t="shared" si="2"/>
        <v>35093.276307559208</v>
      </c>
      <c r="CE13" s="320">
        <f t="shared" si="2"/>
        <v>43525.390188923397</v>
      </c>
      <c r="CF13" s="320">
        <f t="shared" si="2"/>
        <v>36292.676447491191</v>
      </c>
      <c r="CG13" s="320">
        <f t="shared" si="2"/>
        <v>37984.14928837258</v>
      </c>
      <c r="CH13" s="320">
        <f t="shared" si="2"/>
        <v>45451.703443585422</v>
      </c>
      <c r="CI13" s="320">
        <f t="shared" si="2"/>
        <v>34264.406158216603</v>
      </c>
      <c r="CJ13" s="320">
        <f t="shared" si="2"/>
        <v>33214.439597804594</v>
      </c>
      <c r="CK13" s="320">
        <f t="shared" si="2"/>
        <v>40435.274017608215</v>
      </c>
      <c r="CL13" s="320">
        <f t="shared" si="2"/>
        <v>35014.371481748989</v>
      </c>
      <c r="CM13" s="320">
        <f t="shared" ref="CM13:DJ13" si="3">+CM15+CM60+CM97+CM100</f>
        <v>47942.131000655987</v>
      </c>
      <c r="CN13" s="427">
        <f>SUM(CB13:CM13)</f>
        <v>456715.6889136628</v>
      </c>
      <c r="CO13" s="320">
        <f t="shared" si="3"/>
        <v>38234.120439683793</v>
      </c>
      <c r="CP13" s="320">
        <f t="shared" si="3"/>
        <v>36399.417257901216</v>
      </c>
      <c r="CQ13" s="320">
        <f t="shared" si="3"/>
        <v>43273.653410963198</v>
      </c>
      <c r="CR13" s="320">
        <f t="shared" si="3"/>
        <v>46224.449205248602</v>
      </c>
      <c r="CS13" s="320">
        <f t="shared" si="3"/>
        <v>47008.720544612406</v>
      </c>
      <c r="CT13" s="320">
        <f t="shared" si="3"/>
        <v>46621.747673351798</v>
      </c>
      <c r="CU13" s="320">
        <f t="shared" si="3"/>
        <v>40009.055095369389</v>
      </c>
      <c r="CV13" s="320">
        <f t="shared" si="3"/>
        <v>51039.468868088392</v>
      </c>
      <c r="CW13" s="320">
        <f t="shared" si="3"/>
        <v>50289.153485662209</v>
      </c>
      <c r="CX13" s="320">
        <f t="shared" si="3"/>
        <v>52899.210558305393</v>
      </c>
      <c r="CY13" s="320">
        <f t="shared" si="3"/>
        <v>48205.557161060387</v>
      </c>
      <c r="CZ13" s="320">
        <f t="shared" si="3"/>
        <v>57424.930025538029</v>
      </c>
      <c r="DA13" s="427">
        <f>SUM(CO13:CZ13)</f>
        <v>557629.48372578481</v>
      </c>
      <c r="DB13" s="319">
        <f t="shared" si="3"/>
        <v>44089.4906550304</v>
      </c>
      <c r="DC13" s="320">
        <f t="shared" si="3"/>
        <v>37606.220131665992</v>
      </c>
      <c r="DD13" s="320">
        <f t="shared" si="3"/>
        <v>48205.360680905411</v>
      </c>
      <c r="DE13" s="320">
        <f t="shared" si="3"/>
        <v>52180.448335575027</v>
      </c>
      <c r="DF13" s="320">
        <f t="shared" si="3"/>
        <v>56392.49780489879</v>
      </c>
      <c r="DG13" s="320">
        <f t="shared" si="3"/>
        <v>45726.814884708801</v>
      </c>
      <c r="DH13" s="320">
        <f t="shared" si="3"/>
        <v>47652.794064765396</v>
      </c>
      <c r="DI13" s="320">
        <f t="shared" si="3"/>
        <v>44217.753119297609</v>
      </c>
      <c r="DJ13" s="320">
        <f t="shared" si="3"/>
        <v>45529.03072201836</v>
      </c>
      <c r="DK13" s="320">
        <f t="shared" ref="DK13:DM13" si="4">+DK15+DK60+DK97+DK100</f>
        <v>49037.057047930786</v>
      </c>
      <c r="DL13" s="320">
        <f t="shared" si="4"/>
        <v>47916.694351204016</v>
      </c>
      <c r="DM13" s="320">
        <f t="shared" si="4"/>
        <v>54664.162353628002</v>
      </c>
      <c r="DN13" s="555">
        <f>SUM($CB13:$CM13)</f>
        <v>456715.6889136628</v>
      </c>
      <c r="DO13" s="386">
        <f>SUM($CO13:$CZ13)</f>
        <v>557629.48372578481</v>
      </c>
      <c r="DP13" s="387">
        <f>SUM($DB13:$DM13)</f>
        <v>573218.32415162865</v>
      </c>
      <c r="DQ13" s="530">
        <f>((DP13/DO13)-1)*100</f>
        <v>2.7955552711609544</v>
      </c>
      <c r="DR13" s="232"/>
      <c r="DS13" s="232"/>
      <c r="DT13" s="232"/>
      <c r="DU13" s="232"/>
      <c r="DV13" s="232"/>
      <c r="DW13" s="207"/>
      <c r="DX13" s="217"/>
      <c r="DY13" s="217"/>
      <c r="DZ13" s="207"/>
      <c r="EA13" s="207"/>
      <c r="EB13" s="207"/>
      <c r="EC13" s="207"/>
      <c r="ED13" s="207"/>
      <c r="EE13" s="207"/>
      <c r="EF13" s="207"/>
      <c r="EG13" s="207"/>
      <c r="EH13" s="207"/>
      <c r="EI13" s="207"/>
      <c r="EJ13" s="207"/>
      <c r="EK13" s="207"/>
      <c r="EL13" s="207"/>
      <c r="EM13" s="207"/>
      <c r="EN13" s="207"/>
    </row>
    <row r="14" spans="1:144 3423:3423" s="18" customFormat="1" ht="20.100000000000001" customHeight="1" x14ac:dyDescent="0.3">
      <c r="A14" s="527"/>
      <c r="B14" s="115" t="s">
        <v>64</v>
      </c>
      <c r="C14" s="29"/>
      <c r="D14" s="19"/>
      <c r="E14" s="20"/>
      <c r="F14" s="20"/>
      <c r="G14" s="108"/>
      <c r="H14" s="108"/>
      <c r="I14" s="108"/>
      <c r="J14" s="108"/>
      <c r="K14" s="108"/>
      <c r="L14" s="108"/>
      <c r="M14" s="108"/>
      <c r="N14" s="108"/>
      <c r="O14" s="108"/>
      <c r="P14" s="21"/>
      <c r="Q14" s="385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99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596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354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354"/>
      <c r="CB14" s="22"/>
      <c r="CC14" s="142"/>
      <c r="CD14" s="142"/>
      <c r="CE14" s="142"/>
      <c r="CF14" s="142"/>
      <c r="CG14" s="22"/>
      <c r="CH14" s="22"/>
      <c r="CI14" s="22"/>
      <c r="CJ14" s="22"/>
      <c r="CK14" s="22"/>
      <c r="CL14" s="22"/>
      <c r="CM14" s="22"/>
      <c r="CN14" s="354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354"/>
      <c r="DB14" s="22"/>
      <c r="DC14" s="22"/>
      <c r="DD14" s="142"/>
      <c r="DE14" s="142"/>
      <c r="DF14" s="142"/>
      <c r="DG14" s="142"/>
      <c r="DH14" s="142"/>
      <c r="DI14" s="142"/>
      <c r="DJ14" s="142"/>
      <c r="DK14" s="142"/>
      <c r="DL14" s="142"/>
      <c r="DM14" s="142"/>
      <c r="DN14" s="99"/>
      <c r="DO14" s="597"/>
      <c r="DP14" s="598"/>
      <c r="DQ14" s="354"/>
      <c r="DR14" s="232"/>
      <c r="DS14" s="232"/>
      <c r="DT14" s="232"/>
      <c r="DU14" s="232"/>
      <c r="DV14" s="232"/>
      <c r="DW14" s="207"/>
      <c r="DX14" s="217"/>
      <c r="DY14" s="217"/>
      <c r="DZ14" s="207"/>
      <c r="EA14" s="207"/>
      <c r="EB14" s="207"/>
      <c r="EC14" s="207"/>
      <c r="ED14" s="207"/>
      <c r="EE14" s="207"/>
      <c r="EF14" s="207"/>
      <c r="EG14" s="207"/>
      <c r="EH14" s="207"/>
      <c r="EI14" s="207"/>
      <c r="EJ14" s="207"/>
      <c r="EK14" s="207"/>
      <c r="EL14" s="207"/>
      <c r="EM14" s="207"/>
      <c r="EN14" s="207"/>
    </row>
    <row r="15" spans="1:144 3423:3423" ht="20.100000000000001" customHeight="1" thickBot="1" x14ac:dyDescent="0.3">
      <c r="A15" s="526"/>
      <c r="B15" s="610" t="s">
        <v>49</v>
      </c>
      <c r="C15" s="641"/>
      <c r="D15" s="24">
        <f>SUM(D16:D58)-D53</f>
        <v>9852.2075003700011</v>
      </c>
      <c r="E15" s="24">
        <f t="shared" ref="E15:BP15" si="5">SUM(E16:E58)-E53</f>
        <v>9591.6672761300033</v>
      </c>
      <c r="F15" s="24">
        <f t="shared" si="5"/>
        <v>8763.4897011500016</v>
      </c>
      <c r="G15" s="24">
        <f t="shared" si="5"/>
        <v>9828.1017698799988</v>
      </c>
      <c r="H15" s="24">
        <f>SUM(H16:H58)-H53</f>
        <v>10393.374762000007</v>
      </c>
      <c r="I15" s="24">
        <f t="shared" si="5"/>
        <v>8644.786129619999</v>
      </c>
      <c r="J15" s="24">
        <f t="shared" si="5"/>
        <v>9713.3351849700011</v>
      </c>
      <c r="K15" s="24">
        <f t="shared" si="5"/>
        <v>7763.2137778700007</v>
      </c>
      <c r="L15" s="24">
        <f t="shared" si="5"/>
        <v>9769.6565608000001</v>
      </c>
      <c r="M15" s="24">
        <f t="shared" si="5"/>
        <v>11004.5040732</v>
      </c>
      <c r="N15" s="24">
        <f t="shared" si="5"/>
        <v>10852.340315580002</v>
      </c>
      <c r="O15" s="24">
        <f t="shared" si="5"/>
        <v>12661.082938149997</v>
      </c>
      <c r="P15" s="23">
        <f t="shared" si="5"/>
        <v>118837.75997971997</v>
      </c>
      <c r="Q15" s="24">
        <f t="shared" si="5"/>
        <v>10139.730982730001</v>
      </c>
      <c r="R15" s="24">
        <f t="shared" si="5"/>
        <v>9578.7443552600016</v>
      </c>
      <c r="S15" s="24">
        <f t="shared" si="5"/>
        <v>10801.23316552</v>
      </c>
      <c r="T15" s="24">
        <f t="shared" si="5"/>
        <v>13536.9375244</v>
      </c>
      <c r="U15" s="24">
        <f t="shared" si="5"/>
        <v>10452.164507130003</v>
      </c>
      <c r="V15" s="24">
        <f t="shared" si="5"/>
        <v>11475.249738069999</v>
      </c>
      <c r="W15" s="24">
        <f t="shared" si="5"/>
        <v>11954.22990493</v>
      </c>
      <c r="X15" s="24">
        <f t="shared" si="5"/>
        <v>12235.594021630002</v>
      </c>
      <c r="Y15" s="24">
        <f t="shared" si="5"/>
        <v>11692.786242770002</v>
      </c>
      <c r="Z15" s="24">
        <f t="shared" si="5"/>
        <v>12117.228140339999</v>
      </c>
      <c r="AA15" s="24">
        <f t="shared" si="5"/>
        <v>11254.619977460001</v>
      </c>
      <c r="AB15" s="24">
        <f t="shared" si="5"/>
        <v>13597.83507542</v>
      </c>
      <c r="AC15" s="23">
        <f t="shared" si="5"/>
        <v>138836.35362566001</v>
      </c>
      <c r="AD15" s="24">
        <f t="shared" si="5"/>
        <v>11856.993141819999</v>
      </c>
      <c r="AE15" s="24">
        <f t="shared" si="5"/>
        <v>11854.345553269999</v>
      </c>
      <c r="AF15" s="24">
        <f t="shared" si="5"/>
        <v>12929.049911270002</v>
      </c>
      <c r="AG15" s="24">
        <f t="shared" si="5"/>
        <v>18046.946078480003</v>
      </c>
      <c r="AH15" s="24">
        <f t="shared" si="5"/>
        <v>19876.371696189992</v>
      </c>
      <c r="AI15" s="24">
        <f t="shared" si="5"/>
        <v>15349.461232060003</v>
      </c>
      <c r="AJ15" s="24">
        <f t="shared" si="5"/>
        <v>20404.601831190001</v>
      </c>
      <c r="AK15" s="24">
        <f t="shared" si="5"/>
        <v>16792.882640440002</v>
      </c>
      <c r="AL15" s="24">
        <f t="shared" si="5"/>
        <v>18717.550969290001</v>
      </c>
      <c r="AM15" s="24">
        <f t="shared" si="5"/>
        <v>16735.026845069999</v>
      </c>
      <c r="AN15" s="24">
        <f t="shared" si="5"/>
        <v>18855.74320855</v>
      </c>
      <c r="AO15" s="24">
        <f t="shared" si="5"/>
        <v>21416.643523670002</v>
      </c>
      <c r="AP15" s="100">
        <f t="shared" si="5"/>
        <v>18958.77182609</v>
      </c>
      <c r="AQ15" s="24">
        <f t="shared" si="5"/>
        <v>16800.773144560004</v>
      </c>
      <c r="AR15" s="24">
        <f t="shared" si="5"/>
        <v>20838.055042980006</v>
      </c>
      <c r="AS15" s="24">
        <f t="shared" si="5"/>
        <v>18725.156051820002</v>
      </c>
      <c r="AT15" s="24">
        <f t="shared" si="5"/>
        <v>23832.623504210002</v>
      </c>
      <c r="AU15" s="24">
        <f t="shared" si="5"/>
        <v>19045.220603089998</v>
      </c>
      <c r="AV15" s="24">
        <f t="shared" si="5"/>
        <v>25143.468060160001</v>
      </c>
      <c r="AW15" s="24">
        <f t="shared" si="5"/>
        <v>22055.527646729999</v>
      </c>
      <c r="AX15" s="24">
        <f t="shared" si="5"/>
        <v>19813.939311839997</v>
      </c>
      <c r="AY15" s="24">
        <f t="shared" si="5"/>
        <v>25818.095144390001</v>
      </c>
      <c r="AZ15" s="24">
        <f t="shared" si="5"/>
        <v>20170.522286019997</v>
      </c>
      <c r="BA15" s="101">
        <f t="shared" si="5"/>
        <v>20758.053517630004</v>
      </c>
      <c r="BB15" s="24">
        <f t="shared" si="5"/>
        <v>22569.47455313</v>
      </c>
      <c r="BC15" s="24">
        <f t="shared" si="5"/>
        <v>16852.003564990002</v>
      </c>
      <c r="BD15" s="24">
        <f t="shared" si="5"/>
        <v>19497.162177869996</v>
      </c>
      <c r="BE15" s="24">
        <f t="shared" si="5"/>
        <v>26314.749100920002</v>
      </c>
      <c r="BF15" s="24">
        <f t="shared" si="5"/>
        <v>25625.883181529989</v>
      </c>
      <c r="BG15" s="24">
        <f t="shared" si="5"/>
        <v>22708.100444389995</v>
      </c>
      <c r="BH15" s="24">
        <f t="shared" si="5"/>
        <v>28762.917107459998</v>
      </c>
      <c r="BI15" s="24">
        <f t="shared" si="5"/>
        <v>23593.922874089996</v>
      </c>
      <c r="BJ15" s="24">
        <f t="shared" si="5"/>
        <v>21155.50869653</v>
      </c>
      <c r="BK15" s="24">
        <f t="shared" si="5"/>
        <v>24620.966990809997</v>
      </c>
      <c r="BL15" s="24">
        <f t="shared" si="5"/>
        <v>25088.224488199994</v>
      </c>
      <c r="BM15" s="24">
        <f t="shared" si="5"/>
        <v>29589.793061949989</v>
      </c>
      <c r="BN15" s="23">
        <f t="shared" si="5"/>
        <v>286378.70624187001</v>
      </c>
      <c r="BO15" s="24">
        <f t="shared" si="5"/>
        <v>29836.206469519992</v>
      </c>
      <c r="BP15" s="24">
        <f t="shared" si="5"/>
        <v>22754.560910240005</v>
      </c>
      <c r="BQ15" s="24">
        <f t="shared" ref="BQ15:DP15" si="6">SUM(BQ16:BQ58)-BQ53</f>
        <v>25512.00475924999</v>
      </c>
      <c r="BR15" s="24">
        <f t="shared" si="6"/>
        <v>29739.67203677999</v>
      </c>
      <c r="BS15" s="24">
        <f t="shared" si="6"/>
        <v>28269.420260979994</v>
      </c>
      <c r="BT15" s="24">
        <f t="shared" si="6"/>
        <v>25324.099079270003</v>
      </c>
      <c r="BU15" s="24">
        <f t="shared" si="6"/>
        <v>35685.095120509999</v>
      </c>
      <c r="BV15" s="24">
        <f t="shared" si="6"/>
        <v>25187.569984979993</v>
      </c>
      <c r="BW15" s="24">
        <f t="shared" si="6"/>
        <v>27305.427671720001</v>
      </c>
      <c r="BX15" s="24">
        <f t="shared" si="6"/>
        <v>31399.784530930006</v>
      </c>
      <c r="BY15" s="24">
        <f t="shared" si="6"/>
        <v>25701.048814740003</v>
      </c>
      <c r="BZ15" s="24">
        <f t="shared" si="6"/>
        <v>37518.93371450001</v>
      </c>
      <c r="CA15" s="23">
        <f t="shared" si="6"/>
        <v>344233.82335342007</v>
      </c>
      <c r="CB15" s="24">
        <f t="shared" si="6"/>
        <v>30617.404330270005</v>
      </c>
      <c r="CC15" s="24">
        <f t="shared" si="6"/>
        <v>26830.027244069996</v>
      </c>
      <c r="CD15" s="24">
        <f t="shared" si="6"/>
        <v>30356.93454254001</v>
      </c>
      <c r="CE15" s="24">
        <f t="shared" si="6"/>
        <v>37616.534921559993</v>
      </c>
      <c r="CF15" s="24">
        <f t="shared" si="6"/>
        <v>31796.376631779989</v>
      </c>
      <c r="CG15" s="24">
        <f t="shared" si="6"/>
        <v>32930.025945349982</v>
      </c>
      <c r="CH15" s="24">
        <f t="shared" si="6"/>
        <v>41491.098574510019</v>
      </c>
      <c r="CI15" s="24">
        <f t="shared" si="6"/>
        <v>29914.696311260002</v>
      </c>
      <c r="CJ15" s="24">
        <f t="shared" si="6"/>
        <v>29100.714963009996</v>
      </c>
      <c r="CK15" s="24">
        <f t="shared" si="6"/>
        <v>34997.755057220013</v>
      </c>
      <c r="CL15" s="24">
        <f t="shared" si="6"/>
        <v>31221.210259709987</v>
      </c>
      <c r="CM15" s="24">
        <f t="shared" si="6"/>
        <v>39133.671692629985</v>
      </c>
      <c r="CN15" s="23">
        <f t="shared" si="6"/>
        <v>396006.45047390996</v>
      </c>
      <c r="CO15" s="24">
        <f t="shared" si="6"/>
        <v>33382.008274489999</v>
      </c>
      <c r="CP15" s="24">
        <f t="shared" si="6"/>
        <v>31612.028763470014</v>
      </c>
      <c r="CQ15" s="24">
        <f t="shared" si="6"/>
        <v>35257.595498249997</v>
      </c>
      <c r="CR15" s="24">
        <f t="shared" si="6"/>
        <v>37336.408437279999</v>
      </c>
      <c r="CS15" s="24">
        <f t="shared" si="6"/>
        <v>39490.362884840004</v>
      </c>
      <c r="CT15" s="24">
        <f t="shared" si="6"/>
        <v>40166.270108419994</v>
      </c>
      <c r="CU15" s="24">
        <f t="shared" si="6"/>
        <v>35053.55418644999</v>
      </c>
      <c r="CV15" s="24">
        <f t="shared" si="6"/>
        <v>45461.497210779991</v>
      </c>
      <c r="CW15" s="24">
        <f t="shared" si="6"/>
        <v>44665.568884230008</v>
      </c>
      <c r="CX15" s="24">
        <f t="shared" si="6"/>
        <v>47710.957792579989</v>
      </c>
      <c r="CY15" s="24">
        <f t="shared" si="6"/>
        <v>41350.39382848001</v>
      </c>
      <c r="CZ15" s="24">
        <f t="shared" si="6"/>
        <v>52110.045844520027</v>
      </c>
      <c r="DA15" s="23">
        <f t="shared" si="6"/>
        <v>483596.69171378994</v>
      </c>
      <c r="DB15" s="24">
        <f t="shared" si="6"/>
        <v>39769.232339599999</v>
      </c>
      <c r="DC15" s="24">
        <f t="shared" si="6"/>
        <v>33183.443311399991</v>
      </c>
      <c r="DD15" s="24">
        <f t="shared" si="6"/>
        <v>41830.432626220012</v>
      </c>
      <c r="DE15" s="24">
        <f t="shared" si="6"/>
        <v>46057.940197010023</v>
      </c>
      <c r="DF15" s="24">
        <f t="shared" si="6"/>
        <v>45107.934898479987</v>
      </c>
      <c r="DG15" s="24">
        <f t="shared" si="6"/>
        <v>37088.375350030001</v>
      </c>
      <c r="DH15" s="24">
        <f t="shared" si="6"/>
        <v>39969.438209749991</v>
      </c>
      <c r="DI15" s="24">
        <f t="shared" si="6"/>
        <v>36133.185573090006</v>
      </c>
      <c r="DJ15" s="24">
        <f t="shared" si="6"/>
        <v>38044.248530479992</v>
      </c>
      <c r="DK15" s="24">
        <f t="shared" si="6"/>
        <v>42854.761817389983</v>
      </c>
      <c r="DL15" s="24">
        <f t="shared" si="6"/>
        <v>42706.258067270013</v>
      </c>
      <c r="DM15" s="24">
        <f t="shared" si="6"/>
        <v>47509.915469480002</v>
      </c>
      <c r="DN15" s="100">
        <f t="shared" si="6"/>
        <v>396006.45047390996</v>
      </c>
      <c r="DO15" s="24">
        <f t="shared" si="6"/>
        <v>483596.69171378994</v>
      </c>
      <c r="DP15" s="101">
        <f t="shared" si="6"/>
        <v>490255.16639020003</v>
      </c>
      <c r="DQ15" s="23">
        <f>((DP15/DO15)-1)*100</f>
        <v>1.3768652247833746</v>
      </c>
      <c r="DS15" s="233"/>
      <c r="DT15" s="267"/>
    </row>
    <row r="16" spans="1:144 3423:3423" ht="20.100000000000001" customHeight="1" x14ac:dyDescent="0.25">
      <c r="A16" s="526"/>
      <c r="B16" s="471" t="s">
        <v>8</v>
      </c>
      <c r="C16" s="472" t="s">
        <v>132</v>
      </c>
      <c r="D16" s="473">
        <v>2380.1684893800007</v>
      </c>
      <c r="E16" s="473">
        <v>3181.8660317399999</v>
      </c>
      <c r="F16" s="473">
        <v>2100.96343914</v>
      </c>
      <c r="G16" s="473">
        <v>2621.2492120799998</v>
      </c>
      <c r="H16" s="473">
        <v>3462.3281415300007</v>
      </c>
      <c r="I16" s="473">
        <v>1910.8375127000002</v>
      </c>
      <c r="J16" s="473">
        <v>2126.5855789000002</v>
      </c>
      <c r="K16" s="473">
        <v>1850.5776609700004</v>
      </c>
      <c r="L16" s="473">
        <v>2214.1206525000007</v>
      </c>
      <c r="M16" s="474">
        <v>2468.6271339000004</v>
      </c>
      <c r="N16" s="474">
        <v>2610.3516561600004</v>
      </c>
      <c r="O16" s="474">
        <v>3418.28158773</v>
      </c>
      <c r="P16" s="475">
        <f t="shared" ref="P16:P23" si="7">SUM(D16:O16)</f>
        <v>30345.957096730002</v>
      </c>
      <c r="Q16" s="55">
        <v>2193.71287411</v>
      </c>
      <c r="R16" s="55">
        <v>2325.68796664</v>
      </c>
      <c r="S16" s="55">
        <v>2150.1200799500002</v>
      </c>
      <c r="T16" s="55">
        <v>2900.0601048700005</v>
      </c>
      <c r="U16" s="55">
        <v>2371.7152247800004</v>
      </c>
      <c r="V16" s="55">
        <v>2410.4523434499993</v>
      </c>
      <c r="W16" s="55">
        <v>2532.3939104600004</v>
      </c>
      <c r="X16" s="55">
        <v>3087.3435480300009</v>
      </c>
      <c r="Y16" s="55">
        <v>3121.5601421400002</v>
      </c>
      <c r="Z16" s="55">
        <v>2782.9435088099999</v>
      </c>
      <c r="AA16" s="55">
        <v>2715.9189682300007</v>
      </c>
      <c r="AB16" s="55">
        <v>2844.7305496000004</v>
      </c>
      <c r="AC16" s="475">
        <f t="shared" ref="AC16:AC23" si="8">SUM(Q16:AB16)</f>
        <v>31436.639221070003</v>
      </c>
      <c r="AD16" s="476">
        <v>2400.0458035799998</v>
      </c>
      <c r="AE16" s="476">
        <v>2647.5886310600004</v>
      </c>
      <c r="AF16" s="476">
        <v>3012.8826035000002</v>
      </c>
      <c r="AG16" s="476">
        <v>4338.4898194800007</v>
      </c>
      <c r="AH16" s="476">
        <v>6004.1112577700005</v>
      </c>
      <c r="AI16" s="476">
        <v>3648.2941165500001</v>
      </c>
      <c r="AJ16" s="476">
        <v>4229.8702913099996</v>
      </c>
      <c r="AK16" s="476">
        <v>3266.8028879000003</v>
      </c>
      <c r="AL16" s="476">
        <v>4044.0782769900002</v>
      </c>
      <c r="AM16" s="476">
        <v>3268.7642204899998</v>
      </c>
      <c r="AN16" s="476">
        <v>3835.5995664899997</v>
      </c>
      <c r="AO16" s="476">
        <v>5015.3134582199991</v>
      </c>
      <c r="AP16" s="477">
        <v>3817.2870306000009</v>
      </c>
      <c r="AQ16" s="476">
        <v>2776.9569599400024</v>
      </c>
      <c r="AR16" s="476">
        <v>3074.8021771900012</v>
      </c>
      <c r="AS16" s="476">
        <v>2362.7769751700012</v>
      </c>
      <c r="AT16" s="476">
        <v>3173.1624195899985</v>
      </c>
      <c r="AU16" s="476">
        <v>2879.9595021299992</v>
      </c>
      <c r="AV16" s="476">
        <v>3584.4026658499988</v>
      </c>
      <c r="AW16" s="476">
        <v>3521.8837025999969</v>
      </c>
      <c r="AX16" s="476">
        <v>2968.653838440001</v>
      </c>
      <c r="AY16" s="476">
        <v>3402.1552321300014</v>
      </c>
      <c r="AZ16" s="476">
        <v>2353.1175139099978</v>
      </c>
      <c r="BA16" s="476">
        <v>2027.984797849999</v>
      </c>
      <c r="BB16" s="478">
        <v>2390.0933685799992</v>
      </c>
      <c r="BC16" s="55">
        <v>1574.72235806</v>
      </c>
      <c r="BD16" s="55">
        <v>1564.9986953899993</v>
      </c>
      <c r="BE16" s="55">
        <v>2960.8170429200018</v>
      </c>
      <c r="BF16" s="55">
        <v>3805.8351472499985</v>
      </c>
      <c r="BG16" s="55">
        <v>2649.9181303099986</v>
      </c>
      <c r="BH16" s="55">
        <v>3416.4257248100021</v>
      </c>
      <c r="BI16" s="55">
        <v>3072.6886423299975</v>
      </c>
      <c r="BJ16" s="55">
        <v>2576.4155046700012</v>
      </c>
      <c r="BK16" s="55">
        <v>1820.4440218999994</v>
      </c>
      <c r="BL16" s="55">
        <v>2425.0594349999992</v>
      </c>
      <c r="BM16" s="55">
        <v>2583.4345341599974</v>
      </c>
      <c r="BN16" s="467">
        <f t="shared" ref="BN16:BN58" si="9">SUM(BB16:BM16)</f>
        <v>30840.852605379994</v>
      </c>
      <c r="BO16" s="476">
        <v>2558.8496042100001</v>
      </c>
      <c r="BP16" s="476">
        <v>2120.6817589300003</v>
      </c>
      <c r="BQ16" s="476">
        <v>3317.7348213299974</v>
      </c>
      <c r="BR16" s="476">
        <v>4245.3230028400021</v>
      </c>
      <c r="BS16" s="476">
        <v>5244.4901577899973</v>
      </c>
      <c r="BT16" s="476">
        <v>4010.0552055500025</v>
      </c>
      <c r="BU16" s="476">
        <v>7329.5021927900007</v>
      </c>
      <c r="BV16" s="476">
        <v>3608.4409972899975</v>
      </c>
      <c r="BW16" s="476">
        <v>794.64016796999999</v>
      </c>
      <c r="BX16" s="55">
        <v>848.5</v>
      </c>
      <c r="BY16" s="55">
        <v>292</v>
      </c>
      <c r="BZ16" s="55">
        <v>542</v>
      </c>
      <c r="CA16" s="467">
        <f>SUM(BO16:BZ16)</f>
        <v>34912.217908699997</v>
      </c>
      <c r="CB16" s="478">
        <v>680</v>
      </c>
      <c r="CC16" s="55">
        <v>820</v>
      </c>
      <c r="CD16" s="55">
        <v>832</v>
      </c>
      <c r="CE16" s="55">
        <v>945</v>
      </c>
      <c r="CF16" s="55">
        <v>790</v>
      </c>
      <c r="CG16" s="55">
        <v>505</v>
      </c>
      <c r="CH16" s="55">
        <v>505</v>
      </c>
      <c r="CI16" s="55">
        <v>185</v>
      </c>
      <c r="CJ16" s="55">
        <v>80</v>
      </c>
      <c r="CK16" s="55">
        <v>204</v>
      </c>
      <c r="CL16" s="55">
        <v>497</v>
      </c>
      <c r="CM16" s="55">
        <v>889</v>
      </c>
      <c r="CN16" s="467">
        <f>SUM(CB16:CM16)</f>
        <v>6932</v>
      </c>
      <c r="CO16" s="55">
        <v>876</v>
      </c>
      <c r="CP16" s="55">
        <v>691</v>
      </c>
      <c r="CQ16" s="55">
        <v>1331.8</v>
      </c>
      <c r="CR16" s="55">
        <v>890.8</v>
      </c>
      <c r="CS16" s="55">
        <v>1313.9</v>
      </c>
      <c r="CT16" s="55">
        <v>818</v>
      </c>
      <c r="CU16" s="55">
        <v>1255</v>
      </c>
      <c r="CV16" s="55">
        <v>1098</v>
      </c>
      <c r="CW16" s="55">
        <v>1691.01041667</v>
      </c>
      <c r="CX16" s="55">
        <v>1711</v>
      </c>
      <c r="CY16" s="55">
        <v>1354</v>
      </c>
      <c r="CZ16" s="55">
        <v>1195</v>
      </c>
      <c r="DA16" s="467">
        <f>SUM(CO16:CZ16)</f>
        <v>14225.51041667</v>
      </c>
      <c r="DB16" s="478">
        <v>540</v>
      </c>
      <c r="DC16" s="55">
        <v>1511.0216666700001</v>
      </c>
      <c r="DD16" s="55">
        <v>1192</v>
      </c>
      <c r="DE16" s="55">
        <v>1307.0050000000001</v>
      </c>
      <c r="DF16" s="55">
        <v>858</v>
      </c>
      <c r="DG16" s="55">
        <v>730.5</v>
      </c>
      <c r="DH16" s="55">
        <v>565.5</v>
      </c>
      <c r="DI16" s="55">
        <v>384.9</v>
      </c>
      <c r="DJ16" s="55">
        <v>936.6</v>
      </c>
      <c r="DK16" s="55">
        <v>1181.4000000000001</v>
      </c>
      <c r="DL16" s="55">
        <v>1077.8</v>
      </c>
      <c r="DM16" s="55">
        <v>871.5</v>
      </c>
      <c r="DN16" s="556">
        <f t="shared" ref="DN16:DN58" si="10">SUM($CB16:$CM16)</f>
        <v>6932</v>
      </c>
      <c r="DO16" s="479">
        <f t="shared" ref="DO16:DO58" si="11">SUM($CO16:$CZ16)</f>
        <v>14225.51041667</v>
      </c>
      <c r="DP16" s="468">
        <f t="shared" ref="DP16:DP58" si="12">SUM($DB16:$DM16)</f>
        <v>11156.22666667</v>
      </c>
      <c r="DQ16" s="475">
        <f t="shared" ref="DQ16:DQ119" si="13">((DP16/DO16)-1)*100</f>
        <v>-21.575912990814693</v>
      </c>
      <c r="DW16" s="230"/>
      <c r="DX16" s="230"/>
      <c r="DY16" s="230"/>
      <c r="DZ16" s="230"/>
      <c r="EA16" s="230"/>
      <c r="EB16" s="230"/>
      <c r="EC16" s="230"/>
      <c r="ED16" s="230"/>
      <c r="EE16" s="230"/>
      <c r="EF16" s="230"/>
      <c r="EG16" s="230"/>
      <c r="EH16" s="230"/>
      <c r="EI16" s="230"/>
      <c r="EJ16" s="230"/>
      <c r="EK16" s="230"/>
      <c r="EL16" s="230"/>
      <c r="EM16" s="230"/>
      <c r="EN16" s="230"/>
      <c r="EAQ16" s="470"/>
    </row>
    <row r="17" spans="1:144" ht="20.100000000000001" customHeight="1" x14ac:dyDescent="0.25">
      <c r="A17" s="526"/>
      <c r="B17" s="458" t="s">
        <v>9</v>
      </c>
      <c r="C17" s="459" t="s">
        <v>10</v>
      </c>
      <c r="D17" s="473">
        <v>582.23511585000017</v>
      </c>
      <c r="E17" s="473">
        <v>431.03656459000001</v>
      </c>
      <c r="F17" s="473">
        <v>560.36980138000013</v>
      </c>
      <c r="G17" s="473">
        <v>495.39022864999998</v>
      </c>
      <c r="H17" s="473">
        <v>336.39102544000002</v>
      </c>
      <c r="I17" s="473">
        <v>351.49585784999994</v>
      </c>
      <c r="J17" s="473">
        <v>360.4114813999999</v>
      </c>
      <c r="K17" s="473">
        <v>90.015596740000007</v>
      </c>
      <c r="L17" s="473">
        <v>157.56513885999999</v>
      </c>
      <c r="M17" s="474">
        <v>251.12258782000001</v>
      </c>
      <c r="N17" s="474">
        <v>616.91772832000004</v>
      </c>
      <c r="O17" s="474">
        <v>307.92833987</v>
      </c>
      <c r="P17" s="475">
        <f t="shared" si="7"/>
        <v>4540.8794667700004</v>
      </c>
      <c r="Q17" s="55">
        <v>417.99153801000011</v>
      </c>
      <c r="R17" s="55">
        <v>473.52899494000002</v>
      </c>
      <c r="S17" s="55">
        <v>307.02804146000005</v>
      </c>
      <c r="T17" s="55">
        <v>675.78129194000019</v>
      </c>
      <c r="U17" s="55">
        <v>427.70193931</v>
      </c>
      <c r="V17" s="55">
        <v>710.90345190000005</v>
      </c>
      <c r="W17" s="55">
        <v>357.56539774999987</v>
      </c>
      <c r="X17" s="55">
        <v>541.23901823000006</v>
      </c>
      <c r="Y17" s="55">
        <v>582.91405834000011</v>
      </c>
      <c r="Z17" s="55">
        <v>455.96555737000006</v>
      </c>
      <c r="AA17" s="55">
        <v>485.83626446999989</v>
      </c>
      <c r="AB17" s="55">
        <v>512.65375650999999</v>
      </c>
      <c r="AC17" s="475">
        <f t="shared" si="8"/>
        <v>5949.1093102300001</v>
      </c>
      <c r="AD17" s="55">
        <v>409.87457633999981</v>
      </c>
      <c r="AE17" s="55">
        <v>434.06031881000007</v>
      </c>
      <c r="AF17" s="55">
        <v>657.54730010999992</v>
      </c>
      <c r="AG17" s="55">
        <v>1000.7535816599999</v>
      </c>
      <c r="AH17" s="55">
        <v>1259.2341257499995</v>
      </c>
      <c r="AI17" s="55">
        <v>811.69372141999986</v>
      </c>
      <c r="AJ17" s="55">
        <v>1032.19895447</v>
      </c>
      <c r="AK17" s="55">
        <v>889.13319217000037</v>
      </c>
      <c r="AL17" s="55">
        <v>1208.1077623899996</v>
      </c>
      <c r="AM17" s="241">
        <v>921.10603039000011</v>
      </c>
      <c r="AN17" s="241">
        <v>1226.68796178</v>
      </c>
      <c r="AO17" s="241">
        <v>893.03676619000009</v>
      </c>
      <c r="AP17" s="478">
        <v>771.54163466999989</v>
      </c>
      <c r="AQ17" s="55">
        <v>1227.0943580599999</v>
      </c>
      <c r="AR17" s="55">
        <v>1535.2203630499996</v>
      </c>
      <c r="AS17" s="55">
        <v>847.94627121000019</v>
      </c>
      <c r="AT17" s="55">
        <v>2132.1039597500003</v>
      </c>
      <c r="AU17" s="55">
        <v>1140.9090417799998</v>
      </c>
      <c r="AV17" s="55">
        <v>1288.2126450100002</v>
      </c>
      <c r="AW17" s="55">
        <v>1468.4782991099999</v>
      </c>
      <c r="AX17" s="55">
        <v>1185.7675061600003</v>
      </c>
      <c r="AY17" s="55">
        <v>2152.5228289699999</v>
      </c>
      <c r="AZ17" s="55">
        <v>1321.5611038899999</v>
      </c>
      <c r="BA17" s="55">
        <v>834.06441169999994</v>
      </c>
      <c r="BB17" s="478">
        <v>1153.4433750699995</v>
      </c>
      <c r="BC17" s="55">
        <v>767.69580646999964</v>
      </c>
      <c r="BD17" s="55">
        <v>1144.0122175199995</v>
      </c>
      <c r="BE17" s="55">
        <v>1253.3366524200001</v>
      </c>
      <c r="BF17" s="55">
        <v>1618.0706025500003</v>
      </c>
      <c r="BG17" s="55">
        <v>2131.9263372600003</v>
      </c>
      <c r="BH17" s="55">
        <v>1630.2650734300003</v>
      </c>
      <c r="BI17" s="55">
        <v>1619.7664336900002</v>
      </c>
      <c r="BJ17" s="55">
        <v>1610.6775149999999</v>
      </c>
      <c r="BK17" s="55">
        <v>1752.6647751900002</v>
      </c>
      <c r="BL17" s="55">
        <v>1833.7046353000001</v>
      </c>
      <c r="BM17" s="55">
        <v>2091.8475851600001</v>
      </c>
      <c r="BN17" s="467">
        <f t="shared" si="9"/>
        <v>18607.411009060001</v>
      </c>
      <c r="BO17" s="55">
        <v>3183.5735988499987</v>
      </c>
      <c r="BP17" s="55">
        <v>2165.9196214900003</v>
      </c>
      <c r="BQ17" s="55">
        <v>2240.6762545799993</v>
      </c>
      <c r="BR17" s="55">
        <v>1813.0186478500009</v>
      </c>
      <c r="BS17" s="55">
        <v>1513.0468404099993</v>
      </c>
      <c r="BT17" s="55">
        <v>1150.96577181</v>
      </c>
      <c r="BU17" s="55">
        <v>1149.8848885700002</v>
      </c>
      <c r="BV17" s="55">
        <v>1183.5218524500006</v>
      </c>
      <c r="BW17" s="55">
        <v>2011.6568247800005</v>
      </c>
      <c r="BX17" s="55">
        <v>2228.0656999399989</v>
      </c>
      <c r="BY17" s="55">
        <v>1566.3877258700006</v>
      </c>
      <c r="BZ17" s="55">
        <v>2419.1042052800003</v>
      </c>
      <c r="CA17" s="467">
        <f t="shared" ref="CA17:CA95" si="14">SUM(BO17:BZ17)</f>
        <v>22625.821931880004</v>
      </c>
      <c r="CB17" s="478">
        <v>2136.7287783199995</v>
      </c>
      <c r="CC17" s="55">
        <v>2018.8224122500001</v>
      </c>
      <c r="CD17" s="55">
        <v>2821.5855182199994</v>
      </c>
      <c r="CE17" s="55">
        <v>2314.9672946500004</v>
      </c>
      <c r="CF17" s="55">
        <v>2507.18365021</v>
      </c>
      <c r="CG17" s="55">
        <v>2935.2248570700003</v>
      </c>
      <c r="CH17" s="55">
        <v>2968.0405583299985</v>
      </c>
      <c r="CI17" s="55">
        <v>2749.1415688099996</v>
      </c>
      <c r="CJ17" s="55">
        <v>2188.5424887599997</v>
      </c>
      <c r="CK17" s="55">
        <v>2993.6428781800005</v>
      </c>
      <c r="CL17" s="55">
        <v>2186.9311858799997</v>
      </c>
      <c r="CM17" s="55">
        <v>1594.7465110499993</v>
      </c>
      <c r="CN17" s="467">
        <f t="shared" ref="CN17:CN58" si="15">SUM(CB17:CM17)</f>
        <v>29415.557701729995</v>
      </c>
      <c r="CO17" s="55">
        <v>1876.2671937199993</v>
      </c>
      <c r="CP17" s="55">
        <v>2276.5535749400005</v>
      </c>
      <c r="CQ17" s="55">
        <v>2289.3280209299987</v>
      </c>
      <c r="CR17" s="55">
        <v>2137.1306275799998</v>
      </c>
      <c r="CS17" s="55">
        <v>3166.8870100200006</v>
      </c>
      <c r="CT17" s="55">
        <v>2750.3317520300011</v>
      </c>
      <c r="CU17" s="55">
        <v>1655.4109830999998</v>
      </c>
      <c r="CV17" s="55">
        <v>3352.1685374399995</v>
      </c>
      <c r="CW17" s="55">
        <v>3017.4081334699986</v>
      </c>
      <c r="CX17" s="55">
        <v>3532.1361794200011</v>
      </c>
      <c r="CY17" s="55">
        <v>2592.1026287099994</v>
      </c>
      <c r="CZ17" s="55">
        <v>2897.0615566300007</v>
      </c>
      <c r="DA17" s="467">
        <f>SUM(CO17:CZ17)</f>
        <v>31542.786197990001</v>
      </c>
      <c r="DB17" s="478">
        <v>2594.2678844599996</v>
      </c>
      <c r="DC17" s="55">
        <v>2079.4348828599996</v>
      </c>
      <c r="DD17" s="55">
        <v>2662.1057590800015</v>
      </c>
      <c r="DE17" s="55">
        <v>1901.9528410299999</v>
      </c>
      <c r="DF17" s="55">
        <v>2509.7698784199997</v>
      </c>
      <c r="DG17" s="55">
        <v>2157.4362281199997</v>
      </c>
      <c r="DH17" s="55">
        <v>2671.021257930001</v>
      </c>
      <c r="DI17" s="55">
        <v>1771.8919428900006</v>
      </c>
      <c r="DJ17" s="55">
        <v>2403.7435170700014</v>
      </c>
      <c r="DK17" s="55">
        <v>2441.1861788399992</v>
      </c>
      <c r="DL17" s="55">
        <v>2662.5917657299997</v>
      </c>
      <c r="DM17" s="55">
        <v>2875.7126936600002</v>
      </c>
      <c r="DN17" s="556">
        <f t="shared" si="10"/>
        <v>29415.557701729995</v>
      </c>
      <c r="DO17" s="479">
        <f t="shared" si="11"/>
        <v>31542.786197990001</v>
      </c>
      <c r="DP17" s="468">
        <f t="shared" si="12"/>
        <v>28731.114830089999</v>
      </c>
      <c r="DQ17" s="475">
        <f t="shared" si="13"/>
        <v>-8.9138332620698257</v>
      </c>
      <c r="DW17" s="230"/>
      <c r="DX17" s="230"/>
      <c r="DY17" s="230"/>
      <c r="DZ17" s="230"/>
      <c r="EA17" s="230"/>
      <c r="EB17" s="230"/>
      <c r="EC17" s="230"/>
      <c r="ED17" s="230"/>
      <c r="EE17" s="230"/>
      <c r="EF17" s="230"/>
      <c r="EG17" s="230"/>
      <c r="EH17" s="230"/>
      <c r="EI17" s="230"/>
      <c r="EJ17" s="230"/>
      <c r="EK17" s="230"/>
      <c r="EL17" s="230"/>
      <c r="EM17" s="230"/>
      <c r="EN17" s="230"/>
    </row>
    <row r="18" spans="1:144" ht="20.100000000000001" customHeight="1" x14ac:dyDescent="0.25">
      <c r="A18" s="526"/>
      <c r="B18" s="458" t="s">
        <v>11</v>
      </c>
      <c r="C18" s="459" t="s">
        <v>12</v>
      </c>
      <c r="D18" s="473">
        <v>582.23511585000006</v>
      </c>
      <c r="E18" s="473">
        <v>431.46375647999997</v>
      </c>
      <c r="F18" s="473">
        <v>560.36980138000001</v>
      </c>
      <c r="G18" s="473">
        <v>495.39022865000004</v>
      </c>
      <c r="H18" s="473">
        <v>337.00830438999998</v>
      </c>
      <c r="I18" s="473">
        <v>351.49585785000005</v>
      </c>
      <c r="J18" s="473">
        <v>360.4114813999999</v>
      </c>
      <c r="K18" s="473">
        <v>90.015596740000007</v>
      </c>
      <c r="L18" s="473">
        <v>157.56513886000002</v>
      </c>
      <c r="M18" s="474">
        <v>248.77423379999999</v>
      </c>
      <c r="N18" s="474">
        <v>616.91772831999992</v>
      </c>
      <c r="O18" s="474">
        <v>307.92833986999995</v>
      </c>
      <c r="P18" s="475">
        <f t="shared" si="7"/>
        <v>4539.57558359</v>
      </c>
      <c r="Q18" s="55">
        <v>417.99153800999994</v>
      </c>
      <c r="R18" s="55">
        <v>473.52899494000002</v>
      </c>
      <c r="S18" s="55">
        <v>302.17382581999993</v>
      </c>
      <c r="T18" s="55">
        <v>675.78129193999996</v>
      </c>
      <c r="U18" s="55">
        <v>427.70193931</v>
      </c>
      <c r="V18" s="55">
        <v>710.90345190000005</v>
      </c>
      <c r="W18" s="55">
        <v>357.56539774999999</v>
      </c>
      <c r="X18" s="55">
        <v>541.23901823000006</v>
      </c>
      <c r="Y18" s="55">
        <v>582.91405834</v>
      </c>
      <c r="Z18" s="55">
        <v>455.96555737000006</v>
      </c>
      <c r="AA18" s="55">
        <v>493.54979125000006</v>
      </c>
      <c r="AB18" s="55">
        <v>512.65375650999999</v>
      </c>
      <c r="AC18" s="475">
        <f t="shared" si="8"/>
        <v>5951.9686213700006</v>
      </c>
      <c r="AD18" s="55">
        <v>413.06774462999988</v>
      </c>
      <c r="AE18" s="55">
        <v>434.06031881000018</v>
      </c>
      <c r="AF18" s="55">
        <v>657.54730010999992</v>
      </c>
      <c r="AG18" s="55">
        <v>961.01065613000003</v>
      </c>
      <c r="AH18" s="55">
        <v>1259.2341257499997</v>
      </c>
      <c r="AI18" s="55">
        <v>811.69372141999997</v>
      </c>
      <c r="AJ18" s="55">
        <v>1032.19895447</v>
      </c>
      <c r="AK18" s="55">
        <v>889.13319217000003</v>
      </c>
      <c r="AL18" s="55">
        <v>1208.1077623899998</v>
      </c>
      <c r="AM18" s="241">
        <v>921.10603039000034</v>
      </c>
      <c r="AN18" s="241">
        <v>1226.6879617800003</v>
      </c>
      <c r="AO18" s="241">
        <v>893.03676618999998</v>
      </c>
      <c r="AP18" s="478">
        <v>746.58212403999983</v>
      </c>
      <c r="AQ18" s="55">
        <v>1227.0943580599999</v>
      </c>
      <c r="AR18" s="55">
        <v>1535.2203630500001</v>
      </c>
      <c r="AS18" s="55">
        <v>847.94627121000019</v>
      </c>
      <c r="AT18" s="55">
        <v>2132.1039597500007</v>
      </c>
      <c r="AU18" s="55">
        <v>1140.9090417799998</v>
      </c>
      <c r="AV18" s="55">
        <v>1288.21264501</v>
      </c>
      <c r="AW18" s="55">
        <v>1468.4782991099999</v>
      </c>
      <c r="AX18" s="55">
        <v>1185.76750616</v>
      </c>
      <c r="AY18" s="55">
        <v>2152.5228289699999</v>
      </c>
      <c r="AZ18" s="55">
        <v>1321.5611038900004</v>
      </c>
      <c r="BA18" s="55">
        <v>834.06441170000005</v>
      </c>
      <c r="BB18" s="478">
        <v>1139.35492086</v>
      </c>
      <c r="BC18" s="55">
        <v>767.69580647000009</v>
      </c>
      <c r="BD18" s="55">
        <v>1144.0122175200004</v>
      </c>
      <c r="BE18" s="55">
        <v>1253.3366524200003</v>
      </c>
      <c r="BF18" s="55">
        <v>1618.0706025499999</v>
      </c>
      <c r="BG18" s="55">
        <v>1944.0632011299992</v>
      </c>
      <c r="BH18" s="55">
        <v>1630.2650734299998</v>
      </c>
      <c r="BI18" s="55">
        <v>1619.7664336899998</v>
      </c>
      <c r="BJ18" s="55">
        <v>1610.6775149999989</v>
      </c>
      <c r="BK18" s="55">
        <v>1752.6647751900002</v>
      </c>
      <c r="BL18" s="55">
        <v>1833.7046353000001</v>
      </c>
      <c r="BM18" s="55">
        <v>2091.8475851599997</v>
      </c>
      <c r="BN18" s="467">
        <f t="shared" si="9"/>
        <v>18405.459418719998</v>
      </c>
      <c r="BO18" s="55">
        <v>3183.5735988500014</v>
      </c>
      <c r="BP18" s="55">
        <v>2157.4959053000002</v>
      </c>
      <c r="BQ18" s="55">
        <v>2284.87069952</v>
      </c>
      <c r="BR18" s="55">
        <v>1813.01864785</v>
      </c>
      <c r="BS18" s="55">
        <v>1513.04684041</v>
      </c>
      <c r="BT18" s="55">
        <v>1150.9657718100004</v>
      </c>
      <c r="BU18" s="55">
        <v>1140.0372516800001</v>
      </c>
      <c r="BV18" s="55">
        <v>1183.5218524499999</v>
      </c>
      <c r="BW18" s="55">
        <v>2011.6568247800003</v>
      </c>
      <c r="BX18" s="55">
        <v>2228.0656999400007</v>
      </c>
      <c r="BY18" s="55">
        <v>1566.3877258699997</v>
      </c>
      <c r="BZ18" s="55">
        <v>2419.1042052800008</v>
      </c>
      <c r="CA18" s="467">
        <f t="shared" si="14"/>
        <v>22651.745023740004</v>
      </c>
      <c r="CB18" s="478">
        <v>2136.728778319999</v>
      </c>
      <c r="CC18" s="55">
        <v>2018.8224122499996</v>
      </c>
      <c r="CD18" s="55">
        <v>2821.5855182199998</v>
      </c>
      <c r="CE18" s="55">
        <v>2314.96729465</v>
      </c>
      <c r="CF18" s="55">
        <v>2507.1836502099991</v>
      </c>
      <c r="CG18" s="55">
        <v>2935.2248570699999</v>
      </c>
      <c r="CH18" s="55">
        <v>2968.0405583300021</v>
      </c>
      <c r="CI18" s="55">
        <v>2749.1415688099996</v>
      </c>
      <c r="CJ18" s="55">
        <v>2188.5424887599997</v>
      </c>
      <c r="CK18" s="55">
        <v>2993.6428781800009</v>
      </c>
      <c r="CL18" s="55">
        <v>2186.9311858799992</v>
      </c>
      <c r="CM18" s="55">
        <v>1594.7465110500002</v>
      </c>
      <c r="CN18" s="467">
        <f t="shared" si="15"/>
        <v>29415.557701729998</v>
      </c>
      <c r="CO18" s="55">
        <v>1876.26719372</v>
      </c>
      <c r="CP18" s="55">
        <v>2158.9962421300002</v>
      </c>
      <c r="CQ18" s="55">
        <v>1955.4666021699998</v>
      </c>
      <c r="CR18" s="55">
        <v>1882.5138505699997</v>
      </c>
      <c r="CS18" s="55">
        <v>3299.5984094700002</v>
      </c>
      <c r="CT18" s="55">
        <v>1575.7239930299995</v>
      </c>
      <c r="CU18" s="55">
        <v>386.54782379</v>
      </c>
      <c r="CV18" s="55">
        <v>3241.6246161199997</v>
      </c>
      <c r="CW18" s="55">
        <v>3017.4081334699999</v>
      </c>
      <c r="CX18" s="55">
        <v>3532.1361794200006</v>
      </c>
      <c r="CY18" s="55">
        <v>2592.1026287099999</v>
      </c>
      <c r="CZ18" s="55">
        <v>2897.0615566299975</v>
      </c>
      <c r="DA18" s="467">
        <f t="shared" ref="DA18:DA81" si="16">SUM(CO18:CZ18)</f>
        <v>28415.447229229998</v>
      </c>
      <c r="DB18" s="478">
        <v>2594.26788446</v>
      </c>
      <c r="DC18" s="55">
        <v>2079.4348828599996</v>
      </c>
      <c r="DD18" s="55">
        <v>2662.1057590799992</v>
      </c>
      <c r="DE18" s="55">
        <v>1901.9528410300002</v>
      </c>
      <c r="DF18" s="55">
        <v>2509.7698784200011</v>
      </c>
      <c r="DG18" s="55">
        <v>2157.4362281200006</v>
      </c>
      <c r="DH18" s="55">
        <v>2671.0212579300019</v>
      </c>
      <c r="DI18" s="55">
        <v>1771.8919428900001</v>
      </c>
      <c r="DJ18" s="55">
        <v>2403.7435170699991</v>
      </c>
      <c r="DK18" s="55">
        <v>2441.1861788400015</v>
      </c>
      <c r="DL18" s="55">
        <v>2662.5917657299979</v>
      </c>
      <c r="DM18" s="55">
        <v>2875.7126936600007</v>
      </c>
      <c r="DN18" s="556">
        <f t="shared" si="10"/>
        <v>29415.557701729998</v>
      </c>
      <c r="DO18" s="479">
        <f t="shared" si="11"/>
        <v>28415.447229229998</v>
      </c>
      <c r="DP18" s="468">
        <f t="shared" si="12"/>
        <v>28731.114830090006</v>
      </c>
      <c r="DQ18" s="475">
        <f t="shared" si="13"/>
        <v>1.1109013992054662</v>
      </c>
      <c r="DW18" s="230"/>
      <c r="DX18" s="230"/>
      <c r="DY18" s="230"/>
      <c r="DZ18" s="230"/>
      <c r="EA18" s="230"/>
      <c r="EB18" s="230"/>
      <c r="EC18" s="230"/>
      <c r="ED18" s="230"/>
      <c r="EE18" s="230"/>
      <c r="EF18" s="230"/>
      <c r="EG18" s="230"/>
      <c r="EH18" s="230"/>
      <c r="EI18" s="230"/>
      <c r="EJ18" s="230"/>
      <c r="EK18" s="230"/>
      <c r="EL18" s="230"/>
      <c r="EM18" s="230"/>
      <c r="EN18" s="230"/>
    </row>
    <row r="19" spans="1:144" ht="20.100000000000001" customHeight="1" x14ac:dyDescent="0.25">
      <c r="A19" s="526"/>
      <c r="B19" s="458" t="s">
        <v>13</v>
      </c>
      <c r="C19" s="459" t="s">
        <v>134</v>
      </c>
      <c r="D19" s="473">
        <v>802.74495742000011</v>
      </c>
      <c r="E19" s="473">
        <v>667.90325021000001</v>
      </c>
      <c r="F19" s="473">
        <v>772.6538473600001</v>
      </c>
      <c r="G19" s="473">
        <v>1135.2097827999999</v>
      </c>
      <c r="H19" s="473">
        <v>1333.7049396399998</v>
      </c>
      <c r="I19" s="473">
        <v>796.99444394000022</v>
      </c>
      <c r="J19" s="473">
        <v>1638.6487064100002</v>
      </c>
      <c r="K19" s="473">
        <v>712.21533691000013</v>
      </c>
      <c r="L19" s="473">
        <v>672.95749144999979</v>
      </c>
      <c r="M19" s="474">
        <v>1804.3283247300001</v>
      </c>
      <c r="N19" s="474">
        <v>780.8768667999999</v>
      </c>
      <c r="O19" s="474">
        <v>736.7662220599999</v>
      </c>
      <c r="P19" s="475">
        <f t="shared" si="7"/>
        <v>11855.004169729998</v>
      </c>
      <c r="Q19" s="55">
        <v>960.33972672999994</v>
      </c>
      <c r="R19" s="55">
        <v>794.00381931999982</v>
      </c>
      <c r="S19" s="55">
        <v>810.69617605999963</v>
      </c>
      <c r="T19" s="55">
        <v>2540.0419090800001</v>
      </c>
      <c r="U19" s="55">
        <v>1082.78812831</v>
      </c>
      <c r="V19" s="55">
        <v>912.52014850999979</v>
      </c>
      <c r="W19" s="55">
        <v>1643.5684246099997</v>
      </c>
      <c r="X19" s="55">
        <v>983.81673342000033</v>
      </c>
      <c r="Y19" s="55">
        <v>849.68952586000012</v>
      </c>
      <c r="Z19" s="55">
        <v>1013.4485442099997</v>
      </c>
      <c r="AA19" s="55">
        <v>927.07092798000019</v>
      </c>
      <c r="AB19" s="55">
        <v>1473.3359670999998</v>
      </c>
      <c r="AC19" s="475">
        <f t="shared" si="8"/>
        <v>13991.320031189998</v>
      </c>
      <c r="AD19" s="55">
        <v>1356.1688515499993</v>
      </c>
      <c r="AE19" s="55">
        <v>1238.6649000899999</v>
      </c>
      <c r="AF19" s="55">
        <v>1102.93297755</v>
      </c>
      <c r="AG19" s="55">
        <v>1800.6721978300004</v>
      </c>
      <c r="AH19" s="55">
        <v>2150.6563967999996</v>
      </c>
      <c r="AI19" s="55">
        <v>1101.0964449600001</v>
      </c>
      <c r="AJ19" s="55">
        <v>2100.2220438099998</v>
      </c>
      <c r="AK19" s="55">
        <v>2052.3506117500001</v>
      </c>
      <c r="AL19" s="55">
        <v>1305.7470259999998</v>
      </c>
      <c r="AM19" s="241">
        <v>1346.0190714499997</v>
      </c>
      <c r="AN19" s="241">
        <v>1162.1962290699998</v>
      </c>
      <c r="AO19" s="241">
        <v>1898.6344526199996</v>
      </c>
      <c r="AP19" s="478">
        <v>1983.7377522000004</v>
      </c>
      <c r="AQ19" s="55">
        <v>1279.5349200199998</v>
      </c>
      <c r="AR19" s="55">
        <v>1305.4332972200002</v>
      </c>
      <c r="AS19" s="55">
        <v>1964.39071096</v>
      </c>
      <c r="AT19" s="55">
        <v>2694.9338994200016</v>
      </c>
      <c r="AU19" s="55">
        <v>1477.5224784300001</v>
      </c>
      <c r="AV19" s="55">
        <v>3574.7563731999994</v>
      </c>
      <c r="AW19" s="55">
        <v>1331.84643779</v>
      </c>
      <c r="AX19" s="55">
        <v>1330.6733888200001</v>
      </c>
      <c r="AY19" s="55">
        <v>1334.3788860000002</v>
      </c>
      <c r="AZ19" s="55">
        <v>1298.1750284699999</v>
      </c>
      <c r="BA19" s="55">
        <v>1352.9116947300004</v>
      </c>
      <c r="BB19" s="478">
        <v>2118.8467529699997</v>
      </c>
      <c r="BC19" s="55">
        <v>1524.3370813499998</v>
      </c>
      <c r="BD19" s="55">
        <v>1496.17094331</v>
      </c>
      <c r="BE19" s="55">
        <v>3481.6143321000004</v>
      </c>
      <c r="BF19" s="55">
        <v>2672.8798147100001</v>
      </c>
      <c r="BG19" s="55">
        <v>1502.0280260200002</v>
      </c>
      <c r="BH19" s="55">
        <v>3469.9652398099993</v>
      </c>
      <c r="BI19" s="55">
        <v>1923.9485788499999</v>
      </c>
      <c r="BJ19" s="55">
        <v>1421.6989893499997</v>
      </c>
      <c r="BK19" s="55">
        <v>1822.8460509200002</v>
      </c>
      <c r="BL19" s="55">
        <v>1618.1721234000001</v>
      </c>
      <c r="BM19" s="55">
        <v>1787.7210574299995</v>
      </c>
      <c r="BN19" s="467">
        <f t="shared" si="9"/>
        <v>24840.228990219999</v>
      </c>
      <c r="BO19" s="55">
        <v>2047.3838223700002</v>
      </c>
      <c r="BP19" s="55">
        <v>1658.9920655400001</v>
      </c>
      <c r="BQ19" s="55">
        <v>1857.9600558099999</v>
      </c>
      <c r="BR19" s="55">
        <v>4002.8611083200003</v>
      </c>
      <c r="BS19" s="55">
        <v>2503.3640928899995</v>
      </c>
      <c r="BT19" s="55">
        <v>1937.0408088700001</v>
      </c>
      <c r="BU19" s="55">
        <v>5011.9449384899999</v>
      </c>
      <c r="BV19" s="55">
        <v>1938.35312772</v>
      </c>
      <c r="BW19" s="55">
        <v>1846.9684792600001</v>
      </c>
      <c r="BX19" s="55">
        <v>2213.7584241300001</v>
      </c>
      <c r="BY19" s="55">
        <v>1695.3808072300001</v>
      </c>
      <c r="BZ19" s="55">
        <v>2037.3528936900002</v>
      </c>
      <c r="CA19" s="467">
        <f t="shared" si="14"/>
        <v>28751.360624320008</v>
      </c>
      <c r="CB19" s="478">
        <v>2464.2855941500006</v>
      </c>
      <c r="CC19" s="55">
        <v>1872.9894978</v>
      </c>
      <c r="CD19" s="55">
        <v>2119.3694668500002</v>
      </c>
      <c r="CE19" s="55">
        <v>5697.63090422</v>
      </c>
      <c r="CF19" s="55">
        <v>2727.829946840001</v>
      </c>
      <c r="CG19" s="55">
        <v>2038.8189527900001</v>
      </c>
      <c r="CH19" s="55">
        <v>5197.9674052500013</v>
      </c>
      <c r="CI19" s="55">
        <v>1987.1016257700001</v>
      </c>
      <c r="CJ19" s="55">
        <v>1997.3706903000002</v>
      </c>
      <c r="CK19" s="55">
        <v>2155.2741651599999</v>
      </c>
      <c r="CL19" s="55">
        <v>2062.3663396299999</v>
      </c>
      <c r="CM19" s="55">
        <v>2071.0806519600001</v>
      </c>
      <c r="CN19" s="467">
        <f t="shared" si="15"/>
        <v>32392.085240720004</v>
      </c>
      <c r="CO19" s="55">
        <v>2581.0066849600007</v>
      </c>
      <c r="CP19" s="55">
        <v>1839.0655872600005</v>
      </c>
      <c r="CQ19" s="55">
        <v>1943.43240943</v>
      </c>
      <c r="CR19" s="55">
        <v>4518.9377831899992</v>
      </c>
      <c r="CS19" s="55">
        <v>2912.7993613999997</v>
      </c>
      <c r="CT19" s="55">
        <v>1980.7650899499997</v>
      </c>
      <c r="CU19" s="55">
        <v>3753.8950712400006</v>
      </c>
      <c r="CV19" s="55">
        <v>2824.2513792699992</v>
      </c>
      <c r="CW19" s="55">
        <v>2032.2056779300005</v>
      </c>
      <c r="CX19" s="55">
        <v>2177.4119872600004</v>
      </c>
      <c r="CY19" s="55">
        <v>2136.0502869699999</v>
      </c>
      <c r="CZ19" s="55">
        <v>2846.6733398499996</v>
      </c>
      <c r="DA19" s="467">
        <f t="shared" si="16"/>
        <v>31546.494658709998</v>
      </c>
      <c r="DB19" s="478">
        <v>2854.0208714299997</v>
      </c>
      <c r="DC19" s="55">
        <v>1948.4729028000004</v>
      </c>
      <c r="DD19" s="55">
        <v>2152.6204560599995</v>
      </c>
      <c r="DE19" s="55">
        <v>5495.9852156299976</v>
      </c>
      <c r="DF19" s="55">
        <v>2700.08055096</v>
      </c>
      <c r="DG19" s="55">
        <v>1984.5524224199996</v>
      </c>
      <c r="DH19" s="55">
        <v>3149.8782863900001</v>
      </c>
      <c r="DI19" s="55">
        <v>2247.4227248699999</v>
      </c>
      <c r="DJ19" s="55">
        <v>2051.58253921</v>
      </c>
      <c r="DK19" s="55">
        <v>2272.35437443</v>
      </c>
      <c r="DL19" s="55">
        <v>2108.80815325</v>
      </c>
      <c r="DM19" s="55">
        <v>2344.1645382699999</v>
      </c>
      <c r="DN19" s="556">
        <f t="shared" si="10"/>
        <v>32392.085240720004</v>
      </c>
      <c r="DO19" s="479">
        <f t="shared" si="11"/>
        <v>31546.494658709998</v>
      </c>
      <c r="DP19" s="468">
        <f t="shared" si="12"/>
        <v>31309.94303572</v>
      </c>
      <c r="DQ19" s="475">
        <f t="shared" si="13"/>
        <v>-0.74985073793194523</v>
      </c>
      <c r="DW19" s="230"/>
      <c r="DX19" s="230"/>
      <c r="DY19" s="230"/>
      <c r="DZ19" s="230"/>
      <c r="EA19" s="230"/>
      <c r="EB19" s="230"/>
      <c r="EC19" s="230"/>
      <c r="ED19" s="230"/>
      <c r="EE19" s="230"/>
      <c r="EF19" s="230"/>
      <c r="EG19" s="230"/>
      <c r="EH19" s="230"/>
      <c r="EI19" s="230"/>
      <c r="EJ19" s="230"/>
      <c r="EK19" s="230"/>
      <c r="EL19" s="230"/>
      <c r="EM19" s="230"/>
      <c r="EN19" s="230"/>
    </row>
    <row r="20" spans="1:144" ht="20.100000000000001" customHeight="1" x14ac:dyDescent="0.25">
      <c r="A20" s="526"/>
      <c r="B20" s="458" t="s">
        <v>14</v>
      </c>
      <c r="C20" s="459" t="s">
        <v>135</v>
      </c>
      <c r="D20" s="473">
        <v>0</v>
      </c>
      <c r="E20" s="473">
        <v>0</v>
      </c>
      <c r="F20" s="473">
        <v>0</v>
      </c>
      <c r="G20" s="473">
        <v>0</v>
      </c>
      <c r="H20" s="473">
        <v>0</v>
      </c>
      <c r="I20" s="473">
        <v>32.811906999999998</v>
      </c>
      <c r="J20" s="473">
        <v>291.87654300000003</v>
      </c>
      <c r="K20" s="473">
        <v>382.334182</v>
      </c>
      <c r="L20" s="473">
        <v>475.529651</v>
      </c>
      <c r="M20" s="474">
        <v>556.84697800000004</v>
      </c>
      <c r="N20" s="474">
        <v>569.57104300000003</v>
      </c>
      <c r="O20" s="474">
        <v>585.75235199999997</v>
      </c>
      <c r="P20" s="475">
        <f t="shared" si="7"/>
        <v>2894.7226559999999</v>
      </c>
      <c r="Q20" s="55">
        <v>471.64956799999999</v>
      </c>
      <c r="R20" s="55">
        <v>401.31358373</v>
      </c>
      <c r="S20" s="55">
        <v>554.83961399999998</v>
      </c>
      <c r="T20" s="55">
        <v>515.38243799999998</v>
      </c>
      <c r="U20" s="55">
        <v>571.67654800000003</v>
      </c>
      <c r="V20" s="55">
        <v>561.54433600000004</v>
      </c>
      <c r="W20" s="55">
        <v>636.93452501000002</v>
      </c>
      <c r="X20" s="55">
        <v>620.25118399999997</v>
      </c>
      <c r="Y20" s="55">
        <v>661.01100599999995</v>
      </c>
      <c r="Z20" s="55">
        <v>656.15703618000009</v>
      </c>
      <c r="AA20" s="55">
        <v>713.68381499999998</v>
      </c>
      <c r="AB20" s="55">
        <v>746.16264799999999</v>
      </c>
      <c r="AC20" s="475">
        <f t="shared" si="8"/>
        <v>7110.606301920001</v>
      </c>
      <c r="AD20" s="55">
        <v>672.00133400000004</v>
      </c>
      <c r="AE20" s="55">
        <v>604.22243200000003</v>
      </c>
      <c r="AF20" s="55">
        <v>721.06624199999999</v>
      </c>
      <c r="AG20" s="55">
        <v>687.28441599999996</v>
      </c>
      <c r="AH20" s="55">
        <v>696.04997700000001</v>
      </c>
      <c r="AI20" s="55">
        <v>660.57286799999997</v>
      </c>
      <c r="AJ20" s="55">
        <v>817.53250598</v>
      </c>
      <c r="AK20" s="55">
        <v>1111.126129</v>
      </c>
      <c r="AL20" s="55">
        <v>1195.807511</v>
      </c>
      <c r="AM20" s="241">
        <v>1170.198836</v>
      </c>
      <c r="AN20" s="241">
        <v>1108.228965</v>
      </c>
      <c r="AO20" s="241">
        <v>925.18373399999996</v>
      </c>
      <c r="AP20" s="478">
        <v>827.92391099999998</v>
      </c>
      <c r="AQ20" s="55">
        <v>769.297192</v>
      </c>
      <c r="AR20" s="55">
        <v>887.28707899999995</v>
      </c>
      <c r="AS20" s="55">
        <v>716.36247100000003</v>
      </c>
      <c r="AT20" s="55">
        <v>906.78120100000001</v>
      </c>
      <c r="AU20" s="55">
        <v>806.59512900000004</v>
      </c>
      <c r="AV20" s="55">
        <v>880.582987</v>
      </c>
      <c r="AW20" s="55">
        <v>993.78529200000003</v>
      </c>
      <c r="AX20" s="55">
        <v>854.36770899999999</v>
      </c>
      <c r="AY20" s="55">
        <v>1067.88588</v>
      </c>
      <c r="AZ20" s="55">
        <v>1025.8348800000001</v>
      </c>
      <c r="BA20" s="55">
        <v>1077.312664</v>
      </c>
      <c r="BB20" s="478">
        <v>1072.55286</v>
      </c>
      <c r="BC20" s="55">
        <v>863.52601200000004</v>
      </c>
      <c r="BD20" s="55">
        <v>926.76466300000004</v>
      </c>
      <c r="BE20" s="55">
        <v>1016.078905</v>
      </c>
      <c r="BF20" s="55">
        <v>987.69473000000005</v>
      </c>
      <c r="BG20" s="55">
        <v>867.42438900000002</v>
      </c>
      <c r="BH20" s="55">
        <v>1034.3805870000001</v>
      </c>
      <c r="BI20" s="55">
        <v>1000.378659</v>
      </c>
      <c r="BJ20" s="55">
        <v>1029.7119419999999</v>
      </c>
      <c r="BK20" s="55">
        <v>1154.7352550000001</v>
      </c>
      <c r="BL20" s="55">
        <v>1065.221542</v>
      </c>
      <c r="BM20" s="55">
        <v>1270.6043360000001</v>
      </c>
      <c r="BN20" s="467">
        <f t="shared" si="9"/>
        <v>12289.073879999998</v>
      </c>
      <c r="BO20" s="55">
        <v>1052.994322</v>
      </c>
      <c r="BP20" s="55">
        <v>1052.8099070000001</v>
      </c>
      <c r="BQ20" s="55">
        <v>979.01097300000004</v>
      </c>
      <c r="BR20" s="55">
        <v>1027.0750869999999</v>
      </c>
      <c r="BS20" s="55">
        <v>1074.820293</v>
      </c>
      <c r="BT20" s="55">
        <v>1049.9542980000001</v>
      </c>
      <c r="BU20" s="55">
        <v>1195.027184</v>
      </c>
      <c r="BV20" s="55">
        <v>1033.5204659999999</v>
      </c>
      <c r="BW20" s="55">
        <v>1174.2384609999999</v>
      </c>
      <c r="BX20" s="55">
        <v>1262.657913</v>
      </c>
      <c r="BY20" s="55">
        <v>1194.6190590000001</v>
      </c>
      <c r="BZ20" s="55">
        <v>1374.775969</v>
      </c>
      <c r="CA20" s="467">
        <f t="shared" si="14"/>
        <v>13471.503932000001</v>
      </c>
      <c r="CB20" s="478">
        <v>1108.948093</v>
      </c>
      <c r="CC20" s="55">
        <v>1044.9414079999999</v>
      </c>
      <c r="CD20" s="55">
        <v>1193.495273</v>
      </c>
      <c r="CE20" s="55">
        <v>1054.235197</v>
      </c>
      <c r="CF20" s="55">
        <v>1039.483502</v>
      </c>
      <c r="CG20" s="55">
        <v>1062.1962940000001</v>
      </c>
      <c r="CH20" s="55">
        <v>1141.535952</v>
      </c>
      <c r="CI20" s="55">
        <v>1281.5901779999999</v>
      </c>
      <c r="CJ20" s="55">
        <v>1201.8328710000001</v>
      </c>
      <c r="CK20" s="55">
        <v>1256.04114</v>
      </c>
      <c r="CL20" s="55">
        <v>1185.881449</v>
      </c>
      <c r="CM20" s="55">
        <v>1564.7624499999999</v>
      </c>
      <c r="CN20" s="467">
        <f t="shared" si="15"/>
        <v>14134.943807000001</v>
      </c>
      <c r="CO20" s="55">
        <v>968.43935500999999</v>
      </c>
      <c r="CP20" s="55">
        <v>919.74703</v>
      </c>
      <c r="CQ20" s="55">
        <v>1014.058729</v>
      </c>
      <c r="CR20" s="55">
        <v>996.04722700000002</v>
      </c>
      <c r="CS20" s="55">
        <v>964.39730199999997</v>
      </c>
      <c r="CT20" s="55">
        <v>988.72804499999995</v>
      </c>
      <c r="CU20" s="55">
        <v>962.11794799999996</v>
      </c>
      <c r="CV20" s="55">
        <v>1114.774234</v>
      </c>
      <c r="CW20" s="55">
        <v>1034.985862</v>
      </c>
      <c r="CX20" s="55">
        <v>986.33783800000003</v>
      </c>
      <c r="CY20" s="55">
        <v>1109.479212</v>
      </c>
      <c r="CZ20" s="55">
        <v>1302.1126690000001</v>
      </c>
      <c r="DA20" s="467">
        <f t="shared" si="16"/>
        <v>12361.225451009999</v>
      </c>
      <c r="DB20" s="478">
        <v>1155.2892509999999</v>
      </c>
      <c r="DC20" s="55">
        <v>1055.0994049999999</v>
      </c>
      <c r="DD20" s="55">
        <v>1267.294834</v>
      </c>
      <c r="DE20" s="55">
        <v>930.16406700000005</v>
      </c>
      <c r="DF20" s="55">
        <v>1106.1162159999999</v>
      </c>
      <c r="DG20" s="55">
        <v>1043.15445</v>
      </c>
      <c r="DH20" s="55">
        <v>1026.143677</v>
      </c>
      <c r="DI20" s="55">
        <v>1155.81895001</v>
      </c>
      <c r="DJ20" s="55">
        <v>1087.2005449999999</v>
      </c>
      <c r="DK20" s="55">
        <v>1139.430746</v>
      </c>
      <c r="DL20" s="55">
        <v>1132.6151689999999</v>
      </c>
      <c r="DM20" s="55">
        <v>1233.9488249999999</v>
      </c>
      <c r="DN20" s="556">
        <f t="shared" si="10"/>
        <v>14134.943807000001</v>
      </c>
      <c r="DO20" s="479">
        <f t="shared" si="11"/>
        <v>12361.225451009999</v>
      </c>
      <c r="DP20" s="468">
        <f t="shared" si="12"/>
        <v>13332.276135009999</v>
      </c>
      <c r="DQ20" s="475">
        <f t="shared" si="13"/>
        <v>7.8556182625134419</v>
      </c>
      <c r="DW20" s="230"/>
      <c r="DX20" s="230"/>
      <c r="DY20" s="230"/>
      <c r="DZ20" s="230"/>
      <c r="EA20" s="230"/>
      <c r="EB20" s="230"/>
      <c r="EC20" s="230"/>
      <c r="ED20" s="230"/>
      <c r="EE20" s="230"/>
      <c r="EF20" s="230"/>
      <c r="EG20" s="230"/>
      <c r="EH20" s="230"/>
      <c r="EI20" s="230"/>
      <c r="EJ20" s="230"/>
      <c r="EK20" s="230"/>
      <c r="EL20" s="230"/>
      <c r="EM20" s="230"/>
      <c r="EN20" s="230"/>
    </row>
    <row r="21" spans="1:144" ht="20.100000000000001" customHeight="1" x14ac:dyDescent="0.25">
      <c r="A21" s="526"/>
      <c r="B21" s="458" t="s">
        <v>15</v>
      </c>
      <c r="C21" s="459" t="s">
        <v>16</v>
      </c>
      <c r="D21" s="473">
        <v>326.13526100000001</v>
      </c>
      <c r="E21" s="473">
        <v>264.51441999999997</v>
      </c>
      <c r="F21" s="473">
        <v>210.84567500999998</v>
      </c>
      <c r="G21" s="473">
        <v>173.034469</v>
      </c>
      <c r="H21" s="473">
        <v>286.785394</v>
      </c>
      <c r="I21" s="473">
        <v>136.48206200000001</v>
      </c>
      <c r="J21" s="473">
        <v>36.808487190000001</v>
      </c>
      <c r="K21" s="473">
        <v>65.713093999999998</v>
      </c>
      <c r="L21" s="473">
        <v>58.828859999999999</v>
      </c>
      <c r="M21" s="474">
        <v>1.53589</v>
      </c>
      <c r="N21" s="474">
        <v>12.3</v>
      </c>
      <c r="O21" s="474">
        <v>171.3655</v>
      </c>
      <c r="P21" s="475">
        <f t="shared" si="7"/>
        <v>1744.3491122</v>
      </c>
      <c r="Q21" s="55">
        <v>18.530355</v>
      </c>
      <c r="R21" s="55">
        <v>7.5</v>
      </c>
      <c r="S21" s="55">
        <v>184.12155000000001</v>
      </c>
      <c r="T21" s="55">
        <v>358.61667499999999</v>
      </c>
      <c r="U21" s="55">
        <v>244.13698500000001</v>
      </c>
      <c r="V21" s="55">
        <v>4.5</v>
      </c>
      <c r="W21" s="55">
        <v>1.1543209999999999</v>
      </c>
      <c r="X21" s="55">
        <v>0</v>
      </c>
      <c r="Y21" s="55">
        <v>2.0000000000000001E-4</v>
      </c>
      <c r="Z21" s="55">
        <v>8.7135090000000002</v>
      </c>
      <c r="AA21" s="55">
        <v>24.308821999999999</v>
      </c>
      <c r="AB21" s="55">
        <v>38.059510000000003</v>
      </c>
      <c r="AC21" s="475">
        <f t="shared" si="8"/>
        <v>889.6419269999999</v>
      </c>
      <c r="AD21" s="55">
        <v>24</v>
      </c>
      <c r="AE21" s="55">
        <v>16.146129999999999</v>
      </c>
      <c r="AF21" s="55">
        <v>20</v>
      </c>
      <c r="AG21" s="55">
        <v>3.31684</v>
      </c>
      <c r="AH21" s="55">
        <v>23.700576999999999</v>
      </c>
      <c r="AI21" s="55">
        <v>0.31</v>
      </c>
      <c r="AJ21" s="55">
        <v>0</v>
      </c>
      <c r="AK21" s="55">
        <v>3.1</v>
      </c>
      <c r="AL21" s="55">
        <v>0.2</v>
      </c>
      <c r="AM21" s="55">
        <v>0</v>
      </c>
      <c r="AN21" s="55">
        <v>0</v>
      </c>
      <c r="AO21" s="241">
        <v>2.8</v>
      </c>
      <c r="AP21" s="478">
        <v>3.5</v>
      </c>
      <c r="AQ21" s="55">
        <v>1.4</v>
      </c>
      <c r="AR21" s="55">
        <v>0.65</v>
      </c>
      <c r="AS21" s="55">
        <v>0</v>
      </c>
      <c r="AT21" s="55">
        <v>0</v>
      </c>
      <c r="AU21" s="55">
        <v>0</v>
      </c>
      <c r="AV21" s="55">
        <v>5.3042700000000007E-3</v>
      </c>
      <c r="AW21" s="55">
        <v>0</v>
      </c>
      <c r="AX21" s="55">
        <v>0</v>
      </c>
      <c r="AY21" s="55">
        <v>0</v>
      </c>
      <c r="AZ21" s="55">
        <v>0</v>
      </c>
      <c r="BA21" s="55">
        <v>0</v>
      </c>
      <c r="BB21" s="478">
        <v>0</v>
      </c>
      <c r="BC21" s="55">
        <v>0</v>
      </c>
      <c r="BD21" s="55">
        <v>0</v>
      </c>
      <c r="BE21" s="55">
        <v>0</v>
      </c>
      <c r="BF21" s="55">
        <v>0</v>
      </c>
      <c r="BG21" s="55">
        <v>0</v>
      </c>
      <c r="BH21" s="55">
        <v>46</v>
      </c>
      <c r="BI21" s="55">
        <v>0</v>
      </c>
      <c r="BJ21" s="55">
        <v>0</v>
      </c>
      <c r="BK21" s="55">
        <v>0</v>
      </c>
      <c r="BL21" s="55">
        <v>0</v>
      </c>
      <c r="BM21" s="55">
        <v>0.3</v>
      </c>
      <c r="BN21" s="467">
        <f t="shared" si="9"/>
        <v>46.3</v>
      </c>
      <c r="BO21" s="55">
        <v>0</v>
      </c>
      <c r="BP21" s="55">
        <v>0</v>
      </c>
      <c r="BQ21" s="55">
        <v>0</v>
      </c>
      <c r="BR21" s="55">
        <v>0</v>
      </c>
      <c r="BS21" s="55">
        <v>0.19461100000000001</v>
      </c>
      <c r="BT21" s="55">
        <v>0</v>
      </c>
      <c r="BU21" s="55">
        <v>5.92</v>
      </c>
      <c r="BV21" s="55">
        <v>0</v>
      </c>
      <c r="BW21" s="55">
        <v>0</v>
      </c>
      <c r="BX21" s="480">
        <v>0.29988199999999998</v>
      </c>
      <c r="BY21" s="480">
        <v>0</v>
      </c>
      <c r="BZ21" s="480">
        <v>0</v>
      </c>
      <c r="CA21" s="467">
        <f t="shared" si="14"/>
        <v>6.4144930000000002</v>
      </c>
      <c r="CB21" s="567">
        <v>1.5</v>
      </c>
      <c r="CC21" s="480">
        <v>2.0000010000000001</v>
      </c>
      <c r="CD21" s="480">
        <v>2E-8</v>
      </c>
      <c r="CE21" s="480">
        <v>0</v>
      </c>
      <c r="CF21" s="480">
        <v>8</v>
      </c>
      <c r="CG21" s="480">
        <v>0</v>
      </c>
      <c r="CH21" s="480">
        <v>0</v>
      </c>
      <c r="CI21" s="480">
        <v>0.84662099999999996</v>
      </c>
      <c r="CJ21" s="480">
        <v>0.62308200000000002</v>
      </c>
      <c r="CK21" s="480">
        <v>0</v>
      </c>
      <c r="CL21" s="480">
        <v>0</v>
      </c>
      <c r="CM21" s="480">
        <v>18.5</v>
      </c>
      <c r="CN21" s="467">
        <f t="shared" si="15"/>
        <v>31.469704020000002</v>
      </c>
      <c r="CO21" s="480">
        <v>0</v>
      </c>
      <c r="CP21" s="480">
        <v>0</v>
      </c>
      <c r="CQ21" s="480">
        <v>14</v>
      </c>
      <c r="CR21" s="480">
        <v>0.1058085</v>
      </c>
      <c r="CS21" s="480">
        <v>0.212255</v>
      </c>
      <c r="CT21" s="480">
        <v>0.95660999999999996</v>
      </c>
      <c r="CU21" s="480">
        <v>0.13906945000000001</v>
      </c>
      <c r="CV21" s="480">
        <v>7.4988199999999991E-2</v>
      </c>
      <c r="CW21" s="480">
        <v>0.44102954999999999</v>
      </c>
      <c r="CX21" s="480">
        <v>0.45237569999999999</v>
      </c>
      <c r="CY21" s="480">
        <v>0</v>
      </c>
      <c r="CZ21" s="480">
        <v>0</v>
      </c>
      <c r="DA21" s="467">
        <f t="shared" si="16"/>
        <v>16.3821364</v>
      </c>
      <c r="DB21" s="567">
        <v>0</v>
      </c>
      <c r="DC21" s="480">
        <v>0</v>
      </c>
      <c r="DD21" s="480">
        <v>0</v>
      </c>
      <c r="DE21" s="480">
        <v>1.3606703</v>
      </c>
      <c r="DF21" s="480">
        <v>0.26390759999999996</v>
      </c>
      <c r="DG21" s="480">
        <v>0.22065699999999999</v>
      </c>
      <c r="DH21" s="480">
        <v>0.22090499999999999</v>
      </c>
      <c r="DI21" s="480">
        <v>0</v>
      </c>
      <c r="DJ21" s="480">
        <v>0.28808590000000001</v>
      </c>
      <c r="DK21" s="480">
        <v>0.42765409999999998</v>
      </c>
      <c r="DL21" s="480">
        <v>0.5130844</v>
      </c>
      <c r="DM21" s="480">
        <v>0.22361400000000001</v>
      </c>
      <c r="DN21" s="556">
        <f t="shared" si="10"/>
        <v>31.469704020000002</v>
      </c>
      <c r="DO21" s="479">
        <f t="shared" si="11"/>
        <v>16.3821364</v>
      </c>
      <c r="DP21" s="468">
        <f t="shared" si="12"/>
        <v>3.5185782999999997</v>
      </c>
      <c r="DQ21" s="475">
        <f t="shared" si="13"/>
        <v>-78.521859334537098</v>
      </c>
      <c r="DW21" s="230"/>
      <c r="DX21" s="230"/>
      <c r="DY21" s="230"/>
      <c r="DZ21" s="230"/>
      <c r="EA21" s="230"/>
      <c r="EB21" s="230"/>
      <c r="EC21" s="230"/>
      <c r="ED21" s="230"/>
      <c r="EE21" s="230"/>
      <c r="EF21" s="230"/>
      <c r="EG21" s="230"/>
      <c r="EH21" s="230"/>
      <c r="EI21" s="230"/>
      <c r="EJ21" s="230"/>
      <c r="EK21" s="230"/>
      <c r="EL21" s="230"/>
      <c r="EM21" s="230"/>
      <c r="EN21" s="230"/>
    </row>
    <row r="22" spans="1:144" ht="20.100000000000001" customHeight="1" x14ac:dyDescent="0.3">
      <c r="A22" s="526"/>
      <c r="B22" s="458" t="s">
        <v>19</v>
      </c>
      <c r="C22" s="481" t="s">
        <v>20</v>
      </c>
      <c r="D22" s="473">
        <v>1231.4849570199999</v>
      </c>
      <c r="E22" s="473">
        <v>1230.4584316</v>
      </c>
      <c r="F22" s="473">
        <v>1202.8202104199997</v>
      </c>
      <c r="G22" s="473">
        <v>1409.8243697299997</v>
      </c>
      <c r="H22" s="473">
        <v>1289.8348906600002</v>
      </c>
      <c r="I22" s="473">
        <v>1278.2510536300001</v>
      </c>
      <c r="J22" s="473">
        <v>1247.4494340800002</v>
      </c>
      <c r="K22" s="473">
        <v>1188.9607932399999</v>
      </c>
      <c r="L22" s="473">
        <v>1900.82250638</v>
      </c>
      <c r="M22" s="474">
        <v>1597.8461013599997</v>
      </c>
      <c r="N22" s="474">
        <v>1637.7947975999998</v>
      </c>
      <c r="O22" s="474">
        <v>1800.6830234399997</v>
      </c>
      <c r="P22" s="475">
        <f t="shared" si="7"/>
        <v>17016.230569159998</v>
      </c>
      <c r="Q22" s="55">
        <v>1503.3238858600007</v>
      </c>
      <c r="R22" s="55">
        <v>1310.9754017000005</v>
      </c>
      <c r="S22" s="55">
        <v>1769.6379513399991</v>
      </c>
      <c r="T22" s="55">
        <v>1654.36973816</v>
      </c>
      <c r="U22" s="55">
        <v>1372.9846721599993</v>
      </c>
      <c r="V22" s="55">
        <v>1536.9316236800003</v>
      </c>
      <c r="W22" s="55">
        <v>2030.3052296699998</v>
      </c>
      <c r="X22" s="55">
        <v>1923.1034060600009</v>
      </c>
      <c r="Y22" s="55">
        <v>1630.6783413800003</v>
      </c>
      <c r="Z22" s="55">
        <v>1979.6142110899996</v>
      </c>
      <c r="AA22" s="55">
        <v>1507.0153716299992</v>
      </c>
      <c r="AB22" s="55">
        <v>2267.8367764299992</v>
      </c>
      <c r="AC22" s="475">
        <f t="shared" si="8"/>
        <v>20486.776609159999</v>
      </c>
      <c r="AD22" s="55">
        <v>1864.5383078899999</v>
      </c>
      <c r="AE22" s="55">
        <v>1906.14180758</v>
      </c>
      <c r="AF22" s="55">
        <v>2038.5357366500004</v>
      </c>
      <c r="AG22" s="55">
        <v>2490.4004643499998</v>
      </c>
      <c r="AH22" s="55">
        <v>2186.5258463799996</v>
      </c>
      <c r="AI22" s="55">
        <v>1913.99830548</v>
      </c>
      <c r="AJ22" s="55">
        <v>3841.8795136799999</v>
      </c>
      <c r="AK22" s="55">
        <v>2626.2812531899999</v>
      </c>
      <c r="AL22" s="55">
        <v>2946.8457749000004</v>
      </c>
      <c r="AM22" s="55">
        <v>2417.5922332399996</v>
      </c>
      <c r="AN22" s="55">
        <v>2914.4574741400002</v>
      </c>
      <c r="AO22" s="241">
        <v>3431.4095762100001</v>
      </c>
      <c r="AP22" s="478">
        <v>3361.7578300600003</v>
      </c>
      <c r="AQ22" s="55">
        <v>2578.6429351500005</v>
      </c>
      <c r="AR22" s="55">
        <v>3541.8719981300019</v>
      </c>
      <c r="AS22" s="55">
        <v>3817.5243458999985</v>
      </c>
      <c r="AT22" s="55">
        <v>3797.6401833399991</v>
      </c>
      <c r="AU22" s="55">
        <v>3385.9714855099996</v>
      </c>
      <c r="AV22" s="55">
        <v>4466.2829463099997</v>
      </c>
      <c r="AW22" s="55">
        <v>3900.1309804599987</v>
      </c>
      <c r="AX22" s="55">
        <v>3477.2445801200015</v>
      </c>
      <c r="AY22" s="55">
        <v>4492.9940806799996</v>
      </c>
      <c r="AZ22" s="55">
        <v>3873.6865597999981</v>
      </c>
      <c r="BA22" s="55">
        <v>4188.4036458100009</v>
      </c>
      <c r="BB22" s="478">
        <v>4048.8497033700019</v>
      </c>
      <c r="BC22" s="55">
        <v>3504.868512489998</v>
      </c>
      <c r="BD22" s="55">
        <v>3857.2679464099983</v>
      </c>
      <c r="BE22" s="55">
        <v>4738.1063243299977</v>
      </c>
      <c r="BF22" s="55">
        <v>3798.6797634699974</v>
      </c>
      <c r="BG22" s="55">
        <v>3530.3563699099964</v>
      </c>
      <c r="BH22" s="55">
        <v>4460.5443178799969</v>
      </c>
      <c r="BI22" s="55">
        <v>3682.1907935000027</v>
      </c>
      <c r="BJ22" s="55">
        <v>3378.3387119399981</v>
      </c>
      <c r="BK22" s="55">
        <v>3910.9261246700007</v>
      </c>
      <c r="BL22" s="55">
        <v>3896.0880922699989</v>
      </c>
      <c r="BM22" s="55">
        <v>5268.4617938299971</v>
      </c>
      <c r="BN22" s="467">
        <f t="shared" si="9"/>
        <v>48074.678454069995</v>
      </c>
      <c r="BO22" s="55">
        <v>4860.7289863599999</v>
      </c>
      <c r="BP22" s="55">
        <v>3454.1516570600006</v>
      </c>
      <c r="BQ22" s="55">
        <v>3603.1724618100011</v>
      </c>
      <c r="BR22" s="55">
        <v>4657.752073579999</v>
      </c>
      <c r="BS22" s="55">
        <v>4500.6863724400027</v>
      </c>
      <c r="BT22" s="55">
        <v>4146.8684777499975</v>
      </c>
      <c r="BU22" s="55">
        <v>5499.8109292499939</v>
      </c>
      <c r="BV22" s="55">
        <v>4146.1482493699987</v>
      </c>
      <c r="BW22" s="55">
        <v>5247.5277248500006</v>
      </c>
      <c r="BX22" s="55">
        <v>5311.1837202099996</v>
      </c>
      <c r="BY22" s="55">
        <v>4583.1567093800004</v>
      </c>
      <c r="BZ22" s="55">
        <v>6949.5571945400061</v>
      </c>
      <c r="CA22" s="467">
        <f t="shared" si="14"/>
        <v>56960.744556600002</v>
      </c>
      <c r="CB22" s="478">
        <v>5397.0801635300013</v>
      </c>
      <c r="CC22" s="55">
        <v>4592.3734093799985</v>
      </c>
      <c r="CD22" s="55">
        <v>4536.5455836800002</v>
      </c>
      <c r="CE22" s="55">
        <v>4950.5843767799979</v>
      </c>
      <c r="CF22" s="55">
        <v>4523.0410860600023</v>
      </c>
      <c r="CG22" s="55">
        <v>5133.2909627699955</v>
      </c>
      <c r="CH22" s="55">
        <v>5916.0958883500025</v>
      </c>
      <c r="CI22" s="55">
        <v>4496.0329404500008</v>
      </c>
      <c r="CJ22" s="55">
        <v>5215.1411700100043</v>
      </c>
      <c r="CK22" s="55">
        <v>6331.4910190300016</v>
      </c>
      <c r="CL22" s="55">
        <v>5598.8022906299966</v>
      </c>
      <c r="CM22" s="55">
        <v>7307.8039673799876</v>
      </c>
      <c r="CN22" s="467">
        <f t="shared" si="15"/>
        <v>63998.282858049984</v>
      </c>
      <c r="CO22" s="55">
        <v>4970.9441199100002</v>
      </c>
      <c r="CP22" s="55">
        <v>4381.3513831800001</v>
      </c>
      <c r="CQ22" s="55">
        <v>5941.544802880001</v>
      </c>
      <c r="CR22" s="55">
        <v>5941.9001665399946</v>
      </c>
      <c r="CS22" s="55">
        <v>5603.1588844499947</v>
      </c>
      <c r="CT22" s="55">
        <v>6200.8448141900008</v>
      </c>
      <c r="CU22" s="55">
        <v>4898.4653427300036</v>
      </c>
      <c r="CV22" s="55">
        <v>5553.9000318000008</v>
      </c>
      <c r="CW22" s="55">
        <v>5541.935828450004</v>
      </c>
      <c r="CX22" s="55">
        <v>5703.7809572700025</v>
      </c>
      <c r="CY22" s="55">
        <v>5592.8427845500037</v>
      </c>
      <c r="CZ22" s="55">
        <v>7646.4155867799946</v>
      </c>
      <c r="DA22" s="467">
        <f t="shared" si="16"/>
        <v>67977.084702730004</v>
      </c>
      <c r="DB22" s="478">
        <v>4877.4105821599978</v>
      </c>
      <c r="DC22" s="55">
        <v>3840.5780231299996</v>
      </c>
      <c r="DD22" s="55">
        <v>5368.8879194400006</v>
      </c>
      <c r="DE22" s="55">
        <v>6179.6642259000055</v>
      </c>
      <c r="DF22" s="55">
        <v>5283.3339499099948</v>
      </c>
      <c r="DG22" s="55">
        <v>5128.8812980100001</v>
      </c>
      <c r="DH22" s="55">
        <v>5416.0675720000072</v>
      </c>
      <c r="DI22" s="55">
        <v>5677.9355579699968</v>
      </c>
      <c r="DJ22" s="55">
        <v>5248.5314389899995</v>
      </c>
      <c r="DK22" s="55">
        <v>6188.910641329996</v>
      </c>
      <c r="DL22" s="55">
        <v>5688.0322205700022</v>
      </c>
      <c r="DM22" s="55">
        <v>6640.6461241499992</v>
      </c>
      <c r="DN22" s="556">
        <f t="shared" si="10"/>
        <v>63998.282858049984</v>
      </c>
      <c r="DO22" s="479">
        <f t="shared" si="11"/>
        <v>67977.084702730004</v>
      </c>
      <c r="DP22" s="468">
        <f t="shared" si="12"/>
        <v>65538.879553560007</v>
      </c>
      <c r="DQ22" s="475">
        <f t="shared" si="13"/>
        <v>-3.5868045236604251</v>
      </c>
      <c r="DW22" s="230"/>
      <c r="DX22" s="230"/>
      <c r="DY22" s="230"/>
      <c r="DZ22" s="230"/>
      <c r="EA22" s="230"/>
      <c r="EB22" s="230"/>
      <c r="EC22" s="230"/>
      <c r="ED22" s="230"/>
      <c r="EE22" s="230"/>
      <c r="EF22" s="230"/>
      <c r="EG22" s="230"/>
      <c r="EH22" s="230"/>
      <c r="EI22" s="230"/>
      <c r="EJ22" s="230"/>
      <c r="EK22" s="230"/>
      <c r="EL22" s="230"/>
      <c r="EM22" s="230"/>
      <c r="EN22" s="230"/>
    </row>
    <row r="23" spans="1:144" ht="20.100000000000001" customHeight="1" x14ac:dyDescent="0.3">
      <c r="A23" s="526"/>
      <c r="B23" s="458" t="s">
        <v>205</v>
      </c>
      <c r="C23" s="481" t="s">
        <v>208</v>
      </c>
      <c r="D23" s="473">
        <v>0</v>
      </c>
      <c r="E23" s="473">
        <v>0</v>
      </c>
      <c r="F23" s="473">
        <v>0</v>
      </c>
      <c r="G23" s="473">
        <v>0</v>
      </c>
      <c r="H23" s="473">
        <v>0</v>
      </c>
      <c r="I23" s="473">
        <v>0</v>
      </c>
      <c r="J23" s="473">
        <v>0</v>
      </c>
      <c r="K23" s="473">
        <v>0</v>
      </c>
      <c r="L23" s="473">
        <v>0</v>
      </c>
      <c r="M23" s="474">
        <v>0</v>
      </c>
      <c r="N23" s="474">
        <v>0</v>
      </c>
      <c r="O23" s="474">
        <v>0</v>
      </c>
      <c r="P23" s="475">
        <f t="shared" si="7"/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475">
        <f t="shared" si="8"/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0</v>
      </c>
      <c r="AI23" s="55">
        <v>0</v>
      </c>
      <c r="AJ23" s="55">
        <v>0</v>
      </c>
      <c r="AK23" s="55">
        <v>0</v>
      </c>
      <c r="AL23" s="55">
        <v>0</v>
      </c>
      <c r="AM23" s="55">
        <v>0</v>
      </c>
      <c r="AN23" s="55">
        <v>0</v>
      </c>
      <c r="AO23" s="241">
        <v>0</v>
      </c>
      <c r="AP23" s="478">
        <v>0</v>
      </c>
      <c r="AQ23" s="55">
        <v>0</v>
      </c>
      <c r="AR23" s="55">
        <v>0</v>
      </c>
      <c r="AS23" s="55">
        <v>0</v>
      </c>
      <c r="AT23" s="55">
        <v>0</v>
      </c>
      <c r="AU23" s="55">
        <v>0</v>
      </c>
      <c r="AV23" s="55">
        <v>0</v>
      </c>
      <c r="AW23" s="55">
        <v>0</v>
      </c>
      <c r="AX23" s="55">
        <v>0</v>
      </c>
      <c r="AY23" s="55">
        <v>0</v>
      </c>
      <c r="AZ23" s="55">
        <v>0</v>
      </c>
      <c r="BA23" s="55">
        <v>0</v>
      </c>
      <c r="BB23" s="478">
        <v>0</v>
      </c>
      <c r="BC23" s="55">
        <v>0</v>
      </c>
      <c r="BD23" s="55">
        <v>0</v>
      </c>
      <c r="BE23" s="55">
        <v>0</v>
      </c>
      <c r="BF23" s="55">
        <v>0</v>
      </c>
      <c r="BG23" s="55">
        <v>0</v>
      </c>
      <c r="BH23" s="55">
        <v>0</v>
      </c>
      <c r="BI23" s="55">
        <v>0</v>
      </c>
      <c r="BJ23" s="55">
        <v>0</v>
      </c>
      <c r="BK23" s="55">
        <v>0</v>
      </c>
      <c r="BL23" s="55">
        <v>0</v>
      </c>
      <c r="BM23" s="55">
        <v>0</v>
      </c>
      <c r="BN23" s="467">
        <f t="shared" si="9"/>
        <v>0</v>
      </c>
      <c r="BO23" s="55">
        <v>0</v>
      </c>
      <c r="BP23" s="55">
        <v>0</v>
      </c>
      <c r="BQ23" s="55">
        <v>0</v>
      </c>
      <c r="BR23" s="55">
        <v>0</v>
      </c>
      <c r="BS23" s="55">
        <v>0</v>
      </c>
      <c r="BT23" s="55">
        <v>0</v>
      </c>
      <c r="BU23" s="55">
        <v>0</v>
      </c>
      <c r="BV23" s="55">
        <v>0</v>
      </c>
      <c r="BW23" s="55">
        <v>0</v>
      </c>
      <c r="BX23" s="55">
        <v>0</v>
      </c>
      <c r="BY23" s="55">
        <v>0</v>
      </c>
      <c r="BZ23" s="55">
        <v>0</v>
      </c>
      <c r="CA23" s="467">
        <f t="shared" si="14"/>
        <v>0</v>
      </c>
      <c r="CB23" s="478">
        <v>0</v>
      </c>
      <c r="CC23" s="55">
        <v>0</v>
      </c>
      <c r="CD23" s="55">
        <v>0</v>
      </c>
      <c r="CE23" s="55">
        <v>0</v>
      </c>
      <c r="CF23" s="55">
        <v>0</v>
      </c>
      <c r="CG23" s="55">
        <v>0</v>
      </c>
      <c r="CH23" s="55">
        <v>0</v>
      </c>
      <c r="CI23" s="55">
        <v>0</v>
      </c>
      <c r="CJ23" s="55">
        <v>0</v>
      </c>
      <c r="CK23" s="55">
        <v>0</v>
      </c>
      <c r="CL23" s="55">
        <v>0</v>
      </c>
      <c r="CM23" s="55">
        <v>0</v>
      </c>
      <c r="CN23" s="467">
        <f t="shared" si="15"/>
        <v>0</v>
      </c>
      <c r="CO23" s="55">
        <v>0</v>
      </c>
      <c r="CP23" s="55">
        <v>0</v>
      </c>
      <c r="CQ23" s="55">
        <v>0</v>
      </c>
      <c r="CR23" s="55">
        <v>0</v>
      </c>
      <c r="CS23" s="55">
        <v>0</v>
      </c>
      <c r="CT23" s="55">
        <v>0</v>
      </c>
      <c r="CU23" s="55">
        <v>0</v>
      </c>
      <c r="CV23" s="55">
        <v>0</v>
      </c>
      <c r="CW23" s="55">
        <v>0</v>
      </c>
      <c r="CX23" s="55">
        <v>0</v>
      </c>
      <c r="CY23" s="55">
        <v>0</v>
      </c>
      <c r="CZ23" s="55">
        <v>0</v>
      </c>
      <c r="DA23" s="467">
        <f t="shared" si="16"/>
        <v>0</v>
      </c>
      <c r="DB23" s="478">
        <v>0</v>
      </c>
      <c r="DC23" s="55">
        <v>8.0047000000000007E-4</v>
      </c>
      <c r="DD23" s="55"/>
      <c r="DE23" s="55">
        <v>0</v>
      </c>
      <c r="DF23" s="55">
        <v>0</v>
      </c>
      <c r="DG23" s="55">
        <v>0</v>
      </c>
      <c r="DH23" s="55">
        <v>0</v>
      </c>
      <c r="DI23" s="55">
        <v>0</v>
      </c>
      <c r="DJ23" s="55">
        <v>0</v>
      </c>
      <c r="DK23" s="55">
        <v>0</v>
      </c>
      <c r="DL23" s="55">
        <v>0</v>
      </c>
      <c r="DM23" s="55">
        <v>0</v>
      </c>
      <c r="DN23" s="556">
        <f t="shared" si="10"/>
        <v>0</v>
      </c>
      <c r="DO23" s="479">
        <f t="shared" si="11"/>
        <v>0</v>
      </c>
      <c r="DP23" s="468">
        <f t="shared" si="12"/>
        <v>8.0047000000000007E-4</v>
      </c>
      <c r="DQ23" s="475"/>
      <c r="DW23" s="230"/>
      <c r="DX23" s="230"/>
      <c r="DY23" s="230"/>
      <c r="DZ23" s="230"/>
      <c r="EA23" s="230"/>
      <c r="EB23" s="230"/>
      <c r="EC23" s="230"/>
      <c r="ED23" s="230"/>
      <c r="EE23" s="230"/>
      <c r="EF23" s="230"/>
      <c r="EG23" s="230"/>
      <c r="EH23" s="230"/>
      <c r="EI23" s="230"/>
      <c r="EJ23" s="230"/>
      <c r="EK23" s="230"/>
      <c r="EL23" s="230"/>
      <c r="EM23" s="230"/>
      <c r="EN23" s="230"/>
    </row>
    <row r="24" spans="1:144" ht="20.100000000000001" customHeight="1" x14ac:dyDescent="0.25">
      <c r="A24" s="526"/>
      <c r="B24" s="458" t="s">
        <v>26</v>
      </c>
      <c r="C24" s="459" t="s">
        <v>124</v>
      </c>
      <c r="D24" s="473">
        <v>0</v>
      </c>
      <c r="E24" s="473">
        <v>0</v>
      </c>
      <c r="F24" s="473">
        <v>0</v>
      </c>
      <c r="G24" s="473">
        <v>0</v>
      </c>
      <c r="H24" s="473">
        <v>0</v>
      </c>
      <c r="I24" s="473">
        <v>0</v>
      </c>
      <c r="J24" s="473">
        <v>0</v>
      </c>
      <c r="K24" s="473">
        <v>0</v>
      </c>
      <c r="L24" s="473">
        <v>0</v>
      </c>
      <c r="M24" s="474">
        <v>0</v>
      </c>
      <c r="N24" s="474">
        <v>0</v>
      </c>
      <c r="O24" s="474">
        <v>0</v>
      </c>
      <c r="P24" s="47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475">
        <v>0</v>
      </c>
      <c r="AD24" s="55">
        <v>0</v>
      </c>
      <c r="AE24" s="55">
        <v>0</v>
      </c>
      <c r="AF24" s="55">
        <v>0</v>
      </c>
      <c r="AG24" s="55">
        <v>0</v>
      </c>
      <c r="AH24" s="55">
        <v>0</v>
      </c>
      <c r="AI24" s="55">
        <v>0</v>
      </c>
      <c r="AJ24" s="55">
        <v>0</v>
      </c>
      <c r="AK24" s="55">
        <v>0</v>
      </c>
      <c r="AL24" s="55">
        <v>0</v>
      </c>
      <c r="AM24" s="55">
        <v>0</v>
      </c>
      <c r="AN24" s="55">
        <v>0</v>
      </c>
      <c r="AO24" s="241">
        <v>0</v>
      </c>
      <c r="AP24" s="478">
        <v>0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478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467">
        <f t="shared" si="9"/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5">
        <v>322.27743684000001</v>
      </c>
      <c r="BX24" s="55">
        <v>1076.3339770300001</v>
      </c>
      <c r="BY24" s="55">
        <v>168.86349332</v>
      </c>
      <c r="BZ24" s="55">
        <v>817.43433638999988</v>
      </c>
      <c r="CA24" s="467">
        <f t="shared" si="14"/>
        <v>2384.9092435800003</v>
      </c>
      <c r="CB24" s="478">
        <v>386.27161888000001</v>
      </c>
      <c r="CC24" s="55">
        <v>800.36320276999993</v>
      </c>
      <c r="CD24" s="55">
        <v>655.27238887999988</v>
      </c>
      <c r="CE24" s="55">
        <v>1031.4179583099999</v>
      </c>
      <c r="CF24" s="55">
        <v>1016.5210194599998</v>
      </c>
      <c r="CG24" s="55">
        <v>461.41017224000007</v>
      </c>
      <c r="CH24" s="55">
        <v>466.40640556</v>
      </c>
      <c r="CI24" s="55">
        <v>420.27711111999997</v>
      </c>
      <c r="CJ24" s="55">
        <v>70.058319439999991</v>
      </c>
      <c r="CK24" s="55">
        <v>80.051916660000003</v>
      </c>
      <c r="CL24" s="55">
        <v>319.09461109</v>
      </c>
      <c r="CM24" s="55">
        <v>682.15128889999983</v>
      </c>
      <c r="CN24" s="467">
        <f t="shared" si="15"/>
        <v>6389.2960133099987</v>
      </c>
      <c r="CO24" s="55">
        <v>913.24987577000013</v>
      </c>
      <c r="CP24" s="55">
        <v>582.18655831000001</v>
      </c>
      <c r="CQ24" s="55">
        <v>1307.2692985200001</v>
      </c>
      <c r="CR24" s="55">
        <v>961.97675388000039</v>
      </c>
      <c r="CS24" s="55">
        <v>1075.3806894100003</v>
      </c>
      <c r="CT24" s="55">
        <v>818.48158332999992</v>
      </c>
      <c r="CU24" s="55">
        <v>1047.5185694599998</v>
      </c>
      <c r="CV24" s="55">
        <v>1473.7280583199995</v>
      </c>
      <c r="CW24" s="55">
        <v>1148.8675729700003</v>
      </c>
      <c r="CX24" s="55">
        <v>1756.5481555700001</v>
      </c>
      <c r="CY24" s="55">
        <v>1426.43085432</v>
      </c>
      <c r="CZ24" s="55">
        <v>1581.4167610999987</v>
      </c>
      <c r="DA24" s="467">
        <f t="shared" si="16"/>
        <v>14093.054730960002</v>
      </c>
      <c r="DB24" s="478">
        <v>510.22983334000008</v>
      </c>
      <c r="DC24" s="55">
        <v>895.21950001000016</v>
      </c>
      <c r="DD24" s="55">
        <v>1404.9986916400001</v>
      </c>
      <c r="DE24" s="55">
        <v>1369.0121083199995</v>
      </c>
      <c r="DF24" s="55">
        <v>873.52501940999991</v>
      </c>
      <c r="DG24" s="55">
        <v>593.48126001000003</v>
      </c>
      <c r="DH24" s="55">
        <v>696.21722220999982</v>
      </c>
      <c r="DI24" s="55">
        <v>433.23353309000009</v>
      </c>
      <c r="DJ24" s="55">
        <v>615.90755166999998</v>
      </c>
      <c r="DK24" s="55">
        <v>1336.2786391499999</v>
      </c>
      <c r="DL24" s="55">
        <v>1180.2568116500001</v>
      </c>
      <c r="DM24" s="55">
        <v>675.89481601</v>
      </c>
      <c r="DN24" s="556">
        <f t="shared" si="10"/>
        <v>6389.2960133099987</v>
      </c>
      <c r="DO24" s="479">
        <f t="shared" si="11"/>
        <v>14093.054730960002</v>
      </c>
      <c r="DP24" s="468">
        <f t="shared" si="12"/>
        <v>10584.254986510001</v>
      </c>
      <c r="DQ24" s="475">
        <f t="shared" si="13"/>
        <v>-24.897368323857961</v>
      </c>
      <c r="DW24" s="230"/>
      <c r="DX24" s="230"/>
      <c r="DY24" s="230"/>
      <c r="DZ24" s="230"/>
      <c r="EA24" s="230"/>
      <c r="EB24" s="230"/>
      <c r="EC24" s="230"/>
      <c r="ED24" s="230"/>
      <c r="EE24" s="230"/>
      <c r="EF24" s="230"/>
      <c r="EG24" s="230"/>
      <c r="EH24" s="230"/>
      <c r="EI24" s="230"/>
      <c r="EJ24" s="230"/>
      <c r="EK24" s="230"/>
      <c r="EL24" s="230"/>
      <c r="EM24" s="230"/>
      <c r="EN24" s="230"/>
    </row>
    <row r="25" spans="1:144" ht="20.100000000000001" customHeight="1" x14ac:dyDescent="0.25">
      <c r="A25" s="526"/>
      <c r="B25" s="458" t="s">
        <v>141</v>
      </c>
      <c r="C25" s="459" t="s">
        <v>145</v>
      </c>
      <c r="D25" s="473">
        <v>0</v>
      </c>
      <c r="E25" s="473">
        <v>0</v>
      </c>
      <c r="F25" s="473">
        <v>0</v>
      </c>
      <c r="G25" s="473">
        <v>0</v>
      </c>
      <c r="H25" s="473">
        <v>9.9999999999999995E-7</v>
      </c>
      <c r="I25" s="473">
        <v>0</v>
      </c>
      <c r="J25" s="473">
        <v>0</v>
      </c>
      <c r="K25" s="473">
        <v>0</v>
      </c>
      <c r="L25" s="473">
        <v>0</v>
      </c>
      <c r="M25" s="474">
        <v>0</v>
      </c>
      <c r="N25" s="474">
        <v>0</v>
      </c>
      <c r="O25" s="474">
        <v>0</v>
      </c>
      <c r="P25" s="475">
        <v>0</v>
      </c>
      <c r="Q25" s="473">
        <v>0</v>
      </c>
      <c r="R25" s="473">
        <v>0</v>
      </c>
      <c r="S25" s="473">
        <v>0</v>
      </c>
      <c r="T25" s="473">
        <v>0</v>
      </c>
      <c r="U25" s="473">
        <v>9.9999999999999995E-7</v>
      </c>
      <c r="V25" s="473">
        <v>0</v>
      </c>
      <c r="W25" s="473">
        <v>0</v>
      </c>
      <c r="X25" s="473">
        <v>0</v>
      </c>
      <c r="Y25" s="473">
        <v>0</v>
      </c>
      <c r="Z25" s="474">
        <v>0</v>
      </c>
      <c r="AA25" s="474">
        <v>0</v>
      </c>
      <c r="AB25" s="474">
        <v>0</v>
      </c>
      <c r="AC25" s="475">
        <v>0</v>
      </c>
      <c r="AD25" s="55">
        <v>0</v>
      </c>
      <c r="AE25" s="55">
        <v>0</v>
      </c>
      <c r="AF25" s="55">
        <v>0</v>
      </c>
      <c r="AG25" s="55">
        <v>10.40560022</v>
      </c>
      <c r="AH25" s="55">
        <v>15.458109589999999</v>
      </c>
      <c r="AI25" s="55">
        <v>0</v>
      </c>
      <c r="AJ25" s="55">
        <v>0</v>
      </c>
      <c r="AK25" s="55">
        <v>0</v>
      </c>
      <c r="AL25" s="55">
        <v>0</v>
      </c>
      <c r="AM25" s="55">
        <v>0</v>
      </c>
      <c r="AN25" s="55">
        <v>0</v>
      </c>
      <c r="AO25" s="55">
        <v>0</v>
      </c>
      <c r="AP25" s="478">
        <v>0</v>
      </c>
      <c r="AQ25" s="55">
        <v>0</v>
      </c>
      <c r="AR25" s="55">
        <v>0</v>
      </c>
      <c r="AS25" s="55">
        <v>0</v>
      </c>
      <c r="AT25" s="55">
        <v>0</v>
      </c>
      <c r="AU25" s="55">
        <v>0</v>
      </c>
      <c r="AV25" s="55">
        <v>0</v>
      </c>
      <c r="AW25" s="55">
        <v>0</v>
      </c>
      <c r="AX25" s="55">
        <v>0</v>
      </c>
      <c r="AY25" s="55">
        <v>0</v>
      </c>
      <c r="AZ25" s="55">
        <v>0</v>
      </c>
      <c r="BA25" s="55">
        <v>0</v>
      </c>
      <c r="BB25" s="478">
        <v>0</v>
      </c>
      <c r="BC25" s="55">
        <v>0</v>
      </c>
      <c r="BD25" s="55">
        <v>0</v>
      </c>
      <c r="BE25" s="55">
        <v>0</v>
      </c>
      <c r="BF25" s="55">
        <v>0</v>
      </c>
      <c r="BG25" s="55">
        <v>0</v>
      </c>
      <c r="BH25" s="55">
        <v>0</v>
      </c>
      <c r="BI25" s="55">
        <v>0</v>
      </c>
      <c r="BJ25" s="55">
        <v>0</v>
      </c>
      <c r="BK25" s="55">
        <v>0</v>
      </c>
      <c r="BL25" s="55">
        <v>0</v>
      </c>
      <c r="BM25" s="55">
        <v>0</v>
      </c>
      <c r="BN25" s="467">
        <f t="shared" si="9"/>
        <v>0</v>
      </c>
      <c r="BO25" s="55">
        <v>0</v>
      </c>
      <c r="BP25" s="55">
        <v>0</v>
      </c>
      <c r="BQ25" s="55">
        <v>0</v>
      </c>
      <c r="BR25" s="55">
        <v>0</v>
      </c>
      <c r="BS25" s="55">
        <v>0</v>
      </c>
      <c r="BT25" s="55">
        <v>0</v>
      </c>
      <c r="BU25" s="55">
        <v>0</v>
      </c>
      <c r="BV25" s="55">
        <v>0</v>
      </c>
      <c r="BW25" s="55">
        <v>0</v>
      </c>
      <c r="BX25" s="55">
        <v>0</v>
      </c>
      <c r="BY25" s="55">
        <v>0</v>
      </c>
      <c r="BZ25" s="55">
        <v>123.67349494000005</v>
      </c>
      <c r="CA25" s="467">
        <f t="shared" si="14"/>
        <v>123.67349494000005</v>
      </c>
      <c r="CB25" s="478">
        <v>80.329044650000057</v>
      </c>
      <c r="CC25" s="55">
        <v>74.255325869999993</v>
      </c>
      <c r="CD25" s="55">
        <v>90.620432520000037</v>
      </c>
      <c r="CE25" s="55">
        <v>79.042026520000022</v>
      </c>
      <c r="CF25" s="55">
        <v>94.546076290000045</v>
      </c>
      <c r="CG25" s="55">
        <v>102.21190429000001</v>
      </c>
      <c r="CH25" s="55">
        <v>99.823686609999953</v>
      </c>
      <c r="CI25" s="55">
        <v>102.51467805000003</v>
      </c>
      <c r="CJ25" s="55">
        <v>97.250455930000001</v>
      </c>
      <c r="CK25" s="55">
        <v>97.987945699999969</v>
      </c>
      <c r="CL25" s="55">
        <v>101.32940895</v>
      </c>
      <c r="CM25" s="55">
        <v>135.92233206999998</v>
      </c>
      <c r="CN25" s="467">
        <f t="shared" si="15"/>
        <v>1155.8333174500001</v>
      </c>
      <c r="CO25" s="55">
        <v>98.933809180000011</v>
      </c>
      <c r="CP25" s="55">
        <v>88.34305835999993</v>
      </c>
      <c r="CQ25" s="55">
        <v>88.84914265999997</v>
      </c>
      <c r="CR25" s="55">
        <v>86.439642770000006</v>
      </c>
      <c r="CS25" s="55">
        <v>101.44344685999998</v>
      </c>
      <c r="CT25" s="55">
        <v>96.214872289999988</v>
      </c>
      <c r="CU25" s="55">
        <v>94.802662190000007</v>
      </c>
      <c r="CV25" s="55">
        <v>105.74261917</v>
      </c>
      <c r="CW25" s="55">
        <v>102.17202684999997</v>
      </c>
      <c r="CX25" s="55">
        <v>98.658623349999942</v>
      </c>
      <c r="CY25" s="55">
        <v>115.33332610999997</v>
      </c>
      <c r="CZ25" s="55">
        <v>144.54809831999995</v>
      </c>
      <c r="DA25" s="467">
        <f t="shared" si="16"/>
        <v>1221.4813281099998</v>
      </c>
      <c r="DB25" s="478">
        <v>115.95658291000001</v>
      </c>
      <c r="DC25" s="55">
        <v>92.826781540000013</v>
      </c>
      <c r="DD25" s="55">
        <v>121.67327039000004</v>
      </c>
      <c r="DE25" s="55">
        <v>108.15397438000011</v>
      </c>
      <c r="DF25" s="55">
        <v>121.13307155</v>
      </c>
      <c r="DG25" s="55">
        <v>117.01327928000003</v>
      </c>
      <c r="DH25" s="55">
        <v>111.15932328999995</v>
      </c>
      <c r="DI25" s="55">
        <v>129.53231248000003</v>
      </c>
      <c r="DJ25" s="55">
        <v>112.86630602000004</v>
      </c>
      <c r="DK25" s="55">
        <v>121.71047035000001</v>
      </c>
      <c r="DL25" s="55">
        <v>119.97178045999996</v>
      </c>
      <c r="DM25" s="55">
        <v>156.70631028000008</v>
      </c>
      <c r="DN25" s="556">
        <f t="shared" si="10"/>
        <v>1155.8333174500001</v>
      </c>
      <c r="DO25" s="479">
        <f t="shared" si="11"/>
        <v>1221.4813281099998</v>
      </c>
      <c r="DP25" s="468">
        <f t="shared" si="12"/>
        <v>1428.7034629300001</v>
      </c>
      <c r="DQ25" s="475">
        <f t="shared" si="13"/>
        <v>16.964822142687641</v>
      </c>
      <c r="DW25" s="230"/>
      <c r="DX25" s="230"/>
      <c r="DY25" s="230"/>
      <c r="DZ25" s="230"/>
      <c r="EA25" s="230"/>
      <c r="EB25" s="230"/>
      <c r="EC25" s="230"/>
      <c r="ED25" s="230"/>
      <c r="EE25" s="230"/>
      <c r="EF25" s="230"/>
      <c r="EG25" s="230"/>
      <c r="EH25" s="230"/>
      <c r="EI25" s="230"/>
      <c r="EJ25" s="230"/>
      <c r="EK25" s="230"/>
      <c r="EL25" s="230"/>
      <c r="EM25" s="230"/>
      <c r="EN25" s="230"/>
    </row>
    <row r="26" spans="1:144" ht="20.100000000000001" customHeight="1" x14ac:dyDescent="0.25">
      <c r="A26" s="526"/>
      <c r="B26" s="458" t="s">
        <v>139</v>
      </c>
      <c r="C26" s="459" t="s">
        <v>144</v>
      </c>
      <c r="D26" s="473">
        <v>0</v>
      </c>
      <c r="E26" s="473">
        <v>0</v>
      </c>
      <c r="F26" s="473">
        <v>0</v>
      </c>
      <c r="G26" s="473">
        <v>0</v>
      </c>
      <c r="H26" s="473">
        <v>9.9999999999999995E-7</v>
      </c>
      <c r="I26" s="473">
        <v>0</v>
      </c>
      <c r="J26" s="473">
        <v>0</v>
      </c>
      <c r="K26" s="473">
        <v>0</v>
      </c>
      <c r="L26" s="473">
        <v>0</v>
      </c>
      <c r="M26" s="474">
        <v>0</v>
      </c>
      <c r="N26" s="474">
        <v>0</v>
      </c>
      <c r="O26" s="474">
        <v>0</v>
      </c>
      <c r="P26" s="475">
        <v>0</v>
      </c>
      <c r="Q26" s="473">
        <v>0</v>
      </c>
      <c r="R26" s="473">
        <v>0</v>
      </c>
      <c r="S26" s="473">
        <v>0</v>
      </c>
      <c r="T26" s="473">
        <v>0</v>
      </c>
      <c r="U26" s="473">
        <v>9.9999999999999995E-7</v>
      </c>
      <c r="V26" s="473">
        <v>0</v>
      </c>
      <c r="W26" s="473">
        <v>0</v>
      </c>
      <c r="X26" s="473">
        <v>0</v>
      </c>
      <c r="Y26" s="473">
        <v>0</v>
      </c>
      <c r="Z26" s="474">
        <v>0</v>
      </c>
      <c r="AA26" s="474">
        <v>0</v>
      </c>
      <c r="AB26" s="474">
        <v>0</v>
      </c>
      <c r="AC26" s="475">
        <v>0</v>
      </c>
      <c r="AD26" s="55">
        <v>0</v>
      </c>
      <c r="AE26" s="55">
        <v>0</v>
      </c>
      <c r="AF26" s="55">
        <v>0</v>
      </c>
      <c r="AG26" s="55">
        <v>10.40560022</v>
      </c>
      <c r="AH26" s="55">
        <v>15.458109589999999</v>
      </c>
      <c r="AI26" s="55">
        <v>0</v>
      </c>
      <c r="AJ26" s="55">
        <v>0</v>
      </c>
      <c r="AK26" s="55">
        <v>0</v>
      </c>
      <c r="AL26" s="55">
        <v>0</v>
      </c>
      <c r="AM26" s="55">
        <v>0</v>
      </c>
      <c r="AN26" s="55">
        <v>0</v>
      </c>
      <c r="AO26" s="55">
        <v>0</v>
      </c>
      <c r="AP26" s="478">
        <v>0</v>
      </c>
      <c r="AQ26" s="55">
        <v>0</v>
      </c>
      <c r="AR26" s="55">
        <v>0</v>
      </c>
      <c r="AS26" s="55">
        <v>0</v>
      </c>
      <c r="AT26" s="55">
        <v>0</v>
      </c>
      <c r="AU26" s="55">
        <v>0</v>
      </c>
      <c r="AV26" s="55">
        <v>0</v>
      </c>
      <c r="AW26" s="55">
        <v>0</v>
      </c>
      <c r="AX26" s="55">
        <v>0</v>
      </c>
      <c r="AY26" s="55">
        <v>0</v>
      </c>
      <c r="AZ26" s="55">
        <v>0</v>
      </c>
      <c r="BA26" s="55">
        <v>0</v>
      </c>
      <c r="BB26" s="478">
        <v>0</v>
      </c>
      <c r="BC26" s="55">
        <v>0</v>
      </c>
      <c r="BD26" s="55">
        <v>0</v>
      </c>
      <c r="BE26" s="55">
        <v>0</v>
      </c>
      <c r="BF26" s="55">
        <v>0</v>
      </c>
      <c r="BG26" s="55">
        <v>0</v>
      </c>
      <c r="BH26" s="55">
        <v>0</v>
      </c>
      <c r="BI26" s="55">
        <v>0</v>
      </c>
      <c r="BJ26" s="55">
        <v>0</v>
      </c>
      <c r="BK26" s="55">
        <v>0</v>
      </c>
      <c r="BL26" s="55">
        <v>0</v>
      </c>
      <c r="BM26" s="55">
        <v>0</v>
      </c>
      <c r="BN26" s="467">
        <f t="shared" si="9"/>
        <v>0</v>
      </c>
      <c r="BO26" s="55">
        <v>0</v>
      </c>
      <c r="BP26" s="55">
        <v>0</v>
      </c>
      <c r="BQ26" s="55">
        <v>0</v>
      </c>
      <c r="BR26" s="55">
        <v>0</v>
      </c>
      <c r="BS26" s="55">
        <v>0</v>
      </c>
      <c r="BT26" s="55">
        <v>0</v>
      </c>
      <c r="BU26" s="55">
        <v>0</v>
      </c>
      <c r="BV26" s="55">
        <v>0</v>
      </c>
      <c r="BW26" s="55">
        <v>0</v>
      </c>
      <c r="BX26" s="55">
        <v>0</v>
      </c>
      <c r="BY26" s="55">
        <v>0</v>
      </c>
      <c r="BZ26" s="55">
        <v>161.56728072999996</v>
      </c>
      <c r="CA26" s="467">
        <f t="shared" si="14"/>
        <v>161.56728072999996</v>
      </c>
      <c r="CB26" s="478">
        <v>110.46298013000003</v>
      </c>
      <c r="CC26" s="55">
        <v>98.342594120000058</v>
      </c>
      <c r="CD26" s="55">
        <v>106.64993328</v>
      </c>
      <c r="CE26" s="55">
        <v>97.47366990999997</v>
      </c>
      <c r="CF26" s="55">
        <v>101.29262514000003</v>
      </c>
      <c r="CG26" s="55">
        <v>112.39388563000006</v>
      </c>
      <c r="CH26" s="55">
        <v>107.45251570999996</v>
      </c>
      <c r="CI26" s="55">
        <v>110.25124371999995</v>
      </c>
      <c r="CJ26" s="55">
        <v>101.2571751</v>
      </c>
      <c r="CK26" s="55">
        <v>100.57385559000001</v>
      </c>
      <c r="CL26" s="55">
        <v>114.01080272999999</v>
      </c>
      <c r="CM26" s="55">
        <v>166.0012394200001</v>
      </c>
      <c r="CN26" s="467">
        <f t="shared" si="15"/>
        <v>1326.1625204800002</v>
      </c>
      <c r="CO26" s="55">
        <v>121.97728908999999</v>
      </c>
      <c r="CP26" s="55">
        <v>117.15249139999992</v>
      </c>
      <c r="CQ26" s="55">
        <v>118.96786801999997</v>
      </c>
      <c r="CR26" s="55">
        <v>114.45085657</v>
      </c>
      <c r="CS26" s="55">
        <v>132.78573385999999</v>
      </c>
      <c r="CT26" s="55">
        <v>120.70558717000003</v>
      </c>
      <c r="CU26" s="55">
        <v>119.00216448</v>
      </c>
      <c r="CV26" s="55">
        <v>134.86242881999999</v>
      </c>
      <c r="CW26" s="55">
        <v>117.58112048999993</v>
      </c>
      <c r="CX26" s="55">
        <v>124.28608872</v>
      </c>
      <c r="CY26" s="55">
        <v>134.22017376000005</v>
      </c>
      <c r="CZ26" s="55">
        <v>180.61237617999993</v>
      </c>
      <c r="DA26" s="467">
        <f t="shared" si="16"/>
        <v>1536.6041785599998</v>
      </c>
      <c r="DB26" s="478">
        <v>146.2409111100001</v>
      </c>
      <c r="DC26" s="55">
        <v>104.10835278</v>
      </c>
      <c r="DD26" s="55">
        <v>150.21558802999999</v>
      </c>
      <c r="DE26" s="55">
        <v>126.83579610000002</v>
      </c>
      <c r="DF26" s="55">
        <v>150.47404560000007</v>
      </c>
      <c r="DG26" s="55">
        <v>135.88881686999997</v>
      </c>
      <c r="DH26" s="55">
        <v>142.49726546000014</v>
      </c>
      <c r="DI26" s="55">
        <v>148.19923743000001</v>
      </c>
      <c r="DJ26" s="55">
        <v>133.11596925999999</v>
      </c>
      <c r="DK26" s="55">
        <v>146.10080009999996</v>
      </c>
      <c r="DL26" s="55">
        <v>150.28227617000005</v>
      </c>
      <c r="DM26" s="55">
        <v>203.53909368000001</v>
      </c>
      <c r="DN26" s="556">
        <f t="shared" si="10"/>
        <v>1326.1625204800002</v>
      </c>
      <c r="DO26" s="479">
        <f t="shared" si="11"/>
        <v>1536.6041785599998</v>
      </c>
      <c r="DP26" s="468">
        <f t="shared" si="12"/>
        <v>1737.4981525900002</v>
      </c>
      <c r="DQ26" s="475">
        <f t="shared" si="13"/>
        <v>13.073892211998572</v>
      </c>
      <c r="DW26" s="230"/>
      <c r="DX26" s="230"/>
      <c r="DY26" s="230"/>
      <c r="DZ26" s="230"/>
      <c r="EA26" s="230"/>
      <c r="EB26" s="230"/>
      <c r="EC26" s="230"/>
      <c r="ED26" s="230"/>
      <c r="EE26" s="230"/>
      <c r="EF26" s="230"/>
      <c r="EG26" s="230"/>
      <c r="EH26" s="230"/>
      <c r="EI26" s="230"/>
      <c r="EJ26" s="230"/>
      <c r="EK26" s="230"/>
      <c r="EL26" s="230"/>
      <c r="EM26" s="230"/>
      <c r="EN26" s="230"/>
    </row>
    <row r="27" spans="1:144" ht="20.100000000000001" customHeight="1" x14ac:dyDescent="0.25">
      <c r="A27" s="526"/>
      <c r="B27" s="458" t="s">
        <v>142</v>
      </c>
      <c r="C27" s="459" t="s">
        <v>146</v>
      </c>
      <c r="D27" s="473">
        <v>0</v>
      </c>
      <c r="E27" s="473">
        <v>0</v>
      </c>
      <c r="F27" s="473">
        <v>0</v>
      </c>
      <c r="G27" s="473">
        <v>0</v>
      </c>
      <c r="H27" s="473">
        <v>9.9999999999999995E-7</v>
      </c>
      <c r="I27" s="473">
        <v>0</v>
      </c>
      <c r="J27" s="473">
        <v>0</v>
      </c>
      <c r="K27" s="473">
        <v>0</v>
      </c>
      <c r="L27" s="473">
        <v>0</v>
      </c>
      <c r="M27" s="474">
        <v>0</v>
      </c>
      <c r="N27" s="474">
        <v>0</v>
      </c>
      <c r="O27" s="474">
        <v>0</v>
      </c>
      <c r="P27" s="475">
        <v>0</v>
      </c>
      <c r="Q27" s="473">
        <v>0</v>
      </c>
      <c r="R27" s="473">
        <v>0</v>
      </c>
      <c r="S27" s="473">
        <v>0</v>
      </c>
      <c r="T27" s="473">
        <v>0</v>
      </c>
      <c r="U27" s="473">
        <v>9.9999999999999995E-7</v>
      </c>
      <c r="V27" s="473">
        <v>0</v>
      </c>
      <c r="W27" s="473">
        <v>0</v>
      </c>
      <c r="X27" s="473">
        <v>0</v>
      </c>
      <c r="Y27" s="473">
        <v>0</v>
      </c>
      <c r="Z27" s="474">
        <v>0</v>
      </c>
      <c r="AA27" s="474">
        <v>0</v>
      </c>
      <c r="AB27" s="474">
        <v>0</v>
      </c>
      <c r="AC27" s="475">
        <v>0</v>
      </c>
      <c r="AD27" s="55">
        <v>0</v>
      </c>
      <c r="AE27" s="55">
        <v>0</v>
      </c>
      <c r="AF27" s="55">
        <v>0</v>
      </c>
      <c r="AG27" s="55">
        <v>10.40560022</v>
      </c>
      <c r="AH27" s="55">
        <v>15.458109589999999</v>
      </c>
      <c r="AI27" s="55">
        <v>0</v>
      </c>
      <c r="AJ27" s="55">
        <v>0</v>
      </c>
      <c r="AK27" s="55">
        <v>0</v>
      </c>
      <c r="AL27" s="55">
        <v>0</v>
      </c>
      <c r="AM27" s="55">
        <v>0</v>
      </c>
      <c r="AN27" s="55">
        <v>0</v>
      </c>
      <c r="AO27" s="55">
        <v>0</v>
      </c>
      <c r="AP27" s="478">
        <v>0</v>
      </c>
      <c r="AQ27" s="55">
        <v>0</v>
      </c>
      <c r="AR27" s="55">
        <v>0</v>
      </c>
      <c r="AS27" s="55">
        <v>0</v>
      </c>
      <c r="AT27" s="55">
        <v>0</v>
      </c>
      <c r="AU27" s="55">
        <v>0</v>
      </c>
      <c r="AV27" s="55">
        <v>0</v>
      </c>
      <c r="AW27" s="55">
        <v>0</v>
      </c>
      <c r="AX27" s="55">
        <v>0</v>
      </c>
      <c r="AY27" s="55">
        <v>0</v>
      </c>
      <c r="AZ27" s="55">
        <v>0</v>
      </c>
      <c r="BA27" s="55">
        <v>0</v>
      </c>
      <c r="BB27" s="478">
        <v>0</v>
      </c>
      <c r="BC27" s="55">
        <v>0</v>
      </c>
      <c r="BD27" s="55">
        <v>0</v>
      </c>
      <c r="BE27" s="55">
        <v>0</v>
      </c>
      <c r="BF27" s="55">
        <v>0</v>
      </c>
      <c r="BG27" s="55">
        <v>0</v>
      </c>
      <c r="BH27" s="55">
        <v>0</v>
      </c>
      <c r="BI27" s="55">
        <v>0</v>
      </c>
      <c r="BJ27" s="55">
        <v>0</v>
      </c>
      <c r="BK27" s="55">
        <v>0</v>
      </c>
      <c r="BL27" s="55">
        <v>0</v>
      </c>
      <c r="BM27" s="55">
        <v>0</v>
      </c>
      <c r="BN27" s="467">
        <f t="shared" si="9"/>
        <v>0</v>
      </c>
      <c r="BO27" s="55">
        <v>0</v>
      </c>
      <c r="BP27" s="55">
        <v>0</v>
      </c>
      <c r="BQ27" s="55">
        <v>0</v>
      </c>
      <c r="BR27" s="55">
        <v>0</v>
      </c>
      <c r="BS27" s="55">
        <v>0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33.758840400000004</v>
      </c>
      <c r="CA27" s="467">
        <f t="shared" si="14"/>
        <v>33.758840400000004</v>
      </c>
      <c r="CB27" s="478">
        <v>28.001623389999995</v>
      </c>
      <c r="CC27" s="55">
        <v>24.039787980000003</v>
      </c>
      <c r="CD27" s="55">
        <v>15.10868885</v>
      </c>
      <c r="CE27" s="55">
        <v>17.579946630000002</v>
      </c>
      <c r="CF27" s="55">
        <v>6.7463488499999995</v>
      </c>
      <c r="CG27" s="55">
        <v>9.6573218900000004</v>
      </c>
      <c r="CH27" s="55">
        <v>7.0960878899999997</v>
      </c>
      <c r="CI27" s="55">
        <v>7.3340782799999999</v>
      </c>
      <c r="CJ27" s="55">
        <v>4.0012833099999998</v>
      </c>
      <c r="CK27" s="55">
        <v>2.5839643399999996</v>
      </c>
      <c r="CL27" s="55">
        <v>12.633490280000002</v>
      </c>
      <c r="CM27" s="55">
        <v>30.035867159999999</v>
      </c>
      <c r="CN27" s="467">
        <f t="shared" si="15"/>
        <v>164.81848885000002</v>
      </c>
      <c r="CO27" s="55">
        <v>23.042083759999997</v>
      </c>
      <c r="CP27" s="55">
        <v>27.40977011</v>
      </c>
      <c r="CQ27" s="55">
        <v>27.950337130000001</v>
      </c>
      <c r="CR27" s="55">
        <v>25.14044891</v>
      </c>
      <c r="CS27" s="55">
        <v>31.341747000000002</v>
      </c>
      <c r="CT27" s="55">
        <v>24.490714879999999</v>
      </c>
      <c r="CU27" s="55">
        <v>24.199502290000002</v>
      </c>
      <c r="CV27" s="55">
        <v>28.059586869999997</v>
      </c>
      <c r="CW27" s="55">
        <v>15.400335190000002</v>
      </c>
      <c r="CX27" s="55">
        <v>25.371384659999997</v>
      </c>
      <c r="CY27" s="55">
        <v>18.886847650000004</v>
      </c>
      <c r="CZ27" s="55">
        <v>36.064277859999997</v>
      </c>
      <c r="DA27" s="467">
        <f t="shared" si="16"/>
        <v>307.35703630999996</v>
      </c>
      <c r="DB27" s="478">
        <v>27.859558479999997</v>
      </c>
      <c r="DC27" s="55">
        <v>10.052324779999999</v>
      </c>
      <c r="DD27" s="55">
        <v>28.40764068</v>
      </c>
      <c r="DE27" s="55">
        <v>18.681821719999999</v>
      </c>
      <c r="DF27" s="55">
        <v>29.340974049999996</v>
      </c>
      <c r="DG27" s="55">
        <v>18.856541349999997</v>
      </c>
      <c r="DH27" s="55">
        <v>23.622873900000002</v>
      </c>
      <c r="DI27" s="55">
        <v>17.549222660000002</v>
      </c>
      <c r="DJ27" s="55">
        <v>19.062150709999997</v>
      </c>
      <c r="DK27" s="55">
        <v>24.364194090000002</v>
      </c>
      <c r="DL27" s="55">
        <v>27.190308139999999</v>
      </c>
      <c r="DM27" s="55">
        <v>46.507661169999999</v>
      </c>
      <c r="DN27" s="556">
        <f t="shared" si="10"/>
        <v>164.81848885000002</v>
      </c>
      <c r="DO27" s="479">
        <f t="shared" si="11"/>
        <v>307.35703630999996</v>
      </c>
      <c r="DP27" s="468">
        <f t="shared" si="12"/>
        <v>291.49527173000001</v>
      </c>
      <c r="DQ27" s="475">
        <f t="shared" si="13"/>
        <v>-5.1606967487810458</v>
      </c>
      <c r="DW27" s="230"/>
      <c r="DX27" s="230"/>
      <c r="DY27" s="230"/>
      <c r="DZ27" s="230"/>
      <c r="EA27" s="230"/>
      <c r="EB27" s="230"/>
      <c r="EC27" s="230"/>
      <c r="ED27" s="230"/>
      <c r="EE27" s="230"/>
      <c r="EF27" s="230"/>
      <c r="EG27" s="230"/>
      <c r="EH27" s="230"/>
      <c r="EI27" s="230"/>
      <c r="EJ27" s="230"/>
      <c r="EK27" s="230"/>
      <c r="EL27" s="230"/>
      <c r="EM27" s="230"/>
      <c r="EN27" s="230"/>
    </row>
    <row r="28" spans="1:144" ht="19.5" customHeight="1" x14ac:dyDescent="0.25">
      <c r="A28" s="526"/>
      <c r="B28" s="458" t="s">
        <v>123</v>
      </c>
      <c r="C28" s="459" t="s">
        <v>125</v>
      </c>
      <c r="D28" s="473">
        <v>0</v>
      </c>
      <c r="E28" s="473">
        <v>0</v>
      </c>
      <c r="F28" s="473">
        <v>0</v>
      </c>
      <c r="G28" s="473">
        <v>0</v>
      </c>
      <c r="H28" s="473">
        <v>0</v>
      </c>
      <c r="I28" s="473">
        <v>0</v>
      </c>
      <c r="J28" s="473">
        <v>0</v>
      </c>
      <c r="K28" s="473">
        <v>0</v>
      </c>
      <c r="L28" s="473">
        <v>0</v>
      </c>
      <c r="M28" s="474">
        <v>0</v>
      </c>
      <c r="N28" s="474">
        <v>0</v>
      </c>
      <c r="O28" s="474">
        <v>0</v>
      </c>
      <c r="P28" s="475">
        <f>SUM(D28:O28)</f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475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5">
        <v>0</v>
      </c>
      <c r="AM28" s="55">
        <v>0</v>
      </c>
      <c r="AN28" s="55">
        <v>0</v>
      </c>
      <c r="AO28" s="55">
        <v>0</v>
      </c>
      <c r="AP28" s="478">
        <v>0</v>
      </c>
      <c r="AQ28" s="55">
        <v>0</v>
      </c>
      <c r="AR28" s="55">
        <v>0</v>
      </c>
      <c r="AS28" s="55">
        <v>0</v>
      </c>
      <c r="AT28" s="55">
        <v>0</v>
      </c>
      <c r="AU28" s="55">
        <v>0</v>
      </c>
      <c r="AV28" s="55">
        <v>0</v>
      </c>
      <c r="AW28" s="55">
        <v>0</v>
      </c>
      <c r="AX28" s="55">
        <v>0</v>
      </c>
      <c r="AY28" s="55">
        <v>0</v>
      </c>
      <c r="AZ28" s="55">
        <v>0</v>
      </c>
      <c r="BA28" s="55">
        <v>0</v>
      </c>
      <c r="BB28" s="478">
        <v>0</v>
      </c>
      <c r="BC28" s="55">
        <v>0</v>
      </c>
      <c r="BD28" s="55">
        <v>0</v>
      </c>
      <c r="BE28" s="55">
        <v>0</v>
      </c>
      <c r="BF28" s="55">
        <v>0</v>
      </c>
      <c r="BG28" s="55">
        <v>0</v>
      </c>
      <c r="BH28" s="55">
        <v>0</v>
      </c>
      <c r="BI28" s="55">
        <v>0</v>
      </c>
      <c r="BJ28" s="55">
        <v>0</v>
      </c>
      <c r="BK28" s="55">
        <v>0</v>
      </c>
      <c r="BL28" s="55">
        <v>0</v>
      </c>
      <c r="BM28" s="55">
        <v>0</v>
      </c>
      <c r="BN28" s="467">
        <f t="shared" si="9"/>
        <v>0</v>
      </c>
      <c r="BO28" s="55">
        <v>0</v>
      </c>
      <c r="BP28" s="55">
        <v>0</v>
      </c>
      <c r="BQ28" s="55">
        <v>0</v>
      </c>
      <c r="BR28" s="55">
        <v>0</v>
      </c>
      <c r="BS28" s="55">
        <v>0</v>
      </c>
      <c r="BT28" s="55">
        <v>0</v>
      </c>
      <c r="BU28" s="55">
        <v>0</v>
      </c>
      <c r="BV28" s="55">
        <v>0</v>
      </c>
      <c r="BW28" s="55">
        <v>0</v>
      </c>
      <c r="BX28" s="55">
        <v>0</v>
      </c>
      <c r="BY28" s="55">
        <v>0</v>
      </c>
      <c r="BZ28" s="55">
        <v>0</v>
      </c>
      <c r="CA28" s="467">
        <f t="shared" si="14"/>
        <v>0</v>
      </c>
      <c r="CB28" s="478">
        <v>0</v>
      </c>
      <c r="CC28" s="55">
        <v>0</v>
      </c>
      <c r="CD28" s="55">
        <v>0</v>
      </c>
      <c r="CE28" s="55">
        <v>0</v>
      </c>
      <c r="CF28" s="55">
        <v>0</v>
      </c>
      <c r="CG28" s="55">
        <v>0</v>
      </c>
      <c r="CH28" s="55">
        <v>0</v>
      </c>
      <c r="CI28" s="55">
        <v>0</v>
      </c>
      <c r="CJ28" s="55">
        <v>0</v>
      </c>
      <c r="CK28" s="55">
        <v>0</v>
      </c>
      <c r="CL28" s="55">
        <v>0</v>
      </c>
      <c r="CM28" s="55">
        <v>0</v>
      </c>
      <c r="CN28" s="467">
        <f t="shared" si="15"/>
        <v>0</v>
      </c>
      <c r="CO28" s="55">
        <v>0</v>
      </c>
      <c r="CP28" s="55">
        <v>0</v>
      </c>
      <c r="CQ28" s="55">
        <v>0</v>
      </c>
      <c r="CR28" s="55">
        <v>0</v>
      </c>
      <c r="CS28" s="55">
        <v>0</v>
      </c>
      <c r="CT28" s="55">
        <v>0</v>
      </c>
      <c r="CU28" s="55">
        <v>0</v>
      </c>
      <c r="CV28" s="55">
        <v>0</v>
      </c>
      <c r="CW28" s="55">
        <v>0</v>
      </c>
      <c r="CX28" s="55">
        <v>0</v>
      </c>
      <c r="CY28" s="55">
        <v>0</v>
      </c>
      <c r="CZ28" s="55">
        <v>0</v>
      </c>
      <c r="DA28" s="467">
        <f t="shared" si="16"/>
        <v>0</v>
      </c>
      <c r="DB28" s="478">
        <v>0</v>
      </c>
      <c r="DC28" s="55">
        <v>0</v>
      </c>
      <c r="DD28" s="55">
        <v>0</v>
      </c>
      <c r="DE28" s="55">
        <v>0</v>
      </c>
      <c r="DF28" s="55">
        <v>0</v>
      </c>
      <c r="DG28" s="55">
        <v>0</v>
      </c>
      <c r="DH28" s="55">
        <v>0</v>
      </c>
      <c r="DI28" s="55">
        <v>0</v>
      </c>
      <c r="DJ28" s="55">
        <v>0</v>
      </c>
      <c r="DK28" s="55">
        <v>0</v>
      </c>
      <c r="DL28" s="55">
        <v>0</v>
      </c>
      <c r="DM28" s="55">
        <v>0</v>
      </c>
      <c r="DN28" s="556">
        <f t="shared" si="10"/>
        <v>0</v>
      </c>
      <c r="DO28" s="479">
        <f t="shared" si="11"/>
        <v>0</v>
      </c>
      <c r="DP28" s="468">
        <f t="shared" si="12"/>
        <v>0</v>
      </c>
      <c r="DQ28" s="475"/>
      <c r="DW28" s="230"/>
      <c r="DX28" s="230"/>
      <c r="DY28" s="230"/>
      <c r="DZ28" s="230"/>
      <c r="EA28" s="230"/>
      <c r="EB28" s="230"/>
      <c r="EC28" s="230"/>
      <c r="ED28" s="230"/>
      <c r="EE28" s="230"/>
      <c r="EF28" s="230"/>
      <c r="EG28" s="230"/>
      <c r="EH28" s="230"/>
      <c r="EI28" s="230"/>
      <c r="EJ28" s="230"/>
      <c r="EK28" s="230"/>
      <c r="EL28" s="230"/>
      <c r="EM28" s="230"/>
      <c r="EN28" s="230"/>
    </row>
    <row r="29" spans="1:144" ht="19.5" customHeight="1" x14ac:dyDescent="0.25">
      <c r="A29" s="526"/>
      <c r="B29" s="458" t="s">
        <v>169</v>
      </c>
      <c r="C29" s="459" t="s">
        <v>201</v>
      </c>
      <c r="D29" s="473">
        <v>0</v>
      </c>
      <c r="E29" s="473">
        <v>0</v>
      </c>
      <c r="F29" s="473">
        <v>0</v>
      </c>
      <c r="G29" s="473">
        <v>0</v>
      </c>
      <c r="H29" s="473">
        <v>0</v>
      </c>
      <c r="I29" s="473">
        <v>0</v>
      </c>
      <c r="J29" s="473">
        <v>0</v>
      </c>
      <c r="K29" s="473">
        <v>0</v>
      </c>
      <c r="L29" s="473">
        <v>0</v>
      </c>
      <c r="M29" s="474">
        <v>0</v>
      </c>
      <c r="N29" s="474">
        <v>0</v>
      </c>
      <c r="O29" s="474">
        <v>0</v>
      </c>
      <c r="P29" s="475">
        <f>SUM(D29:O29)</f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475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0</v>
      </c>
      <c r="AI29" s="55">
        <v>0</v>
      </c>
      <c r="AJ29" s="55">
        <v>0</v>
      </c>
      <c r="AK29" s="55">
        <v>0</v>
      </c>
      <c r="AL29" s="55">
        <v>0</v>
      </c>
      <c r="AM29" s="55">
        <v>0</v>
      </c>
      <c r="AN29" s="55">
        <v>0</v>
      </c>
      <c r="AO29" s="55">
        <v>0</v>
      </c>
      <c r="AP29" s="478">
        <v>0</v>
      </c>
      <c r="AQ29" s="55">
        <v>0</v>
      </c>
      <c r="AR29" s="55">
        <v>0</v>
      </c>
      <c r="AS29" s="55">
        <v>0</v>
      </c>
      <c r="AT29" s="55">
        <v>0</v>
      </c>
      <c r="AU29" s="55">
        <v>0</v>
      </c>
      <c r="AV29" s="55">
        <v>0</v>
      </c>
      <c r="AW29" s="55">
        <v>0</v>
      </c>
      <c r="AX29" s="55">
        <v>0</v>
      </c>
      <c r="AY29" s="55">
        <v>0</v>
      </c>
      <c r="AZ29" s="55">
        <v>0</v>
      </c>
      <c r="BA29" s="55">
        <v>0</v>
      </c>
      <c r="BB29" s="478">
        <v>0</v>
      </c>
      <c r="BC29" s="55">
        <v>0</v>
      </c>
      <c r="BD29" s="55">
        <v>0</v>
      </c>
      <c r="BE29" s="55">
        <v>0</v>
      </c>
      <c r="BF29" s="55">
        <v>0</v>
      </c>
      <c r="BG29" s="55">
        <v>0</v>
      </c>
      <c r="BH29" s="55">
        <v>0</v>
      </c>
      <c r="BI29" s="55">
        <v>0</v>
      </c>
      <c r="BJ29" s="55">
        <v>0</v>
      </c>
      <c r="BK29" s="55">
        <v>0</v>
      </c>
      <c r="BL29" s="55">
        <v>0</v>
      </c>
      <c r="BM29" s="55">
        <v>0</v>
      </c>
      <c r="BN29" s="467">
        <f t="shared" si="9"/>
        <v>0</v>
      </c>
      <c r="BO29" s="55">
        <v>0</v>
      </c>
      <c r="BP29" s="55">
        <v>0</v>
      </c>
      <c r="BQ29" s="55">
        <v>0</v>
      </c>
      <c r="BR29" s="55">
        <v>0</v>
      </c>
      <c r="BS29" s="55">
        <v>0</v>
      </c>
      <c r="BT29" s="55">
        <v>0</v>
      </c>
      <c r="BU29" s="55">
        <v>0</v>
      </c>
      <c r="BV29" s="55">
        <v>0</v>
      </c>
      <c r="BW29" s="55">
        <v>0</v>
      </c>
      <c r="BX29" s="55">
        <v>0</v>
      </c>
      <c r="BY29" s="55">
        <v>0</v>
      </c>
      <c r="BZ29" s="55">
        <v>0</v>
      </c>
      <c r="CA29" s="467">
        <f t="shared" si="14"/>
        <v>0</v>
      </c>
      <c r="CB29" s="478">
        <v>0</v>
      </c>
      <c r="CC29" s="55">
        <v>0</v>
      </c>
      <c r="CD29" s="55">
        <v>0</v>
      </c>
      <c r="CE29" s="55">
        <v>0</v>
      </c>
      <c r="CF29" s="55">
        <v>0</v>
      </c>
      <c r="CG29" s="55">
        <v>0</v>
      </c>
      <c r="CH29" s="55">
        <v>0</v>
      </c>
      <c r="CI29" s="55">
        <v>0</v>
      </c>
      <c r="CJ29" s="55">
        <v>0</v>
      </c>
      <c r="CK29" s="55">
        <v>0</v>
      </c>
      <c r="CL29" s="55">
        <v>0</v>
      </c>
      <c r="CM29" s="55">
        <v>0</v>
      </c>
      <c r="CN29" s="467">
        <f t="shared" si="15"/>
        <v>0</v>
      </c>
      <c r="CO29" s="55">
        <v>0</v>
      </c>
      <c r="CP29" s="55">
        <v>0</v>
      </c>
      <c r="CQ29" s="55"/>
      <c r="CR29" s="55">
        <v>4.2469218600000005</v>
      </c>
      <c r="CS29" s="55">
        <v>1.710318</v>
      </c>
      <c r="CT29" s="55">
        <v>0</v>
      </c>
      <c r="CU29" s="55">
        <v>1.9532859999999999E-2</v>
      </c>
      <c r="CV29" s="55">
        <v>5.278617E-2</v>
      </c>
      <c r="CW29" s="55">
        <v>2.5297243800000002</v>
      </c>
      <c r="CX29" s="55">
        <v>5.4110299999999998E-3</v>
      </c>
      <c r="CY29" s="55">
        <v>2.5141790000000001E-2</v>
      </c>
      <c r="CZ29" s="55">
        <v>1.3977168200000001</v>
      </c>
      <c r="DA29" s="467">
        <f t="shared" si="16"/>
        <v>9.9875529099999998</v>
      </c>
      <c r="DB29" s="478">
        <v>0.4099602</v>
      </c>
      <c r="DC29" s="55">
        <v>8.2320000000000006E-4</v>
      </c>
      <c r="DD29" s="55">
        <v>4.8333300000000003E-3</v>
      </c>
      <c r="DE29" s="55">
        <v>8.2320000000000006E-4</v>
      </c>
      <c r="DF29" s="55">
        <v>8.2320000000000006E-4</v>
      </c>
      <c r="DG29" s="55">
        <v>1.5328000000000002E-3</v>
      </c>
      <c r="DH29" s="55">
        <v>3.5029399999999995E-3</v>
      </c>
      <c r="DI29" s="55">
        <v>40.008651210000004</v>
      </c>
      <c r="DJ29" s="55">
        <v>6.1978900000000002E-3</v>
      </c>
      <c r="DK29" s="55">
        <v>4.6096999999999996E-3</v>
      </c>
      <c r="DL29" s="55">
        <v>8.2320000000000006E-4</v>
      </c>
      <c r="DM29" s="55">
        <v>2.5131999999999997E-3</v>
      </c>
      <c r="DN29" s="556">
        <f t="shared" si="10"/>
        <v>0</v>
      </c>
      <c r="DO29" s="479">
        <f t="shared" si="11"/>
        <v>9.9875529099999998</v>
      </c>
      <c r="DP29" s="468">
        <f t="shared" si="12"/>
        <v>40.44509407000001</v>
      </c>
      <c r="DQ29" s="475">
        <f t="shared" si="13"/>
        <v>304.95499182291701</v>
      </c>
      <c r="DW29" s="230"/>
      <c r="DX29" s="230"/>
      <c r="DY29" s="230"/>
      <c r="DZ29" s="230"/>
      <c r="EA29" s="230"/>
      <c r="EB29" s="230"/>
      <c r="EC29" s="230"/>
      <c r="ED29" s="230"/>
      <c r="EE29" s="230"/>
      <c r="EF29" s="230"/>
      <c r="EG29" s="230"/>
      <c r="EH29" s="230"/>
      <c r="EI29" s="230"/>
      <c r="EJ29" s="230"/>
      <c r="EK29" s="230"/>
      <c r="EL29" s="230"/>
      <c r="EM29" s="230"/>
      <c r="EN29" s="230"/>
    </row>
    <row r="30" spans="1:144" ht="20.25" customHeight="1" x14ac:dyDescent="0.25">
      <c r="A30" s="526"/>
      <c r="B30" s="458" t="s">
        <v>17</v>
      </c>
      <c r="C30" s="459" t="s">
        <v>18</v>
      </c>
      <c r="D30" s="473">
        <v>1178.1549821899998</v>
      </c>
      <c r="E30" s="473">
        <v>1201.6945238000003</v>
      </c>
      <c r="F30" s="473">
        <v>1202.7793070900004</v>
      </c>
      <c r="G30" s="473">
        <v>1409.2478181800004</v>
      </c>
      <c r="H30" s="473">
        <v>1288.57951411</v>
      </c>
      <c r="I30" s="473">
        <v>1277.4308070299999</v>
      </c>
      <c r="J30" s="473">
        <v>1247.42845158</v>
      </c>
      <c r="K30" s="473">
        <v>1188.94500694</v>
      </c>
      <c r="L30" s="473">
        <v>1900.8150853800003</v>
      </c>
      <c r="M30" s="474">
        <v>1638.8603798199999</v>
      </c>
      <c r="N30" s="474">
        <v>1637.7947676000001</v>
      </c>
      <c r="O30" s="474">
        <v>1787.05667948</v>
      </c>
      <c r="P30" s="475">
        <f>SUM(D30:O30)</f>
        <v>16958.787323200002</v>
      </c>
      <c r="Q30" s="55">
        <v>1503.2310632600002</v>
      </c>
      <c r="R30" s="55">
        <v>1310.8879257000008</v>
      </c>
      <c r="S30" s="55">
        <v>1769.5395679299993</v>
      </c>
      <c r="T30" s="55">
        <v>1653.8965416699991</v>
      </c>
      <c r="U30" s="55">
        <v>1372.8598240900001</v>
      </c>
      <c r="V30" s="55">
        <v>1536.1198155899997</v>
      </c>
      <c r="W30" s="55">
        <v>2030.30031285</v>
      </c>
      <c r="X30" s="55">
        <v>1923.0578788700004</v>
      </c>
      <c r="Y30" s="55">
        <v>1626.2967227100016</v>
      </c>
      <c r="Z30" s="55">
        <v>1978.4897828399994</v>
      </c>
      <c r="AA30" s="55">
        <v>1506.8203076200009</v>
      </c>
      <c r="AB30" s="55">
        <v>2264.924503780001</v>
      </c>
      <c r="AC30" s="475">
        <f>SUM(Q30:AB30)</f>
        <v>20476.424246910006</v>
      </c>
      <c r="AD30" s="55">
        <v>1864.5252078900003</v>
      </c>
      <c r="AE30" s="55">
        <v>1906.1021927000004</v>
      </c>
      <c r="AF30" s="55">
        <v>2036.48687412</v>
      </c>
      <c r="AG30" s="55">
        <v>2633.75175752</v>
      </c>
      <c r="AH30" s="55">
        <v>2186.4108367199997</v>
      </c>
      <c r="AI30" s="55">
        <v>1913.3267970200004</v>
      </c>
      <c r="AJ30" s="55">
        <v>3831.2971810399999</v>
      </c>
      <c r="AK30" s="55">
        <v>2623.35279885</v>
      </c>
      <c r="AL30" s="55">
        <v>2946.8308973799999</v>
      </c>
      <c r="AM30" s="241">
        <v>2670.3486031000002</v>
      </c>
      <c r="AN30" s="241">
        <v>2913.3645275899999</v>
      </c>
      <c r="AO30" s="241">
        <v>3427.2133521400001</v>
      </c>
      <c r="AP30" s="478">
        <v>3361.7226754899993</v>
      </c>
      <c r="AQ30" s="55">
        <v>2578.6416346500009</v>
      </c>
      <c r="AR30" s="55">
        <v>3536.8576278100013</v>
      </c>
      <c r="AS30" s="55">
        <v>3816.6589990000011</v>
      </c>
      <c r="AT30" s="55">
        <v>3797.1979931800001</v>
      </c>
      <c r="AU30" s="55">
        <v>3385.9273120200014</v>
      </c>
      <c r="AV30" s="55">
        <v>4463.1262937300007</v>
      </c>
      <c r="AW30" s="55">
        <v>3899.1462932900013</v>
      </c>
      <c r="AX30" s="55">
        <v>3477.2415183099984</v>
      </c>
      <c r="AY30" s="55">
        <v>4488.9917233200013</v>
      </c>
      <c r="AZ30" s="55">
        <v>3898.19266857</v>
      </c>
      <c r="BA30" s="55">
        <v>4184.1890088400014</v>
      </c>
      <c r="BB30" s="478">
        <v>4097.2062289799997</v>
      </c>
      <c r="BC30" s="55">
        <v>3504.8660544800009</v>
      </c>
      <c r="BD30" s="55">
        <v>3857.2678254099997</v>
      </c>
      <c r="BE30" s="55">
        <v>4725.5162604400011</v>
      </c>
      <c r="BF30" s="55">
        <v>3798.6760877899969</v>
      </c>
      <c r="BG30" s="55">
        <v>3530.3465235500003</v>
      </c>
      <c r="BH30" s="55">
        <v>4460.5434927000015</v>
      </c>
      <c r="BI30" s="55">
        <v>3681.8883498500018</v>
      </c>
      <c r="BJ30" s="55">
        <v>3378.3031484300004</v>
      </c>
      <c r="BK30" s="55">
        <v>3910.9066275900009</v>
      </c>
      <c r="BL30" s="55">
        <v>3896.0754067300009</v>
      </c>
      <c r="BM30" s="55">
        <v>5262.0788991199979</v>
      </c>
      <c r="BN30" s="467">
        <f t="shared" si="9"/>
        <v>48103.674905070002</v>
      </c>
      <c r="BO30" s="55">
        <v>4860.4168086599975</v>
      </c>
      <c r="BP30" s="55">
        <v>3454.1434585600023</v>
      </c>
      <c r="BQ30" s="55">
        <v>3603.0643344799969</v>
      </c>
      <c r="BR30" s="55">
        <v>4657.4804805799959</v>
      </c>
      <c r="BS30" s="55">
        <v>4500.0753975899988</v>
      </c>
      <c r="BT30" s="55">
        <v>4146.5383131699982</v>
      </c>
      <c r="BU30" s="55">
        <v>5485.2493144600012</v>
      </c>
      <c r="BV30" s="55">
        <v>4145.8037548399989</v>
      </c>
      <c r="BW30" s="55">
        <v>5247.5255854399993</v>
      </c>
      <c r="BX30" s="55">
        <v>5311.1837202100023</v>
      </c>
      <c r="BY30" s="55">
        <v>4583.1567093800022</v>
      </c>
      <c r="BZ30" s="55">
        <v>6949.5571945399925</v>
      </c>
      <c r="CA30" s="467">
        <f t="shared" si="14"/>
        <v>56944.195071909999</v>
      </c>
      <c r="CB30" s="478">
        <v>5397.0801635300031</v>
      </c>
      <c r="CC30" s="55">
        <v>4592.3734093799994</v>
      </c>
      <c r="CD30" s="55">
        <v>4536.5455836800056</v>
      </c>
      <c r="CE30" s="55">
        <v>4950.5843767799943</v>
      </c>
      <c r="CF30" s="55">
        <v>4523.0410860599986</v>
      </c>
      <c r="CG30" s="55">
        <v>5133.290962770001</v>
      </c>
      <c r="CH30" s="55">
        <v>5916.0958883499998</v>
      </c>
      <c r="CI30" s="55">
        <v>4496.0329404499998</v>
      </c>
      <c r="CJ30" s="55">
        <v>5215.1411700100016</v>
      </c>
      <c r="CK30" s="55">
        <v>6331.4910190300006</v>
      </c>
      <c r="CL30" s="55">
        <v>5598.8022906299993</v>
      </c>
      <c r="CM30" s="55">
        <v>7314.5046253700011</v>
      </c>
      <c r="CN30" s="467">
        <f t="shared" si="15"/>
        <v>64004.983516039996</v>
      </c>
      <c r="CO30" s="55">
        <v>4970.9441199099992</v>
      </c>
      <c r="CP30" s="55">
        <v>4381.3513831799964</v>
      </c>
      <c r="CQ30" s="55">
        <v>5941.544802880001</v>
      </c>
      <c r="CR30" s="55">
        <v>5941.9001665400019</v>
      </c>
      <c r="CS30" s="55">
        <v>5603.158884450002</v>
      </c>
      <c r="CT30" s="55">
        <v>6199.611270049998</v>
      </c>
      <c r="CU30" s="55">
        <v>4898.4653427300036</v>
      </c>
      <c r="CV30" s="55">
        <v>5553.9000318000017</v>
      </c>
      <c r="CW30" s="55">
        <v>5541.9358284500004</v>
      </c>
      <c r="CX30" s="55">
        <v>5703.7809572700016</v>
      </c>
      <c r="CY30" s="55">
        <v>5592.8427845500037</v>
      </c>
      <c r="CZ30" s="55">
        <v>7646.4155867800009</v>
      </c>
      <c r="DA30" s="467">
        <f t="shared" si="16"/>
        <v>67975.851158590012</v>
      </c>
      <c r="DB30" s="478">
        <v>4877.4105821600015</v>
      </c>
      <c r="DC30" s="55">
        <v>3840.57802313</v>
      </c>
      <c r="DD30" s="55">
        <v>5368.8879194400015</v>
      </c>
      <c r="DE30" s="55">
        <v>6179.6642258999991</v>
      </c>
      <c r="DF30" s="55">
        <v>5283.3339499099993</v>
      </c>
      <c r="DG30" s="55">
        <v>5128.881298010002</v>
      </c>
      <c r="DH30" s="55">
        <v>5416.0675719999999</v>
      </c>
      <c r="DI30" s="55">
        <v>5677.9355579699995</v>
      </c>
      <c r="DJ30" s="55">
        <v>5248.5314389900022</v>
      </c>
      <c r="DK30" s="55">
        <v>6188.9106413300042</v>
      </c>
      <c r="DL30" s="55">
        <v>5688.0322205700013</v>
      </c>
      <c r="DM30" s="55">
        <v>6640.6461241500028</v>
      </c>
      <c r="DN30" s="556">
        <f t="shared" si="10"/>
        <v>64004.983516039996</v>
      </c>
      <c r="DO30" s="479">
        <f t="shared" si="11"/>
        <v>67975.851158590012</v>
      </c>
      <c r="DP30" s="468">
        <f t="shared" si="12"/>
        <v>65538.879553560007</v>
      </c>
      <c r="DQ30" s="475">
        <f t="shared" si="13"/>
        <v>-3.585054932735543</v>
      </c>
      <c r="DW30" s="230"/>
      <c r="DX30" s="230"/>
      <c r="DY30" s="230"/>
      <c r="DZ30" s="230"/>
      <c r="EA30" s="230"/>
      <c r="EB30" s="230"/>
      <c r="EC30" s="230"/>
      <c r="ED30" s="230"/>
      <c r="EE30" s="230"/>
      <c r="EF30" s="230"/>
      <c r="EG30" s="230"/>
      <c r="EH30" s="230"/>
      <c r="EI30" s="230"/>
      <c r="EJ30" s="230"/>
      <c r="EK30" s="230"/>
      <c r="EL30" s="230"/>
      <c r="EM30" s="230"/>
      <c r="EN30" s="230"/>
    </row>
    <row r="31" spans="1:144" ht="20.100000000000001" customHeight="1" x14ac:dyDescent="0.25">
      <c r="A31" s="526"/>
      <c r="B31" s="458" t="s">
        <v>156</v>
      </c>
      <c r="C31" s="459" t="s">
        <v>157</v>
      </c>
      <c r="D31" s="473">
        <v>0</v>
      </c>
      <c r="E31" s="473">
        <v>0</v>
      </c>
      <c r="F31" s="473">
        <v>0</v>
      </c>
      <c r="G31" s="473">
        <v>0</v>
      </c>
      <c r="H31" s="473">
        <v>0</v>
      </c>
      <c r="I31" s="473">
        <v>0</v>
      </c>
      <c r="J31" s="473">
        <v>0</v>
      </c>
      <c r="K31" s="473">
        <v>0</v>
      </c>
      <c r="L31" s="473">
        <v>0</v>
      </c>
      <c r="M31" s="474">
        <v>0</v>
      </c>
      <c r="N31" s="474">
        <v>0</v>
      </c>
      <c r="O31" s="474">
        <v>0</v>
      </c>
      <c r="P31" s="475">
        <v>0</v>
      </c>
      <c r="Q31" s="473">
        <v>0</v>
      </c>
      <c r="R31" s="473">
        <v>0</v>
      </c>
      <c r="S31" s="473">
        <v>0</v>
      </c>
      <c r="T31" s="473">
        <v>0</v>
      </c>
      <c r="U31" s="473">
        <v>0</v>
      </c>
      <c r="V31" s="473">
        <v>0</v>
      </c>
      <c r="W31" s="473">
        <v>0</v>
      </c>
      <c r="X31" s="473">
        <v>0</v>
      </c>
      <c r="Y31" s="473">
        <v>0</v>
      </c>
      <c r="Z31" s="474">
        <v>0</v>
      </c>
      <c r="AA31" s="474">
        <v>0</v>
      </c>
      <c r="AB31" s="474">
        <v>0</v>
      </c>
      <c r="AC31" s="475">
        <v>0</v>
      </c>
      <c r="AD31" s="55">
        <v>0</v>
      </c>
      <c r="AE31" s="55">
        <v>0</v>
      </c>
      <c r="AF31" s="55">
        <v>0</v>
      </c>
      <c r="AG31" s="55">
        <v>0</v>
      </c>
      <c r="AH31" s="55">
        <v>0</v>
      </c>
      <c r="AI31" s="55">
        <v>0</v>
      </c>
      <c r="AJ31" s="55">
        <v>0</v>
      </c>
      <c r="AK31" s="55">
        <v>0</v>
      </c>
      <c r="AL31" s="55">
        <v>0</v>
      </c>
      <c r="AM31" s="55">
        <v>0</v>
      </c>
      <c r="AN31" s="55">
        <v>0</v>
      </c>
      <c r="AO31" s="55">
        <v>0</v>
      </c>
      <c r="AP31" s="478">
        <v>0</v>
      </c>
      <c r="AQ31" s="55">
        <v>0</v>
      </c>
      <c r="AR31" s="55">
        <v>0</v>
      </c>
      <c r="AS31" s="55">
        <v>0</v>
      </c>
      <c r="AT31" s="55">
        <v>0</v>
      </c>
      <c r="AU31" s="55">
        <v>0</v>
      </c>
      <c r="AV31" s="55">
        <v>0</v>
      </c>
      <c r="AW31" s="55">
        <v>0</v>
      </c>
      <c r="AX31" s="55">
        <v>0</v>
      </c>
      <c r="AY31" s="55">
        <v>0</v>
      </c>
      <c r="AZ31" s="55">
        <v>0</v>
      </c>
      <c r="BA31" s="55">
        <v>0</v>
      </c>
      <c r="BB31" s="478">
        <v>0</v>
      </c>
      <c r="BC31" s="55">
        <v>0</v>
      </c>
      <c r="BD31" s="55">
        <v>0</v>
      </c>
      <c r="BE31" s="55">
        <v>0</v>
      </c>
      <c r="BF31" s="55">
        <v>0</v>
      </c>
      <c r="BG31" s="55">
        <v>0</v>
      </c>
      <c r="BH31" s="55">
        <v>0</v>
      </c>
      <c r="BI31" s="55">
        <v>0</v>
      </c>
      <c r="BJ31" s="55">
        <v>0</v>
      </c>
      <c r="BK31" s="55">
        <v>0</v>
      </c>
      <c r="BL31" s="55">
        <v>0</v>
      </c>
      <c r="BM31" s="55">
        <v>0</v>
      </c>
      <c r="BN31" s="467">
        <f t="shared" si="9"/>
        <v>0</v>
      </c>
      <c r="BO31" s="55">
        <v>0</v>
      </c>
      <c r="BP31" s="55">
        <v>0</v>
      </c>
      <c r="BQ31" s="55">
        <v>0</v>
      </c>
      <c r="BR31" s="55">
        <v>0</v>
      </c>
      <c r="BS31" s="55">
        <v>0</v>
      </c>
      <c r="BT31" s="55">
        <v>0</v>
      </c>
      <c r="BU31" s="55">
        <v>0</v>
      </c>
      <c r="BV31" s="55">
        <v>0</v>
      </c>
      <c r="BW31" s="55">
        <v>0</v>
      </c>
      <c r="BX31" s="55">
        <v>0</v>
      </c>
      <c r="BY31" s="55">
        <v>0</v>
      </c>
      <c r="BZ31" s="55">
        <v>0</v>
      </c>
      <c r="CA31" s="467">
        <f t="shared" si="14"/>
        <v>0</v>
      </c>
      <c r="CB31" s="478">
        <v>0</v>
      </c>
      <c r="CC31" s="55">
        <v>0.18009421000000003</v>
      </c>
      <c r="CD31" s="55">
        <v>16.92020776</v>
      </c>
      <c r="CE31" s="55">
        <v>10.62703329</v>
      </c>
      <c r="CF31" s="55">
        <v>174.9815772</v>
      </c>
      <c r="CG31" s="55">
        <v>39.732356340000003</v>
      </c>
      <c r="CH31" s="55">
        <v>55.278915220000002</v>
      </c>
      <c r="CI31" s="55">
        <v>138.29696981999999</v>
      </c>
      <c r="CJ31" s="55">
        <v>39.488047590000008</v>
      </c>
      <c r="CK31" s="55">
        <v>25.762990510000002</v>
      </c>
      <c r="CL31" s="55">
        <v>11.640632589999999</v>
      </c>
      <c r="CM31" s="55">
        <v>43.801333190000008</v>
      </c>
      <c r="CN31" s="467">
        <f t="shared" si="15"/>
        <v>556.7101577200001</v>
      </c>
      <c r="CO31" s="55">
        <v>6.1510124499999996</v>
      </c>
      <c r="CP31" s="55">
        <v>11.908708580000001</v>
      </c>
      <c r="CQ31" s="55">
        <v>25.720012019999999</v>
      </c>
      <c r="CR31" s="55">
        <v>102.38028356999999</v>
      </c>
      <c r="CS31" s="55">
        <v>7.4623225199999998</v>
      </c>
      <c r="CT31" s="55">
        <v>177.25969142000002</v>
      </c>
      <c r="CU31" s="55">
        <v>27.341214419999996</v>
      </c>
      <c r="CV31" s="55">
        <v>253.93365682999999</v>
      </c>
      <c r="CW31" s="55">
        <v>55.002557679999995</v>
      </c>
      <c r="CX31" s="55">
        <v>10.575290710000001</v>
      </c>
      <c r="CY31" s="55">
        <v>32.545496319999998</v>
      </c>
      <c r="CZ31" s="55">
        <v>340.91432724999999</v>
      </c>
      <c r="DA31" s="467">
        <f t="shared" si="16"/>
        <v>1051.1945737699998</v>
      </c>
      <c r="DB31" s="478">
        <v>1.0569643599999998</v>
      </c>
      <c r="DC31" s="55">
        <v>33.470073069999998</v>
      </c>
      <c r="DD31" s="55">
        <v>32.75620103</v>
      </c>
      <c r="DE31" s="55">
        <v>30.464894110000003</v>
      </c>
      <c r="DF31" s="55">
        <v>253.91194691999996</v>
      </c>
      <c r="DG31" s="55">
        <v>9.4627734300000022</v>
      </c>
      <c r="DH31" s="55">
        <v>23.197107779999996</v>
      </c>
      <c r="DI31" s="55">
        <v>133.0303317</v>
      </c>
      <c r="DJ31" s="55">
        <v>8.8312352499999971</v>
      </c>
      <c r="DK31" s="55">
        <v>37.753520680000008</v>
      </c>
      <c r="DL31" s="55">
        <v>18.149187940000001</v>
      </c>
      <c r="DM31" s="55">
        <v>62.760761080000002</v>
      </c>
      <c r="DN31" s="556">
        <f t="shared" si="10"/>
        <v>556.7101577200001</v>
      </c>
      <c r="DO31" s="479">
        <f t="shared" si="11"/>
        <v>1051.1945737699998</v>
      </c>
      <c r="DP31" s="468">
        <f t="shared" si="12"/>
        <v>644.84499734999997</v>
      </c>
      <c r="DQ31" s="475">
        <f t="shared" si="13"/>
        <v>-38.655981162713715</v>
      </c>
      <c r="DW31" s="230"/>
      <c r="DX31" s="230"/>
      <c r="DY31" s="230"/>
      <c r="DZ31" s="230"/>
      <c r="EA31" s="230"/>
      <c r="EB31" s="230"/>
      <c r="EC31" s="230"/>
      <c r="ED31" s="230"/>
      <c r="EE31" s="230"/>
      <c r="EF31" s="230"/>
      <c r="EG31" s="230"/>
      <c r="EH31" s="230"/>
      <c r="EI31" s="230"/>
      <c r="EJ31" s="230"/>
      <c r="EK31" s="230"/>
      <c r="EL31" s="230"/>
      <c r="EM31" s="230"/>
      <c r="EN31" s="230"/>
    </row>
    <row r="32" spans="1:144" ht="20.100000000000001" customHeight="1" x14ac:dyDescent="0.25">
      <c r="A32" s="526"/>
      <c r="B32" s="458" t="s">
        <v>154</v>
      </c>
      <c r="C32" s="459" t="s">
        <v>155</v>
      </c>
      <c r="D32" s="473">
        <v>0</v>
      </c>
      <c r="E32" s="473">
        <v>0</v>
      </c>
      <c r="F32" s="473">
        <v>0</v>
      </c>
      <c r="G32" s="473">
        <v>0</v>
      </c>
      <c r="H32" s="473">
        <v>0</v>
      </c>
      <c r="I32" s="473">
        <v>0</v>
      </c>
      <c r="J32" s="473">
        <v>0</v>
      </c>
      <c r="K32" s="473">
        <v>0</v>
      </c>
      <c r="L32" s="473">
        <v>0</v>
      </c>
      <c r="M32" s="474">
        <v>0</v>
      </c>
      <c r="N32" s="474">
        <v>0</v>
      </c>
      <c r="O32" s="474">
        <v>0</v>
      </c>
      <c r="P32" s="475"/>
      <c r="Q32" s="473">
        <v>0</v>
      </c>
      <c r="R32" s="473">
        <v>0</v>
      </c>
      <c r="S32" s="473">
        <v>0</v>
      </c>
      <c r="T32" s="473">
        <v>0</v>
      </c>
      <c r="U32" s="473">
        <v>0</v>
      </c>
      <c r="V32" s="473">
        <v>0</v>
      </c>
      <c r="W32" s="473">
        <v>0</v>
      </c>
      <c r="X32" s="473">
        <v>0</v>
      </c>
      <c r="Y32" s="473">
        <v>0</v>
      </c>
      <c r="Z32" s="474">
        <v>0</v>
      </c>
      <c r="AA32" s="474">
        <v>0</v>
      </c>
      <c r="AB32" s="474">
        <v>0</v>
      </c>
      <c r="AC32" s="475"/>
      <c r="AD32" s="55">
        <v>0</v>
      </c>
      <c r="AE32" s="55">
        <v>0</v>
      </c>
      <c r="AF32" s="55">
        <v>0</v>
      </c>
      <c r="AG32" s="55">
        <v>0</v>
      </c>
      <c r="AH32" s="55">
        <v>0</v>
      </c>
      <c r="AI32" s="55">
        <v>0</v>
      </c>
      <c r="AJ32" s="55">
        <v>0</v>
      </c>
      <c r="AK32" s="55">
        <v>0</v>
      </c>
      <c r="AL32" s="55">
        <v>0</v>
      </c>
      <c r="AM32" s="55">
        <v>0</v>
      </c>
      <c r="AN32" s="55">
        <v>0</v>
      </c>
      <c r="AO32" s="55">
        <v>0</v>
      </c>
      <c r="AP32" s="478">
        <v>0</v>
      </c>
      <c r="AQ32" s="55">
        <v>0</v>
      </c>
      <c r="AR32" s="55">
        <v>0</v>
      </c>
      <c r="AS32" s="55">
        <v>0</v>
      </c>
      <c r="AT32" s="55">
        <v>0</v>
      </c>
      <c r="AU32" s="55">
        <v>0</v>
      </c>
      <c r="AV32" s="55">
        <v>0</v>
      </c>
      <c r="AW32" s="55">
        <v>0</v>
      </c>
      <c r="AX32" s="55">
        <v>0</v>
      </c>
      <c r="AY32" s="55">
        <v>0</v>
      </c>
      <c r="AZ32" s="55">
        <v>0</v>
      </c>
      <c r="BA32" s="55">
        <v>0</v>
      </c>
      <c r="BB32" s="478"/>
      <c r="BC32" s="55">
        <v>0</v>
      </c>
      <c r="BD32" s="55">
        <v>0</v>
      </c>
      <c r="BE32" s="55">
        <v>0</v>
      </c>
      <c r="BF32" s="55">
        <v>0</v>
      </c>
      <c r="BG32" s="55">
        <v>0</v>
      </c>
      <c r="BH32" s="55">
        <v>0</v>
      </c>
      <c r="BI32" s="55">
        <v>0</v>
      </c>
      <c r="BJ32" s="55">
        <v>0</v>
      </c>
      <c r="BK32" s="55">
        <v>0</v>
      </c>
      <c r="BL32" s="55">
        <v>0</v>
      </c>
      <c r="BM32" s="55">
        <v>0</v>
      </c>
      <c r="BN32" s="467"/>
      <c r="BO32" s="55">
        <v>0</v>
      </c>
      <c r="BP32" s="55">
        <v>0</v>
      </c>
      <c r="BQ32" s="55">
        <v>0</v>
      </c>
      <c r="BR32" s="55">
        <v>0</v>
      </c>
      <c r="BS32" s="55">
        <v>0</v>
      </c>
      <c r="BT32" s="55">
        <v>0</v>
      </c>
      <c r="BU32" s="55">
        <v>0</v>
      </c>
      <c r="BV32" s="55">
        <v>0</v>
      </c>
      <c r="BW32" s="55">
        <v>0</v>
      </c>
      <c r="BX32" s="55">
        <v>0</v>
      </c>
      <c r="BY32" s="55">
        <v>0</v>
      </c>
      <c r="BZ32" s="55">
        <v>0</v>
      </c>
      <c r="CA32" s="467">
        <f t="shared" si="14"/>
        <v>0</v>
      </c>
      <c r="CB32" s="478">
        <v>0</v>
      </c>
      <c r="CC32" s="55">
        <v>0</v>
      </c>
      <c r="CD32" s="55">
        <v>0</v>
      </c>
      <c r="CE32" s="55">
        <v>0</v>
      </c>
      <c r="CF32" s="55">
        <v>0</v>
      </c>
      <c r="CG32" s="55">
        <v>0</v>
      </c>
      <c r="CH32" s="55">
        <v>0</v>
      </c>
      <c r="CI32" s="55">
        <v>0</v>
      </c>
      <c r="CJ32" s="55">
        <v>0</v>
      </c>
      <c r="CK32" s="55">
        <v>0</v>
      </c>
      <c r="CL32" s="55">
        <v>0</v>
      </c>
      <c r="CM32" s="55">
        <v>0</v>
      </c>
      <c r="CN32" s="467">
        <f t="shared" si="15"/>
        <v>0</v>
      </c>
      <c r="CO32" s="55">
        <v>0</v>
      </c>
      <c r="CP32" s="55">
        <v>0</v>
      </c>
      <c r="CQ32" s="55">
        <v>0</v>
      </c>
      <c r="CR32" s="55">
        <v>0</v>
      </c>
      <c r="CS32" s="55">
        <v>0</v>
      </c>
      <c r="CT32" s="55">
        <v>0</v>
      </c>
      <c r="CU32" s="55">
        <v>0</v>
      </c>
      <c r="CV32" s="55">
        <v>0</v>
      </c>
      <c r="CW32" s="55">
        <v>0.05</v>
      </c>
      <c r="CX32" s="55">
        <v>0</v>
      </c>
      <c r="CY32" s="55">
        <v>0</v>
      </c>
      <c r="CZ32" s="55">
        <v>0</v>
      </c>
      <c r="DA32" s="467">
        <f t="shared" si="16"/>
        <v>0.05</v>
      </c>
      <c r="DB32" s="478">
        <v>0</v>
      </c>
      <c r="DC32" s="55">
        <v>0</v>
      </c>
      <c r="DD32" s="55">
        <v>0</v>
      </c>
      <c r="DE32" s="55">
        <v>0</v>
      </c>
      <c r="DF32" s="55">
        <v>0</v>
      </c>
      <c r="DG32" s="55">
        <v>0</v>
      </c>
      <c r="DH32" s="55">
        <v>0</v>
      </c>
      <c r="DI32" s="55">
        <v>0</v>
      </c>
      <c r="DJ32" s="55">
        <v>0</v>
      </c>
      <c r="DK32" s="55">
        <v>0</v>
      </c>
      <c r="DL32" s="55">
        <v>0</v>
      </c>
      <c r="DM32" s="55">
        <v>0</v>
      </c>
      <c r="DN32" s="556">
        <f t="shared" si="10"/>
        <v>0</v>
      </c>
      <c r="DO32" s="479">
        <f t="shared" si="11"/>
        <v>0.05</v>
      </c>
      <c r="DP32" s="468">
        <f t="shared" si="12"/>
        <v>0</v>
      </c>
      <c r="DQ32" s="475"/>
      <c r="DW32" s="230"/>
      <c r="DX32" s="230"/>
      <c r="DY32" s="230"/>
      <c r="DZ32" s="230"/>
      <c r="EA32" s="230"/>
      <c r="EB32" s="230"/>
      <c r="EC32" s="230"/>
      <c r="ED32" s="230"/>
      <c r="EE32" s="230"/>
      <c r="EF32" s="230"/>
      <c r="EG32" s="230"/>
      <c r="EH32" s="230"/>
      <c r="EI32" s="230"/>
      <c r="EJ32" s="230"/>
      <c r="EK32" s="230"/>
      <c r="EL32" s="230"/>
      <c r="EM32" s="230"/>
      <c r="EN32" s="230"/>
    </row>
    <row r="33" spans="1:144" ht="20.100000000000001" customHeight="1" x14ac:dyDescent="0.25">
      <c r="A33" s="526"/>
      <c r="B33" s="458" t="s">
        <v>28</v>
      </c>
      <c r="C33" s="459" t="s">
        <v>29</v>
      </c>
      <c r="D33" s="473">
        <v>11.45584539</v>
      </c>
      <c r="E33" s="473">
        <v>5.7068109600000012</v>
      </c>
      <c r="F33" s="473">
        <v>0</v>
      </c>
      <c r="G33" s="473">
        <v>0</v>
      </c>
      <c r="H33" s="473">
        <v>1.6670430600000001</v>
      </c>
      <c r="I33" s="473">
        <v>0</v>
      </c>
      <c r="J33" s="473">
        <v>0</v>
      </c>
      <c r="K33" s="473">
        <v>0</v>
      </c>
      <c r="L33" s="473">
        <v>0</v>
      </c>
      <c r="M33" s="474">
        <v>0</v>
      </c>
      <c r="N33" s="474">
        <v>0</v>
      </c>
      <c r="O33" s="474">
        <v>0</v>
      </c>
      <c r="P33" s="475">
        <f>SUM(D33:O33)</f>
        <v>18.829699410000003</v>
      </c>
      <c r="Q33" s="55">
        <v>9.9999999999999995E-7</v>
      </c>
      <c r="R33" s="55">
        <v>9.9999999999999995E-7</v>
      </c>
      <c r="S33" s="55">
        <v>9.9999999999999995E-7</v>
      </c>
      <c r="T33" s="55">
        <v>9.9999999999999995E-7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475">
        <f>SUM(Q33:AB33)</f>
        <v>3.9999999999999998E-6</v>
      </c>
      <c r="AD33" s="55">
        <v>0</v>
      </c>
      <c r="AE33" s="55">
        <v>0</v>
      </c>
      <c r="AF33" s="55">
        <v>0</v>
      </c>
      <c r="AG33" s="55">
        <v>10.40560022</v>
      </c>
      <c r="AH33" s="55">
        <v>15.458109589999999</v>
      </c>
      <c r="AI33" s="55">
        <v>0</v>
      </c>
      <c r="AJ33" s="55">
        <v>0</v>
      </c>
      <c r="AK33" s="55">
        <v>0</v>
      </c>
      <c r="AL33" s="55">
        <v>0</v>
      </c>
      <c r="AM33" s="55">
        <v>0</v>
      </c>
      <c r="AN33" s="55">
        <v>0</v>
      </c>
      <c r="AO33" s="55">
        <v>0</v>
      </c>
      <c r="AP33" s="478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0</v>
      </c>
      <c r="AZ33" s="55">
        <v>0</v>
      </c>
      <c r="BA33" s="55">
        <v>0</v>
      </c>
      <c r="BB33" s="478">
        <v>0</v>
      </c>
      <c r="BC33" s="55">
        <v>0</v>
      </c>
      <c r="BD33" s="55">
        <v>0</v>
      </c>
      <c r="BE33" s="55">
        <v>31.209384880000002</v>
      </c>
      <c r="BF33" s="55">
        <v>0</v>
      </c>
      <c r="BG33" s="55">
        <v>0</v>
      </c>
      <c r="BH33" s="55">
        <v>0</v>
      </c>
      <c r="BI33" s="55">
        <v>0</v>
      </c>
      <c r="BJ33" s="55">
        <v>0</v>
      </c>
      <c r="BK33" s="55">
        <v>0</v>
      </c>
      <c r="BL33" s="55">
        <v>0</v>
      </c>
      <c r="BM33" s="55">
        <v>0</v>
      </c>
      <c r="BN33" s="467">
        <f t="shared" si="9"/>
        <v>31.209384880000002</v>
      </c>
      <c r="BO33" s="55">
        <v>0</v>
      </c>
      <c r="BP33" s="55">
        <v>0</v>
      </c>
      <c r="BQ33" s="55">
        <v>0</v>
      </c>
      <c r="BR33" s="55">
        <v>20</v>
      </c>
      <c r="BS33" s="55">
        <v>26</v>
      </c>
      <c r="BT33" s="55">
        <v>0</v>
      </c>
      <c r="BU33" s="55">
        <v>347</v>
      </c>
      <c r="BV33" s="55">
        <v>47</v>
      </c>
      <c r="BW33" s="55">
        <v>0</v>
      </c>
      <c r="BX33" s="55">
        <v>0</v>
      </c>
      <c r="BY33" s="55">
        <v>0</v>
      </c>
      <c r="BZ33" s="55">
        <v>125.04999999</v>
      </c>
      <c r="CA33" s="467">
        <f t="shared" si="14"/>
        <v>565.04999999000006</v>
      </c>
      <c r="CB33" s="478">
        <v>30.004000000000001</v>
      </c>
      <c r="CC33" s="55">
        <v>0</v>
      </c>
      <c r="CD33" s="55">
        <v>0</v>
      </c>
      <c r="CE33" s="55">
        <v>0</v>
      </c>
      <c r="CF33" s="55">
        <v>0</v>
      </c>
      <c r="CG33" s="55">
        <v>0</v>
      </c>
      <c r="CH33" s="55">
        <v>0.60046668000000003</v>
      </c>
      <c r="CI33" s="55">
        <v>0</v>
      </c>
      <c r="CJ33" s="55">
        <v>0.30019998999999997</v>
      </c>
      <c r="CK33" s="55">
        <v>1.1607421899999999</v>
      </c>
      <c r="CL33" s="55">
        <v>1.3310822000000002</v>
      </c>
      <c r="CM33" s="55">
        <v>0</v>
      </c>
      <c r="CN33" s="467">
        <f t="shared" si="15"/>
        <v>33.396491059999995</v>
      </c>
      <c r="CO33" s="55">
        <v>161.89570576999998</v>
      </c>
      <c r="CP33" s="55">
        <v>2.02162664</v>
      </c>
      <c r="CQ33" s="55">
        <v>111.34230321</v>
      </c>
      <c r="CR33" s="55">
        <v>112.59589437000001</v>
      </c>
      <c r="CS33" s="55">
        <v>124.80669447000001</v>
      </c>
      <c r="CT33" s="55">
        <v>1.5808288700000002</v>
      </c>
      <c r="CU33" s="55">
        <v>4.9727321600000005</v>
      </c>
      <c r="CV33" s="55">
        <v>7.75576665</v>
      </c>
      <c r="CW33" s="55">
        <v>1.9615244000000001</v>
      </c>
      <c r="CX33" s="55">
        <v>1.6010221500000001</v>
      </c>
      <c r="CY33" s="55">
        <v>138.41551110000003</v>
      </c>
      <c r="CZ33" s="55">
        <v>126.61424445</v>
      </c>
      <c r="DA33" s="467">
        <f t="shared" si="16"/>
        <v>795.56385423999996</v>
      </c>
      <c r="DB33" s="478">
        <v>112.14982222</v>
      </c>
      <c r="DC33" s="55">
        <v>4.4333955199999995</v>
      </c>
      <c r="DD33" s="55">
        <v>0</v>
      </c>
      <c r="DE33" s="55">
        <v>39.015166669999999</v>
      </c>
      <c r="DF33" s="55">
        <v>1894.8415249000002</v>
      </c>
      <c r="DG33" s="55">
        <v>10.005833320000001</v>
      </c>
      <c r="DH33" s="55">
        <v>79.726566669999997</v>
      </c>
      <c r="DI33" s="55">
        <v>6.4844088300000005</v>
      </c>
      <c r="DJ33" s="55">
        <v>89.866549930000005</v>
      </c>
      <c r="DK33" s="55">
        <v>84.028000000000006</v>
      </c>
      <c r="DL33" s="55">
        <v>89.009888889999999</v>
      </c>
      <c r="DM33" s="55">
        <v>14.05963335</v>
      </c>
      <c r="DN33" s="556">
        <f t="shared" si="10"/>
        <v>33.396491059999995</v>
      </c>
      <c r="DO33" s="479">
        <f t="shared" si="11"/>
        <v>795.56385423999996</v>
      </c>
      <c r="DP33" s="468">
        <f t="shared" si="12"/>
        <v>2423.6207903</v>
      </c>
      <c r="DQ33" s="475">
        <f t="shared" si="13"/>
        <v>204.64189359322748</v>
      </c>
      <c r="DW33" s="230"/>
      <c r="DX33" s="230"/>
      <c r="DY33" s="230"/>
      <c r="DZ33" s="230"/>
      <c r="EA33" s="230"/>
      <c r="EB33" s="230"/>
      <c r="EC33" s="230"/>
      <c r="ED33" s="230"/>
      <c r="EE33" s="230"/>
      <c r="EF33" s="230"/>
      <c r="EG33" s="230"/>
      <c r="EH33" s="230"/>
      <c r="EI33" s="230"/>
      <c r="EJ33" s="230"/>
      <c r="EK33" s="230"/>
      <c r="EL33" s="230"/>
      <c r="EM33" s="230"/>
      <c r="EN33" s="230"/>
    </row>
    <row r="34" spans="1:144" ht="20.100000000000001" customHeight="1" x14ac:dyDescent="0.25">
      <c r="A34" s="526"/>
      <c r="B34" s="458" t="s">
        <v>30</v>
      </c>
      <c r="C34" s="459" t="s">
        <v>31</v>
      </c>
      <c r="D34" s="473">
        <v>11.45584539</v>
      </c>
      <c r="E34" s="473">
        <v>5.7068109600000012</v>
      </c>
      <c r="F34" s="473">
        <v>0</v>
      </c>
      <c r="G34" s="473">
        <v>0</v>
      </c>
      <c r="H34" s="473">
        <v>1.66704206</v>
      </c>
      <c r="I34" s="473">
        <v>0</v>
      </c>
      <c r="J34" s="473">
        <v>0</v>
      </c>
      <c r="K34" s="473">
        <v>0</v>
      </c>
      <c r="L34" s="473">
        <v>0</v>
      </c>
      <c r="M34" s="474">
        <v>0</v>
      </c>
      <c r="N34" s="474">
        <v>0</v>
      </c>
      <c r="O34" s="474">
        <v>0</v>
      </c>
      <c r="P34" s="475">
        <f>SUM(D34:O34)</f>
        <v>18.829698410000002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475">
        <f>SUM(Q34:AB34)</f>
        <v>0</v>
      </c>
      <c r="AD34" s="55">
        <v>0</v>
      </c>
      <c r="AE34" s="55">
        <v>0</v>
      </c>
      <c r="AF34" s="55">
        <v>0</v>
      </c>
      <c r="AG34" s="55">
        <v>10.40560022</v>
      </c>
      <c r="AH34" s="55">
        <v>15.458109589999999</v>
      </c>
      <c r="AI34" s="55">
        <v>0</v>
      </c>
      <c r="AJ34" s="55">
        <v>0</v>
      </c>
      <c r="AK34" s="55">
        <v>0</v>
      </c>
      <c r="AL34" s="55">
        <v>0</v>
      </c>
      <c r="AM34" s="55">
        <v>0</v>
      </c>
      <c r="AN34" s="55">
        <v>0</v>
      </c>
      <c r="AO34" s="55">
        <v>0</v>
      </c>
      <c r="AP34" s="478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478">
        <v>0</v>
      </c>
      <c r="BC34" s="55">
        <v>0</v>
      </c>
      <c r="BD34" s="55">
        <v>0</v>
      </c>
      <c r="BE34" s="55">
        <v>0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 s="55">
        <v>0</v>
      </c>
      <c r="BN34" s="467">
        <f t="shared" si="9"/>
        <v>0</v>
      </c>
      <c r="BO34" s="55">
        <v>0</v>
      </c>
      <c r="BP34" s="55">
        <v>0</v>
      </c>
      <c r="BQ34" s="55">
        <v>0</v>
      </c>
      <c r="BR34" s="55">
        <v>0</v>
      </c>
      <c r="BS34" s="55">
        <v>0</v>
      </c>
      <c r="BT34" s="55">
        <v>0</v>
      </c>
      <c r="BU34" s="55">
        <v>0</v>
      </c>
      <c r="BV34" s="55">
        <v>0</v>
      </c>
      <c r="BW34" s="55">
        <v>0</v>
      </c>
      <c r="BX34" s="55">
        <v>0</v>
      </c>
      <c r="BY34" s="55">
        <v>0</v>
      </c>
      <c r="BZ34" s="55">
        <v>0</v>
      </c>
      <c r="CA34" s="467">
        <f t="shared" si="14"/>
        <v>0</v>
      </c>
      <c r="CB34" s="478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0</v>
      </c>
      <c r="CH34" s="55">
        <v>0</v>
      </c>
      <c r="CI34" s="55">
        <v>0</v>
      </c>
      <c r="CJ34" s="55">
        <v>0</v>
      </c>
      <c r="CK34" s="55">
        <v>0</v>
      </c>
      <c r="CL34" s="55">
        <v>0</v>
      </c>
      <c r="CM34" s="55">
        <v>0</v>
      </c>
      <c r="CN34" s="467">
        <f t="shared" si="15"/>
        <v>0</v>
      </c>
      <c r="CO34" s="55">
        <v>0</v>
      </c>
      <c r="CP34" s="55">
        <v>0</v>
      </c>
      <c r="CQ34" s="55">
        <v>0</v>
      </c>
      <c r="CR34" s="55">
        <v>0</v>
      </c>
      <c r="CS34" s="55">
        <v>0</v>
      </c>
      <c r="CT34" s="55">
        <v>0</v>
      </c>
      <c r="CU34" s="55">
        <v>0</v>
      </c>
      <c r="CV34" s="55">
        <v>0</v>
      </c>
      <c r="CW34" s="55">
        <v>0</v>
      </c>
      <c r="CX34" s="55">
        <v>0</v>
      </c>
      <c r="CY34" s="55">
        <v>0</v>
      </c>
      <c r="CZ34" s="55">
        <v>0</v>
      </c>
      <c r="DA34" s="467">
        <f t="shared" si="16"/>
        <v>0</v>
      </c>
      <c r="DB34" s="478">
        <v>0</v>
      </c>
      <c r="DC34" s="55">
        <v>0</v>
      </c>
      <c r="DD34" s="55">
        <v>0</v>
      </c>
      <c r="DE34" s="55">
        <v>0</v>
      </c>
      <c r="DF34" s="55">
        <v>0</v>
      </c>
      <c r="DG34" s="55">
        <v>0</v>
      </c>
      <c r="DH34" s="55">
        <v>0</v>
      </c>
      <c r="DI34" s="55">
        <v>0</v>
      </c>
      <c r="DJ34" s="55">
        <v>0</v>
      </c>
      <c r="DK34" s="55">
        <v>0</v>
      </c>
      <c r="DL34" s="55">
        <v>0</v>
      </c>
      <c r="DM34" s="55">
        <v>0</v>
      </c>
      <c r="DN34" s="556">
        <f t="shared" si="10"/>
        <v>0</v>
      </c>
      <c r="DO34" s="479">
        <f t="shared" si="11"/>
        <v>0</v>
      </c>
      <c r="DP34" s="468">
        <f t="shared" si="12"/>
        <v>0</v>
      </c>
      <c r="DQ34" s="475"/>
      <c r="DW34" s="230"/>
      <c r="DX34" s="230"/>
      <c r="DY34" s="230"/>
      <c r="DZ34" s="230"/>
      <c r="EA34" s="230"/>
      <c r="EB34" s="230"/>
      <c r="EC34" s="230"/>
      <c r="ED34" s="230"/>
      <c r="EE34" s="230"/>
      <c r="EF34" s="230"/>
      <c r="EG34" s="230"/>
      <c r="EH34" s="230"/>
      <c r="EI34" s="230"/>
      <c r="EJ34" s="230"/>
      <c r="EK34" s="230"/>
      <c r="EL34" s="230"/>
      <c r="EM34" s="230"/>
      <c r="EN34" s="230"/>
    </row>
    <row r="35" spans="1:144" ht="20.100000000000001" customHeight="1" x14ac:dyDescent="0.25">
      <c r="A35" s="526"/>
      <c r="B35" s="458" t="s">
        <v>206</v>
      </c>
      <c r="C35" s="459" t="s">
        <v>207</v>
      </c>
      <c r="D35" s="473">
        <v>0</v>
      </c>
      <c r="E35" s="473">
        <v>0</v>
      </c>
      <c r="F35" s="473">
        <v>0</v>
      </c>
      <c r="G35" s="473">
        <v>0</v>
      </c>
      <c r="H35" s="473">
        <v>0</v>
      </c>
      <c r="I35" s="473">
        <v>0</v>
      </c>
      <c r="J35" s="473">
        <v>0</v>
      </c>
      <c r="K35" s="473">
        <v>0</v>
      </c>
      <c r="L35" s="473">
        <v>0</v>
      </c>
      <c r="M35" s="474">
        <v>0</v>
      </c>
      <c r="N35" s="474">
        <v>0</v>
      </c>
      <c r="O35" s="474">
        <v>0</v>
      </c>
      <c r="P35" s="475"/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475"/>
      <c r="AD35" s="55"/>
      <c r="AE35" s="55">
        <v>0</v>
      </c>
      <c r="AF35" s="55">
        <v>0</v>
      </c>
      <c r="AG35" s="55">
        <v>0</v>
      </c>
      <c r="AH35" s="55">
        <v>0</v>
      </c>
      <c r="AI35" s="55">
        <v>0</v>
      </c>
      <c r="AJ35" s="55">
        <v>0</v>
      </c>
      <c r="AK35" s="55">
        <v>0</v>
      </c>
      <c r="AL35" s="55">
        <v>0</v>
      </c>
      <c r="AM35" s="55">
        <v>0</v>
      </c>
      <c r="AN35" s="55">
        <v>0</v>
      </c>
      <c r="AO35" s="55">
        <v>0</v>
      </c>
      <c r="AP35" s="478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55">
        <v>0</v>
      </c>
      <c r="AZ35" s="55">
        <v>0</v>
      </c>
      <c r="BA35" s="55">
        <v>0</v>
      </c>
      <c r="BB35" s="478">
        <v>0</v>
      </c>
      <c r="BC35" s="55">
        <v>0</v>
      </c>
      <c r="BD35" s="55">
        <v>0</v>
      </c>
      <c r="BE35" s="55">
        <v>0</v>
      </c>
      <c r="BF35" s="55">
        <v>0</v>
      </c>
      <c r="BG35" s="55">
        <v>0</v>
      </c>
      <c r="BH35" s="55">
        <v>0</v>
      </c>
      <c r="BI35" s="55">
        <v>0</v>
      </c>
      <c r="BJ35" s="55">
        <v>0</v>
      </c>
      <c r="BK35" s="55">
        <v>0</v>
      </c>
      <c r="BL35" s="55">
        <v>0</v>
      </c>
      <c r="BM35" s="55">
        <v>0</v>
      </c>
      <c r="BN35" s="467">
        <f t="shared" si="9"/>
        <v>0</v>
      </c>
      <c r="BO35" s="55"/>
      <c r="BP35" s="55">
        <v>0</v>
      </c>
      <c r="BQ35" s="55">
        <v>0</v>
      </c>
      <c r="BR35" s="55">
        <v>0</v>
      </c>
      <c r="BS35" s="55">
        <v>0</v>
      </c>
      <c r="BT35" s="55">
        <v>0</v>
      </c>
      <c r="BU35" s="55">
        <v>0</v>
      </c>
      <c r="BV35" s="55">
        <v>0</v>
      </c>
      <c r="BW35" s="55">
        <v>0</v>
      </c>
      <c r="BX35" s="55">
        <v>0</v>
      </c>
      <c r="BY35" s="55">
        <v>0</v>
      </c>
      <c r="BZ35" s="55">
        <v>0</v>
      </c>
      <c r="CA35" s="467"/>
      <c r="CB35" s="478">
        <v>0</v>
      </c>
      <c r="CC35" s="55">
        <v>0</v>
      </c>
      <c r="CD35" s="55">
        <v>0</v>
      </c>
      <c r="CE35" s="55">
        <v>0</v>
      </c>
      <c r="CF35" s="55">
        <v>0</v>
      </c>
      <c r="CG35" s="55">
        <v>0</v>
      </c>
      <c r="CH35" s="55">
        <v>0</v>
      </c>
      <c r="CI35" s="55">
        <v>0</v>
      </c>
      <c r="CJ35" s="55">
        <v>0</v>
      </c>
      <c r="CK35" s="55">
        <v>0</v>
      </c>
      <c r="CL35" s="55">
        <v>0</v>
      </c>
      <c r="CM35" s="55">
        <v>0</v>
      </c>
      <c r="CN35" s="467">
        <f t="shared" si="15"/>
        <v>0</v>
      </c>
      <c r="CO35" s="55">
        <v>0</v>
      </c>
      <c r="CP35" s="55">
        <v>0</v>
      </c>
      <c r="CQ35" s="55">
        <v>0</v>
      </c>
      <c r="CR35" s="55">
        <v>0</v>
      </c>
      <c r="CS35" s="55">
        <v>0</v>
      </c>
      <c r="CT35" s="55">
        <v>0</v>
      </c>
      <c r="CU35" s="55">
        <v>0</v>
      </c>
      <c r="CV35" s="55">
        <v>0</v>
      </c>
      <c r="CW35" s="55">
        <v>0</v>
      </c>
      <c r="CX35" s="55">
        <v>0</v>
      </c>
      <c r="CY35" s="55">
        <v>0</v>
      </c>
      <c r="CZ35" s="55">
        <v>0</v>
      </c>
      <c r="DA35" s="467">
        <f t="shared" si="16"/>
        <v>0</v>
      </c>
      <c r="DB35" s="478">
        <v>0</v>
      </c>
      <c r="DC35" s="55">
        <v>4.4333955199999995</v>
      </c>
      <c r="DD35" s="55">
        <v>0</v>
      </c>
      <c r="DE35" s="55">
        <v>0</v>
      </c>
      <c r="DF35" s="55">
        <v>0</v>
      </c>
      <c r="DG35" s="55">
        <v>0</v>
      </c>
      <c r="DH35" s="55">
        <v>0</v>
      </c>
      <c r="DI35" s="55">
        <v>0</v>
      </c>
      <c r="DJ35" s="55">
        <v>0</v>
      </c>
      <c r="DK35" s="55">
        <v>0</v>
      </c>
      <c r="DL35" s="55">
        <v>0</v>
      </c>
      <c r="DM35" s="55">
        <v>0</v>
      </c>
      <c r="DN35" s="556">
        <f t="shared" si="10"/>
        <v>0</v>
      </c>
      <c r="DO35" s="479">
        <f t="shared" si="11"/>
        <v>0</v>
      </c>
      <c r="DP35" s="468">
        <f t="shared" si="12"/>
        <v>4.4333955199999995</v>
      </c>
      <c r="DQ35" s="475"/>
      <c r="DW35" s="230"/>
      <c r="DX35" s="230"/>
      <c r="DY35" s="230"/>
      <c r="DZ35" s="230"/>
      <c r="EA35" s="230"/>
      <c r="EB35" s="230"/>
      <c r="EC35" s="230"/>
      <c r="ED35" s="230"/>
      <c r="EE35" s="230"/>
      <c r="EF35" s="230"/>
      <c r="EG35" s="230"/>
      <c r="EH35" s="230"/>
      <c r="EI35" s="230"/>
      <c r="EJ35" s="230"/>
      <c r="EK35" s="230"/>
      <c r="EL35" s="230"/>
      <c r="EM35" s="230"/>
      <c r="EN35" s="230"/>
    </row>
    <row r="36" spans="1:144" ht="20.100000000000001" customHeight="1" x14ac:dyDescent="0.25">
      <c r="A36" s="526"/>
      <c r="B36" s="458" t="s">
        <v>136</v>
      </c>
      <c r="C36" s="459" t="s">
        <v>187</v>
      </c>
      <c r="D36" s="473">
        <v>0</v>
      </c>
      <c r="E36" s="473">
        <v>0</v>
      </c>
      <c r="F36" s="473">
        <v>0</v>
      </c>
      <c r="G36" s="473">
        <v>0</v>
      </c>
      <c r="H36" s="473">
        <v>9.9999999999999995E-7</v>
      </c>
      <c r="I36" s="473">
        <v>0</v>
      </c>
      <c r="J36" s="473">
        <v>0</v>
      </c>
      <c r="K36" s="473">
        <v>0</v>
      </c>
      <c r="L36" s="473">
        <v>0</v>
      </c>
      <c r="M36" s="474">
        <v>0</v>
      </c>
      <c r="N36" s="474">
        <v>0</v>
      </c>
      <c r="O36" s="474">
        <v>0</v>
      </c>
      <c r="P36" s="475">
        <f>SUM(D36:O36)</f>
        <v>9.9999999999999995E-7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475">
        <f>SUM(Q36:AB36)</f>
        <v>0</v>
      </c>
      <c r="AD36" s="55">
        <v>0</v>
      </c>
      <c r="AE36" s="55">
        <v>0</v>
      </c>
      <c r="AF36" s="55">
        <v>0</v>
      </c>
      <c r="AG36" s="55">
        <v>0</v>
      </c>
      <c r="AH36" s="55">
        <v>0</v>
      </c>
      <c r="AI36" s="55">
        <v>0</v>
      </c>
      <c r="AJ36" s="55">
        <v>0</v>
      </c>
      <c r="AK36" s="55">
        <v>0</v>
      </c>
      <c r="AL36" s="55">
        <v>0</v>
      </c>
      <c r="AM36" s="55">
        <v>0</v>
      </c>
      <c r="AN36" s="55">
        <v>0</v>
      </c>
      <c r="AO36" s="55">
        <v>0</v>
      </c>
      <c r="AP36" s="478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5">
        <v>0</v>
      </c>
      <c r="AZ36" s="55">
        <v>0</v>
      </c>
      <c r="BA36" s="55">
        <v>0</v>
      </c>
      <c r="BB36" s="478">
        <v>0</v>
      </c>
      <c r="BC36" s="55">
        <v>0</v>
      </c>
      <c r="BD36" s="55">
        <v>0</v>
      </c>
      <c r="BE36" s="55">
        <v>31.209384880000002</v>
      </c>
      <c r="BF36" s="55">
        <v>0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 s="55">
        <v>0</v>
      </c>
      <c r="BN36" s="467">
        <f t="shared" si="9"/>
        <v>31.209384880000002</v>
      </c>
      <c r="BO36" s="55">
        <v>0</v>
      </c>
      <c r="BP36" s="55">
        <v>0</v>
      </c>
      <c r="BQ36" s="55">
        <v>0</v>
      </c>
      <c r="BR36" s="55">
        <v>20</v>
      </c>
      <c r="BS36" s="55">
        <v>26</v>
      </c>
      <c r="BT36" s="55">
        <v>0</v>
      </c>
      <c r="BU36" s="55">
        <v>347</v>
      </c>
      <c r="BV36" s="55">
        <v>47</v>
      </c>
      <c r="BW36" s="55">
        <v>0</v>
      </c>
      <c r="BX36" s="55">
        <v>0</v>
      </c>
      <c r="BY36" s="55">
        <v>0</v>
      </c>
      <c r="BZ36" s="55">
        <v>155</v>
      </c>
      <c r="CA36" s="467">
        <f t="shared" si="14"/>
        <v>595</v>
      </c>
      <c r="CB36" s="478">
        <v>0</v>
      </c>
      <c r="CC36" s="55">
        <v>0</v>
      </c>
      <c r="CD36" s="55">
        <v>0</v>
      </c>
      <c r="CE36" s="55">
        <v>0</v>
      </c>
      <c r="CF36" s="55">
        <v>0</v>
      </c>
      <c r="CG36" s="55">
        <v>0</v>
      </c>
      <c r="CH36" s="55">
        <v>0.6</v>
      </c>
      <c r="CI36" s="55">
        <v>0</v>
      </c>
      <c r="CJ36" s="55">
        <v>0.3</v>
      </c>
      <c r="CK36" s="55">
        <v>1.59</v>
      </c>
      <c r="CL36" s="55">
        <v>0.9</v>
      </c>
      <c r="CM36" s="55">
        <v>0</v>
      </c>
      <c r="CN36" s="467">
        <f t="shared" si="15"/>
        <v>3.39</v>
      </c>
      <c r="CO36" s="55">
        <v>108.21914305</v>
      </c>
      <c r="CP36" s="55">
        <v>111.779</v>
      </c>
      <c r="CQ36" s="55">
        <v>113.08282962999999</v>
      </c>
      <c r="CR36" s="55">
        <v>122.15</v>
      </c>
      <c r="CS36" s="55">
        <v>4.75</v>
      </c>
      <c r="CT36" s="55">
        <v>0.38</v>
      </c>
      <c r="CU36" s="55">
        <v>4.97</v>
      </c>
      <c r="CV36" s="55">
        <v>8.51</v>
      </c>
      <c r="CW36" s="55">
        <v>1.6</v>
      </c>
      <c r="CX36" s="55">
        <v>139.6</v>
      </c>
      <c r="CY36" s="55">
        <v>125</v>
      </c>
      <c r="CZ36" s="55">
        <v>113.7</v>
      </c>
      <c r="DA36" s="467">
        <f t="shared" si="16"/>
        <v>853.74097268000014</v>
      </c>
      <c r="DB36" s="478">
        <v>0</v>
      </c>
      <c r="DC36" s="55">
        <v>0</v>
      </c>
      <c r="DD36" s="55">
        <v>0</v>
      </c>
      <c r="DE36" s="55">
        <v>217.363</v>
      </c>
      <c r="DF36" s="55">
        <v>1476.3088092999999</v>
      </c>
      <c r="DG36" s="55">
        <v>79.7</v>
      </c>
      <c r="DH36" s="55">
        <v>1.3</v>
      </c>
      <c r="DI36" s="55">
        <v>86.48</v>
      </c>
      <c r="DJ36" s="55">
        <v>92.55</v>
      </c>
      <c r="DK36" s="55">
        <v>89</v>
      </c>
      <c r="DL36" s="55">
        <v>0</v>
      </c>
      <c r="DM36" s="55">
        <v>93.05</v>
      </c>
      <c r="DN36" s="556">
        <f t="shared" si="10"/>
        <v>3.39</v>
      </c>
      <c r="DO36" s="479">
        <f t="shared" si="11"/>
        <v>853.74097268000014</v>
      </c>
      <c r="DP36" s="468">
        <f t="shared" si="12"/>
        <v>2135.7518092999999</v>
      </c>
      <c r="DQ36" s="475">
        <f t="shared" si="13"/>
        <v>150.16391126170353</v>
      </c>
      <c r="DW36" s="230"/>
      <c r="DX36" s="230"/>
      <c r="DY36" s="230"/>
      <c r="DZ36" s="230"/>
      <c r="EA36" s="230"/>
      <c r="EB36" s="230"/>
      <c r="EC36" s="230"/>
      <c r="ED36" s="230"/>
      <c r="EE36" s="230"/>
      <c r="EF36" s="230"/>
      <c r="EG36" s="230"/>
      <c r="EH36" s="230"/>
      <c r="EI36" s="230"/>
      <c r="EJ36" s="230"/>
      <c r="EK36" s="230"/>
      <c r="EL36" s="230"/>
      <c r="EM36" s="230"/>
      <c r="EN36" s="230"/>
    </row>
    <row r="37" spans="1:144" ht="20.100000000000001" customHeight="1" x14ac:dyDescent="0.25">
      <c r="A37" s="526"/>
      <c r="B37" s="458" t="s">
        <v>186</v>
      </c>
      <c r="C37" s="459" t="s">
        <v>191</v>
      </c>
      <c r="D37" s="473">
        <v>0</v>
      </c>
      <c r="E37" s="473">
        <v>0</v>
      </c>
      <c r="F37" s="473">
        <v>0</v>
      </c>
      <c r="G37" s="473">
        <v>0</v>
      </c>
      <c r="H37" s="473">
        <v>0</v>
      </c>
      <c r="I37" s="473">
        <v>0</v>
      </c>
      <c r="J37" s="473">
        <v>0</v>
      </c>
      <c r="K37" s="473">
        <v>0</v>
      </c>
      <c r="L37" s="473">
        <v>0</v>
      </c>
      <c r="M37" s="474">
        <v>0</v>
      </c>
      <c r="N37" s="474">
        <v>0</v>
      </c>
      <c r="O37" s="474">
        <v>0</v>
      </c>
      <c r="P37" s="475">
        <f>SUM(D37:O37)</f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475">
        <f>SUM(Q37:AB37)</f>
        <v>0</v>
      </c>
      <c r="AD37" s="55">
        <v>0</v>
      </c>
      <c r="AE37" s="55">
        <v>0</v>
      </c>
      <c r="AF37" s="55">
        <v>0</v>
      </c>
      <c r="AG37" s="55">
        <v>0</v>
      </c>
      <c r="AH37" s="55">
        <v>0</v>
      </c>
      <c r="AI37" s="55">
        <v>0</v>
      </c>
      <c r="AJ37" s="55">
        <v>0</v>
      </c>
      <c r="AK37" s="55">
        <v>0</v>
      </c>
      <c r="AL37" s="55">
        <v>0</v>
      </c>
      <c r="AM37" s="55">
        <v>0</v>
      </c>
      <c r="AN37" s="55">
        <v>0</v>
      </c>
      <c r="AO37" s="55">
        <v>0</v>
      </c>
      <c r="AP37" s="478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0</v>
      </c>
      <c r="AZ37" s="55">
        <v>0</v>
      </c>
      <c r="BA37" s="55">
        <v>0</v>
      </c>
      <c r="BB37" s="478">
        <v>0</v>
      </c>
      <c r="BC37" s="55">
        <v>0</v>
      </c>
      <c r="BD37" s="55">
        <v>0</v>
      </c>
      <c r="BE37" s="55">
        <v>0</v>
      </c>
      <c r="BF37" s="55">
        <v>0</v>
      </c>
      <c r="BG37" s="55">
        <v>0</v>
      </c>
      <c r="BH37" s="55">
        <v>0</v>
      </c>
      <c r="BI37" s="55">
        <v>0</v>
      </c>
      <c r="BJ37" s="55">
        <v>0</v>
      </c>
      <c r="BK37" s="55">
        <v>0</v>
      </c>
      <c r="BL37" s="55">
        <v>0</v>
      </c>
      <c r="BM37" s="55">
        <v>0</v>
      </c>
      <c r="BN37" s="467">
        <f t="shared" si="9"/>
        <v>0</v>
      </c>
      <c r="BO37" s="55">
        <v>0</v>
      </c>
      <c r="BP37" s="55">
        <v>0</v>
      </c>
      <c r="BQ37" s="55">
        <v>0</v>
      </c>
      <c r="BR37" s="55">
        <v>0</v>
      </c>
      <c r="BS37" s="55">
        <v>0</v>
      </c>
      <c r="BT37" s="55">
        <v>0</v>
      </c>
      <c r="BU37" s="55">
        <v>0</v>
      </c>
      <c r="BV37" s="55">
        <v>0</v>
      </c>
      <c r="BW37" s="55">
        <v>0</v>
      </c>
      <c r="BX37" s="55">
        <v>0</v>
      </c>
      <c r="BY37" s="55">
        <v>0</v>
      </c>
      <c r="BZ37" s="55">
        <v>0</v>
      </c>
      <c r="CA37" s="467">
        <f t="shared" si="14"/>
        <v>0</v>
      </c>
      <c r="CB37" s="478">
        <v>0</v>
      </c>
      <c r="CC37" s="55">
        <v>0</v>
      </c>
      <c r="CD37" s="55">
        <v>0</v>
      </c>
      <c r="CE37" s="55">
        <v>0</v>
      </c>
      <c r="CF37" s="55">
        <v>0</v>
      </c>
      <c r="CG37" s="55">
        <v>0</v>
      </c>
      <c r="CH37" s="55">
        <v>0</v>
      </c>
      <c r="CI37" s="55">
        <v>0</v>
      </c>
      <c r="CJ37" s="55">
        <v>0</v>
      </c>
      <c r="CK37" s="55">
        <v>0</v>
      </c>
      <c r="CL37" s="55">
        <v>0</v>
      </c>
      <c r="CM37" s="55">
        <v>0</v>
      </c>
      <c r="CN37" s="467">
        <f t="shared" si="15"/>
        <v>0</v>
      </c>
      <c r="CO37" s="55">
        <v>53.77782947</v>
      </c>
      <c r="CP37" s="55">
        <v>0</v>
      </c>
      <c r="CQ37" s="55">
        <v>0</v>
      </c>
      <c r="CR37" s="55">
        <v>0</v>
      </c>
      <c r="CS37" s="55">
        <v>0</v>
      </c>
      <c r="CT37" s="55">
        <v>0</v>
      </c>
      <c r="CU37" s="55">
        <v>0</v>
      </c>
      <c r="CV37" s="55">
        <v>0</v>
      </c>
      <c r="CW37" s="55">
        <v>0</v>
      </c>
      <c r="CX37" s="55">
        <v>0</v>
      </c>
      <c r="CY37" s="55">
        <v>0</v>
      </c>
      <c r="CZ37" s="55">
        <v>0</v>
      </c>
      <c r="DA37" s="467">
        <f t="shared" si="16"/>
        <v>53.77782947</v>
      </c>
      <c r="DB37" s="478">
        <v>0</v>
      </c>
      <c r="DC37" s="55">
        <v>0</v>
      </c>
      <c r="DD37" s="55">
        <v>0</v>
      </c>
      <c r="DE37" s="55">
        <v>30.945</v>
      </c>
      <c r="DF37" s="55">
        <v>218.6</v>
      </c>
      <c r="DG37" s="55">
        <v>0</v>
      </c>
      <c r="DH37" s="55">
        <v>0</v>
      </c>
      <c r="DI37" s="55">
        <v>0</v>
      </c>
      <c r="DJ37" s="55">
        <v>0</v>
      </c>
      <c r="DK37" s="55">
        <v>0</v>
      </c>
      <c r="DL37" s="55">
        <v>0</v>
      </c>
      <c r="DM37" s="55">
        <v>0</v>
      </c>
      <c r="DN37" s="556">
        <f t="shared" si="10"/>
        <v>0</v>
      </c>
      <c r="DO37" s="479">
        <f t="shared" si="11"/>
        <v>53.77782947</v>
      </c>
      <c r="DP37" s="468">
        <f t="shared" si="12"/>
        <v>249.54499999999999</v>
      </c>
      <c r="DQ37" s="475">
        <f t="shared" si="13"/>
        <v>364.02951264369801</v>
      </c>
      <c r="DW37" s="230"/>
      <c r="DX37" s="230"/>
      <c r="DY37" s="230"/>
      <c r="DZ37" s="230"/>
      <c r="EA37" s="230"/>
      <c r="EB37" s="230"/>
      <c r="EC37" s="230"/>
      <c r="ED37" s="230"/>
      <c r="EE37" s="230"/>
      <c r="EF37" s="230"/>
      <c r="EG37" s="230"/>
      <c r="EH37" s="230"/>
      <c r="EI37" s="230"/>
      <c r="EJ37" s="230"/>
      <c r="EK37" s="230"/>
      <c r="EL37" s="230"/>
      <c r="EM37" s="230"/>
      <c r="EN37" s="230"/>
    </row>
    <row r="38" spans="1:144" ht="20.100000000000001" customHeight="1" x14ac:dyDescent="0.25">
      <c r="A38" s="526"/>
      <c r="B38" s="458" t="s">
        <v>32</v>
      </c>
      <c r="C38" s="459" t="s">
        <v>138</v>
      </c>
      <c r="D38" s="473">
        <v>378.78693087999994</v>
      </c>
      <c r="E38" s="473">
        <v>490.66667578999994</v>
      </c>
      <c r="F38" s="473">
        <v>442.80761937</v>
      </c>
      <c r="G38" s="473">
        <v>392.05566079000005</v>
      </c>
      <c r="H38" s="473">
        <v>437.29845510999996</v>
      </c>
      <c r="I38" s="473">
        <v>413.88662762000007</v>
      </c>
      <c r="J38" s="473">
        <v>593.96502100999976</v>
      </c>
      <c r="K38" s="473">
        <v>275.38651033000002</v>
      </c>
      <c r="L38" s="473">
        <v>431.58203636999997</v>
      </c>
      <c r="M38" s="474">
        <v>448.77244377000005</v>
      </c>
      <c r="N38" s="474">
        <v>618.51572778000013</v>
      </c>
      <c r="O38" s="474">
        <v>1211.0508937</v>
      </c>
      <c r="P38" s="475">
        <f>SUM(D38:O38)</f>
        <v>6134.7746025199995</v>
      </c>
      <c r="Q38" s="55">
        <v>663.53043274999993</v>
      </c>
      <c r="R38" s="55">
        <v>817.77766728999984</v>
      </c>
      <c r="S38" s="55">
        <v>1057.5813579600001</v>
      </c>
      <c r="T38" s="55">
        <v>830.13753273999998</v>
      </c>
      <c r="U38" s="55">
        <v>899.76923617</v>
      </c>
      <c r="V38" s="55">
        <v>1122.5645670399997</v>
      </c>
      <c r="W38" s="55">
        <v>714.50838583000007</v>
      </c>
      <c r="X38" s="55">
        <v>988.62323478999986</v>
      </c>
      <c r="Y38" s="55">
        <v>977.81218799999999</v>
      </c>
      <c r="Z38" s="55">
        <v>847.34043346999999</v>
      </c>
      <c r="AA38" s="55">
        <v>1027.25570928</v>
      </c>
      <c r="AB38" s="55">
        <v>1324.0576074899998</v>
      </c>
      <c r="AC38" s="475">
        <f>SUM(Q38:AB38)</f>
        <v>11270.958352809999</v>
      </c>
      <c r="AD38" s="55">
        <v>739.99131594000005</v>
      </c>
      <c r="AE38" s="55">
        <v>1091.2788222199997</v>
      </c>
      <c r="AF38" s="55">
        <v>1096.3808772300004</v>
      </c>
      <c r="AG38" s="55">
        <v>2382.5291428699998</v>
      </c>
      <c r="AH38" s="55">
        <v>2162.3212379400002</v>
      </c>
      <c r="AI38" s="55">
        <v>2308.9452572099995</v>
      </c>
      <c r="AJ38" s="55">
        <v>2113.4923864299999</v>
      </c>
      <c r="AK38" s="55">
        <v>1622.72257541</v>
      </c>
      <c r="AL38" s="55">
        <v>2350.6659582400002</v>
      </c>
      <c r="AM38" s="55">
        <v>2051.63182001</v>
      </c>
      <c r="AN38" s="55">
        <v>2533.0305227000003</v>
      </c>
      <c r="AO38" s="55">
        <v>2588.6454181000008</v>
      </c>
      <c r="AP38" s="478">
        <v>2290.23886803</v>
      </c>
      <c r="AQ38" s="55">
        <v>2999.3407866800003</v>
      </c>
      <c r="AR38" s="55">
        <v>3829.0121375300032</v>
      </c>
      <c r="AS38" s="55">
        <v>2980.2000073700019</v>
      </c>
      <c r="AT38" s="55">
        <v>3296.379888179998</v>
      </c>
      <c r="AU38" s="55">
        <v>2903.9966124399994</v>
      </c>
      <c r="AV38" s="55">
        <v>3547.3061997799996</v>
      </c>
      <c r="AW38" s="55">
        <v>3480.0803423700004</v>
      </c>
      <c r="AX38" s="55">
        <v>3577.9860248299979</v>
      </c>
      <c r="AY38" s="55">
        <v>4394.3896843200009</v>
      </c>
      <c r="AZ38" s="55">
        <v>2847.3134274899999</v>
      </c>
      <c r="BA38" s="55">
        <v>3372.9328529999998</v>
      </c>
      <c r="BB38" s="478">
        <v>3820.5193432999995</v>
      </c>
      <c r="BC38" s="55">
        <v>2644.5239336700006</v>
      </c>
      <c r="BD38" s="55">
        <v>3781.2221193099995</v>
      </c>
      <c r="BE38" s="55">
        <v>4899.7281615300035</v>
      </c>
      <c r="BF38" s="55">
        <v>5236.3633832100004</v>
      </c>
      <c r="BG38" s="55">
        <v>4124.2614672100026</v>
      </c>
      <c r="BH38" s="55">
        <v>6116.2163983999972</v>
      </c>
      <c r="BI38" s="55">
        <v>4688.3034831799987</v>
      </c>
      <c r="BJ38" s="55">
        <v>3876.8384401400017</v>
      </c>
      <c r="BK38" s="55">
        <v>5555.7683603499972</v>
      </c>
      <c r="BL38" s="55">
        <v>6063.8646182000002</v>
      </c>
      <c r="BM38" s="55">
        <v>5126.6762710899966</v>
      </c>
      <c r="BN38" s="467">
        <f t="shared" si="9"/>
        <v>55934.28597959</v>
      </c>
      <c r="BO38" s="55">
        <v>4773.9637282200001</v>
      </c>
      <c r="BP38" s="55">
        <v>4605.2610363599997</v>
      </c>
      <c r="BQ38" s="55">
        <v>5375.628708719998</v>
      </c>
      <c r="BR38" s="55">
        <v>5256.7829887599946</v>
      </c>
      <c r="BS38" s="55">
        <v>4812.4613754499997</v>
      </c>
      <c r="BT38" s="55">
        <v>5239.8954323100033</v>
      </c>
      <c r="BU38" s="55">
        <v>5549.8364212699953</v>
      </c>
      <c r="BV38" s="55">
        <v>5331.0276848599979</v>
      </c>
      <c r="BW38" s="55">
        <v>4019.074295659997</v>
      </c>
      <c r="BX38" s="55">
        <v>3986.715511059997</v>
      </c>
      <c r="BY38" s="55">
        <v>3183.2006229900003</v>
      </c>
      <c r="BZ38" s="55">
        <v>4450.9357305800022</v>
      </c>
      <c r="CA38" s="467">
        <f t="shared" si="14"/>
        <v>56584.783536239986</v>
      </c>
      <c r="CB38" s="478">
        <v>4510.1643091600072</v>
      </c>
      <c r="CC38" s="55">
        <v>3378.2198947699967</v>
      </c>
      <c r="CD38" s="55">
        <v>3901.9452844399952</v>
      </c>
      <c r="CE38" s="55">
        <v>5455.5318062800006</v>
      </c>
      <c r="CF38" s="55">
        <v>4834.83482233</v>
      </c>
      <c r="CG38" s="55">
        <v>3969.3613677699991</v>
      </c>
      <c r="CH38" s="55">
        <v>6570.2138167699986</v>
      </c>
      <c r="CI38" s="55">
        <v>3657.432607910001</v>
      </c>
      <c r="CJ38" s="55">
        <v>3832.7005313499981</v>
      </c>
      <c r="CK38" s="55">
        <v>3983.0176088100025</v>
      </c>
      <c r="CL38" s="55">
        <v>3691.5709310699986</v>
      </c>
      <c r="CM38" s="55">
        <v>5781.365839240003</v>
      </c>
      <c r="CN38" s="467">
        <f t="shared" si="15"/>
        <v>53566.358819900001</v>
      </c>
      <c r="CO38" s="55">
        <v>4396.7660394999975</v>
      </c>
      <c r="CP38" s="55">
        <v>4056.6440918900039</v>
      </c>
      <c r="CQ38" s="55">
        <v>4214.5182134900033</v>
      </c>
      <c r="CR38" s="55">
        <v>5576.679094099999</v>
      </c>
      <c r="CS38" s="55">
        <v>4993.2572873400022</v>
      </c>
      <c r="CT38" s="55">
        <v>7247.4787230900065</v>
      </c>
      <c r="CU38" s="55">
        <v>7874.1795884799867</v>
      </c>
      <c r="CV38" s="55">
        <v>12187.838293290002</v>
      </c>
      <c r="CW38" s="55">
        <v>11527.06303640001</v>
      </c>
      <c r="CX38" s="55">
        <v>10823.609485719993</v>
      </c>
      <c r="CY38" s="55">
        <v>9612.1746655400002</v>
      </c>
      <c r="CZ38" s="55">
        <v>12683.813573530024</v>
      </c>
      <c r="DA38" s="467">
        <f t="shared" si="16"/>
        <v>95194.022092370025</v>
      </c>
      <c r="DB38" s="478">
        <v>10871.368139250002</v>
      </c>
      <c r="DC38" s="55">
        <v>9091.9030033199961</v>
      </c>
      <c r="DD38" s="55">
        <v>11424.414022389985</v>
      </c>
      <c r="DE38" s="55">
        <v>11723.659052710005</v>
      </c>
      <c r="DF38" s="55">
        <v>11660.070595140007</v>
      </c>
      <c r="DG38" s="55">
        <v>9537.4514297600072</v>
      </c>
      <c r="DH38" s="55">
        <v>11085.480335259985</v>
      </c>
      <c r="DI38" s="55">
        <v>9014.20095064001</v>
      </c>
      <c r="DJ38" s="55">
        <v>9874.3734449300027</v>
      </c>
      <c r="DK38" s="55">
        <v>9529.9988735599891</v>
      </c>
      <c r="DL38" s="55">
        <v>9988.9624255500003</v>
      </c>
      <c r="DM38" s="55">
        <v>11699.581309319999</v>
      </c>
      <c r="DN38" s="556">
        <f t="shared" si="10"/>
        <v>53566.358819900001</v>
      </c>
      <c r="DO38" s="479">
        <f t="shared" si="11"/>
        <v>95194.022092370025</v>
      </c>
      <c r="DP38" s="468">
        <f t="shared" si="12"/>
        <v>125501.46358182999</v>
      </c>
      <c r="DQ38" s="475">
        <f t="shared" si="13"/>
        <v>31.837546962824636</v>
      </c>
      <c r="DW38" s="230"/>
      <c r="DX38" s="230"/>
      <c r="DY38" s="230"/>
      <c r="DZ38" s="230"/>
      <c r="EA38" s="230"/>
      <c r="EB38" s="230"/>
      <c r="EC38" s="230"/>
      <c r="ED38" s="230"/>
      <c r="EE38" s="230"/>
      <c r="EF38" s="230"/>
      <c r="EG38" s="230"/>
      <c r="EH38" s="230"/>
      <c r="EI38" s="230"/>
      <c r="EJ38" s="230"/>
      <c r="EK38" s="230"/>
      <c r="EL38" s="230"/>
      <c r="EM38" s="230"/>
      <c r="EN38" s="230"/>
    </row>
    <row r="39" spans="1:144" ht="20.100000000000001" customHeight="1" x14ac:dyDescent="0.25">
      <c r="A39" s="526"/>
      <c r="B39" s="458" t="s">
        <v>103</v>
      </c>
      <c r="C39" s="459" t="s">
        <v>104</v>
      </c>
      <c r="D39" s="473">
        <v>0</v>
      </c>
      <c r="E39" s="473">
        <v>0</v>
      </c>
      <c r="F39" s="473">
        <v>0</v>
      </c>
      <c r="G39" s="473">
        <v>0</v>
      </c>
      <c r="H39" s="473">
        <v>9.9999999999999995E-7</v>
      </c>
      <c r="I39" s="473">
        <v>0</v>
      </c>
      <c r="J39" s="473">
        <v>0</v>
      </c>
      <c r="K39" s="473">
        <v>0</v>
      </c>
      <c r="L39" s="473">
        <v>0</v>
      </c>
      <c r="M39" s="474">
        <v>0</v>
      </c>
      <c r="N39" s="474">
        <v>0</v>
      </c>
      <c r="O39" s="474">
        <v>0</v>
      </c>
      <c r="P39" s="475">
        <v>0</v>
      </c>
      <c r="Q39" s="473">
        <v>0</v>
      </c>
      <c r="R39" s="473">
        <v>0</v>
      </c>
      <c r="S39" s="473">
        <v>0</v>
      </c>
      <c r="T39" s="473">
        <v>0</v>
      </c>
      <c r="U39" s="473">
        <v>9.9999999999999995E-7</v>
      </c>
      <c r="V39" s="473">
        <v>0</v>
      </c>
      <c r="W39" s="473">
        <v>0</v>
      </c>
      <c r="X39" s="473">
        <v>0</v>
      </c>
      <c r="Y39" s="473">
        <v>0</v>
      </c>
      <c r="Z39" s="474">
        <v>0</v>
      </c>
      <c r="AA39" s="474">
        <v>0</v>
      </c>
      <c r="AB39" s="474">
        <v>0</v>
      </c>
      <c r="AC39" s="475">
        <v>0</v>
      </c>
      <c r="AD39" s="55">
        <v>0</v>
      </c>
      <c r="AE39" s="55">
        <v>0</v>
      </c>
      <c r="AF39" s="55">
        <v>0</v>
      </c>
      <c r="AG39" s="55">
        <v>10.40560022</v>
      </c>
      <c r="AH39" s="55">
        <v>15.458109589999999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55">
        <v>0</v>
      </c>
      <c r="AO39" s="55">
        <v>0</v>
      </c>
      <c r="AP39" s="478">
        <v>0</v>
      </c>
      <c r="AQ39" s="55">
        <v>0</v>
      </c>
      <c r="AR39" s="55">
        <v>0</v>
      </c>
      <c r="AS39" s="55">
        <v>0</v>
      </c>
      <c r="AT39" s="55">
        <v>0</v>
      </c>
      <c r="AU39" s="55">
        <v>0</v>
      </c>
      <c r="AV39" s="55">
        <v>0</v>
      </c>
      <c r="AW39" s="55">
        <v>0</v>
      </c>
      <c r="AX39" s="55">
        <v>0</v>
      </c>
      <c r="AY39" s="55">
        <v>0</v>
      </c>
      <c r="AZ39" s="55">
        <v>0</v>
      </c>
      <c r="BA39" s="55">
        <v>0</v>
      </c>
      <c r="BB39" s="478">
        <v>0</v>
      </c>
      <c r="BC39" s="55">
        <v>0</v>
      </c>
      <c r="BD39" s="55">
        <v>0</v>
      </c>
      <c r="BE39" s="55">
        <v>0</v>
      </c>
      <c r="BF39" s="55">
        <v>7.476</v>
      </c>
      <c r="BG39" s="55">
        <v>0</v>
      </c>
      <c r="BH39" s="55">
        <v>13.4</v>
      </c>
      <c r="BI39" s="55">
        <v>9.2385000000000002</v>
      </c>
      <c r="BJ39" s="55">
        <v>11.9</v>
      </c>
      <c r="BK39" s="55">
        <v>0</v>
      </c>
      <c r="BL39" s="55">
        <v>14</v>
      </c>
      <c r="BM39" s="55">
        <v>8</v>
      </c>
      <c r="BN39" s="467">
        <f t="shared" si="9"/>
        <v>64.014499999999998</v>
      </c>
      <c r="BO39" s="55">
        <v>5.5</v>
      </c>
      <c r="BP39" s="55">
        <v>0</v>
      </c>
      <c r="BQ39" s="55">
        <v>19.75</v>
      </c>
      <c r="BR39" s="55">
        <v>0</v>
      </c>
      <c r="BS39" s="55">
        <v>12.855</v>
      </c>
      <c r="BT39" s="55">
        <v>5.55</v>
      </c>
      <c r="BU39" s="55">
        <v>22.35</v>
      </c>
      <c r="BV39" s="55">
        <v>0</v>
      </c>
      <c r="BW39" s="55">
        <v>0</v>
      </c>
      <c r="BX39" s="55">
        <v>0</v>
      </c>
      <c r="BY39" s="55">
        <v>0</v>
      </c>
      <c r="BZ39" s="55">
        <v>0</v>
      </c>
      <c r="CA39" s="467">
        <f t="shared" si="14"/>
        <v>66.004999999999995</v>
      </c>
      <c r="CB39" s="478">
        <v>0</v>
      </c>
      <c r="CC39" s="55">
        <v>0</v>
      </c>
      <c r="CD39" s="55">
        <v>0</v>
      </c>
      <c r="CE39" s="55">
        <v>0</v>
      </c>
      <c r="CF39" s="55">
        <v>0</v>
      </c>
      <c r="CG39" s="55">
        <v>0</v>
      </c>
      <c r="CH39" s="55">
        <v>0</v>
      </c>
      <c r="CI39" s="55">
        <v>1.0349999999999999</v>
      </c>
      <c r="CJ39" s="55">
        <v>0</v>
      </c>
      <c r="CK39" s="55">
        <v>0</v>
      </c>
      <c r="CL39" s="55">
        <v>30</v>
      </c>
      <c r="CM39" s="55">
        <v>0</v>
      </c>
      <c r="CN39" s="467">
        <f t="shared" si="15"/>
        <v>31.035</v>
      </c>
      <c r="CO39" s="55">
        <v>0</v>
      </c>
      <c r="CP39" s="55">
        <v>0</v>
      </c>
      <c r="CQ39" s="55">
        <v>0</v>
      </c>
      <c r="CR39" s="55">
        <v>1.1399999999999999</v>
      </c>
      <c r="CS39" s="55">
        <v>15</v>
      </c>
      <c r="CT39" s="55">
        <v>0</v>
      </c>
      <c r="CU39" s="55">
        <v>0</v>
      </c>
      <c r="CV39" s="55">
        <v>4.3440000000000003</v>
      </c>
      <c r="CW39" s="55">
        <v>0</v>
      </c>
      <c r="CX39" s="55">
        <v>0</v>
      </c>
      <c r="CY39" s="55">
        <v>0</v>
      </c>
      <c r="CZ39" s="55">
        <v>0</v>
      </c>
      <c r="DA39" s="467">
        <f t="shared" si="16"/>
        <v>20.484000000000002</v>
      </c>
      <c r="DB39" s="478">
        <v>0</v>
      </c>
      <c r="DC39" s="55">
        <v>0</v>
      </c>
      <c r="DD39" s="55">
        <v>0.1</v>
      </c>
      <c r="DE39" s="55">
        <v>0</v>
      </c>
      <c r="DF39" s="55">
        <v>0</v>
      </c>
      <c r="DG39" s="55">
        <v>0</v>
      </c>
      <c r="DH39" s="55">
        <v>0</v>
      </c>
      <c r="DI39" s="55">
        <v>0</v>
      </c>
      <c r="DJ39" s="55">
        <v>0</v>
      </c>
      <c r="DK39" s="55">
        <v>0</v>
      </c>
      <c r="DL39" s="55">
        <v>0</v>
      </c>
      <c r="DM39" s="55">
        <v>0</v>
      </c>
      <c r="DN39" s="556">
        <f t="shared" si="10"/>
        <v>31.035</v>
      </c>
      <c r="DO39" s="479">
        <f t="shared" si="11"/>
        <v>20.484000000000002</v>
      </c>
      <c r="DP39" s="468">
        <f t="shared" si="12"/>
        <v>0.1</v>
      </c>
      <c r="DQ39" s="475">
        <f t="shared" si="13"/>
        <v>-99.511814098808827</v>
      </c>
      <c r="DW39" s="230"/>
      <c r="DX39" s="230"/>
      <c r="DY39" s="230"/>
      <c r="DZ39" s="230"/>
      <c r="EA39" s="230"/>
      <c r="EB39" s="230"/>
      <c r="EC39" s="230"/>
      <c r="ED39" s="230"/>
      <c r="EE39" s="230"/>
      <c r="EF39" s="230"/>
      <c r="EG39" s="230"/>
      <c r="EH39" s="230"/>
      <c r="EI39" s="230"/>
      <c r="EJ39" s="230"/>
      <c r="EK39" s="230"/>
      <c r="EL39" s="230"/>
      <c r="EM39" s="230"/>
      <c r="EN39" s="230"/>
    </row>
    <row r="40" spans="1:144" ht="20.100000000000001" customHeight="1" x14ac:dyDescent="0.25">
      <c r="A40" s="526"/>
      <c r="B40" s="458" t="s">
        <v>126</v>
      </c>
      <c r="C40" s="459" t="s">
        <v>129</v>
      </c>
      <c r="D40" s="473">
        <v>0</v>
      </c>
      <c r="E40" s="473">
        <v>0</v>
      </c>
      <c r="F40" s="473">
        <v>0</v>
      </c>
      <c r="G40" s="473">
        <v>0</v>
      </c>
      <c r="H40" s="473">
        <v>9.9999999999999995E-7</v>
      </c>
      <c r="I40" s="473">
        <v>0</v>
      </c>
      <c r="J40" s="473">
        <v>0</v>
      </c>
      <c r="K40" s="473">
        <v>0</v>
      </c>
      <c r="L40" s="473">
        <v>0</v>
      </c>
      <c r="M40" s="474">
        <v>0</v>
      </c>
      <c r="N40" s="474">
        <v>0</v>
      </c>
      <c r="O40" s="474">
        <v>0</v>
      </c>
      <c r="P40" s="475">
        <v>0</v>
      </c>
      <c r="Q40" s="473">
        <v>0</v>
      </c>
      <c r="R40" s="473">
        <v>0</v>
      </c>
      <c r="S40" s="473">
        <v>0</v>
      </c>
      <c r="T40" s="473">
        <v>0</v>
      </c>
      <c r="U40" s="473">
        <v>9.9999999999999995E-7</v>
      </c>
      <c r="V40" s="473">
        <v>0</v>
      </c>
      <c r="W40" s="473">
        <v>0</v>
      </c>
      <c r="X40" s="473">
        <v>0</v>
      </c>
      <c r="Y40" s="473">
        <v>0</v>
      </c>
      <c r="Z40" s="474">
        <v>0</v>
      </c>
      <c r="AA40" s="474">
        <v>0</v>
      </c>
      <c r="AB40" s="474">
        <v>0</v>
      </c>
      <c r="AC40" s="475">
        <v>0</v>
      </c>
      <c r="AD40" s="55">
        <v>0</v>
      </c>
      <c r="AE40" s="55">
        <v>0</v>
      </c>
      <c r="AF40" s="55">
        <v>0</v>
      </c>
      <c r="AG40" s="55">
        <v>10.40560022</v>
      </c>
      <c r="AH40" s="55">
        <v>15.458109589999999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55">
        <v>0</v>
      </c>
      <c r="AP40" s="478">
        <v>0</v>
      </c>
      <c r="AQ40" s="55">
        <v>0</v>
      </c>
      <c r="AR40" s="55">
        <v>0</v>
      </c>
      <c r="AS40" s="55">
        <v>0</v>
      </c>
      <c r="AT40" s="55">
        <v>0</v>
      </c>
      <c r="AU40" s="55">
        <v>0</v>
      </c>
      <c r="AV40" s="55">
        <v>0</v>
      </c>
      <c r="AW40" s="55">
        <v>0</v>
      </c>
      <c r="AX40" s="55">
        <v>0</v>
      </c>
      <c r="AY40" s="55">
        <v>0</v>
      </c>
      <c r="AZ40" s="55">
        <v>0</v>
      </c>
      <c r="BA40" s="55">
        <v>0</v>
      </c>
      <c r="BB40" s="478">
        <v>0</v>
      </c>
      <c r="BC40" s="55">
        <v>0</v>
      </c>
      <c r="BD40" s="55">
        <v>0</v>
      </c>
      <c r="BE40" s="55">
        <v>0</v>
      </c>
      <c r="BF40" s="55">
        <v>0</v>
      </c>
      <c r="BG40" s="55">
        <v>0</v>
      </c>
      <c r="BH40" s="55">
        <v>0</v>
      </c>
      <c r="BI40" s="55">
        <v>0</v>
      </c>
      <c r="BJ40" s="55">
        <v>0</v>
      </c>
      <c r="BK40" s="55">
        <v>0</v>
      </c>
      <c r="BL40" s="55">
        <v>0</v>
      </c>
      <c r="BM40" s="55">
        <v>0</v>
      </c>
      <c r="BN40" s="467">
        <f t="shared" si="9"/>
        <v>0</v>
      </c>
      <c r="BO40" s="55">
        <v>0</v>
      </c>
      <c r="BP40" s="55">
        <v>0</v>
      </c>
      <c r="BQ40" s="55">
        <v>0</v>
      </c>
      <c r="BR40" s="55">
        <v>0</v>
      </c>
      <c r="BS40" s="55">
        <v>0</v>
      </c>
      <c r="BT40" s="55">
        <v>0</v>
      </c>
      <c r="BU40" s="55">
        <v>0</v>
      </c>
      <c r="BV40" s="55">
        <v>0</v>
      </c>
      <c r="BW40" s="55">
        <v>5.8837847000000005</v>
      </c>
      <c r="BX40" s="55">
        <v>106.63122326999999</v>
      </c>
      <c r="BY40" s="55">
        <v>36.41396060000001</v>
      </c>
      <c r="BZ40" s="55">
        <v>135.91479802999996</v>
      </c>
      <c r="CA40" s="467">
        <f t="shared" si="14"/>
        <v>284.84376659999998</v>
      </c>
      <c r="CB40" s="478">
        <v>18.45559325</v>
      </c>
      <c r="CC40" s="55">
        <v>17.89782138</v>
      </c>
      <c r="CD40" s="55">
        <v>6.2090008499999998</v>
      </c>
      <c r="CE40" s="55">
        <v>25.30913704</v>
      </c>
      <c r="CF40" s="55">
        <v>37.448342690000004</v>
      </c>
      <c r="CG40" s="55">
        <v>23.127011570000001</v>
      </c>
      <c r="CH40" s="55">
        <v>66.66629076000001</v>
      </c>
      <c r="CI40" s="55">
        <v>68.318666579999999</v>
      </c>
      <c r="CJ40" s="55">
        <v>12.862863949999999</v>
      </c>
      <c r="CK40" s="55">
        <v>20.602491609999994</v>
      </c>
      <c r="CL40" s="55">
        <v>58.806591710000006</v>
      </c>
      <c r="CM40" s="55">
        <v>26.788896869999995</v>
      </c>
      <c r="CN40" s="467">
        <f t="shared" si="15"/>
        <v>382.49270826000003</v>
      </c>
      <c r="CO40" s="55">
        <v>77.621258660000009</v>
      </c>
      <c r="CP40" s="55">
        <v>50.834245109999998</v>
      </c>
      <c r="CQ40" s="55">
        <v>44.291537299999987</v>
      </c>
      <c r="CR40" s="55">
        <v>49.303970370000009</v>
      </c>
      <c r="CS40" s="55">
        <v>53.826629809999986</v>
      </c>
      <c r="CT40" s="55">
        <v>122.66770028999991</v>
      </c>
      <c r="CU40" s="55">
        <v>44.10462463999999</v>
      </c>
      <c r="CV40" s="55">
        <v>104.56060056999998</v>
      </c>
      <c r="CW40" s="55">
        <v>49.100615279999992</v>
      </c>
      <c r="CX40" s="55">
        <v>42.868398179999978</v>
      </c>
      <c r="CY40" s="55">
        <v>38.975351079999989</v>
      </c>
      <c r="CZ40" s="55">
        <v>67.857122099999984</v>
      </c>
      <c r="DA40" s="467">
        <f t="shared" si="16"/>
        <v>746.01205338999978</v>
      </c>
      <c r="DB40" s="478">
        <v>35.144020810000015</v>
      </c>
      <c r="DC40" s="55">
        <v>91.315068490000058</v>
      </c>
      <c r="DD40" s="55">
        <v>102.75937668999998</v>
      </c>
      <c r="DE40" s="55">
        <v>55.256080289999986</v>
      </c>
      <c r="DF40" s="55">
        <v>45.487117739999995</v>
      </c>
      <c r="DG40" s="55">
        <v>48.762060860000012</v>
      </c>
      <c r="DH40" s="55">
        <v>41.837389270000017</v>
      </c>
      <c r="DI40" s="55">
        <v>89.70107490999996</v>
      </c>
      <c r="DJ40" s="55">
        <v>73.896094790000006</v>
      </c>
      <c r="DK40" s="55">
        <v>30.114212809999991</v>
      </c>
      <c r="DL40" s="55">
        <v>48.968148919999997</v>
      </c>
      <c r="DM40" s="55">
        <v>46.871825910000005</v>
      </c>
      <c r="DN40" s="556">
        <f t="shared" si="10"/>
        <v>382.49270826000003</v>
      </c>
      <c r="DO40" s="479">
        <f t="shared" si="11"/>
        <v>746.01205338999978</v>
      </c>
      <c r="DP40" s="468">
        <f t="shared" si="12"/>
        <v>710.11247148999996</v>
      </c>
      <c r="DQ40" s="475">
        <f t="shared" si="13"/>
        <v>-4.8121986416796219</v>
      </c>
      <c r="DW40" s="230"/>
      <c r="DX40" s="230"/>
      <c r="DY40" s="230"/>
      <c r="DZ40" s="230"/>
      <c r="EA40" s="230"/>
      <c r="EB40" s="230"/>
      <c r="EC40" s="230"/>
      <c r="ED40" s="230"/>
      <c r="EE40" s="230"/>
      <c r="EF40" s="230"/>
      <c r="EG40" s="230"/>
      <c r="EH40" s="230"/>
      <c r="EI40" s="230"/>
      <c r="EJ40" s="230"/>
      <c r="EK40" s="230"/>
      <c r="EL40" s="230"/>
      <c r="EM40" s="230"/>
      <c r="EN40" s="230"/>
    </row>
    <row r="41" spans="1:144" ht="20.100000000000001" customHeight="1" x14ac:dyDescent="0.25">
      <c r="A41" s="526"/>
      <c r="B41" s="458" t="s">
        <v>127</v>
      </c>
      <c r="C41" s="459" t="s">
        <v>176</v>
      </c>
      <c r="D41" s="473">
        <v>0</v>
      </c>
      <c r="E41" s="473">
        <v>0</v>
      </c>
      <c r="F41" s="473">
        <v>0</v>
      </c>
      <c r="G41" s="473">
        <v>0</v>
      </c>
      <c r="H41" s="473">
        <v>9.9999999999999995E-7</v>
      </c>
      <c r="I41" s="473">
        <v>0</v>
      </c>
      <c r="J41" s="473">
        <v>0</v>
      </c>
      <c r="K41" s="473">
        <v>0</v>
      </c>
      <c r="L41" s="473">
        <v>0</v>
      </c>
      <c r="M41" s="474">
        <v>0</v>
      </c>
      <c r="N41" s="474">
        <v>0</v>
      </c>
      <c r="O41" s="474">
        <v>0</v>
      </c>
      <c r="P41" s="475">
        <v>0</v>
      </c>
      <c r="Q41" s="473">
        <v>0</v>
      </c>
      <c r="R41" s="473">
        <v>0</v>
      </c>
      <c r="S41" s="473">
        <v>0</v>
      </c>
      <c r="T41" s="473">
        <v>0</v>
      </c>
      <c r="U41" s="473">
        <v>9.9999999999999995E-7</v>
      </c>
      <c r="V41" s="473">
        <v>0</v>
      </c>
      <c r="W41" s="473">
        <v>0</v>
      </c>
      <c r="X41" s="473">
        <v>0</v>
      </c>
      <c r="Y41" s="473">
        <v>0</v>
      </c>
      <c r="Z41" s="474">
        <v>0</v>
      </c>
      <c r="AA41" s="474">
        <v>0</v>
      </c>
      <c r="AB41" s="474">
        <v>0</v>
      </c>
      <c r="AC41" s="475">
        <v>0</v>
      </c>
      <c r="AD41" s="55">
        <v>0</v>
      </c>
      <c r="AE41" s="55">
        <v>0</v>
      </c>
      <c r="AF41" s="55">
        <v>0</v>
      </c>
      <c r="AG41" s="55">
        <v>10.40560022</v>
      </c>
      <c r="AH41" s="55">
        <v>15.458109589999999</v>
      </c>
      <c r="AI41" s="55">
        <v>0</v>
      </c>
      <c r="AJ41" s="55">
        <v>0</v>
      </c>
      <c r="AK41" s="55">
        <v>0</v>
      </c>
      <c r="AL41" s="55">
        <v>0</v>
      </c>
      <c r="AM41" s="55">
        <v>0</v>
      </c>
      <c r="AN41" s="55">
        <v>0</v>
      </c>
      <c r="AO41" s="55">
        <v>0</v>
      </c>
      <c r="AP41" s="478">
        <v>0</v>
      </c>
      <c r="AQ41" s="55">
        <v>0</v>
      </c>
      <c r="AR41" s="55">
        <v>0</v>
      </c>
      <c r="AS41" s="55">
        <v>0</v>
      </c>
      <c r="AT41" s="55">
        <v>0</v>
      </c>
      <c r="AU41" s="55">
        <v>0</v>
      </c>
      <c r="AV41" s="55">
        <v>0</v>
      </c>
      <c r="AW41" s="55">
        <v>0</v>
      </c>
      <c r="AX41" s="55">
        <v>0</v>
      </c>
      <c r="AY41" s="55">
        <v>0</v>
      </c>
      <c r="AZ41" s="55">
        <v>0</v>
      </c>
      <c r="BA41" s="55">
        <v>0</v>
      </c>
      <c r="BB41" s="478">
        <v>0</v>
      </c>
      <c r="BC41" s="55">
        <v>0</v>
      </c>
      <c r="BD41" s="55">
        <v>0</v>
      </c>
      <c r="BE41" s="55">
        <v>0</v>
      </c>
      <c r="BF41" s="55">
        <v>0</v>
      </c>
      <c r="BG41" s="55">
        <v>0</v>
      </c>
      <c r="BH41" s="55">
        <v>0</v>
      </c>
      <c r="BI41" s="55">
        <v>0</v>
      </c>
      <c r="BJ41" s="55">
        <v>0</v>
      </c>
      <c r="BK41" s="55">
        <v>0</v>
      </c>
      <c r="BL41" s="55">
        <v>0</v>
      </c>
      <c r="BM41" s="55">
        <v>0</v>
      </c>
      <c r="BN41" s="467">
        <f t="shared" si="9"/>
        <v>0</v>
      </c>
      <c r="BO41" s="55">
        <v>0</v>
      </c>
      <c r="BP41" s="55">
        <v>0</v>
      </c>
      <c r="BQ41" s="55">
        <v>0</v>
      </c>
      <c r="BR41" s="55">
        <v>0</v>
      </c>
      <c r="BS41" s="55">
        <v>0</v>
      </c>
      <c r="BT41" s="55">
        <v>0</v>
      </c>
      <c r="BU41" s="55">
        <v>0</v>
      </c>
      <c r="BV41" s="55">
        <v>0</v>
      </c>
      <c r="BW41" s="55">
        <v>2350.2764296399996</v>
      </c>
      <c r="BX41" s="55">
        <v>2646.0297545900053</v>
      </c>
      <c r="BY41" s="55">
        <v>3429.8925437700018</v>
      </c>
      <c r="BZ41" s="55">
        <v>3782.2943931700024</v>
      </c>
      <c r="CA41" s="467">
        <f t="shared" si="14"/>
        <v>12208.49312117001</v>
      </c>
      <c r="CB41" s="478">
        <v>2329.722951029994</v>
      </c>
      <c r="CC41" s="55">
        <v>2905.7868506099981</v>
      </c>
      <c r="CD41" s="55">
        <v>3605.145593650002</v>
      </c>
      <c r="CE41" s="55">
        <v>5282.6442273899993</v>
      </c>
      <c r="CF41" s="55">
        <v>3324.2779735099984</v>
      </c>
      <c r="CG41" s="55">
        <v>4970.0381819899931</v>
      </c>
      <c r="CH41" s="55">
        <v>6042.2543775500071</v>
      </c>
      <c r="CI41" s="55">
        <v>4232.9749584300025</v>
      </c>
      <c r="CJ41" s="55">
        <v>3939.0772019599976</v>
      </c>
      <c r="CK41" s="55">
        <v>4926.4483662900075</v>
      </c>
      <c r="CL41" s="55">
        <v>3711.0294522400013</v>
      </c>
      <c r="CM41" s="55">
        <v>4516.4904915299967</v>
      </c>
      <c r="CN41" s="467">
        <f t="shared" si="15"/>
        <v>49785.89062618</v>
      </c>
      <c r="CO41" s="55">
        <v>5921.5659081500025</v>
      </c>
      <c r="CP41" s="55">
        <v>6896.4697429900134</v>
      </c>
      <c r="CQ41" s="55">
        <v>5188.9876832599966</v>
      </c>
      <c r="CR41" s="55">
        <v>4336.4597539199958</v>
      </c>
      <c r="CS41" s="55">
        <v>6632.8397388700023</v>
      </c>
      <c r="CT41" s="55">
        <v>4765.1836219800025</v>
      </c>
      <c r="CU41" s="55">
        <v>3337.9873187200033</v>
      </c>
      <c r="CV41" s="55">
        <v>5166.5222599500039</v>
      </c>
      <c r="CW41" s="55">
        <v>5986.2471329099999</v>
      </c>
      <c r="CX41" s="55">
        <v>7899.2047293700052</v>
      </c>
      <c r="CY41" s="55">
        <v>5329.1328048000041</v>
      </c>
      <c r="CZ41" s="55">
        <v>5650.5778452799996</v>
      </c>
      <c r="DA41" s="467">
        <f t="shared" si="16"/>
        <v>67111.178540200039</v>
      </c>
      <c r="DB41" s="478">
        <v>4963.6361128400031</v>
      </c>
      <c r="DC41" s="55">
        <v>4041.5926021399951</v>
      </c>
      <c r="DD41" s="55">
        <v>4664.2561909600163</v>
      </c>
      <c r="DE41" s="55">
        <v>5528.9516061200165</v>
      </c>
      <c r="DF41" s="55">
        <v>4589.3504038299961</v>
      </c>
      <c r="DG41" s="55">
        <v>4421.6198875399969</v>
      </c>
      <c r="DH41" s="55">
        <v>3812.679024480004</v>
      </c>
      <c r="DI41" s="55">
        <v>3833.0956313499955</v>
      </c>
      <c r="DJ41" s="55">
        <v>4249.077202159996</v>
      </c>
      <c r="DK41" s="55">
        <v>5893.7275835300097</v>
      </c>
      <c r="DL41" s="55">
        <v>6253.6892358099994</v>
      </c>
      <c r="DM41" s="55">
        <v>6277.693527390009</v>
      </c>
      <c r="DN41" s="556">
        <f t="shared" si="10"/>
        <v>49785.89062618</v>
      </c>
      <c r="DO41" s="479">
        <f t="shared" si="11"/>
        <v>67111.178540200039</v>
      </c>
      <c r="DP41" s="468">
        <f t="shared" si="12"/>
        <v>58529.369008150046</v>
      </c>
      <c r="DQ41" s="475">
        <f t="shared" si="13"/>
        <v>-12.787451686471918</v>
      </c>
      <c r="DW41" s="230"/>
      <c r="DX41" s="230"/>
      <c r="DY41" s="230"/>
      <c r="DZ41" s="230"/>
      <c r="EA41" s="230"/>
      <c r="EB41" s="230"/>
      <c r="EC41" s="230"/>
      <c r="ED41" s="230"/>
      <c r="EE41" s="230"/>
      <c r="EF41" s="230"/>
      <c r="EG41" s="230"/>
      <c r="EH41" s="230"/>
      <c r="EI41" s="230"/>
      <c r="EJ41" s="230"/>
      <c r="EK41" s="230"/>
      <c r="EL41" s="230"/>
      <c r="EM41" s="230"/>
      <c r="EN41" s="230"/>
    </row>
    <row r="42" spans="1:144" ht="20.100000000000001" customHeight="1" x14ac:dyDescent="0.25">
      <c r="A42" s="526"/>
      <c r="B42" s="458" t="s">
        <v>128</v>
      </c>
      <c r="C42" s="459" t="s">
        <v>130</v>
      </c>
      <c r="D42" s="473">
        <v>0</v>
      </c>
      <c r="E42" s="473">
        <v>0</v>
      </c>
      <c r="F42" s="473">
        <v>0</v>
      </c>
      <c r="G42" s="473">
        <v>0</v>
      </c>
      <c r="H42" s="473">
        <v>9.9999999999999995E-7</v>
      </c>
      <c r="I42" s="473">
        <v>0</v>
      </c>
      <c r="J42" s="473">
        <v>0</v>
      </c>
      <c r="K42" s="473">
        <v>0</v>
      </c>
      <c r="L42" s="473">
        <v>0</v>
      </c>
      <c r="M42" s="474">
        <v>0</v>
      </c>
      <c r="N42" s="474">
        <v>0</v>
      </c>
      <c r="O42" s="474">
        <v>0</v>
      </c>
      <c r="P42" s="475">
        <v>0</v>
      </c>
      <c r="Q42" s="473">
        <v>0</v>
      </c>
      <c r="R42" s="473">
        <v>0</v>
      </c>
      <c r="S42" s="473">
        <v>0</v>
      </c>
      <c r="T42" s="473">
        <v>0</v>
      </c>
      <c r="U42" s="473">
        <v>9.9999999999999995E-7</v>
      </c>
      <c r="V42" s="473">
        <v>0</v>
      </c>
      <c r="W42" s="473">
        <v>0</v>
      </c>
      <c r="X42" s="473">
        <v>0</v>
      </c>
      <c r="Y42" s="473">
        <v>0</v>
      </c>
      <c r="Z42" s="474">
        <v>0</v>
      </c>
      <c r="AA42" s="474">
        <v>0</v>
      </c>
      <c r="AB42" s="474">
        <v>0</v>
      </c>
      <c r="AC42" s="475">
        <v>0</v>
      </c>
      <c r="AD42" s="55">
        <v>0</v>
      </c>
      <c r="AE42" s="55">
        <v>0</v>
      </c>
      <c r="AF42" s="55">
        <v>0</v>
      </c>
      <c r="AG42" s="55">
        <v>10.40560022</v>
      </c>
      <c r="AH42" s="55">
        <v>15.458109589999999</v>
      </c>
      <c r="AI42" s="55">
        <v>0</v>
      </c>
      <c r="AJ42" s="55">
        <v>0</v>
      </c>
      <c r="AK42" s="55">
        <v>0</v>
      </c>
      <c r="AL42" s="55">
        <v>0</v>
      </c>
      <c r="AM42" s="55">
        <v>0</v>
      </c>
      <c r="AN42" s="55">
        <v>0</v>
      </c>
      <c r="AO42" s="55">
        <v>0</v>
      </c>
      <c r="AP42" s="478">
        <v>0</v>
      </c>
      <c r="AQ42" s="55">
        <v>0</v>
      </c>
      <c r="AR42" s="55">
        <v>0</v>
      </c>
      <c r="AS42" s="55">
        <v>0</v>
      </c>
      <c r="AT42" s="55">
        <v>0</v>
      </c>
      <c r="AU42" s="55">
        <v>0</v>
      </c>
      <c r="AV42" s="55">
        <v>0</v>
      </c>
      <c r="AW42" s="55">
        <v>0</v>
      </c>
      <c r="AX42" s="55">
        <v>0</v>
      </c>
      <c r="AY42" s="55">
        <v>0</v>
      </c>
      <c r="AZ42" s="55">
        <v>0</v>
      </c>
      <c r="BA42" s="55">
        <v>0</v>
      </c>
      <c r="BB42" s="478">
        <v>0</v>
      </c>
      <c r="BC42" s="55">
        <v>0</v>
      </c>
      <c r="BD42" s="55">
        <v>0</v>
      </c>
      <c r="BE42" s="55">
        <v>0</v>
      </c>
      <c r="BF42" s="55">
        <v>0</v>
      </c>
      <c r="BG42" s="55">
        <v>0</v>
      </c>
      <c r="BH42" s="55">
        <v>0</v>
      </c>
      <c r="BI42" s="55">
        <v>0</v>
      </c>
      <c r="BJ42" s="55">
        <v>0</v>
      </c>
      <c r="BK42" s="55">
        <v>0</v>
      </c>
      <c r="BL42" s="55">
        <v>0</v>
      </c>
      <c r="BM42" s="55">
        <v>0</v>
      </c>
      <c r="BN42" s="467">
        <f t="shared" si="9"/>
        <v>0</v>
      </c>
      <c r="BO42" s="55">
        <v>0</v>
      </c>
      <c r="BP42" s="55">
        <v>0</v>
      </c>
      <c r="BQ42" s="55">
        <v>0</v>
      </c>
      <c r="BR42" s="55">
        <v>0</v>
      </c>
      <c r="BS42" s="55">
        <v>0</v>
      </c>
      <c r="BT42" s="55">
        <v>0</v>
      </c>
      <c r="BU42" s="55">
        <v>0</v>
      </c>
      <c r="BV42" s="55">
        <v>0</v>
      </c>
      <c r="BW42" s="55">
        <v>245.72785789999998</v>
      </c>
      <c r="BX42" s="55">
        <v>1171.5150055499998</v>
      </c>
      <c r="BY42" s="55">
        <v>963.78245733000006</v>
      </c>
      <c r="BZ42" s="55">
        <v>1111.68008747</v>
      </c>
      <c r="CA42" s="467">
        <f t="shared" si="14"/>
        <v>3492.7054082499999</v>
      </c>
      <c r="CB42" s="478">
        <v>619.82646867000005</v>
      </c>
      <c r="CC42" s="55">
        <v>430.13653551999994</v>
      </c>
      <c r="CD42" s="55">
        <v>596.12013528000011</v>
      </c>
      <c r="CE42" s="55">
        <v>861.72283289999973</v>
      </c>
      <c r="CF42" s="55">
        <v>1009.4681369900001</v>
      </c>
      <c r="CG42" s="55">
        <v>751.7826562499996</v>
      </c>
      <c r="CH42" s="55">
        <v>935.34154550000017</v>
      </c>
      <c r="CI42" s="55">
        <v>718.75562068999989</v>
      </c>
      <c r="CJ42" s="55">
        <v>315.33278098</v>
      </c>
      <c r="CK42" s="55">
        <v>368.12473403000001</v>
      </c>
      <c r="CL42" s="55">
        <v>1053.6890563899999</v>
      </c>
      <c r="CM42" s="55">
        <v>592.69424621000019</v>
      </c>
      <c r="CN42" s="467">
        <f t="shared" si="15"/>
        <v>8252.9947494099997</v>
      </c>
      <c r="CO42" s="55">
        <v>231.09977163999997</v>
      </c>
      <c r="CP42" s="55">
        <v>241.16185388999997</v>
      </c>
      <c r="CQ42" s="55">
        <v>177.50913518999999</v>
      </c>
      <c r="CR42" s="55">
        <v>335.76729544000011</v>
      </c>
      <c r="CS42" s="55">
        <v>375.75161246999994</v>
      </c>
      <c r="CT42" s="55">
        <v>71.865565319999988</v>
      </c>
      <c r="CU42" s="55">
        <v>34.448430969999997</v>
      </c>
      <c r="CV42" s="55">
        <v>298.44439168999997</v>
      </c>
      <c r="CW42" s="55">
        <v>760.71250542999996</v>
      </c>
      <c r="CX42" s="55">
        <v>417.96505216999998</v>
      </c>
      <c r="CY42" s="55">
        <v>448.19843101999982</v>
      </c>
      <c r="CZ42" s="55">
        <v>246.76529436999999</v>
      </c>
      <c r="DA42" s="467">
        <f t="shared" si="16"/>
        <v>3639.6893396</v>
      </c>
      <c r="DB42" s="478">
        <v>214.70098756999997</v>
      </c>
      <c r="DC42" s="55">
        <v>78.52977451000001</v>
      </c>
      <c r="DD42" s="55">
        <v>217.48579465</v>
      </c>
      <c r="DE42" s="55">
        <v>236.82315626999997</v>
      </c>
      <c r="DF42" s="55">
        <v>527.88183083999979</v>
      </c>
      <c r="DG42" s="55">
        <v>485.41427402000005</v>
      </c>
      <c r="DH42" s="55">
        <v>264.91822252999998</v>
      </c>
      <c r="DI42" s="55">
        <v>560.91365668999981</v>
      </c>
      <c r="DJ42" s="55">
        <v>692.47848637000038</v>
      </c>
      <c r="DK42" s="55">
        <v>386.86830121999998</v>
      </c>
      <c r="DL42" s="55">
        <v>708.30966881999939</v>
      </c>
      <c r="DM42" s="55">
        <v>383.54891001999994</v>
      </c>
      <c r="DN42" s="556">
        <f t="shared" si="10"/>
        <v>8252.9947494099997</v>
      </c>
      <c r="DO42" s="479">
        <f t="shared" si="11"/>
        <v>3639.6893396</v>
      </c>
      <c r="DP42" s="468">
        <f t="shared" si="12"/>
        <v>4757.8730635099992</v>
      </c>
      <c r="DQ42" s="475">
        <f t="shared" si="13"/>
        <v>30.721955078531149</v>
      </c>
      <c r="DW42" s="230"/>
      <c r="DX42" s="230"/>
      <c r="DY42" s="230"/>
      <c r="DZ42" s="230"/>
      <c r="EA42" s="230"/>
      <c r="EB42" s="230"/>
      <c r="EC42" s="230"/>
      <c r="ED42" s="230"/>
      <c r="EE42" s="230"/>
      <c r="EF42" s="230"/>
      <c r="EG42" s="230"/>
      <c r="EH42" s="230"/>
      <c r="EI42" s="230"/>
      <c r="EJ42" s="230"/>
      <c r="EK42" s="230"/>
      <c r="EL42" s="230"/>
      <c r="EM42" s="230"/>
      <c r="EN42" s="230"/>
    </row>
    <row r="43" spans="1:144" ht="20.100000000000001" customHeight="1" x14ac:dyDescent="0.25">
      <c r="A43" s="526"/>
      <c r="B43" s="458" t="s">
        <v>170</v>
      </c>
      <c r="C43" s="459" t="s">
        <v>172</v>
      </c>
      <c r="D43" s="473">
        <v>0</v>
      </c>
      <c r="E43" s="473">
        <v>0</v>
      </c>
      <c r="F43" s="473">
        <v>0</v>
      </c>
      <c r="G43" s="473">
        <v>0</v>
      </c>
      <c r="H43" s="473">
        <v>0</v>
      </c>
      <c r="I43" s="473">
        <v>0</v>
      </c>
      <c r="J43" s="473">
        <v>0</v>
      </c>
      <c r="K43" s="473">
        <v>0</v>
      </c>
      <c r="L43" s="473">
        <v>0</v>
      </c>
      <c r="M43" s="474">
        <v>0</v>
      </c>
      <c r="N43" s="474">
        <v>0</v>
      </c>
      <c r="O43" s="474">
        <v>0</v>
      </c>
      <c r="P43" s="475">
        <v>0</v>
      </c>
      <c r="Q43" s="473">
        <v>0</v>
      </c>
      <c r="R43" s="473">
        <v>0</v>
      </c>
      <c r="S43" s="473">
        <v>0</v>
      </c>
      <c r="T43" s="473">
        <v>0</v>
      </c>
      <c r="U43" s="473">
        <v>0</v>
      </c>
      <c r="V43" s="473">
        <v>0</v>
      </c>
      <c r="W43" s="473">
        <v>0</v>
      </c>
      <c r="X43" s="473">
        <v>0</v>
      </c>
      <c r="Y43" s="473">
        <v>0</v>
      </c>
      <c r="Z43" s="474">
        <v>0</v>
      </c>
      <c r="AA43" s="474">
        <v>0</v>
      </c>
      <c r="AB43" s="474">
        <v>0</v>
      </c>
      <c r="AC43" s="475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5">
        <v>0</v>
      </c>
      <c r="AL43" s="55">
        <v>0</v>
      </c>
      <c r="AM43" s="55">
        <v>0</v>
      </c>
      <c r="AN43" s="55">
        <v>0</v>
      </c>
      <c r="AO43" s="55">
        <v>0</v>
      </c>
      <c r="AP43" s="478">
        <v>0</v>
      </c>
      <c r="AQ43" s="55">
        <v>0</v>
      </c>
      <c r="AR43" s="55">
        <v>0</v>
      </c>
      <c r="AS43" s="55">
        <v>0</v>
      </c>
      <c r="AT43" s="55">
        <v>0</v>
      </c>
      <c r="AU43" s="55">
        <v>0</v>
      </c>
      <c r="AV43" s="55">
        <v>0</v>
      </c>
      <c r="AW43" s="55">
        <v>0</v>
      </c>
      <c r="AX43" s="55">
        <v>0</v>
      </c>
      <c r="AY43" s="55">
        <v>0</v>
      </c>
      <c r="AZ43" s="55">
        <v>0</v>
      </c>
      <c r="BA43" s="55">
        <v>0</v>
      </c>
      <c r="BB43" s="478">
        <v>0</v>
      </c>
      <c r="BC43" s="55">
        <v>0</v>
      </c>
      <c r="BD43" s="55">
        <v>0</v>
      </c>
      <c r="BE43" s="55">
        <v>0</v>
      </c>
      <c r="BF43" s="55">
        <v>0</v>
      </c>
      <c r="BG43" s="55">
        <v>0</v>
      </c>
      <c r="BH43" s="55">
        <v>0</v>
      </c>
      <c r="BI43" s="55">
        <v>0</v>
      </c>
      <c r="BJ43" s="55">
        <v>0</v>
      </c>
      <c r="BK43" s="55">
        <v>0</v>
      </c>
      <c r="BL43" s="55">
        <v>0</v>
      </c>
      <c r="BM43" s="55">
        <v>0</v>
      </c>
      <c r="BN43" s="467">
        <f t="shared" si="9"/>
        <v>0</v>
      </c>
      <c r="BO43" s="55">
        <v>0</v>
      </c>
      <c r="BP43" s="55">
        <v>0</v>
      </c>
      <c r="BQ43" s="55">
        <v>0</v>
      </c>
      <c r="BR43" s="55">
        <v>0</v>
      </c>
      <c r="BS43" s="55">
        <v>0</v>
      </c>
      <c r="BT43" s="55">
        <v>0</v>
      </c>
      <c r="BU43" s="55">
        <v>0</v>
      </c>
      <c r="BV43" s="55">
        <v>0</v>
      </c>
      <c r="BW43" s="55">
        <v>0</v>
      </c>
      <c r="BX43" s="55">
        <v>0</v>
      </c>
      <c r="BY43" s="55">
        <v>0</v>
      </c>
      <c r="BZ43" s="55">
        <v>0</v>
      </c>
      <c r="CA43" s="467">
        <f t="shared" si="14"/>
        <v>0</v>
      </c>
      <c r="CB43" s="478">
        <v>0</v>
      </c>
      <c r="CC43" s="55">
        <v>0</v>
      </c>
      <c r="CD43" s="55">
        <v>0</v>
      </c>
      <c r="CE43" s="55">
        <v>0</v>
      </c>
      <c r="CF43" s="55">
        <v>0</v>
      </c>
      <c r="CG43" s="55">
        <v>7.4086896599999994</v>
      </c>
      <c r="CH43" s="55">
        <v>13.596053639999997</v>
      </c>
      <c r="CI43" s="55">
        <v>12.30974279</v>
      </c>
      <c r="CJ43" s="55">
        <v>14.634236520000002</v>
      </c>
      <c r="CK43" s="55">
        <v>11.434569870000001</v>
      </c>
      <c r="CL43" s="55">
        <v>12.244756669999999</v>
      </c>
      <c r="CM43" s="55">
        <v>17.816342979999998</v>
      </c>
      <c r="CN43" s="467">
        <f t="shared" si="15"/>
        <v>89.444392129999997</v>
      </c>
      <c r="CO43" s="55">
        <v>14.295750930000004</v>
      </c>
      <c r="CP43" s="55">
        <v>13.369767010000002</v>
      </c>
      <c r="CQ43" s="55">
        <v>17.071598430000002</v>
      </c>
      <c r="CR43" s="55">
        <v>14.157454539999993</v>
      </c>
      <c r="CS43" s="55">
        <v>16.820131760000006</v>
      </c>
      <c r="CT43" s="55">
        <v>16.671112140000002</v>
      </c>
      <c r="CU43" s="55">
        <v>16.266044190000002</v>
      </c>
      <c r="CV43" s="55">
        <v>18.553877999999997</v>
      </c>
      <c r="CW43" s="55">
        <v>17.978367359999989</v>
      </c>
      <c r="CX43" s="55">
        <v>14.117268069999996</v>
      </c>
      <c r="CY43" s="55">
        <v>18.988563629999994</v>
      </c>
      <c r="CZ43" s="55">
        <v>22.445589369999993</v>
      </c>
      <c r="DA43" s="467">
        <f t="shared" si="16"/>
        <v>200.73552542999997</v>
      </c>
      <c r="DB43" s="478">
        <v>19.923366919999999</v>
      </c>
      <c r="DC43" s="55">
        <v>16.120969339999998</v>
      </c>
      <c r="DD43" s="55">
        <v>21.802571029999992</v>
      </c>
      <c r="DE43" s="55">
        <v>16.935630870000001</v>
      </c>
      <c r="DF43" s="55">
        <v>20.855880020000001</v>
      </c>
      <c r="DG43" s="55">
        <v>21.160345170000006</v>
      </c>
      <c r="DH43" s="55">
        <v>18.624130300000001</v>
      </c>
      <c r="DI43" s="55">
        <v>21.04612164000001</v>
      </c>
      <c r="DJ43" s="55">
        <v>20.153116560000004</v>
      </c>
      <c r="DK43" s="55">
        <v>21.69216599999999</v>
      </c>
      <c r="DL43" s="55">
        <v>21.112832550000011</v>
      </c>
      <c r="DM43" s="55">
        <v>27.55478905</v>
      </c>
      <c r="DN43" s="556">
        <f t="shared" si="10"/>
        <v>89.444392129999997</v>
      </c>
      <c r="DO43" s="479">
        <f t="shared" si="11"/>
        <v>200.73552542999997</v>
      </c>
      <c r="DP43" s="468">
        <f t="shared" si="12"/>
        <v>246.98191945000002</v>
      </c>
      <c r="DQ43" s="475">
        <f t="shared" si="13"/>
        <v>23.038470106840659</v>
      </c>
      <c r="DW43" s="230"/>
      <c r="DX43" s="230"/>
      <c r="DY43" s="230"/>
      <c r="DZ43" s="230"/>
      <c r="EA43" s="230"/>
      <c r="EB43" s="230"/>
      <c r="EC43" s="230"/>
      <c r="ED43" s="230"/>
      <c r="EE43" s="230"/>
      <c r="EF43" s="230"/>
      <c r="EG43" s="230"/>
      <c r="EH43" s="230"/>
      <c r="EI43" s="230"/>
      <c r="EJ43" s="230"/>
      <c r="EK43" s="230"/>
      <c r="EL43" s="230"/>
      <c r="EM43" s="230"/>
      <c r="EN43" s="230"/>
    </row>
    <row r="44" spans="1:144" ht="20.100000000000001" customHeight="1" x14ac:dyDescent="0.25">
      <c r="A44" s="526"/>
      <c r="B44" s="458" t="s">
        <v>171</v>
      </c>
      <c r="C44" s="459" t="s">
        <v>173</v>
      </c>
      <c r="D44" s="473">
        <v>0</v>
      </c>
      <c r="E44" s="473">
        <v>0</v>
      </c>
      <c r="F44" s="473">
        <v>0</v>
      </c>
      <c r="G44" s="473">
        <v>0</v>
      </c>
      <c r="H44" s="473">
        <v>0</v>
      </c>
      <c r="I44" s="473">
        <v>0</v>
      </c>
      <c r="J44" s="473">
        <v>0</v>
      </c>
      <c r="K44" s="473">
        <v>0</v>
      </c>
      <c r="L44" s="473">
        <v>0</v>
      </c>
      <c r="M44" s="474">
        <v>0</v>
      </c>
      <c r="N44" s="474">
        <v>0</v>
      </c>
      <c r="O44" s="474">
        <v>0</v>
      </c>
      <c r="P44" s="475">
        <v>0</v>
      </c>
      <c r="Q44" s="473">
        <v>0</v>
      </c>
      <c r="R44" s="473">
        <v>0</v>
      </c>
      <c r="S44" s="473">
        <v>0</v>
      </c>
      <c r="T44" s="473">
        <v>0</v>
      </c>
      <c r="U44" s="473">
        <v>0</v>
      </c>
      <c r="V44" s="473">
        <v>0</v>
      </c>
      <c r="W44" s="473">
        <v>0</v>
      </c>
      <c r="X44" s="473">
        <v>0</v>
      </c>
      <c r="Y44" s="473">
        <v>0</v>
      </c>
      <c r="Z44" s="474">
        <v>0</v>
      </c>
      <c r="AA44" s="474">
        <v>0</v>
      </c>
      <c r="AB44" s="474">
        <v>0</v>
      </c>
      <c r="AC44" s="475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5">
        <v>0</v>
      </c>
      <c r="AL44" s="55">
        <v>0</v>
      </c>
      <c r="AM44" s="55">
        <v>0</v>
      </c>
      <c r="AN44" s="55">
        <v>0</v>
      </c>
      <c r="AO44" s="55">
        <v>0</v>
      </c>
      <c r="AP44" s="478">
        <v>0</v>
      </c>
      <c r="AQ44" s="55">
        <v>0</v>
      </c>
      <c r="AR44" s="55">
        <v>0</v>
      </c>
      <c r="AS44" s="55">
        <v>0</v>
      </c>
      <c r="AT44" s="55">
        <v>0</v>
      </c>
      <c r="AU44" s="55">
        <v>0</v>
      </c>
      <c r="AV44" s="55">
        <v>0</v>
      </c>
      <c r="AW44" s="55">
        <v>0</v>
      </c>
      <c r="AX44" s="55">
        <v>0</v>
      </c>
      <c r="AY44" s="55">
        <v>0</v>
      </c>
      <c r="AZ44" s="55">
        <v>0</v>
      </c>
      <c r="BA44" s="55">
        <v>0</v>
      </c>
      <c r="BB44" s="478">
        <v>0</v>
      </c>
      <c r="BC44" s="55">
        <v>0</v>
      </c>
      <c r="BD44" s="55">
        <v>0</v>
      </c>
      <c r="BE44" s="55">
        <v>0</v>
      </c>
      <c r="BF44" s="55">
        <v>0</v>
      </c>
      <c r="BG44" s="55">
        <v>0</v>
      </c>
      <c r="BH44" s="55">
        <v>0</v>
      </c>
      <c r="BI44" s="55">
        <v>0</v>
      </c>
      <c r="BJ44" s="55">
        <v>0</v>
      </c>
      <c r="BK44" s="55">
        <v>0</v>
      </c>
      <c r="BL44" s="55">
        <v>0</v>
      </c>
      <c r="BM44" s="55">
        <v>0</v>
      </c>
      <c r="BN44" s="467">
        <f t="shared" si="9"/>
        <v>0</v>
      </c>
      <c r="BO44" s="55">
        <v>0</v>
      </c>
      <c r="BP44" s="55">
        <v>0</v>
      </c>
      <c r="BQ44" s="55">
        <v>0</v>
      </c>
      <c r="BR44" s="55">
        <v>0</v>
      </c>
      <c r="BS44" s="55">
        <v>0</v>
      </c>
      <c r="BT44" s="55">
        <v>0</v>
      </c>
      <c r="BU44" s="55">
        <v>0</v>
      </c>
      <c r="BV44" s="55">
        <v>0</v>
      </c>
      <c r="BW44" s="55">
        <v>0</v>
      </c>
      <c r="BX44" s="55">
        <v>0</v>
      </c>
      <c r="BY44" s="55">
        <v>0</v>
      </c>
      <c r="BZ44" s="55">
        <v>0</v>
      </c>
      <c r="CA44" s="467">
        <f t="shared" si="14"/>
        <v>0</v>
      </c>
      <c r="CB44" s="478">
        <v>0</v>
      </c>
      <c r="CC44" s="55">
        <v>0</v>
      </c>
      <c r="CD44" s="55">
        <v>0</v>
      </c>
      <c r="CE44" s="55">
        <v>0</v>
      </c>
      <c r="CF44" s="55">
        <v>0</v>
      </c>
      <c r="CG44" s="55">
        <v>7.4086896600000003</v>
      </c>
      <c r="CH44" s="55">
        <v>13.812849120000001</v>
      </c>
      <c r="CI44" s="55">
        <v>12.309742789999998</v>
      </c>
      <c r="CJ44" s="55">
        <v>14.901208910000006</v>
      </c>
      <c r="CK44" s="55">
        <v>11.703287619999999</v>
      </c>
      <c r="CL44" s="55">
        <v>13.069322100000004</v>
      </c>
      <c r="CM44" s="55">
        <v>22.549048459999998</v>
      </c>
      <c r="CN44" s="467">
        <f t="shared" si="15"/>
        <v>95.754148660000013</v>
      </c>
      <c r="CO44" s="55">
        <v>15.428763700000005</v>
      </c>
      <c r="CP44" s="55">
        <v>14.58774214</v>
      </c>
      <c r="CQ44" s="55">
        <v>17.149482719999995</v>
      </c>
      <c r="CR44" s="55">
        <v>14.344947949999991</v>
      </c>
      <c r="CS44" s="55">
        <v>17.496004129999999</v>
      </c>
      <c r="CT44" s="55">
        <v>16.719840539999996</v>
      </c>
      <c r="CU44" s="55">
        <v>16.573247620000004</v>
      </c>
      <c r="CV44" s="55">
        <v>19.172432150000006</v>
      </c>
      <c r="CW44" s="55">
        <v>18.044580679999996</v>
      </c>
      <c r="CX44" s="55">
        <v>16.286912150000006</v>
      </c>
      <c r="CY44" s="55">
        <v>20.225747289999997</v>
      </c>
      <c r="CZ44" s="55">
        <v>24.883643410000001</v>
      </c>
      <c r="DA44" s="467">
        <f t="shared" si="16"/>
        <v>210.91334447999998</v>
      </c>
      <c r="DB44" s="478">
        <v>21.021840609999998</v>
      </c>
      <c r="DC44" s="55">
        <v>16.322594670000001</v>
      </c>
      <c r="DD44" s="55">
        <v>22.663209669999997</v>
      </c>
      <c r="DE44" s="55">
        <v>17.129031120000008</v>
      </c>
      <c r="DF44" s="55">
        <v>21.756283789999998</v>
      </c>
      <c r="DG44" s="55">
        <v>21.302463470000003</v>
      </c>
      <c r="DH44" s="55">
        <v>19.24153913000001</v>
      </c>
      <c r="DI44" s="55">
        <v>23.872336050000001</v>
      </c>
      <c r="DJ44" s="55">
        <v>20.79656645</v>
      </c>
      <c r="DK44" s="55">
        <v>23.252199469999997</v>
      </c>
      <c r="DL44" s="55">
        <v>24.334096060000004</v>
      </c>
      <c r="DM44" s="55">
        <v>32.222458640000006</v>
      </c>
      <c r="DN44" s="556">
        <f t="shared" si="10"/>
        <v>95.754148660000013</v>
      </c>
      <c r="DO44" s="479">
        <f t="shared" si="11"/>
        <v>210.91334447999998</v>
      </c>
      <c r="DP44" s="468">
        <f t="shared" si="12"/>
        <v>263.91461913000001</v>
      </c>
      <c r="DQ44" s="475">
        <f t="shared" si="13"/>
        <v>25.129407900042054</v>
      </c>
      <c r="DW44" s="230"/>
      <c r="DX44" s="230"/>
      <c r="DY44" s="230"/>
      <c r="DZ44" s="230"/>
      <c r="EA44" s="230"/>
      <c r="EB44" s="230"/>
      <c r="EC44" s="230"/>
      <c r="ED44" s="230"/>
      <c r="EE44" s="230"/>
      <c r="EF44" s="230"/>
      <c r="EG44" s="230"/>
      <c r="EH44" s="230"/>
      <c r="EI44" s="230"/>
      <c r="EJ44" s="230"/>
      <c r="EK44" s="230"/>
      <c r="EL44" s="230"/>
      <c r="EM44" s="230"/>
      <c r="EN44" s="230"/>
    </row>
    <row r="45" spans="1:144" ht="20.100000000000001" customHeight="1" x14ac:dyDescent="0.25">
      <c r="A45" s="526"/>
      <c r="B45" s="458" t="s">
        <v>180</v>
      </c>
      <c r="C45" s="459" t="s">
        <v>181</v>
      </c>
      <c r="D45" s="473">
        <v>0</v>
      </c>
      <c r="E45" s="473">
        <v>0</v>
      </c>
      <c r="F45" s="473">
        <v>0</v>
      </c>
      <c r="G45" s="473">
        <v>0</v>
      </c>
      <c r="H45" s="473">
        <v>0</v>
      </c>
      <c r="I45" s="473">
        <v>0</v>
      </c>
      <c r="J45" s="473">
        <v>0</v>
      </c>
      <c r="K45" s="473">
        <v>0</v>
      </c>
      <c r="L45" s="473">
        <v>0</v>
      </c>
      <c r="M45" s="474">
        <v>0</v>
      </c>
      <c r="N45" s="474">
        <v>0</v>
      </c>
      <c r="O45" s="474">
        <v>0</v>
      </c>
      <c r="P45" s="475">
        <v>0</v>
      </c>
      <c r="Q45" s="473">
        <v>0</v>
      </c>
      <c r="R45" s="473">
        <v>0</v>
      </c>
      <c r="S45" s="473">
        <v>0</v>
      </c>
      <c r="T45" s="473">
        <v>0</v>
      </c>
      <c r="U45" s="473">
        <v>0</v>
      </c>
      <c r="V45" s="473">
        <v>0</v>
      </c>
      <c r="W45" s="473">
        <v>0</v>
      </c>
      <c r="X45" s="473">
        <v>0</v>
      </c>
      <c r="Y45" s="473">
        <v>0</v>
      </c>
      <c r="Z45" s="474">
        <v>0</v>
      </c>
      <c r="AA45" s="474">
        <v>0</v>
      </c>
      <c r="AB45" s="474">
        <v>0</v>
      </c>
      <c r="AC45" s="475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5">
        <v>0</v>
      </c>
      <c r="AL45" s="55">
        <v>0</v>
      </c>
      <c r="AM45" s="55">
        <v>0</v>
      </c>
      <c r="AN45" s="55">
        <v>0</v>
      </c>
      <c r="AO45" s="55">
        <v>0</v>
      </c>
      <c r="AP45" s="478">
        <v>0</v>
      </c>
      <c r="AQ45" s="55">
        <v>0</v>
      </c>
      <c r="AR45" s="55">
        <v>0</v>
      </c>
      <c r="AS45" s="55">
        <v>0</v>
      </c>
      <c r="AT45" s="55">
        <v>0</v>
      </c>
      <c r="AU45" s="55">
        <v>0</v>
      </c>
      <c r="AV45" s="55">
        <v>0</v>
      </c>
      <c r="AW45" s="55">
        <v>0</v>
      </c>
      <c r="AX45" s="55">
        <v>0</v>
      </c>
      <c r="AY45" s="55">
        <v>0</v>
      </c>
      <c r="AZ45" s="55">
        <v>0</v>
      </c>
      <c r="BA45" s="55">
        <v>0</v>
      </c>
      <c r="BB45" s="478">
        <v>0</v>
      </c>
      <c r="BC45" s="55">
        <v>0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467">
        <f t="shared" si="9"/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467">
        <f t="shared" si="14"/>
        <v>0</v>
      </c>
      <c r="CB45" s="478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I45" s="55">
        <v>0</v>
      </c>
      <c r="CJ45" s="55">
        <v>5.9108999999999993E-3</v>
      </c>
      <c r="CK45" s="55">
        <v>1.0372030000000001E-2</v>
      </c>
      <c r="CL45" s="55">
        <v>0.82456543000000004</v>
      </c>
      <c r="CM45" s="55">
        <v>4.7026405000000002</v>
      </c>
      <c r="CN45" s="467">
        <f t="shared" si="15"/>
        <v>5.5434888600000001</v>
      </c>
      <c r="CO45" s="55">
        <v>1.1330127700000001</v>
      </c>
      <c r="CP45" s="55">
        <v>0.94301565999999992</v>
      </c>
      <c r="CQ45" s="55">
        <v>7.7884289999999995E-2</v>
      </c>
      <c r="CR45" s="55">
        <v>0.18749341</v>
      </c>
      <c r="CS45" s="55">
        <v>0.66496054999999998</v>
      </c>
      <c r="CT45" s="55">
        <v>4.8728399999999998E-2</v>
      </c>
      <c r="CU45" s="55">
        <v>0.30720343</v>
      </c>
      <c r="CV45" s="55">
        <v>0.21494262</v>
      </c>
      <c r="CW45" s="55">
        <v>1.8157169999999997E-2</v>
      </c>
      <c r="CX45" s="55">
        <v>2.1125729499999997</v>
      </c>
      <c r="CY45" s="55">
        <v>1.2371802299999999</v>
      </c>
      <c r="CZ45" s="55">
        <v>2.4380540399999999</v>
      </c>
      <c r="DA45" s="467">
        <f t="shared" si="16"/>
        <v>9.3832055200000006</v>
      </c>
      <c r="DB45" s="478">
        <v>1.0984736899999998</v>
      </c>
      <c r="DC45" s="55">
        <v>0.20162533000000002</v>
      </c>
      <c r="DD45" s="55">
        <v>0.86063864000000001</v>
      </c>
      <c r="DE45" s="55">
        <v>0</v>
      </c>
      <c r="DF45" s="55">
        <v>0.9</v>
      </c>
      <c r="DG45" s="55">
        <v>0.11700000000000001</v>
      </c>
      <c r="DH45" s="55">
        <v>0.61740882999999991</v>
      </c>
      <c r="DI45" s="55">
        <v>2.82621441</v>
      </c>
      <c r="DJ45" s="55">
        <v>0.64344988999999997</v>
      </c>
      <c r="DK45" s="55">
        <v>1.56003347</v>
      </c>
      <c r="DL45" s="55">
        <v>3.22126351</v>
      </c>
      <c r="DM45" s="55">
        <v>4.66766959</v>
      </c>
      <c r="DN45" s="556">
        <f t="shared" si="10"/>
        <v>5.5434888600000001</v>
      </c>
      <c r="DO45" s="479">
        <f t="shared" si="11"/>
        <v>9.3832055200000006</v>
      </c>
      <c r="DP45" s="468">
        <f t="shared" si="12"/>
        <v>16.713777359999998</v>
      </c>
      <c r="DQ45" s="475">
        <f t="shared" si="13"/>
        <v>78.124387496097356</v>
      </c>
      <c r="DW45" s="230"/>
      <c r="DX45" s="230"/>
      <c r="DY45" s="230"/>
      <c r="DZ45" s="230"/>
      <c r="EA45" s="230"/>
      <c r="EB45" s="230"/>
      <c r="EC45" s="230"/>
      <c r="ED45" s="230"/>
      <c r="EE45" s="230"/>
      <c r="EF45" s="230"/>
      <c r="EG45" s="230"/>
      <c r="EH45" s="230"/>
      <c r="EI45" s="230"/>
      <c r="EJ45" s="230"/>
      <c r="EK45" s="230"/>
      <c r="EL45" s="230"/>
      <c r="EM45" s="230"/>
      <c r="EN45" s="230"/>
    </row>
    <row r="46" spans="1:144" ht="20.100000000000001" customHeight="1" x14ac:dyDescent="0.25">
      <c r="A46" s="526"/>
      <c r="B46" s="458" t="s">
        <v>192</v>
      </c>
      <c r="C46" s="459" t="s">
        <v>196</v>
      </c>
      <c r="D46" s="473">
        <v>0</v>
      </c>
      <c r="E46" s="473">
        <v>0</v>
      </c>
      <c r="F46" s="473">
        <v>0</v>
      </c>
      <c r="G46" s="473">
        <v>0</v>
      </c>
      <c r="H46" s="473">
        <v>0</v>
      </c>
      <c r="I46" s="473">
        <v>0</v>
      </c>
      <c r="J46" s="473">
        <v>0</v>
      </c>
      <c r="K46" s="473">
        <v>0</v>
      </c>
      <c r="L46" s="473">
        <v>0</v>
      </c>
      <c r="M46" s="473">
        <v>0</v>
      </c>
      <c r="N46" s="473">
        <v>0</v>
      </c>
      <c r="O46" s="474">
        <v>0</v>
      </c>
      <c r="P46" s="475">
        <v>0</v>
      </c>
      <c r="Q46" s="473">
        <v>0</v>
      </c>
      <c r="R46" s="473">
        <v>0</v>
      </c>
      <c r="S46" s="473">
        <v>0</v>
      </c>
      <c r="T46" s="473">
        <v>0</v>
      </c>
      <c r="U46" s="473">
        <v>0</v>
      </c>
      <c r="V46" s="473">
        <v>0</v>
      </c>
      <c r="W46" s="473">
        <v>0</v>
      </c>
      <c r="X46" s="473">
        <v>0</v>
      </c>
      <c r="Y46" s="473">
        <v>0</v>
      </c>
      <c r="Z46" s="473">
        <v>0</v>
      </c>
      <c r="AA46" s="473">
        <v>0</v>
      </c>
      <c r="AB46" s="474">
        <v>0</v>
      </c>
      <c r="AC46" s="475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5">
        <v>0</v>
      </c>
      <c r="AL46" s="55">
        <v>0</v>
      </c>
      <c r="AM46" s="55">
        <v>0</v>
      </c>
      <c r="AN46" s="55">
        <v>0</v>
      </c>
      <c r="AO46" s="55">
        <v>0</v>
      </c>
      <c r="AP46" s="478">
        <v>0</v>
      </c>
      <c r="AQ46" s="55">
        <v>0</v>
      </c>
      <c r="AR46" s="55">
        <v>0</v>
      </c>
      <c r="AS46" s="55">
        <v>0</v>
      </c>
      <c r="AT46" s="55">
        <v>0</v>
      </c>
      <c r="AU46" s="55">
        <v>0</v>
      </c>
      <c r="AV46" s="55">
        <v>0</v>
      </c>
      <c r="AW46" s="55">
        <v>0</v>
      </c>
      <c r="AX46" s="55">
        <v>0</v>
      </c>
      <c r="AY46" s="55">
        <v>0</v>
      </c>
      <c r="AZ46" s="55">
        <v>0</v>
      </c>
      <c r="BA46" s="55">
        <v>0</v>
      </c>
      <c r="BB46" s="478">
        <v>0</v>
      </c>
      <c r="BC46" s="55">
        <v>0</v>
      </c>
      <c r="BD46" s="55">
        <v>0</v>
      </c>
      <c r="BE46" s="55">
        <v>0</v>
      </c>
      <c r="BF46" s="55">
        <v>0</v>
      </c>
      <c r="BG46" s="55">
        <v>0</v>
      </c>
      <c r="BH46" s="55">
        <v>0</v>
      </c>
      <c r="BI46" s="55">
        <v>0</v>
      </c>
      <c r="BJ46" s="55">
        <v>0</v>
      </c>
      <c r="BK46" s="55">
        <v>0</v>
      </c>
      <c r="BL46" s="55">
        <v>0</v>
      </c>
      <c r="BM46" s="55">
        <v>0</v>
      </c>
      <c r="BN46" s="467">
        <f t="shared" si="9"/>
        <v>0</v>
      </c>
      <c r="BO46" s="55">
        <v>0</v>
      </c>
      <c r="BP46" s="55">
        <v>0</v>
      </c>
      <c r="BQ46" s="55">
        <v>0</v>
      </c>
      <c r="BR46" s="55">
        <v>0</v>
      </c>
      <c r="BS46" s="55">
        <v>0</v>
      </c>
      <c r="BT46" s="55">
        <v>0</v>
      </c>
      <c r="BU46" s="55">
        <v>0</v>
      </c>
      <c r="BV46" s="55">
        <v>0</v>
      </c>
      <c r="BW46" s="55">
        <v>0</v>
      </c>
      <c r="BX46" s="55">
        <v>0</v>
      </c>
      <c r="BY46" s="55">
        <v>0</v>
      </c>
      <c r="BZ46" s="55">
        <v>0</v>
      </c>
      <c r="CA46" s="467">
        <f t="shared" si="14"/>
        <v>0</v>
      </c>
      <c r="CB46" s="478">
        <v>0</v>
      </c>
      <c r="CC46" s="55">
        <v>0</v>
      </c>
      <c r="CD46" s="55">
        <v>0</v>
      </c>
      <c r="CE46" s="55">
        <v>0</v>
      </c>
      <c r="CF46" s="55">
        <v>0</v>
      </c>
      <c r="CG46" s="55">
        <v>0</v>
      </c>
      <c r="CH46" s="55">
        <v>0</v>
      </c>
      <c r="CI46" s="55">
        <v>0</v>
      </c>
      <c r="CJ46" s="55">
        <v>0</v>
      </c>
      <c r="CK46" s="55">
        <v>0</v>
      </c>
      <c r="CL46" s="55">
        <v>0</v>
      </c>
      <c r="CM46" s="55">
        <v>0</v>
      </c>
      <c r="CN46" s="467">
        <f t="shared" si="15"/>
        <v>0</v>
      </c>
      <c r="CO46" s="55">
        <v>0</v>
      </c>
      <c r="CP46" s="55">
        <v>3.3049999999999997E-5</v>
      </c>
      <c r="CQ46" s="55">
        <v>0</v>
      </c>
      <c r="CR46" s="55">
        <v>0</v>
      </c>
      <c r="CS46" s="55">
        <v>181.16898612000003</v>
      </c>
      <c r="CT46" s="55">
        <v>457.92602576999991</v>
      </c>
      <c r="CU46" s="55">
        <v>35.749728459999993</v>
      </c>
      <c r="CV46" s="55">
        <v>0.79250471999999994</v>
      </c>
      <c r="CW46" s="55">
        <v>0</v>
      </c>
      <c r="CX46" s="55">
        <v>0</v>
      </c>
      <c r="CY46" s="55">
        <v>0</v>
      </c>
      <c r="CZ46" s="55">
        <v>0</v>
      </c>
      <c r="DA46" s="467">
        <f t="shared" si="16"/>
        <v>675.63727812000002</v>
      </c>
      <c r="DB46" s="478">
        <v>0</v>
      </c>
      <c r="DC46" s="55">
        <v>0</v>
      </c>
      <c r="DD46" s="55">
        <v>0</v>
      </c>
      <c r="DE46" s="55">
        <v>0</v>
      </c>
      <c r="DF46" s="55">
        <v>0</v>
      </c>
      <c r="DG46" s="55">
        <v>0</v>
      </c>
      <c r="DH46" s="55">
        <v>0</v>
      </c>
      <c r="DI46" s="55">
        <v>0</v>
      </c>
      <c r="DJ46" s="55">
        <v>11.825160910000001</v>
      </c>
      <c r="DK46" s="55">
        <v>15.48876448</v>
      </c>
      <c r="DL46" s="55">
        <v>16.142555179999999</v>
      </c>
      <c r="DM46" s="55">
        <v>20.101102419999997</v>
      </c>
      <c r="DN46" s="556">
        <f t="shared" si="10"/>
        <v>0</v>
      </c>
      <c r="DO46" s="479">
        <f t="shared" si="11"/>
        <v>675.63727812000002</v>
      </c>
      <c r="DP46" s="468">
        <f t="shared" si="12"/>
        <v>63.557582989999993</v>
      </c>
      <c r="DQ46" s="475">
        <f t="shared" si="13"/>
        <v>-90.592943129654913</v>
      </c>
      <c r="DW46" s="230"/>
      <c r="DX46" s="230"/>
      <c r="DY46" s="230"/>
      <c r="DZ46" s="230"/>
      <c r="EA46" s="230"/>
      <c r="EB46" s="230"/>
      <c r="EC46" s="230"/>
      <c r="ED46" s="230"/>
      <c r="EE46" s="230"/>
      <c r="EF46" s="230"/>
      <c r="EG46" s="230"/>
      <c r="EH46" s="230"/>
      <c r="EI46" s="230"/>
      <c r="EJ46" s="230"/>
      <c r="EK46" s="230"/>
      <c r="EL46" s="230"/>
      <c r="EM46" s="230"/>
      <c r="EN46" s="230"/>
    </row>
    <row r="47" spans="1:144" ht="20.100000000000001" customHeight="1" x14ac:dyDescent="0.25">
      <c r="A47" s="526"/>
      <c r="B47" s="458" t="s">
        <v>193</v>
      </c>
      <c r="C47" s="459" t="s">
        <v>197</v>
      </c>
      <c r="D47" s="473">
        <v>0</v>
      </c>
      <c r="E47" s="473">
        <v>0</v>
      </c>
      <c r="F47" s="473">
        <v>0</v>
      </c>
      <c r="G47" s="473">
        <v>0</v>
      </c>
      <c r="H47" s="473">
        <v>0</v>
      </c>
      <c r="I47" s="473">
        <v>0</v>
      </c>
      <c r="J47" s="473">
        <v>0</v>
      </c>
      <c r="K47" s="473">
        <v>0</v>
      </c>
      <c r="L47" s="473">
        <v>0</v>
      </c>
      <c r="M47" s="473">
        <v>0</v>
      </c>
      <c r="N47" s="473">
        <v>0</v>
      </c>
      <c r="O47" s="474">
        <v>0</v>
      </c>
      <c r="P47" s="475">
        <v>0</v>
      </c>
      <c r="Q47" s="473">
        <v>0</v>
      </c>
      <c r="R47" s="473">
        <v>0</v>
      </c>
      <c r="S47" s="473">
        <v>0</v>
      </c>
      <c r="T47" s="473">
        <v>0</v>
      </c>
      <c r="U47" s="473">
        <v>0</v>
      </c>
      <c r="V47" s="473">
        <v>0</v>
      </c>
      <c r="W47" s="473">
        <v>0</v>
      </c>
      <c r="X47" s="473">
        <v>0</v>
      </c>
      <c r="Y47" s="473">
        <v>0</v>
      </c>
      <c r="Z47" s="473">
        <v>0</v>
      </c>
      <c r="AA47" s="473">
        <v>0</v>
      </c>
      <c r="AB47" s="474">
        <v>0</v>
      </c>
      <c r="AC47" s="475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5">
        <v>0</v>
      </c>
      <c r="AL47" s="55">
        <v>0</v>
      </c>
      <c r="AM47" s="55">
        <v>0</v>
      </c>
      <c r="AN47" s="55">
        <v>0</v>
      </c>
      <c r="AO47" s="55">
        <v>0</v>
      </c>
      <c r="AP47" s="478">
        <v>0</v>
      </c>
      <c r="AQ47" s="55">
        <v>0</v>
      </c>
      <c r="AR47" s="55">
        <v>0</v>
      </c>
      <c r="AS47" s="55">
        <v>0</v>
      </c>
      <c r="AT47" s="55">
        <v>0</v>
      </c>
      <c r="AU47" s="55">
        <v>0</v>
      </c>
      <c r="AV47" s="55">
        <v>0</v>
      </c>
      <c r="AW47" s="55">
        <v>0</v>
      </c>
      <c r="AX47" s="55">
        <v>0</v>
      </c>
      <c r="AY47" s="55">
        <v>0</v>
      </c>
      <c r="AZ47" s="55">
        <v>0</v>
      </c>
      <c r="BA47" s="55">
        <v>0</v>
      </c>
      <c r="BB47" s="478">
        <v>0</v>
      </c>
      <c r="BC47" s="55">
        <v>0</v>
      </c>
      <c r="BD47" s="55">
        <v>0</v>
      </c>
      <c r="BE47" s="55">
        <v>0</v>
      </c>
      <c r="BF47" s="55">
        <v>0</v>
      </c>
      <c r="BG47" s="55">
        <v>0</v>
      </c>
      <c r="BH47" s="55">
        <v>0</v>
      </c>
      <c r="BI47" s="55">
        <v>0</v>
      </c>
      <c r="BJ47" s="55">
        <v>0</v>
      </c>
      <c r="BK47" s="55">
        <v>0</v>
      </c>
      <c r="BL47" s="55">
        <v>0</v>
      </c>
      <c r="BM47" s="55">
        <v>0</v>
      </c>
      <c r="BN47" s="467">
        <f t="shared" si="9"/>
        <v>0</v>
      </c>
      <c r="BO47" s="55">
        <v>0</v>
      </c>
      <c r="BP47" s="55">
        <v>0</v>
      </c>
      <c r="BQ47" s="55">
        <v>0</v>
      </c>
      <c r="BR47" s="55">
        <v>0</v>
      </c>
      <c r="BS47" s="55">
        <v>0</v>
      </c>
      <c r="BT47" s="55">
        <v>0</v>
      </c>
      <c r="BU47" s="55">
        <v>0</v>
      </c>
      <c r="BV47" s="55">
        <v>0</v>
      </c>
      <c r="BW47" s="55">
        <v>0</v>
      </c>
      <c r="BX47" s="55">
        <v>0</v>
      </c>
      <c r="BY47" s="55">
        <v>0</v>
      </c>
      <c r="BZ47" s="55">
        <v>0</v>
      </c>
      <c r="CA47" s="467">
        <f t="shared" si="14"/>
        <v>0</v>
      </c>
      <c r="CB47" s="478">
        <v>0</v>
      </c>
      <c r="CC47" s="55">
        <v>0</v>
      </c>
      <c r="CD47" s="55">
        <v>0</v>
      </c>
      <c r="CE47" s="55">
        <v>0</v>
      </c>
      <c r="CF47" s="55">
        <v>0</v>
      </c>
      <c r="CG47" s="55">
        <v>0</v>
      </c>
      <c r="CH47" s="55">
        <v>0</v>
      </c>
      <c r="CI47" s="55">
        <v>0</v>
      </c>
      <c r="CJ47" s="55">
        <v>0</v>
      </c>
      <c r="CK47" s="55">
        <v>0</v>
      </c>
      <c r="CL47" s="55">
        <v>0</v>
      </c>
      <c r="CM47" s="55">
        <v>0</v>
      </c>
      <c r="CN47" s="467">
        <f t="shared" si="15"/>
        <v>0</v>
      </c>
      <c r="CO47" s="55">
        <v>0</v>
      </c>
      <c r="CP47" s="55">
        <v>117.55736586</v>
      </c>
      <c r="CQ47" s="55">
        <v>333.86141876000005</v>
      </c>
      <c r="CR47" s="55">
        <v>254.61677700999999</v>
      </c>
      <c r="CS47" s="55">
        <v>48.457586670000005</v>
      </c>
      <c r="CT47" s="55">
        <v>1632.5337847699998</v>
      </c>
      <c r="CU47" s="55">
        <v>1304.61288777</v>
      </c>
      <c r="CV47" s="55">
        <v>111.33642604000001</v>
      </c>
      <c r="CW47" s="55">
        <v>0</v>
      </c>
      <c r="CX47" s="55">
        <v>0</v>
      </c>
      <c r="CY47" s="55">
        <v>0</v>
      </c>
      <c r="CZ47" s="55">
        <v>0</v>
      </c>
      <c r="DA47" s="467">
        <f t="shared" si="16"/>
        <v>3802.9762468799995</v>
      </c>
      <c r="DB47" s="478">
        <v>0</v>
      </c>
      <c r="DC47" s="55">
        <v>0</v>
      </c>
      <c r="DD47" s="55">
        <v>0</v>
      </c>
      <c r="DE47" s="55">
        <v>0</v>
      </c>
      <c r="DF47" s="55">
        <v>0</v>
      </c>
      <c r="DG47" s="55">
        <v>0</v>
      </c>
      <c r="DH47" s="55">
        <v>0</v>
      </c>
      <c r="DI47" s="55">
        <v>0</v>
      </c>
      <c r="DJ47" s="55">
        <v>0</v>
      </c>
      <c r="DK47" s="55">
        <v>0</v>
      </c>
      <c r="DL47" s="55">
        <v>0</v>
      </c>
      <c r="DM47" s="55">
        <v>0</v>
      </c>
      <c r="DN47" s="556">
        <f t="shared" si="10"/>
        <v>0</v>
      </c>
      <c r="DO47" s="479">
        <f t="shared" si="11"/>
        <v>3802.9762468799995</v>
      </c>
      <c r="DP47" s="468">
        <f t="shared" si="12"/>
        <v>0</v>
      </c>
      <c r="DQ47" s="475">
        <f t="shared" si="13"/>
        <v>-100</v>
      </c>
      <c r="DW47" s="230"/>
      <c r="DX47" s="230"/>
      <c r="DY47" s="230"/>
      <c r="DZ47" s="230"/>
      <c r="EA47" s="230"/>
      <c r="EB47" s="230"/>
      <c r="EC47" s="230"/>
      <c r="ED47" s="230"/>
      <c r="EE47" s="230"/>
      <c r="EF47" s="230"/>
      <c r="EG47" s="230"/>
      <c r="EH47" s="230"/>
      <c r="EI47" s="230"/>
      <c r="EJ47" s="230"/>
      <c r="EK47" s="230"/>
      <c r="EL47" s="230"/>
      <c r="EM47" s="230"/>
      <c r="EN47" s="230"/>
    </row>
    <row r="48" spans="1:144" ht="20.100000000000001" customHeight="1" x14ac:dyDescent="0.25">
      <c r="A48" s="526"/>
      <c r="B48" s="458" t="s">
        <v>194</v>
      </c>
      <c r="C48" s="459" t="s">
        <v>198</v>
      </c>
      <c r="D48" s="473">
        <v>0</v>
      </c>
      <c r="E48" s="473">
        <v>0</v>
      </c>
      <c r="F48" s="473">
        <v>0</v>
      </c>
      <c r="G48" s="473">
        <v>0</v>
      </c>
      <c r="H48" s="473">
        <v>0</v>
      </c>
      <c r="I48" s="473">
        <v>0</v>
      </c>
      <c r="J48" s="473">
        <v>0</v>
      </c>
      <c r="K48" s="473">
        <v>0</v>
      </c>
      <c r="L48" s="473">
        <v>0</v>
      </c>
      <c r="M48" s="473">
        <v>0</v>
      </c>
      <c r="N48" s="473">
        <v>0</v>
      </c>
      <c r="O48" s="474">
        <v>0</v>
      </c>
      <c r="P48" s="475">
        <v>0</v>
      </c>
      <c r="Q48" s="473">
        <v>0</v>
      </c>
      <c r="R48" s="473">
        <v>0</v>
      </c>
      <c r="S48" s="473">
        <v>0</v>
      </c>
      <c r="T48" s="473">
        <v>0</v>
      </c>
      <c r="U48" s="473">
        <v>0</v>
      </c>
      <c r="V48" s="473">
        <v>0</v>
      </c>
      <c r="W48" s="473">
        <v>0</v>
      </c>
      <c r="X48" s="473">
        <v>0</v>
      </c>
      <c r="Y48" s="473">
        <v>0</v>
      </c>
      <c r="Z48" s="473">
        <v>0</v>
      </c>
      <c r="AA48" s="473">
        <v>0</v>
      </c>
      <c r="AB48" s="474">
        <v>0</v>
      </c>
      <c r="AC48" s="475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5">
        <v>0</v>
      </c>
      <c r="AL48" s="55">
        <v>0</v>
      </c>
      <c r="AM48" s="55">
        <v>0</v>
      </c>
      <c r="AN48" s="55">
        <v>0</v>
      </c>
      <c r="AO48" s="55">
        <v>0</v>
      </c>
      <c r="AP48" s="478">
        <v>0</v>
      </c>
      <c r="AQ48" s="55">
        <v>0</v>
      </c>
      <c r="AR48" s="55">
        <v>0</v>
      </c>
      <c r="AS48" s="55">
        <v>0</v>
      </c>
      <c r="AT48" s="55">
        <v>0</v>
      </c>
      <c r="AU48" s="55">
        <v>0</v>
      </c>
      <c r="AV48" s="55">
        <v>0</v>
      </c>
      <c r="AW48" s="55">
        <v>0</v>
      </c>
      <c r="AX48" s="55">
        <v>0</v>
      </c>
      <c r="AY48" s="55">
        <v>0</v>
      </c>
      <c r="AZ48" s="55">
        <v>0</v>
      </c>
      <c r="BA48" s="55">
        <v>0</v>
      </c>
      <c r="BB48" s="478">
        <v>0</v>
      </c>
      <c r="BC48" s="55">
        <v>0</v>
      </c>
      <c r="BD48" s="55">
        <v>0</v>
      </c>
      <c r="BE48" s="55">
        <v>0</v>
      </c>
      <c r="BF48" s="55">
        <v>0</v>
      </c>
      <c r="BG48" s="55">
        <v>0</v>
      </c>
      <c r="BH48" s="55">
        <v>0</v>
      </c>
      <c r="BI48" s="55">
        <v>0</v>
      </c>
      <c r="BJ48" s="55">
        <v>0</v>
      </c>
      <c r="BK48" s="55">
        <v>0</v>
      </c>
      <c r="BL48" s="55">
        <v>0</v>
      </c>
      <c r="BM48" s="55">
        <v>0</v>
      </c>
      <c r="BN48" s="467">
        <f t="shared" si="9"/>
        <v>0</v>
      </c>
      <c r="BO48" s="55">
        <v>0</v>
      </c>
      <c r="BP48" s="55">
        <v>0</v>
      </c>
      <c r="BQ48" s="55">
        <v>0</v>
      </c>
      <c r="BR48" s="55">
        <v>0</v>
      </c>
      <c r="BS48" s="55">
        <v>0</v>
      </c>
      <c r="BT48" s="55">
        <v>0</v>
      </c>
      <c r="BU48" s="55">
        <v>0</v>
      </c>
      <c r="BV48" s="55">
        <v>0</v>
      </c>
      <c r="BW48" s="55">
        <v>0</v>
      </c>
      <c r="BX48" s="55">
        <v>0</v>
      </c>
      <c r="BY48" s="55">
        <v>0</v>
      </c>
      <c r="BZ48" s="55">
        <v>0</v>
      </c>
      <c r="CA48" s="467">
        <f t="shared" si="14"/>
        <v>0</v>
      </c>
      <c r="CB48" s="478">
        <v>0</v>
      </c>
      <c r="CC48" s="55">
        <v>0</v>
      </c>
      <c r="CD48" s="55">
        <v>0</v>
      </c>
      <c r="CE48" s="55">
        <v>0</v>
      </c>
      <c r="CF48" s="55">
        <v>0</v>
      </c>
      <c r="CG48" s="55">
        <v>0</v>
      </c>
      <c r="CH48" s="55">
        <v>0</v>
      </c>
      <c r="CI48" s="55">
        <v>0</v>
      </c>
      <c r="CJ48" s="55">
        <v>0</v>
      </c>
      <c r="CK48" s="55">
        <v>0</v>
      </c>
      <c r="CL48" s="55">
        <v>0</v>
      </c>
      <c r="CM48" s="55">
        <v>0</v>
      </c>
      <c r="CN48" s="467">
        <f t="shared" si="15"/>
        <v>0</v>
      </c>
      <c r="CO48" s="55">
        <v>0</v>
      </c>
      <c r="CP48" s="55">
        <v>16.57</v>
      </c>
      <c r="CQ48" s="55">
        <v>306.99990834999994</v>
      </c>
      <c r="CR48" s="55">
        <v>22.891678859999999</v>
      </c>
      <c r="CS48" s="55">
        <v>45.896703439999996</v>
      </c>
      <c r="CT48" s="55">
        <v>504.3395281199999</v>
      </c>
      <c r="CU48" s="55">
        <v>184.11910956</v>
      </c>
      <c r="CV48" s="55">
        <v>1.8424897</v>
      </c>
      <c r="CW48" s="55">
        <v>0</v>
      </c>
      <c r="CX48" s="55">
        <v>0</v>
      </c>
      <c r="CY48" s="55">
        <v>0</v>
      </c>
      <c r="CZ48" s="55">
        <v>0</v>
      </c>
      <c r="DA48" s="467">
        <f t="shared" si="16"/>
        <v>1082.6594180299999</v>
      </c>
      <c r="DB48" s="478">
        <v>0</v>
      </c>
      <c r="DC48" s="55">
        <v>0</v>
      </c>
      <c r="DD48" s="55">
        <v>0</v>
      </c>
      <c r="DE48" s="55">
        <v>0</v>
      </c>
      <c r="DF48" s="55">
        <v>0</v>
      </c>
      <c r="DG48" s="55">
        <v>0</v>
      </c>
      <c r="DH48" s="55">
        <v>0</v>
      </c>
      <c r="DI48" s="55">
        <v>0</v>
      </c>
      <c r="DJ48" s="55">
        <v>0</v>
      </c>
      <c r="DK48" s="55">
        <v>0</v>
      </c>
      <c r="DL48" s="55">
        <v>0</v>
      </c>
      <c r="DM48" s="55">
        <v>0</v>
      </c>
      <c r="DN48" s="556">
        <f t="shared" si="10"/>
        <v>0</v>
      </c>
      <c r="DO48" s="479">
        <f t="shared" si="11"/>
        <v>1082.6594180299999</v>
      </c>
      <c r="DP48" s="468">
        <f t="shared" si="12"/>
        <v>0</v>
      </c>
      <c r="DQ48" s="475">
        <f t="shared" si="13"/>
        <v>-100</v>
      </c>
      <c r="DW48" s="230"/>
      <c r="DX48" s="230"/>
      <c r="DY48" s="230"/>
      <c r="DZ48" s="230"/>
      <c r="EA48" s="230"/>
      <c r="EB48" s="230"/>
      <c r="EC48" s="230"/>
      <c r="ED48" s="230"/>
      <c r="EE48" s="230"/>
      <c r="EF48" s="230"/>
      <c r="EG48" s="230"/>
      <c r="EH48" s="230"/>
      <c r="EI48" s="230"/>
      <c r="EJ48" s="230"/>
      <c r="EK48" s="230"/>
      <c r="EL48" s="230"/>
      <c r="EM48" s="230"/>
      <c r="EN48" s="230"/>
    </row>
    <row r="49" spans="1:144" ht="20.100000000000001" customHeight="1" x14ac:dyDescent="0.25">
      <c r="A49" s="526"/>
      <c r="B49" s="458" t="s">
        <v>195</v>
      </c>
      <c r="C49" s="459" t="s">
        <v>199</v>
      </c>
      <c r="D49" s="473">
        <v>0</v>
      </c>
      <c r="E49" s="473">
        <v>0</v>
      </c>
      <c r="F49" s="473">
        <v>0</v>
      </c>
      <c r="G49" s="473">
        <v>0</v>
      </c>
      <c r="H49" s="473">
        <v>0</v>
      </c>
      <c r="I49" s="473">
        <v>0</v>
      </c>
      <c r="J49" s="473">
        <v>0</v>
      </c>
      <c r="K49" s="473">
        <v>0</v>
      </c>
      <c r="L49" s="473">
        <v>0</v>
      </c>
      <c r="M49" s="473">
        <v>0</v>
      </c>
      <c r="N49" s="473">
        <v>0</v>
      </c>
      <c r="O49" s="474">
        <v>0</v>
      </c>
      <c r="P49" s="475">
        <v>0</v>
      </c>
      <c r="Q49" s="473">
        <v>0</v>
      </c>
      <c r="R49" s="473">
        <v>0</v>
      </c>
      <c r="S49" s="473">
        <v>0</v>
      </c>
      <c r="T49" s="473">
        <v>0</v>
      </c>
      <c r="U49" s="473">
        <v>0</v>
      </c>
      <c r="V49" s="473">
        <v>0</v>
      </c>
      <c r="W49" s="473">
        <v>0</v>
      </c>
      <c r="X49" s="473">
        <v>0</v>
      </c>
      <c r="Y49" s="473">
        <v>0</v>
      </c>
      <c r="Z49" s="473">
        <v>0</v>
      </c>
      <c r="AA49" s="473">
        <v>0</v>
      </c>
      <c r="AB49" s="474">
        <v>0</v>
      </c>
      <c r="AC49" s="475">
        <v>0</v>
      </c>
      <c r="AD49" s="55">
        <v>0</v>
      </c>
      <c r="AE49" s="55">
        <v>0</v>
      </c>
      <c r="AF49" s="55">
        <v>0</v>
      </c>
      <c r="AG49" s="55">
        <v>0</v>
      </c>
      <c r="AH49" s="55">
        <v>0</v>
      </c>
      <c r="AI49" s="55">
        <v>0</v>
      </c>
      <c r="AJ49" s="55">
        <v>0</v>
      </c>
      <c r="AK49" s="55">
        <v>0</v>
      </c>
      <c r="AL49" s="55">
        <v>0</v>
      </c>
      <c r="AM49" s="55">
        <v>0</v>
      </c>
      <c r="AN49" s="55">
        <v>0</v>
      </c>
      <c r="AO49" s="55">
        <v>0</v>
      </c>
      <c r="AP49" s="478">
        <v>0</v>
      </c>
      <c r="AQ49" s="55">
        <v>0</v>
      </c>
      <c r="AR49" s="55">
        <v>0</v>
      </c>
      <c r="AS49" s="55">
        <v>0</v>
      </c>
      <c r="AT49" s="55">
        <v>0</v>
      </c>
      <c r="AU49" s="55">
        <v>0</v>
      </c>
      <c r="AV49" s="55">
        <v>0</v>
      </c>
      <c r="AW49" s="55">
        <v>0</v>
      </c>
      <c r="AX49" s="55">
        <v>0</v>
      </c>
      <c r="AY49" s="55">
        <v>0</v>
      </c>
      <c r="AZ49" s="55">
        <v>0</v>
      </c>
      <c r="BA49" s="55">
        <v>0</v>
      </c>
      <c r="BB49" s="478">
        <v>0</v>
      </c>
      <c r="BC49" s="55">
        <v>0</v>
      </c>
      <c r="BD49" s="55">
        <v>0</v>
      </c>
      <c r="BE49" s="55">
        <v>0</v>
      </c>
      <c r="BF49" s="55">
        <v>0</v>
      </c>
      <c r="BG49" s="55">
        <v>0</v>
      </c>
      <c r="BH49" s="55">
        <v>0</v>
      </c>
      <c r="BI49" s="55">
        <v>0</v>
      </c>
      <c r="BJ49" s="55">
        <v>0</v>
      </c>
      <c r="BK49" s="55">
        <v>0</v>
      </c>
      <c r="BL49" s="55">
        <v>0</v>
      </c>
      <c r="BM49" s="55">
        <v>0</v>
      </c>
      <c r="BN49" s="467">
        <f t="shared" si="9"/>
        <v>0</v>
      </c>
      <c r="BO49" s="55">
        <v>0</v>
      </c>
      <c r="BP49" s="55">
        <v>0</v>
      </c>
      <c r="BQ49" s="55">
        <v>0</v>
      </c>
      <c r="BR49" s="55">
        <v>0</v>
      </c>
      <c r="BS49" s="55">
        <v>0</v>
      </c>
      <c r="BT49" s="55">
        <v>0</v>
      </c>
      <c r="BU49" s="55">
        <v>0</v>
      </c>
      <c r="BV49" s="55">
        <v>0</v>
      </c>
      <c r="BW49" s="55">
        <v>0</v>
      </c>
      <c r="BX49" s="55">
        <v>0</v>
      </c>
      <c r="BY49" s="55">
        <v>0</v>
      </c>
      <c r="BZ49" s="55">
        <v>0</v>
      </c>
      <c r="CA49" s="467">
        <f t="shared" si="14"/>
        <v>0</v>
      </c>
      <c r="CB49" s="478">
        <v>0</v>
      </c>
      <c r="CC49" s="55">
        <v>0</v>
      </c>
      <c r="CD49" s="55">
        <v>0</v>
      </c>
      <c r="CE49" s="55">
        <v>0</v>
      </c>
      <c r="CF49" s="55">
        <v>0</v>
      </c>
      <c r="CG49" s="55">
        <v>0</v>
      </c>
      <c r="CH49" s="55">
        <v>0</v>
      </c>
      <c r="CI49" s="55">
        <v>0</v>
      </c>
      <c r="CJ49" s="55">
        <v>0</v>
      </c>
      <c r="CK49" s="55">
        <v>0</v>
      </c>
      <c r="CL49" s="55">
        <v>0</v>
      </c>
      <c r="CM49" s="55">
        <v>0</v>
      </c>
      <c r="CN49" s="467">
        <f t="shared" si="15"/>
        <v>0</v>
      </c>
      <c r="CO49" s="55">
        <v>0</v>
      </c>
      <c r="CP49" s="55">
        <v>93.594049040000002</v>
      </c>
      <c r="CQ49" s="55">
        <v>43.193058469999997</v>
      </c>
      <c r="CR49" s="55">
        <v>221.35762726000002</v>
      </c>
      <c r="CS49" s="55">
        <v>40.679967950000005</v>
      </c>
      <c r="CT49" s="55">
        <v>144.94439590000002</v>
      </c>
      <c r="CU49" s="55">
        <v>19.899999999999999</v>
      </c>
      <c r="CV49" s="55">
        <v>0</v>
      </c>
      <c r="CW49" s="55">
        <v>0</v>
      </c>
      <c r="CX49" s="55">
        <v>0</v>
      </c>
      <c r="CY49" s="55">
        <v>0</v>
      </c>
      <c r="CZ49" s="55">
        <v>0</v>
      </c>
      <c r="DA49" s="467">
        <f t="shared" si="16"/>
        <v>563.66909862</v>
      </c>
      <c r="DB49" s="478">
        <v>0</v>
      </c>
      <c r="DC49" s="55">
        <v>0</v>
      </c>
      <c r="DD49" s="55">
        <v>0</v>
      </c>
      <c r="DE49" s="55">
        <v>0</v>
      </c>
      <c r="DF49" s="55">
        <v>0</v>
      </c>
      <c r="DG49" s="55">
        <v>0</v>
      </c>
      <c r="DH49" s="55">
        <v>0</v>
      </c>
      <c r="DI49" s="55">
        <v>0</v>
      </c>
      <c r="DJ49" s="55">
        <v>0</v>
      </c>
      <c r="DK49" s="55">
        <v>0</v>
      </c>
      <c r="DL49" s="55">
        <v>0</v>
      </c>
      <c r="DM49" s="55">
        <v>0</v>
      </c>
      <c r="DN49" s="556">
        <f t="shared" si="10"/>
        <v>0</v>
      </c>
      <c r="DO49" s="479">
        <f t="shared" si="11"/>
        <v>563.66909862</v>
      </c>
      <c r="DP49" s="468">
        <f t="shared" si="12"/>
        <v>0</v>
      </c>
      <c r="DQ49" s="475">
        <f t="shared" si="13"/>
        <v>-100</v>
      </c>
      <c r="DW49" s="230"/>
      <c r="DX49" s="230"/>
      <c r="DY49" s="230"/>
      <c r="DZ49" s="230"/>
      <c r="EA49" s="230"/>
      <c r="EB49" s="230"/>
      <c r="EC49" s="230"/>
      <c r="ED49" s="230"/>
      <c r="EE49" s="230"/>
      <c r="EF49" s="230"/>
      <c r="EG49" s="230"/>
      <c r="EH49" s="230"/>
      <c r="EI49" s="230"/>
      <c r="EJ49" s="230"/>
      <c r="EK49" s="230"/>
      <c r="EL49" s="230"/>
      <c r="EM49" s="230"/>
      <c r="EN49" s="230"/>
    </row>
    <row r="50" spans="1:144" ht="20.100000000000001" customHeight="1" x14ac:dyDescent="0.25">
      <c r="A50" s="526"/>
      <c r="B50" s="458" t="s">
        <v>188</v>
      </c>
      <c r="C50" s="459" t="s">
        <v>189</v>
      </c>
      <c r="D50" s="473">
        <v>0</v>
      </c>
      <c r="E50" s="473">
        <v>0</v>
      </c>
      <c r="F50" s="473">
        <v>0</v>
      </c>
      <c r="G50" s="473">
        <v>0</v>
      </c>
      <c r="H50" s="473">
        <v>0</v>
      </c>
      <c r="I50" s="473">
        <v>0</v>
      </c>
      <c r="J50" s="473">
        <v>0</v>
      </c>
      <c r="K50" s="473">
        <v>0</v>
      </c>
      <c r="L50" s="473">
        <v>0</v>
      </c>
      <c r="M50" s="474">
        <v>0</v>
      </c>
      <c r="N50" s="474">
        <v>0</v>
      </c>
      <c r="O50" s="474">
        <v>0</v>
      </c>
      <c r="P50" s="475">
        <v>0</v>
      </c>
      <c r="Q50" s="473">
        <v>0</v>
      </c>
      <c r="R50" s="473">
        <v>0</v>
      </c>
      <c r="S50" s="473">
        <v>0</v>
      </c>
      <c r="T50" s="473">
        <v>0</v>
      </c>
      <c r="U50" s="473">
        <v>0</v>
      </c>
      <c r="V50" s="473">
        <v>0</v>
      </c>
      <c r="W50" s="473">
        <v>0</v>
      </c>
      <c r="X50" s="473">
        <v>0</v>
      </c>
      <c r="Y50" s="473">
        <v>0</v>
      </c>
      <c r="Z50" s="474">
        <v>0</v>
      </c>
      <c r="AA50" s="474">
        <v>0</v>
      </c>
      <c r="AB50" s="474">
        <v>0</v>
      </c>
      <c r="AC50" s="475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0</v>
      </c>
      <c r="AI50" s="55">
        <v>0</v>
      </c>
      <c r="AJ50" s="55">
        <v>0</v>
      </c>
      <c r="AK50" s="55">
        <v>0</v>
      </c>
      <c r="AL50" s="55">
        <v>0</v>
      </c>
      <c r="AM50" s="55">
        <v>0</v>
      </c>
      <c r="AN50" s="55">
        <v>0</v>
      </c>
      <c r="AO50" s="55">
        <v>0</v>
      </c>
      <c r="AP50" s="478">
        <v>0</v>
      </c>
      <c r="AQ50" s="55">
        <v>0</v>
      </c>
      <c r="AR50" s="55">
        <v>0</v>
      </c>
      <c r="AS50" s="55">
        <v>0</v>
      </c>
      <c r="AT50" s="55">
        <v>0</v>
      </c>
      <c r="AU50" s="55">
        <v>0</v>
      </c>
      <c r="AV50" s="55">
        <v>0</v>
      </c>
      <c r="AW50" s="55">
        <v>0</v>
      </c>
      <c r="AX50" s="55">
        <v>0</v>
      </c>
      <c r="AY50" s="55">
        <v>0</v>
      </c>
      <c r="AZ50" s="55">
        <v>0</v>
      </c>
      <c r="BA50" s="55">
        <v>0</v>
      </c>
      <c r="BB50" s="478">
        <v>0</v>
      </c>
      <c r="BC50" s="55">
        <v>0</v>
      </c>
      <c r="BD50" s="55">
        <v>0</v>
      </c>
      <c r="BE50" s="55">
        <v>0</v>
      </c>
      <c r="BF50" s="55">
        <v>0</v>
      </c>
      <c r="BG50" s="55">
        <v>0</v>
      </c>
      <c r="BH50" s="55">
        <v>0</v>
      </c>
      <c r="BI50" s="55">
        <v>0</v>
      </c>
      <c r="BJ50" s="55">
        <v>0</v>
      </c>
      <c r="BK50" s="55">
        <v>0</v>
      </c>
      <c r="BL50" s="55">
        <v>0</v>
      </c>
      <c r="BM50" s="55">
        <v>0</v>
      </c>
      <c r="BN50" s="467">
        <f t="shared" si="9"/>
        <v>0</v>
      </c>
      <c r="BO50" s="55">
        <v>0</v>
      </c>
      <c r="BP50" s="55">
        <v>0</v>
      </c>
      <c r="BQ50" s="55">
        <v>0</v>
      </c>
      <c r="BR50" s="55">
        <v>0</v>
      </c>
      <c r="BS50" s="55">
        <v>0</v>
      </c>
      <c r="BT50" s="55">
        <v>0</v>
      </c>
      <c r="BU50" s="55">
        <v>0</v>
      </c>
      <c r="BV50" s="55">
        <v>0</v>
      </c>
      <c r="BW50" s="55">
        <v>0</v>
      </c>
      <c r="BX50" s="55">
        <v>0</v>
      </c>
      <c r="BY50" s="55">
        <v>0</v>
      </c>
      <c r="BZ50" s="55">
        <v>0</v>
      </c>
      <c r="CA50" s="467">
        <f t="shared" si="14"/>
        <v>0</v>
      </c>
      <c r="CB50" s="478">
        <v>0</v>
      </c>
      <c r="CC50" s="55">
        <v>0</v>
      </c>
      <c r="CD50" s="55">
        <v>0</v>
      </c>
      <c r="CE50" s="55">
        <v>0</v>
      </c>
      <c r="CF50" s="55">
        <v>0</v>
      </c>
      <c r="CG50" s="55">
        <v>0</v>
      </c>
      <c r="CH50" s="55">
        <v>0</v>
      </c>
      <c r="CI50" s="55">
        <v>0</v>
      </c>
      <c r="CJ50" s="55">
        <v>0</v>
      </c>
      <c r="CK50" s="55">
        <v>0</v>
      </c>
      <c r="CL50" s="55">
        <v>0</v>
      </c>
      <c r="CM50" s="55">
        <v>0</v>
      </c>
      <c r="CN50" s="467">
        <f t="shared" si="15"/>
        <v>0</v>
      </c>
      <c r="CO50" s="55">
        <v>1E-4</v>
      </c>
      <c r="CP50" s="55">
        <v>0</v>
      </c>
      <c r="CQ50" s="55">
        <v>21</v>
      </c>
      <c r="CR50" s="55">
        <v>2</v>
      </c>
      <c r="CS50" s="55">
        <v>222.50527680999997</v>
      </c>
      <c r="CT50" s="55">
        <v>384.22622715999995</v>
      </c>
      <c r="CU50" s="55">
        <v>6.0364261900000002</v>
      </c>
      <c r="CV50" s="55">
        <v>0</v>
      </c>
      <c r="CW50" s="55">
        <v>0</v>
      </c>
      <c r="CX50" s="55">
        <v>0</v>
      </c>
      <c r="CY50" s="55">
        <v>0</v>
      </c>
      <c r="CZ50" s="55">
        <v>0</v>
      </c>
      <c r="DA50" s="467">
        <f t="shared" si="16"/>
        <v>635.76803015999997</v>
      </c>
      <c r="DB50" s="478">
        <v>0</v>
      </c>
      <c r="DC50" s="55">
        <v>0</v>
      </c>
      <c r="DD50" s="55">
        <v>0</v>
      </c>
      <c r="DE50" s="55">
        <v>0</v>
      </c>
      <c r="DF50" s="55">
        <v>0</v>
      </c>
      <c r="DG50" s="55">
        <v>0</v>
      </c>
      <c r="DH50" s="55">
        <v>0</v>
      </c>
      <c r="DI50" s="55">
        <v>0</v>
      </c>
      <c r="DJ50" s="55">
        <v>0</v>
      </c>
      <c r="DK50" s="55">
        <v>0</v>
      </c>
      <c r="DL50" s="55">
        <v>0</v>
      </c>
      <c r="DM50" s="55">
        <v>0</v>
      </c>
      <c r="DN50" s="556">
        <f t="shared" si="10"/>
        <v>0</v>
      </c>
      <c r="DO50" s="479">
        <f t="shared" si="11"/>
        <v>635.76803015999997</v>
      </c>
      <c r="DP50" s="468">
        <f t="shared" si="12"/>
        <v>0</v>
      </c>
      <c r="DQ50" s="475">
        <f t="shared" si="13"/>
        <v>-100</v>
      </c>
      <c r="DW50" s="230"/>
      <c r="DX50" s="230"/>
      <c r="DY50" s="230"/>
      <c r="DZ50" s="230"/>
      <c r="EA50" s="230"/>
      <c r="EB50" s="230"/>
      <c r="EC50" s="230"/>
      <c r="ED50" s="230"/>
      <c r="EE50" s="230"/>
      <c r="EF50" s="230"/>
      <c r="EG50" s="230"/>
      <c r="EH50" s="230"/>
      <c r="EI50" s="230"/>
      <c r="EJ50" s="230"/>
      <c r="EK50" s="230"/>
      <c r="EL50" s="230"/>
      <c r="EM50" s="230"/>
      <c r="EN50" s="230"/>
    </row>
    <row r="51" spans="1:144" ht="20.100000000000001" customHeight="1" x14ac:dyDescent="0.25">
      <c r="A51" s="526"/>
      <c r="B51" s="458" t="s">
        <v>21</v>
      </c>
      <c r="C51" s="459" t="s">
        <v>22</v>
      </c>
      <c r="D51" s="473">
        <v>1677.97</v>
      </c>
      <c r="E51" s="473">
        <v>1014.61</v>
      </c>
      <c r="F51" s="473">
        <v>1054.51</v>
      </c>
      <c r="G51" s="473">
        <v>874.32</v>
      </c>
      <c r="H51" s="473">
        <v>865.67</v>
      </c>
      <c r="I51" s="473">
        <v>1119.43</v>
      </c>
      <c r="J51" s="473">
        <v>1000.75</v>
      </c>
      <c r="K51" s="473">
        <v>1090.03</v>
      </c>
      <c r="L51" s="473">
        <v>1051.8900000000001</v>
      </c>
      <c r="M51" s="474">
        <v>1036.925</v>
      </c>
      <c r="N51" s="474">
        <v>1077.0999999999999</v>
      </c>
      <c r="O51" s="474">
        <v>1266.73</v>
      </c>
      <c r="P51" s="475">
        <f>SUM(D51:O51)</f>
        <v>13129.934999999999</v>
      </c>
      <c r="Q51" s="55">
        <v>1406.03</v>
      </c>
      <c r="R51" s="55">
        <v>1027.7</v>
      </c>
      <c r="S51" s="55">
        <v>1125.7249999999999</v>
      </c>
      <c r="T51" s="55">
        <v>946.67</v>
      </c>
      <c r="U51" s="55">
        <v>901.37</v>
      </c>
      <c r="V51" s="55">
        <v>1050.4100000000001</v>
      </c>
      <c r="W51" s="55">
        <v>892.85</v>
      </c>
      <c r="X51" s="55">
        <v>928.99</v>
      </c>
      <c r="Y51" s="55">
        <v>902.17</v>
      </c>
      <c r="Z51" s="55">
        <v>1053.97</v>
      </c>
      <c r="AA51" s="55">
        <v>836.13</v>
      </c>
      <c r="AB51" s="55">
        <v>724.03</v>
      </c>
      <c r="AC51" s="475">
        <f>SUM(Q51:AB51)</f>
        <v>11796.045</v>
      </c>
      <c r="AD51" s="55">
        <v>1445.95</v>
      </c>
      <c r="AE51" s="55">
        <v>879.38</v>
      </c>
      <c r="AF51" s="55">
        <v>965.07</v>
      </c>
      <c r="AG51" s="55">
        <v>808.79</v>
      </c>
      <c r="AH51" s="55">
        <v>940.72</v>
      </c>
      <c r="AI51" s="55">
        <v>1104.48</v>
      </c>
      <c r="AJ51" s="55">
        <v>844.83</v>
      </c>
      <c r="AK51" s="55">
        <v>939.28</v>
      </c>
      <c r="AL51" s="55">
        <v>813.86</v>
      </c>
      <c r="AM51" s="241">
        <v>1109.1300000000001</v>
      </c>
      <c r="AN51" s="241">
        <v>1101.8900000000001</v>
      </c>
      <c r="AO51" s="241">
        <v>1037.92</v>
      </c>
      <c r="AP51" s="478">
        <v>1240.1099999999999</v>
      </c>
      <c r="AQ51" s="55">
        <v>876.95</v>
      </c>
      <c r="AR51" s="55">
        <v>1023.18</v>
      </c>
      <c r="AS51" s="55">
        <v>706.5</v>
      </c>
      <c r="AT51" s="55">
        <v>983.35</v>
      </c>
      <c r="AU51" s="55">
        <v>994.26</v>
      </c>
      <c r="AV51" s="55">
        <v>1134.43</v>
      </c>
      <c r="AW51" s="55">
        <v>1171.96</v>
      </c>
      <c r="AX51" s="55">
        <v>912.92</v>
      </c>
      <c r="AY51" s="55">
        <v>1209.23</v>
      </c>
      <c r="AZ51" s="55">
        <v>1218.99</v>
      </c>
      <c r="BA51" s="55">
        <v>1414.36</v>
      </c>
      <c r="BB51" s="478">
        <v>1782.76</v>
      </c>
      <c r="BC51" s="55">
        <v>1115</v>
      </c>
      <c r="BD51" s="55">
        <v>1071.26</v>
      </c>
      <c r="BE51" s="55">
        <v>1139.29</v>
      </c>
      <c r="BF51" s="55">
        <v>1128.4100000000001</v>
      </c>
      <c r="BG51" s="55">
        <v>1273.56</v>
      </c>
      <c r="BH51" s="55">
        <v>1371.22</v>
      </c>
      <c r="BI51" s="55">
        <v>1302.83</v>
      </c>
      <c r="BJ51" s="55">
        <v>1223.78</v>
      </c>
      <c r="BK51" s="55">
        <v>1518.68</v>
      </c>
      <c r="BL51" s="55">
        <v>1302.28</v>
      </c>
      <c r="BM51" s="55">
        <v>2060.9899999999998</v>
      </c>
      <c r="BN51" s="467">
        <f t="shared" si="9"/>
        <v>16290.060000000001</v>
      </c>
      <c r="BO51" s="55">
        <v>2273.6</v>
      </c>
      <c r="BP51" s="55">
        <v>1350.48</v>
      </c>
      <c r="BQ51" s="55">
        <v>1449.52</v>
      </c>
      <c r="BR51" s="55">
        <v>1225.22</v>
      </c>
      <c r="BS51" s="55">
        <v>1341.84</v>
      </c>
      <c r="BT51" s="55">
        <v>1318.42</v>
      </c>
      <c r="BU51" s="55">
        <v>1461.44</v>
      </c>
      <c r="BV51" s="55">
        <v>1404.95</v>
      </c>
      <c r="BW51" s="55">
        <v>1214.8302661</v>
      </c>
      <c r="BX51" s="55">
        <v>1634.46</v>
      </c>
      <c r="BY51" s="55">
        <v>1420.73</v>
      </c>
      <c r="BZ51" s="55">
        <v>1867.86</v>
      </c>
      <c r="CA51" s="467">
        <f t="shared" si="14"/>
        <v>17963.350266100002</v>
      </c>
      <c r="CB51" s="478">
        <v>2176.56</v>
      </c>
      <c r="CC51" s="55">
        <v>1508.34</v>
      </c>
      <c r="CD51" s="55">
        <v>1695.22</v>
      </c>
      <c r="CE51" s="55">
        <v>1437.21</v>
      </c>
      <c r="CF51" s="55">
        <v>1380.44</v>
      </c>
      <c r="CG51" s="55">
        <v>1488.5</v>
      </c>
      <c r="CH51" s="55">
        <v>1480.65</v>
      </c>
      <c r="CI51" s="55">
        <v>1563.65</v>
      </c>
      <c r="CJ51" s="55">
        <v>1431.33</v>
      </c>
      <c r="CK51" s="55">
        <v>1678.71</v>
      </c>
      <c r="CL51" s="55">
        <v>1713.46</v>
      </c>
      <c r="CM51" s="55">
        <v>2010.63</v>
      </c>
      <c r="CN51" s="467">
        <f t="shared" si="15"/>
        <v>19564.7</v>
      </c>
      <c r="CO51" s="55">
        <v>2232.0500000000002</v>
      </c>
      <c r="CP51" s="55">
        <v>1693.68</v>
      </c>
      <c r="CQ51" s="55">
        <v>1761.89</v>
      </c>
      <c r="CR51" s="55">
        <v>1504.78</v>
      </c>
      <c r="CS51" s="55">
        <v>1503.33</v>
      </c>
      <c r="CT51" s="55">
        <v>1678.81</v>
      </c>
      <c r="CU51" s="55">
        <v>1719.87</v>
      </c>
      <c r="CV51" s="55">
        <v>1608.16</v>
      </c>
      <c r="CW51" s="55">
        <v>1633.77</v>
      </c>
      <c r="CX51" s="55">
        <v>1606.04</v>
      </c>
      <c r="CY51" s="55">
        <v>1619.44</v>
      </c>
      <c r="CZ51" s="55">
        <v>2171.2600000000002</v>
      </c>
      <c r="DA51" s="467">
        <f t="shared" si="16"/>
        <v>20733.080000000002</v>
      </c>
      <c r="DB51" s="478">
        <v>2096.1999999999998</v>
      </c>
      <c r="DC51" s="55">
        <v>1467.27</v>
      </c>
      <c r="DD51" s="55">
        <v>1914.23</v>
      </c>
      <c r="DE51" s="55">
        <v>1555.03</v>
      </c>
      <c r="DF51" s="55">
        <v>1800.57</v>
      </c>
      <c r="DG51" s="55">
        <v>1688.96</v>
      </c>
      <c r="DH51" s="55">
        <v>1519.21</v>
      </c>
      <c r="DI51" s="55">
        <v>1599.45</v>
      </c>
      <c r="DJ51" s="55">
        <v>1373.18</v>
      </c>
      <c r="DK51" s="55">
        <v>1907.27</v>
      </c>
      <c r="DL51" s="55">
        <v>1628.86</v>
      </c>
      <c r="DM51" s="55">
        <v>2116.6799999999998</v>
      </c>
      <c r="DN51" s="556">
        <f t="shared" si="10"/>
        <v>19564.7</v>
      </c>
      <c r="DO51" s="479">
        <f t="shared" si="11"/>
        <v>20733.080000000002</v>
      </c>
      <c r="DP51" s="468">
        <f t="shared" si="12"/>
        <v>20666.91</v>
      </c>
      <c r="DQ51" s="475">
        <f t="shared" si="13"/>
        <v>-0.31915180957196032</v>
      </c>
      <c r="DW51" s="230"/>
      <c r="DX51" s="230"/>
      <c r="DY51" s="230"/>
      <c r="DZ51" s="230"/>
      <c r="EA51" s="230"/>
      <c r="EB51" s="230"/>
      <c r="EC51" s="230"/>
      <c r="ED51" s="230"/>
      <c r="EE51" s="230"/>
      <c r="EF51" s="230"/>
      <c r="EG51" s="230"/>
      <c r="EH51" s="230"/>
      <c r="EI51" s="230"/>
      <c r="EJ51" s="230"/>
      <c r="EK51" s="230"/>
      <c r="EL51" s="230"/>
      <c r="EM51" s="230"/>
      <c r="EN51" s="230"/>
    </row>
    <row r="52" spans="1:144" ht="20.100000000000001" customHeight="1" x14ac:dyDescent="0.25">
      <c r="A52" s="526"/>
      <c r="B52" s="458" t="s">
        <v>23</v>
      </c>
      <c r="C52" s="459" t="s">
        <v>24</v>
      </c>
      <c r="D52" s="473">
        <v>689.38</v>
      </c>
      <c r="E52" s="473">
        <v>666.04</v>
      </c>
      <c r="F52" s="473">
        <v>655.37</v>
      </c>
      <c r="G52" s="473">
        <v>822.38</v>
      </c>
      <c r="H52" s="473">
        <v>752.44</v>
      </c>
      <c r="I52" s="473">
        <v>975.67</v>
      </c>
      <c r="J52" s="473">
        <v>809</v>
      </c>
      <c r="K52" s="473">
        <v>829.02</v>
      </c>
      <c r="L52" s="473">
        <v>747.98</v>
      </c>
      <c r="M52" s="474">
        <v>950.86500000000001</v>
      </c>
      <c r="N52" s="474">
        <v>674.2</v>
      </c>
      <c r="O52" s="474">
        <v>1067.54</v>
      </c>
      <c r="P52" s="475">
        <f>SUM(D52:O52)</f>
        <v>9639.8849999999984</v>
      </c>
      <c r="Q52" s="55">
        <v>583.4</v>
      </c>
      <c r="R52" s="55">
        <v>635.84</v>
      </c>
      <c r="S52" s="55">
        <v>769.77</v>
      </c>
      <c r="T52" s="55">
        <v>786.2</v>
      </c>
      <c r="U52" s="55">
        <v>778.55</v>
      </c>
      <c r="V52" s="55">
        <v>887.1</v>
      </c>
      <c r="W52" s="55">
        <v>755.08199999999999</v>
      </c>
      <c r="X52" s="55">
        <v>695.73</v>
      </c>
      <c r="Y52" s="55">
        <v>742.78</v>
      </c>
      <c r="Z52" s="55">
        <v>873.12</v>
      </c>
      <c r="AA52" s="55">
        <v>999.03</v>
      </c>
      <c r="AB52" s="55">
        <v>864.49</v>
      </c>
      <c r="AC52" s="475">
        <f>SUM(Q52:AB52)</f>
        <v>9371.0920000000006</v>
      </c>
      <c r="AD52" s="55">
        <v>636.92999999999995</v>
      </c>
      <c r="AE52" s="55">
        <v>694.05</v>
      </c>
      <c r="AF52" s="55">
        <v>605.32000000000005</v>
      </c>
      <c r="AG52" s="55">
        <v>803.08</v>
      </c>
      <c r="AH52" s="55">
        <v>812.71</v>
      </c>
      <c r="AI52" s="55">
        <v>1072.05</v>
      </c>
      <c r="AJ52" s="55">
        <v>560.73</v>
      </c>
      <c r="AK52" s="55">
        <v>767.1</v>
      </c>
      <c r="AL52" s="55">
        <v>695.7</v>
      </c>
      <c r="AM52" s="241">
        <v>858.43</v>
      </c>
      <c r="AN52" s="241">
        <v>828.6</v>
      </c>
      <c r="AO52" s="241">
        <v>1285.45</v>
      </c>
      <c r="AP52" s="478">
        <v>554.37</v>
      </c>
      <c r="AQ52" s="55">
        <v>484.12</v>
      </c>
      <c r="AR52" s="55">
        <v>568.12</v>
      </c>
      <c r="AS52" s="55">
        <v>661.35</v>
      </c>
      <c r="AT52" s="55">
        <v>918.97</v>
      </c>
      <c r="AU52" s="55">
        <v>927.2</v>
      </c>
      <c r="AV52" s="55">
        <v>900.45</v>
      </c>
      <c r="AW52" s="55">
        <v>807.18</v>
      </c>
      <c r="AX52" s="55">
        <v>833.55</v>
      </c>
      <c r="AY52" s="55">
        <v>1116.49</v>
      </c>
      <c r="AZ52" s="55">
        <v>992.18</v>
      </c>
      <c r="BA52" s="55">
        <v>1454.16</v>
      </c>
      <c r="BB52" s="478">
        <v>928.94</v>
      </c>
      <c r="BC52" s="55">
        <v>573.65</v>
      </c>
      <c r="BD52" s="55">
        <v>647.67999999999995</v>
      </c>
      <c r="BE52" s="55">
        <v>777.24</v>
      </c>
      <c r="BF52" s="55">
        <v>942.67</v>
      </c>
      <c r="BG52" s="55">
        <v>1143.5999999999999</v>
      </c>
      <c r="BH52" s="55">
        <v>1102.0600999999999</v>
      </c>
      <c r="BI52" s="55">
        <v>981.93</v>
      </c>
      <c r="BJ52" s="55">
        <v>1028.9100000000001</v>
      </c>
      <c r="BK52" s="55">
        <v>1416.66</v>
      </c>
      <c r="BL52" s="55">
        <v>1131.51</v>
      </c>
      <c r="BM52" s="55">
        <v>2022.82</v>
      </c>
      <c r="BN52" s="467">
        <f t="shared" si="9"/>
        <v>12697.670100000001</v>
      </c>
      <c r="BO52" s="55">
        <v>1030.0999999999999</v>
      </c>
      <c r="BP52" s="55">
        <v>728.03</v>
      </c>
      <c r="BQ52" s="55">
        <v>758.85</v>
      </c>
      <c r="BR52" s="55">
        <v>971.85</v>
      </c>
      <c r="BS52" s="55">
        <v>1184.94</v>
      </c>
      <c r="BT52" s="55">
        <v>1167.47</v>
      </c>
      <c r="BU52" s="55">
        <v>1128.76</v>
      </c>
      <c r="BV52" s="55">
        <v>1117.5</v>
      </c>
      <c r="BW52" s="55">
        <v>806.9605327999999</v>
      </c>
      <c r="BX52" s="55">
        <v>1373.6</v>
      </c>
      <c r="BY52" s="55">
        <v>1015.36</v>
      </c>
      <c r="BZ52" s="55">
        <v>2013.9</v>
      </c>
      <c r="CA52" s="467">
        <f t="shared" si="14"/>
        <v>13297.320532800002</v>
      </c>
      <c r="CB52" s="478">
        <v>999.41</v>
      </c>
      <c r="CC52" s="55">
        <v>629.6</v>
      </c>
      <c r="CD52" s="55">
        <v>804</v>
      </c>
      <c r="CE52" s="55">
        <v>1088.25</v>
      </c>
      <c r="CF52" s="55">
        <v>1187.5999999999999</v>
      </c>
      <c r="CG52" s="55">
        <v>1240.8499999999999</v>
      </c>
      <c r="CH52" s="55">
        <v>1006.4</v>
      </c>
      <c r="CI52" s="55">
        <v>920.55</v>
      </c>
      <c r="CJ52" s="55">
        <v>1135.3</v>
      </c>
      <c r="CK52" s="55">
        <v>1417.95</v>
      </c>
      <c r="CL52" s="55">
        <v>1055.5</v>
      </c>
      <c r="CM52" s="55">
        <v>2714</v>
      </c>
      <c r="CN52" s="467">
        <f t="shared" si="15"/>
        <v>14199.410000000002</v>
      </c>
      <c r="CO52" s="55">
        <v>884.44</v>
      </c>
      <c r="CP52" s="55">
        <v>825.25</v>
      </c>
      <c r="CQ52" s="55">
        <v>901.62</v>
      </c>
      <c r="CR52" s="55">
        <v>1159.8499999999999</v>
      </c>
      <c r="CS52" s="55">
        <v>997.7</v>
      </c>
      <c r="CT52" s="55">
        <v>1362.68</v>
      </c>
      <c r="CU52" s="55">
        <v>1324.02</v>
      </c>
      <c r="CV52" s="55">
        <v>1181.69</v>
      </c>
      <c r="CW52" s="55">
        <v>1333.4</v>
      </c>
      <c r="CX52" s="55">
        <v>1380.81</v>
      </c>
      <c r="CY52" s="55">
        <v>1296.0999999999999</v>
      </c>
      <c r="CZ52" s="55">
        <v>2277.4499999999998</v>
      </c>
      <c r="DA52" s="467">
        <f t="shared" si="16"/>
        <v>14925.009999999998</v>
      </c>
      <c r="DB52" s="478">
        <v>1136.3</v>
      </c>
      <c r="DC52" s="55">
        <v>878.85</v>
      </c>
      <c r="DD52" s="55">
        <v>1047.55</v>
      </c>
      <c r="DE52" s="55">
        <v>1083.49</v>
      </c>
      <c r="DF52" s="55">
        <v>1158.0999999999999</v>
      </c>
      <c r="DG52" s="55">
        <v>1565.99</v>
      </c>
      <c r="DH52" s="55">
        <v>1203.8399999999999</v>
      </c>
      <c r="DI52" s="55">
        <v>1298.42</v>
      </c>
      <c r="DJ52" s="55">
        <v>1268.04</v>
      </c>
      <c r="DK52" s="55">
        <v>1349.06</v>
      </c>
      <c r="DL52" s="55">
        <v>1393.82</v>
      </c>
      <c r="DM52" s="55">
        <v>2147.81</v>
      </c>
      <c r="DN52" s="556">
        <f t="shared" si="10"/>
        <v>14199.410000000002</v>
      </c>
      <c r="DO52" s="479">
        <f t="shared" si="11"/>
        <v>14925.009999999998</v>
      </c>
      <c r="DP52" s="468">
        <f t="shared" si="12"/>
        <v>15531.269999999997</v>
      </c>
      <c r="DQ52" s="475">
        <f t="shared" si="13"/>
        <v>4.0620408294533616</v>
      </c>
      <c r="DW52" s="230"/>
      <c r="DX52" s="230"/>
      <c r="DY52" s="230"/>
      <c r="DZ52" s="230"/>
      <c r="EA52" s="230"/>
      <c r="EB52" s="230"/>
      <c r="EC52" s="230"/>
      <c r="ED52" s="230"/>
      <c r="EE52" s="230"/>
      <c r="EF52" s="230"/>
      <c r="EG52" s="230"/>
      <c r="EH52" s="230"/>
      <c r="EI52" s="230"/>
      <c r="EJ52" s="230"/>
      <c r="EK52" s="230"/>
      <c r="EL52" s="230"/>
      <c r="EM52" s="230"/>
      <c r="EN52" s="230"/>
    </row>
    <row r="53" spans="1:144" ht="20.100000000000001" customHeight="1" x14ac:dyDescent="0.25">
      <c r="A53" s="526"/>
      <c r="B53" s="458" t="s">
        <v>25</v>
      </c>
      <c r="C53" s="482" t="s">
        <v>48</v>
      </c>
      <c r="D53" s="473">
        <v>685.38</v>
      </c>
      <c r="E53" s="473">
        <v>665.03</v>
      </c>
      <c r="F53" s="473">
        <v>653.91999999999996</v>
      </c>
      <c r="G53" s="473">
        <v>812.38</v>
      </c>
      <c r="H53" s="473">
        <v>735.06</v>
      </c>
      <c r="I53" s="473">
        <v>974.17</v>
      </c>
      <c r="J53" s="473">
        <v>808.8</v>
      </c>
      <c r="K53" s="473">
        <v>828.62</v>
      </c>
      <c r="L53" s="473">
        <v>743.85</v>
      </c>
      <c r="M53" s="474">
        <v>946.26499999999999</v>
      </c>
      <c r="N53" s="474">
        <v>670.4</v>
      </c>
      <c r="O53" s="474">
        <v>1058.3399999999999</v>
      </c>
      <c r="P53" s="475">
        <f>SUM(D53:O53)</f>
        <v>9582.2150000000001</v>
      </c>
      <c r="Q53" s="55">
        <v>581.9</v>
      </c>
      <c r="R53" s="55">
        <v>635.74</v>
      </c>
      <c r="S53" s="55">
        <v>761.67</v>
      </c>
      <c r="T53" s="55">
        <v>784.49</v>
      </c>
      <c r="U53" s="55">
        <v>778.55</v>
      </c>
      <c r="V53" s="55">
        <v>855.8</v>
      </c>
      <c r="W53" s="55">
        <v>753.08</v>
      </c>
      <c r="X53" s="55">
        <v>693.53</v>
      </c>
      <c r="Y53" s="55">
        <v>727.82</v>
      </c>
      <c r="Z53" s="55">
        <v>861.62</v>
      </c>
      <c r="AA53" s="55">
        <v>981.03</v>
      </c>
      <c r="AB53" s="55">
        <v>839.59</v>
      </c>
      <c r="AC53" s="475">
        <f>SUM(Q53:AB53)</f>
        <v>9254.82</v>
      </c>
      <c r="AD53" s="55">
        <v>607.03</v>
      </c>
      <c r="AE53" s="55">
        <v>691.4</v>
      </c>
      <c r="AF53" s="55">
        <v>590.04</v>
      </c>
      <c r="AG53" s="55">
        <v>791.08</v>
      </c>
      <c r="AH53" s="55">
        <v>803.51</v>
      </c>
      <c r="AI53" s="55">
        <v>1069.05</v>
      </c>
      <c r="AJ53" s="55">
        <v>560.38</v>
      </c>
      <c r="AK53" s="55">
        <v>764.6</v>
      </c>
      <c r="AL53" s="55">
        <v>694.1</v>
      </c>
      <c r="AM53" s="241">
        <v>857.73</v>
      </c>
      <c r="AN53" s="241">
        <v>823.6</v>
      </c>
      <c r="AO53" s="241">
        <v>1267.45</v>
      </c>
      <c r="AP53" s="478">
        <v>554.37</v>
      </c>
      <c r="AQ53" s="55">
        <v>482.42</v>
      </c>
      <c r="AR53" s="55">
        <v>567.72</v>
      </c>
      <c r="AS53" s="55">
        <v>657.85</v>
      </c>
      <c r="AT53" s="55">
        <v>918.97</v>
      </c>
      <c r="AU53" s="55">
        <v>925.23</v>
      </c>
      <c r="AV53" s="55">
        <v>884.75</v>
      </c>
      <c r="AW53" s="55">
        <v>807.18</v>
      </c>
      <c r="AX53" s="55">
        <v>833.55</v>
      </c>
      <c r="AY53" s="55">
        <v>1116.49</v>
      </c>
      <c r="AZ53" s="55">
        <v>976.98</v>
      </c>
      <c r="BA53" s="55">
        <v>1450.66</v>
      </c>
      <c r="BB53" s="478">
        <v>928.79</v>
      </c>
      <c r="BC53" s="55">
        <v>570.45000000000005</v>
      </c>
      <c r="BD53" s="55">
        <v>647.67999999999995</v>
      </c>
      <c r="BE53" s="55">
        <v>776.24</v>
      </c>
      <c r="BF53" s="55">
        <v>936.97</v>
      </c>
      <c r="BG53" s="55">
        <v>1140.5</v>
      </c>
      <c r="BH53" s="55">
        <v>1100.8599999999999</v>
      </c>
      <c r="BI53" s="55">
        <v>977.63</v>
      </c>
      <c r="BJ53" s="55">
        <v>1027.9100000000001</v>
      </c>
      <c r="BK53" s="55">
        <v>1416.66</v>
      </c>
      <c r="BL53" s="55">
        <v>1125.71</v>
      </c>
      <c r="BM53" s="55">
        <v>2010.02</v>
      </c>
      <c r="BN53" s="467">
        <f t="shared" si="9"/>
        <v>12659.420000000002</v>
      </c>
      <c r="BO53" s="55">
        <v>1027.7</v>
      </c>
      <c r="BP53" s="55">
        <v>724.03</v>
      </c>
      <c r="BQ53" s="55">
        <v>738.85</v>
      </c>
      <c r="BR53" s="55">
        <v>943.75</v>
      </c>
      <c r="BS53" s="55">
        <v>1169.94</v>
      </c>
      <c r="BT53" s="55">
        <v>1167.47</v>
      </c>
      <c r="BU53" s="55">
        <v>1118.26</v>
      </c>
      <c r="BV53" s="55">
        <v>1117.5</v>
      </c>
      <c r="BW53" s="55">
        <v>801.56053279999992</v>
      </c>
      <c r="BX53" s="55">
        <v>1446.55</v>
      </c>
      <c r="BY53" s="55">
        <v>1013.86</v>
      </c>
      <c r="BZ53" s="55">
        <v>1970.6</v>
      </c>
      <c r="CA53" s="467">
        <f t="shared" si="14"/>
        <v>13240.0705328</v>
      </c>
      <c r="CB53" s="478">
        <v>996.31</v>
      </c>
      <c r="CC53" s="55">
        <v>629.6</v>
      </c>
      <c r="CD53" s="55">
        <v>803.1</v>
      </c>
      <c r="CE53" s="55">
        <v>1088.25</v>
      </c>
      <c r="CF53" s="55">
        <v>1185.5999999999999</v>
      </c>
      <c r="CG53" s="55">
        <v>1239.45</v>
      </c>
      <c r="CH53" s="55">
        <v>997</v>
      </c>
      <c r="CI53" s="55">
        <v>919.75</v>
      </c>
      <c r="CJ53" s="55">
        <v>1134.3</v>
      </c>
      <c r="CK53" s="55">
        <v>1415.85</v>
      </c>
      <c r="CL53" s="55">
        <v>1053.5</v>
      </c>
      <c r="CM53" s="55">
        <v>2681.1</v>
      </c>
      <c r="CN53" s="467">
        <f t="shared" si="15"/>
        <v>14143.81</v>
      </c>
      <c r="CO53" s="55">
        <v>884.44</v>
      </c>
      <c r="CP53" s="55">
        <v>825.25</v>
      </c>
      <c r="CQ53" s="55">
        <v>900.15</v>
      </c>
      <c r="CR53" s="55">
        <v>1159.55</v>
      </c>
      <c r="CS53" s="55">
        <v>997.7</v>
      </c>
      <c r="CT53" s="55">
        <v>1357.53</v>
      </c>
      <c r="CU53" s="55">
        <v>1322.82</v>
      </c>
      <c r="CV53" s="55">
        <v>1179.49</v>
      </c>
      <c r="CW53" s="55">
        <v>1319.9</v>
      </c>
      <c r="CX53" s="55">
        <v>1378.81</v>
      </c>
      <c r="CY53" s="55">
        <v>1291.0999999999999</v>
      </c>
      <c r="CZ53" s="55">
        <v>2271.4499999999998</v>
      </c>
      <c r="DA53" s="467">
        <f t="shared" si="16"/>
        <v>14888.189999999999</v>
      </c>
      <c r="DB53" s="478">
        <v>1136.3</v>
      </c>
      <c r="DC53" s="55">
        <v>878.85</v>
      </c>
      <c r="DD53" s="55">
        <v>1047.2</v>
      </c>
      <c r="DE53" s="55">
        <v>1082.69</v>
      </c>
      <c r="DF53" s="55">
        <v>1145.06</v>
      </c>
      <c r="DG53" s="55">
        <v>1565.59</v>
      </c>
      <c r="DH53" s="55">
        <v>1203.8399999999999</v>
      </c>
      <c r="DI53" s="55">
        <v>1295.32</v>
      </c>
      <c r="DJ53" s="55">
        <v>1265.3399999999999</v>
      </c>
      <c r="DK53" s="55">
        <v>1347.96</v>
      </c>
      <c r="DL53" s="55">
        <v>1384.82</v>
      </c>
      <c r="DM53" s="55">
        <v>2131.71</v>
      </c>
      <c r="DN53" s="556">
        <f t="shared" si="10"/>
        <v>14143.81</v>
      </c>
      <c r="DO53" s="479">
        <f t="shared" si="11"/>
        <v>14888.189999999999</v>
      </c>
      <c r="DP53" s="468">
        <f t="shared" si="12"/>
        <v>15484.68</v>
      </c>
      <c r="DQ53" s="475">
        <f t="shared" si="13"/>
        <v>4.0064641840277471</v>
      </c>
      <c r="DW53" s="230"/>
      <c r="DX53" s="230"/>
      <c r="DY53" s="230"/>
      <c r="DZ53" s="230"/>
      <c r="EA53" s="230"/>
      <c r="EB53" s="230"/>
      <c r="EC53" s="230"/>
      <c r="ED53" s="230"/>
      <c r="EE53" s="230"/>
      <c r="EF53" s="230"/>
      <c r="EG53" s="230"/>
      <c r="EH53" s="230"/>
      <c r="EI53" s="230"/>
      <c r="EJ53" s="230"/>
      <c r="EK53" s="230"/>
      <c r="EL53" s="230"/>
      <c r="EM53" s="230"/>
      <c r="EN53" s="230"/>
    </row>
    <row r="54" spans="1:144" ht="20.100000000000001" customHeight="1" x14ac:dyDescent="0.25">
      <c r="A54" s="526"/>
      <c r="B54" s="458" t="s">
        <v>42</v>
      </c>
      <c r="C54" s="459" t="s">
        <v>27</v>
      </c>
      <c r="D54" s="473">
        <v>0</v>
      </c>
      <c r="E54" s="473">
        <v>0</v>
      </c>
      <c r="F54" s="473">
        <v>0</v>
      </c>
      <c r="G54" s="473">
        <v>0</v>
      </c>
      <c r="H54" s="473">
        <v>9.9999999999999995E-7</v>
      </c>
      <c r="I54" s="473">
        <v>0</v>
      </c>
      <c r="J54" s="473">
        <v>0</v>
      </c>
      <c r="K54" s="473">
        <v>0</v>
      </c>
      <c r="L54" s="473">
        <v>0</v>
      </c>
      <c r="M54" s="474">
        <v>0</v>
      </c>
      <c r="N54" s="474">
        <v>0</v>
      </c>
      <c r="O54" s="474">
        <v>0</v>
      </c>
      <c r="P54" s="475">
        <f>SUM(D54:O54)</f>
        <v>9.9999999999999995E-7</v>
      </c>
      <c r="Q54" s="55">
        <v>0</v>
      </c>
      <c r="R54" s="55">
        <v>0</v>
      </c>
      <c r="S54" s="55">
        <v>0</v>
      </c>
      <c r="T54" s="55">
        <v>0</v>
      </c>
      <c r="U54" s="55">
        <v>0.91</v>
      </c>
      <c r="V54" s="55">
        <v>31.3</v>
      </c>
      <c r="W54" s="55">
        <v>2.0019999999999998</v>
      </c>
      <c r="X54" s="55">
        <v>2.2000000000000002</v>
      </c>
      <c r="Y54" s="55">
        <v>14.96</v>
      </c>
      <c r="Z54" s="55">
        <v>11.5</v>
      </c>
      <c r="AA54" s="55">
        <v>18</v>
      </c>
      <c r="AB54" s="55">
        <v>24.9</v>
      </c>
      <c r="AC54" s="475">
        <f>SUM(Q54:AB54)</f>
        <v>105.77200000000002</v>
      </c>
      <c r="AD54" s="55">
        <v>29.9</v>
      </c>
      <c r="AE54" s="55">
        <v>2.65</v>
      </c>
      <c r="AF54" s="55">
        <v>15.28</v>
      </c>
      <c r="AG54" s="55">
        <v>12</v>
      </c>
      <c r="AH54" s="55">
        <v>9.1999999999999993</v>
      </c>
      <c r="AI54" s="55">
        <v>3</v>
      </c>
      <c r="AJ54" s="55">
        <v>0.35</v>
      </c>
      <c r="AK54" s="55">
        <v>2.5</v>
      </c>
      <c r="AL54" s="55">
        <v>1.6</v>
      </c>
      <c r="AM54" s="241">
        <v>0.7</v>
      </c>
      <c r="AN54" s="241">
        <v>5</v>
      </c>
      <c r="AO54" s="241">
        <v>18</v>
      </c>
      <c r="AP54" s="478">
        <v>0</v>
      </c>
      <c r="AQ54" s="55">
        <v>1.7</v>
      </c>
      <c r="AR54" s="55">
        <v>0.4</v>
      </c>
      <c r="AS54" s="55">
        <v>3.5</v>
      </c>
      <c r="AT54" s="55">
        <v>0</v>
      </c>
      <c r="AU54" s="55">
        <v>1.97</v>
      </c>
      <c r="AV54" s="55">
        <v>15.7</v>
      </c>
      <c r="AW54" s="55">
        <v>0</v>
      </c>
      <c r="AX54" s="55">
        <v>0</v>
      </c>
      <c r="AY54" s="55">
        <v>0</v>
      </c>
      <c r="AZ54" s="55">
        <v>15.2</v>
      </c>
      <c r="BA54" s="55">
        <v>3.5</v>
      </c>
      <c r="BB54" s="478">
        <v>0.15</v>
      </c>
      <c r="BC54" s="55">
        <v>3.2</v>
      </c>
      <c r="BD54" s="55">
        <v>0</v>
      </c>
      <c r="BE54" s="55">
        <v>1</v>
      </c>
      <c r="BF54" s="55">
        <v>5.7</v>
      </c>
      <c r="BG54" s="55">
        <v>3.1</v>
      </c>
      <c r="BH54" s="55">
        <v>1.2000999999999999</v>
      </c>
      <c r="BI54" s="55">
        <v>4.3</v>
      </c>
      <c r="BJ54" s="55">
        <v>1</v>
      </c>
      <c r="BK54" s="55">
        <v>0</v>
      </c>
      <c r="BL54" s="55">
        <v>5.8</v>
      </c>
      <c r="BM54" s="55">
        <v>12.8</v>
      </c>
      <c r="BN54" s="467">
        <f t="shared" si="9"/>
        <v>38.250100000000003</v>
      </c>
      <c r="BO54" s="55">
        <v>2.4</v>
      </c>
      <c r="BP54" s="55">
        <v>4</v>
      </c>
      <c r="BQ54" s="55">
        <v>20</v>
      </c>
      <c r="BR54" s="55">
        <v>28.1</v>
      </c>
      <c r="BS54" s="55">
        <v>15</v>
      </c>
      <c r="BT54" s="55">
        <v>0</v>
      </c>
      <c r="BU54" s="55">
        <v>10.5</v>
      </c>
      <c r="BV54" s="55">
        <v>0</v>
      </c>
      <c r="BW54" s="55">
        <v>5.4</v>
      </c>
      <c r="BX54" s="55">
        <v>0</v>
      </c>
      <c r="BY54" s="55">
        <v>1.5</v>
      </c>
      <c r="BZ54" s="55">
        <v>43.3</v>
      </c>
      <c r="CA54" s="467">
        <f t="shared" si="14"/>
        <v>130.19999999999999</v>
      </c>
      <c r="CB54" s="478">
        <v>3.1</v>
      </c>
      <c r="CC54" s="55">
        <v>0</v>
      </c>
      <c r="CD54" s="55">
        <v>0.9</v>
      </c>
      <c r="CE54" s="55">
        <v>0</v>
      </c>
      <c r="CF54" s="55">
        <v>2</v>
      </c>
      <c r="CG54" s="55">
        <v>1.4</v>
      </c>
      <c r="CH54" s="55">
        <v>9.4</v>
      </c>
      <c r="CI54" s="55">
        <v>0.8</v>
      </c>
      <c r="CJ54" s="55">
        <v>1</v>
      </c>
      <c r="CK54" s="55">
        <v>2.1</v>
      </c>
      <c r="CL54" s="55">
        <v>2</v>
      </c>
      <c r="CM54" s="55">
        <v>32.9</v>
      </c>
      <c r="CN54" s="467">
        <f t="shared" si="15"/>
        <v>55.6</v>
      </c>
      <c r="CO54" s="55">
        <v>0</v>
      </c>
      <c r="CP54" s="55">
        <v>0</v>
      </c>
      <c r="CQ54" s="55">
        <v>1.47</v>
      </c>
      <c r="CR54" s="55">
        <v>0.3</v>
      </c>
      <c r="CS54" s="55">
        <v>0</v>
      </c>
      <c r="CT54" s="55">
        <v>5.15</v>
      </c>
      <c r="CU54" s="55">
        <v>1.2</v>
      </c>
      <c r="CV54" s="55">
        <v>2.2000000000000002</v>
      </c>
      <c r="CW54" s="55">
        <v>13.5</v>
      </c>
      <c r="CX54" s="55">
        <v>2</v>
      </c>
      <c r="CY54" s="55">
        <v>5</v>
      </c>
      <c r="CZ54" s="55">
        <v>6</v>
      </c>
      <c r="DA54" s="467">
        <f t="shared" si="16"/>
        <v>36.82</v>
      </c>
      <c r="DB54" s="478">
        <v>0</v>
      </c>
      <c r="DC54" s="55">
        <v>0</v>
      </c>
      <c r="DD54" s="55">
        <v>0.35</v>
      </c>
      <c r="DE54" s="55">
        <v>0.8</v>
      </c>
      <c r="DF54" s="55">
        <v>13.04</v>
      </c>
      <c r="DG54" s="55">
        <v>0.4</v>
      </c>
      <c r="DH54" s="55">
        <v>0</v>
      </c>
      <c r="DI54" s="55">
        <v>3.1</v>
      </c>
      <c r="DJ54" s="55">
        <v>2.7</v>
      </c>
      <c r="DK54" s="55">
        <v>1.1000000000000001</v>
      </c>
      <c r="DL54" s="55">
        <v>9</v>
      </c>
      <c r="DM54" s="55">
        <v>16.100000000000001</v>
      </c>
      <c r="DN54" s="556">
        <f t="shared" si="10"/>
        <v>55.6</v>
      </c>
      <c r="DO54" s="479">
        <f t="shared" si="11"/>
        <v>36.82</v>
      </c>
      <c r="DP54" s="468">
        <f t="shared" si="12"/>
        <v>46.59</v>
      </c>
      <c r="DQ54" s="475">
        <f t="shared" si="13"/>
        <v>26.534492123845755</v>
      </c>
      <c r="DW54" s="230"/>
      <c r="DX54" s="230"/>
      <c r="DY54" s="230"/>
      <c r="DZ54" s="230"/>
      <c r="EA54" s="230"/>
      <c r="EB54" s="230"/>
      <c r="EC54" s="230"/>
      <c r="ED54" s="230"/>
      <c r="EE54" s="230"/>
      <c r="EF54" s="230"/>
      <c r="EG54" s="230"/>
      <c r="EH54" s="230"/>
      <c r="EI54" s="230"/>
      <c r="EJ54" s="230"/>
      <c r="EK54" s="230"/>
      <c r="EL54" s="230"/>
      <c r="EM54" s="230"/>
      <c r="EN54" s="230"/>
    </row>
    <row r="55" spans="1:144" ht="20.100000000000001" customHeight="1" x14ac:dyDescent="0.25">
      <c r="A55" s="526"/>
      <c r="B55" s="458" t="s">
        <v>140</v>
      </c>
      <c r="C55" s="459" t="s">
        <v>147</v>
      </c>
      <c r="D55" s="473">
        <v>0</v>
      </c>
      <c r="E55" s="473">
        <v>0</v>
      </c>
      <c r="F55" s="473">
        <v>0</v>
      </c>
      <c r="G55" s="473">
        <v>0</v>
      </c>
      <c r="H55" s="473">
        <v>9.9999999999999995E-7</v>
      </c>
      <c r="I55" s="473">
        <v>0</v>
      </c>
      <c r="J55" s="473">
        <v>0</v>
      </c>
      <c r="K55" s="473">
        <v>0</v>
      </c>
      <c r="L55" s="473">
        <v>0</v>
      </c>
      <c r="M55" s="474">
        <v>0</v>
      </c>
      <c r="N55" s="474">
        <v>0</v>
      </c>
      <c r="O55" s="474">
        <v>0</v>
      </c>
      <c r="P55" s="475">
        <v>0</v>
      </c>
      <c r="Q55" s="473">
        <v>0</v>
      </c>
      <c r="R55" s="473">
        <v>0</v>
      </c>
      <c r="S55" s="473">
        <v>0</v>
      </c>
      <c r="T55" s="473">
        <v>0</v>
      </c>
      <c r="U55" s="473">
        <v>9.9999999999999995E-7</v>
      </c>
      <c r="V55" s="473">
        <v>0</v>
      </c>
      <c r="W55" s="473">
        <v>0</v>
      </c>
      <c r="X55" s="473">
        <v>0</v>
      </c>
      <c r="Y55" s="473">
        <v>0</v>
      </c>
      <c r="Z55" s="474">
        <v>0</v>
      </c>
      <c r="AA55" s="474">
        <v>0</v>
      </c>
      <c r="AB55" s="474">
        <v>0</v>
      </c>
      <c r="AC55" s="475">
        <v>0</v>
      </c>
      <c r="AD55" s="55">
        <v>0</v>
      </c>
      <c r="AE55" s="55">
        <v>0</v>
      </c>
      <c r="AF55" s="55">
        <v>0</v>
      </c>
      <c r="AG55" s="55">
        <v>10.40560022</v>
      </c>
      <c r="AH55" s="55">
        <v>15.458109589999999</v>
      </c>
      <c r="AI55" s="55">
        <v>0</v>
      </c>
      <c r="AJ55" s="55">
        <v>0</v>
      </c>
      <c r="AK55" s="55">
        <v>0</v>
      </c>
      <c r="AL55" s="55">
        <v>0</v>
      </c>
      <c r="AM55" s="55">
        <v>0</v>
      </c>
      <c r="AN55" s="55">
        <v>0</v>
      </c>
      <c r="AO55" s="55">
        <v>0</v>
      </c>
      <c r="AP55" s="478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478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467">
        <f t="shared" si="9"/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4.1349453899999995</v>
      </c>
      <c r="CA55" s="467">
        <f t="shared" si="14"/>
        <v>4.1349453899999995</v>
      </c>
      <c r="CB55" s="478">
        <v>2.1323120899999997</v>
      </c>
      <c r="CC55" s="55">
        <v>4.7480270000000005E-2</v>
      </c>
      <c r="CD55" s="55">
        <v>0.92081191000000007</v>
      </c>
      <c r="CE55" s="55">
        <v>0.85169676000000005</v>
      </c>
      <c r="CF55" s="55">
        <v>2.0000000000000001E-4</v>
      </c>
      <c r="CG55" s="55">
        <v>0.52465944999999992</v>
      </c>
      <c r="CH55" s="55">
        <v>0.53274120999999997</v>
      </c>
      <c r="CI55" s="55">
        <v>0.40248738999999994</v>
      </c>
      <c r="CJ55" s="55">
        <v>5.4358599999999998E-3</v>
      </c>
      <c r="CK55" s="55">
        <v>1.9455499999999999E-3</v>
      </c>
      <c r="CL55" s="55">
        <v>4.7903499999999995E-2</v>
      </c>
      <c r="CM55" s="55">
        <v>4.3040189999999999E-2</v>
      </c>
      <c r="CN55" s="467">
        <f t="shared" si="15"/>
        <v>5.5107141800000017</v>
      </c>
      <c r="CO55" s="55">
        <v>1.3961500000000001E-3</v>
      </c>
      <c r="CP55" s="55">
        <v>1.3996629299999999</v>
      </c>
      <c r="CQ55" s="55">
        <v>2.1683882300000001</v>
      </c>
      <c r="CR55" s="55">
        <v>2.8707648900000002</v>
      </c>
      <c r="CS55" s="55">
        <v>5.4000000000000001E-4</v>
      </c>
      <c r="CT55" s="55">
        <v>0</v>
      </c>
      <c r="CU55" s="55">
        <v>0</v>
      </c>
      <c r="CV55" s="55">
        <v>1.0602227799999999</v>
      </c>
      <c r="CW55" s="55">
        <v>8.758450000000001E-3</v>
      </c>
      <c r="CX55" s="55">
        <v>0.25608070999999999</v>
      </c>
      <c r="CY55" s="55">
        <v>0</v>
      </c>
      <c r="CZ55" s="55">
        <v>0</v>
      </c>
      <c r="DA55" s="467">
        <f t="shared" si="16"/>
        <v>7.7658141400000007</v>
      </c>
      <c r="DB55" s="478">
        <v>2.42476972</v>
      </c>
      <c r="DC55" s="55">
        <v>1.2292464599999999</v>
      </c>
      <c r="DD55" s="55">
        <v>0.13467695999999998</v>
      </c>
      <c r="DE55" s="55">
        <v>0</v>
      </c>
      <c r="DF55" s="55">
        <v>0</v>
      </c>
      <c r="DG55" s="55">
        <v>1.8996240000000001E-2</v>
      </c>
      <c r="DH55" s="55">
        <v>7.7150682700000006</v>
      </c>
      <c r="DI55" s="55">
        <v>1.11770229</v>
      </c>
      <c r="DJ55" s="55">
        <v>1.18751253</v>
      </c>
      <c r="DK55" s="55">
        <v>2.6135660000000002E-2</v>
      </c>
      <c r="DL55" s="55">
        <v>3.1201875700000001</v>
      </c>
      <c r="DM55" s="55">
        <v>0.32512223000000001</v>
      </c>
      <c r="DN55" s="556">
        <f t="shared" si="10"/>
        <v>5.5107141800000017</v>
      </c>
      <c r="DO55" s="479">
        <f t="shared" si="11"/>
        <v>7.7658141400000007</v>
      </c>
      <c r="DP55" s="468">
        <f t="shared" si="12"/>
        <v>17.299417930000001</v>
      </c>
      <c r="DQ55" s="475">
        <f t="shared" si="13"/>
        <v>122.76373884477229</v>
      </c>
      <c r="DW55" s="230"/>
      <c r="DX55" s="230"/>
      <c r="DY55" s="230"/>
      <c r="DZ55" s="230"/>
      <c r="EA55" s="230"/>
      <c r="EB55" s="230"/>
      <c r="EC55" s="230"/>
      <c r="ED55" s="230"/>
      <c r="EE55" s="230"/>
      <c r="EF55" s="230"/>
      <c r="EG55" s="230"/>
      <c r="EH55" s="230"/>
      <c r="EI55" s="230"/>
      <c r="EJ55" s="230"/>
      <c r="EK55" s="230"/>
      <c r="EL55" s="230"/>
      <c r="EM55" s="230"/>
      <c r="EN55" s="230"/>
    </row>
    <row r="56" spans="1:144" ht="20.100000000000001" customHeight="1" x14ac:dyDescent="0.25">
      <c r="A56" s="526"/>
      <c r="B56" s="458" t="s">
        <v>177</v>
      </c>
      <c r="C56" s="459" t="s">
        <v>178</v>
      </c>
      <c r="D56" s="473">
        <v>0</v>
      </c>
      <c r="E56" s="473">
        <v>0</v>
      </c>
      <c r="F56" s="473">
        <v>0</v>
      </c>
      <c r="G56" s="473">
        <v>0</v>
      </c>
      <c r="H56" s="473">
        <v>0</v>
      </c>
      <c r="I56" s="473">
        <v>0</v>
      </c>
      <c r="J56" s="473">
        <v>0</v>
      </c>
      <c r="K56" s="473">
        <v>0</v>
      </c>
      <c r="L56" s="473">
        <v>0</v>
      </c>
      <c r="M56" s="474">
        <v>0</v>
      </c>
      <c r="N56" s="474">
        <v>0</v>
      </c>
      <c r="O56" s="474">
        <v>0</v>
      </c>
      <c r="P56" s="475">
        <v>0</v>
      </c>
      <c r="Q56" s="473">
        <v>0</v>
      </c>
      <c r="R56" s="473">
        <v>0</v>
      </c>
      <c r="S56" s="473">
        <v>0</v>
      </c>
      <c r="T56" s="473">
        <v>0</v>
      </c>
      <c r="U56" s="473">
        <v>0</v>
      </c>
      <c r="V56" s="473">
        <v>0</v>
      </c>
      <c r="W56" s="473">
        <v>0</v>
      </c>
      <c r="X56" s="473">
        <v>0</v>
      </c>
      <c r="Y56" s="473">
        <v>0</v>
      </c>
      <c r="Z56" s="474">
        <v>0</v>
      </c>
      <c r="AA56" s="474">
        <v>0</v>
      </c>
      <c r="AB56" s="474">
        <v>0</v>
      </c>
      <c r="AC56" s="475">
        <v>0</v>
      </c>
      <c r="AD56" s="55">
        <v>0</v>
      </c>
      <c r="AE56" s="55">
        <v>0</v>
      </c>
      <c r="AF56" s="55">
        <v>0</v>
      </c>
      <c r="AG56" s="55">
        <v>0</v>
      </c>
      <c r="AH56" s="55">
        <v>0</v>
      </c>
      <c r="AI56" s="55">
        <v>0</v>
      </c>
      <c r="AJ56" s="55">
        <v>0</v>
      </c>
      <c r="AK56" s="55">
        <v>0</v>
      </c>
      <c r="AL56" s="55">
        <v>0</v>
      </c>
      <c r="AM56" s="55">
        <v>0</v>
      </c>
      <c r="AN56" s="55">
        <v>0</v>
      </c>
      <c r="AO56" s="55">
        <v>0</v>
      </c>
      <c r="AP56" s="478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478">
        <v>0</v>
      </c>
      <c r="BC56" s="55">
        <v>0</v>
      </c>
      <c r="BD56" s="55">
        <v>0</v>
      </c>
      <c r="BE56" s="55">
        <v>0</v>
      </c>
      <c r="BF56" s="55">
        <v>0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 s="55">
        <v>0</v>
      </c>
      <c r="BN56" s="467">
        <f t="shared" si="9"/>
        <v>0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0</v>
      </c>
      <c r="CA56" s="467">
        <f t="shared" si="14"/>
        <v>0</v>
      </c>
      <c r="CB56" s="478">
        <v>0</v>
      </c>
      <c r="CC56" s="55">
        <v>0</v>
      </c>
      <c r="CD56" s="55">
        <v>0</v>
      </c>
      <c r="CE56" s="55">
        <v>0</v>
      </c>
      <c r="CF56" s="55">
        <v>0</v>
      </c>
      <c r="CG56" s="55">
        <v>0</v>
      </c>
      <c r="CH56" s="55">
        <f>216795.48/1000000</f>
        <v>0.21679548000000001</v>
      </c>
      <c r="CI56" s="55">
        <v>0</v>
      </c>
      <c r="CJ56" s="55">
        <v>0.26106149000000001</v>
      </c>
      <c r="CK56" s="55">
        <v>0.25834572</v>
      </c>
      <c r="CL56" s="55">
        <v>0</v>
      </c>
      <c r="CM56" s="55">
        <v>3.0064979999999998E-2</v>
      </c>
      <c r="CN56" s="467">
        <f t="shared" si="15"/>
        <v>0.76626767000000007</v>
      </c>
      <c r="CO56" s="55">
        <v>0</v>
      </c>
      <c r="CP56" s="55">
        <v>0.27495946999999998</v>
      </c>
      <c r="CQ56" s="55">
        <v>0</v>
      </c>
      <c r="CR56" s="55">
        <v>0</v>
      </c>
      <c r="CS56" s="55">
        <v>1.0911819999999999E-2</v>
      </c>
      <c r="CT56" s="55">
        <v>0</v>
      </c>
      <c r="CU56" s="55">
        <v>0</v>
      </c>
      <c r="CV56" s="55">
        <v>0.40361153000000005</v>
      </c>
      <c r="CW56" s="55">
        <v>4.8056149999999999E-2</v>
      </c>
      <c r="CX56" s="55">
        <v>5.7071129999999998E-2</v>
      </c>
      <c r="CY56" s="55">
        <v>3.4300000000000002E-6</v>
      </c>
      <c r="CZ56" s="55">
        <v>0</v>
      </c>
      <c r="DA56" s="467">
        <f t="shared" si="16"/>
        <v>0.79461353000000001</v>
      </c>
      <c r="DB56" s="478">
        <v>0</v>
      </c>
      <c r="DC56" s="55">
        <v>0</v>
      </c>
      <c r="DD56" s="55">
        <v>0</v>
      </c>
      <c r="DE56" s="55">
        <v>0.19340025</v>
      </c>
      <c r="DF56" s="55">
        <v>4.0376999999999996E-4</v>
      </c>
      <c r="DG56" s="55">
        <v>2.51183E-2</v>
      </c>
      <c r="DH56" s="55">
        <v>0</v>
      </c>
      <c r="DI56" s="55">
        <v>0</v>
      </c>
      <c r="DJ56" s="55">
        <v>0</v>
      </c>
      <c r="DK56" s="55">
        <v>0</v>
      </c>
      <c r="DL56" s="55">
        <v>0</v>
      </c>
      <c r="DM56" s="55">
        <v>0</v>
      </c>
      <c r="DN56" s="556">
        <f t="shared" si="10"/>
        <v>0.76626767000000007</v>
      </c>
      <c r="DO56" s="479">
        <f t="shared" si="11"/>
        <v>0.79461353000000001</v>
      </c>
      <c r="DP56" s="468">
        <f t="shared" si="12"/>
        <v>0.21892232</v>
      </c>
      <c r="DQ56" s="475"/>
      <c r="DW56" s="230"/>
      <c r="DX56" s="230"/>
      <c r="DY56" s="230"/>
      <c r="DZ56" s="230"/>
      <c r="EA56" s="230"/>
      <c r="EB56" s="230"/>
      <c r="EC56" s="230"/>
      <c r="ED56" s="230"/>
      <c r="EE56" s="230"/>
      <c r="EF56" s="230"/>
      <c r="EG56" s="230"/>
      <c r="EH56" s="230"/>
      <c r="EI56" s="230"/>
      <c r="EJ56" s="230"/>
      <c r="EK56" s="230"/>
      <c r="EL56" s="230"/>
      <c r="EM56" s="230"/>
      <c r="EN56" s="230"/>
    </row>
    <row r="57" spans="1:144" ht="20.100000000000001" customHeight="1" x14ac:dyDescent="0.25">
      <c r="A57" s="526"/>
      <c r="B57" s="458" t="s">
        <v>86</v>
      </c>
      <c r="C57" s="459" t="s">
        <v>87</v>
      </c>
      <c r="D57" s="473">
        <v>0</v>
      </c>
      <c r="E57" s="473">
        <v>0</v>
      </c>
      <c r="F57" s="473">
        <v>0</v>
      </c>
      <c r="G57" s="473">
        <v>0</v>
      </c>
      <c r="H57" s="473">
        <v>9.9999999999999995E-7</v>
      </c>
      <c r="I57" s="473">
        <v>0</v>
      </c>
      <c r="J57" s="473">
        <v>0</v>
      </c>
      <c r="K57" s="473">
        <v>0</v>
      </c>
      <c r="L57" s="473">
        <v>0</v>
      </c>
      <c r="M57" s="474">
        <v>0</v>
      </c>
      <c r="N57" s="474">
        <v>0</v>
      </c>
      <c r="O57" s="474">
        <v>0</v>
      </c>
      <c r="P57" s="475">
        <v>0</v>
      </c>
      <c r="Q57" s="473">
        <v>0</v>
      </c>
      <c r="R57" s="473">
        <v>0</v>
      </c>
      <c r="S57" s="473">
        <v>0</v>
      </c>
      <c r="T57" s="473">
        <v>0</v>
      </c>
      <c r="U57" s="473">
        <v>9.9999999999999995E-7</v>
      </c>
      <c r="V57" s="473">
        <v>0</v>
      </c>
      <c r="W57" s="473">
        <v>0</v>
      </c>
      <c r="X57" s="473">
        <v>0</v>
      </c>
      <c r="Y57" s="473">
        <v>0</v>
      </c>
      <c r="Z57" s="474">
        <v>0</v>
      </c>
      <c r="AA57" s="474">
        <v>0</v>
      </c>
      <c r="AB57" s="474">
        <v>0</v>
      </c>
      <c r="AC57" s="475">
        <v>0</v>
      </c>
      <c r="AD57" s="55">
        <v>0</v>
      </c>
      <c r="AE57" s="55">
        <v>0</v>
      </c>
      <c r="AF57" s="55">
        <v>0</v>
      </c>
      <c r="AG57" s="55">
        <v>10.40560022</v>
      </c>
      <c r="AH57" s="55">
        <v>15.458109589999999</v>
      </c>
      <c r="AI57" s="55">
        <v>0</v>
      </c>
      <c r="AJ57" s="55">
        <v>0</v>
      </c>
      <c r="AK57" s="55">
        <v>0</v>
      </c>
      <c r="AL57" s="55">
        <v>0</v>
      </c>
      <c r="AM57" s="55">
        <v>0</v>
      </c>
      <c r="AN57" s="55">
        <v>0</v>
      </c>
      <c r="AO57" s="55">
        <v>0</v>
      </c>
      <c r="AP57" s="478">
        <v>0</v>
      </c>
      <c r="AQ57" s="55">
        <v>0</v>
      </c>
      <c r="AR57" s="55">
        <v>0</v>
      </c>
      <c r="AS57" s="55">
        <v>0</v>
      </c>
      <c r="AT57" s="55">
        <v>0</v>
      </c>
      <c r="AU57" s="55">
        <v>0</v>
      </c>
      <c r="AV57" s="55">
        <v>0</v>
      </c>
      <c r="AW57" s="55">
        <v>12.558</v>
      </c>
      <c r="AX57" s="55">
        <v>9.7672399999999993</v>
      </c>
      <c r="AY57" s="55">
        <v>6.5339999999999998</v>
      </c>
      <c r="AZ57" s="55">
        <v>4.71</v>
      </c>
      <c r="BA57" s="55">
        <v>14.170030000000001</v>
      </c>
      <c r="BB57" s="478">
        <v>16.757999999999999</v>
      </c>
      <c r="BC57" s="55">
        <v>7.9180000000000001</v>
      </c>
      <c r="BD57" s="55">
        <v>6.5055500000000004</v>
      </c>
      <c r="BE57" s="55">
        <v>6.266</v>
      </c>
      <c r="BF57" s="55">
        <v>5.3570500000000001</v>
      </c>
      <c r="BG57" s="55">
        <v>7.516</v>
      </c>
      <c r="BH57" s="55">
        <v>10.430999999999999</v>
      </c>
      <c r="BI57" s="55">
        <v>6.6929999999999996</v>
      </c>
      <c r="BJ57" s="55">
        <v>7.2569299999999997</v>
      </c>
      <c r="BK57" s="55">
        <v>4.6710000000000003</v>
      </c>
      <c r="BL57" s="55">
        <v>2.7440000000000002</v>
      </c>
      <c r="BM57" s="55">
        <v>2.2109999999999999</v>
      </c>
      <c r="BN57" s="467">
        <f t="shared" si="9"/>
        <v>84.327529999999996</v>
      </c>
      <c r="BO57" s="55">
        <v>3.1219999999999999</v>
      </c>
      <c r="BP57" s="55">
        <v>2.5954999999999999</v>
      </c>
      <c r="BQ57" s="55">
        <v>1.7664500000000001</v>
      </c>
      <c r="BR57" s="55">
        <v>1.19</v>
      </c>
      <c r="BS57" s="55">
        <v>0.59928000000000003</v>
      </c>
      <c r="BT57" s="55">
        <v>0.375</v>
      </c>
      <c r="BU57" s="55">
        <v>0.83199999999999996</v>
      </c>
      <c r="BV57" s="55">
        <v>0.78200000000000003</v>
      </c>
      <c r="BW57" s="55">
        <v>0.78300000000000003</v>
      </c>
      <c r="BX57" s="55">
        <v>0.78400000000000003</v>
      </c>
      <c r="BY57" s="55">
        <v>0.217</v>
      </c>
      <c r="BZ57" s="55">
        <v>0.52500000000000002</v>
      </c>
      <c r="CA57" s="467">
        <f t="shared" si="14"/>
        <v>13.571230000000002</v>
      </c>
      <c r="CB57" s="478">
        <v>0.433</v>
      </c>
      <c r="CC57" s="55">
        <v>0.33910000000000001</v>
      </c>
      <c r="CD57" s="55">
        <v>0.55349999999999999</v>
      </c>
      <c r="CE57" s="55">
        <v>0.76</v>
      </c>
      <c r="CF57" s="55">
        <v>0.36255995999999996</v>
      </c>
      <c r="CG57" s="55">
        <v>1.0009999999999999</v>
      </c>
      <c r="CH57" s="55">
        <v>1.016</v>
      </c>
      <c r="CI57" s="55">
        <v>2.4260000000000002</v>
      </c>
      <c r="CJ57" s="55">
        <v>3.306</v>
      </c>
      <c r="CK57" s="55">
        <v>1.871</v>
      </c>
      <c r="CL57" s="55">
        <v>1.1180000000000001</v>
      </c>
      <c r="CM57" s="55">
        <v>0.159</v>
      </c>
      <c r="CN57" s="467">
        <f t="shared" si="15"/>
        <v>13.345159960000002</v>
      </c>
      <c r="CO57" s="55">
        <v>0.27400000000000002</v>
      </c>
      <c r="CP57" s="55">
        <v>0.61699999999999999</v>
      </c>
      <c r="CQ57" s="55">
        <v>1.1779999999999999</v>
      </c>
      <c r="CR57" s="55">
        <v>0.65610972999999995</v>
      </c>
      <c r="CS57" s="55">
        <v>0.99450000000000005</v>
      </c>
      <c r="CT57" s="55">
        <v>0.68200000000000005</v>
      </c>
      <c r="CU57" s="55">
        <v>1.117</v>
      </c>
      <c r="CV57" s="55">
        <v>2.5539999999999998</v>
      </c>
      <c r="CW57" s="55">
        <v>2.9049999999999998</v>
      </c>
      <c r="CX57" s="55">
        <v>1.5660000000000001</v>
      </c>
      <c r="CY57" s="55">
        <v>0.38800000000000001</v>
      </c>
      <c r="CZ57" s="55">
        <v>0.18</v>
      </c>
      <c r="DA57" s="467">
        <f t="shared" si="16"/>
        <v>13.11160973</v>
      </c>
      <c r="DB57" s="478">
        <v>0.48899999999999999</v>
      </c>
      <c r="DC57" s="55">
        <v>0.27100000000000002</v>
      </c>
      <c r="DD57" s="55">
        <v>1.387</v>
      </c>
      <c r="DE57" s="55">
        <v>1.1041000000000001</v>
      </c>
      <c r="DF57" s="55">
        <v>0.752</v>
      </c>
      <c r="DG57" s="55">
        <v>1.3049999999999999</v>
      </c>
      <c r="DH57" s="55">
        <v>1.27</v>
      </c>
      <c r="DI57" s="55">
        <v>2.7879999999999998</v>
      </c>
      <c r="DJ57" s="55">
        <v>2.3809999999999998</v>
      </c>
      <c r="DK57" s="55">
        <v>0.98399999999999999</v>
      </c>
      <c r="DL57" s="55">
        <v>0.39100000000000001</v>
      </c>
      <c r="DM57" s="55">
        <v>1.2549999999999999</v>
      </c>
      <c r="DN57" s="556">
        <f t="shared" si="10"/>
        <v>13.345159960000002</v>
      </c>
      <c r="DO57" s="479">
        <f t="shared" si="11"/>
        <v>13.11160973</v>
      </c>
      <c r="DP57" s="468">
        <f t="shared" si="12"/>
        <v>14.377099999999999</v>
      </c>
      <c r="DQ57" s="475">
        <f t="shared" si="13"/>
        <v>9.6516773764589345</v>
      </c>
      <c r="DW57" s="230"/>
      <c r="DX57" s="230"/>
      <c r="DY57" s="230"/>
      <c r="DZ57" s="230"/>
      <c r="EA57" s="230"/>
      <c r="EB57" s="230"/>
      <c r="EC57" s="230"/>
      <c r="ED57" s="230"/>
      <c r="EE57" s="230"/>
      <c r="EF57" s="230"/>
      <c r="EG57" s="230"/>
      <c r="EH57" s="230"/>
      <c r="EI57" s="230"/>
      <c r="EJ57" s="230"/>
      <c r="EK57" s="230"/>
      <c r="EL57" s="230"/>
      <c r="EM57" s="230"/>
      <c r="EN57" s="230"/>
    </row>
    <row r="58" spans="1:144" ht="20.100000000000001" customHeight="1" thickBot="1" x14ac:dyDescent="0.3">
      <c r="A58" s="526"/>
      <c r="B58" s="458" t="s">
        <v>143</v>
      </c>
      <c r="C58" s="459" t="s">
        <v>148</v>
      </c>
      <c r="D58" s="473">
        <v>0</v>
      </c>
      <c r="E58" s="473">
        <v>0</v>
      </c>
      <c r="F58" s="473">
        <v>0</v>
      </c>
      <c r="G58" s="473">
        <v>0</v>
      </c>
      <c r="H58" s="473">
        <v>9.9999999999999995E-7</v>
      </c>
      <c r="I58" s="473">
        <v>0</v>
      </c>
      <c r="J58" s="473">
        <v>0</v>
      </c>
      <c r="K58" s="473">
        <v>0</v>
      </c>
      <c r="L58" s="473">
        <v>0</v>
      </c>
      <c r="M58" s="474">
        <v>0</v>
      </c>
      <c r="N58" s="474">
        <v>0</v>
      </c>
      <c r="O58" s="474">
        <v>0</v>
      </c>
      <c r="P58" s="475">
        <v>0</v>
      </c>
      <c r="Q58" s="473">
        <v>0</v>
      </c>
      <c r="R58" s="473">
        <v>0</v>
      </c>
      <c r="S58" s="473">
        <v>0</v>
      </c>
      <c r="T58" s="473">
        <v>0</v>
      </c>
      <c r="U58" s="473">
        <v>9.9999999999999995E-7</v>
      </c>
      <c r="V58" s="473">
        <v>0</v>
      </c>
      <c r="W58" s="473">
        <v>0</v>
      </c>
      <c r="X58" s="473">
        <v>0</v>
      </c>
      <c r="Y58" s="473">
        <v>0</v>
      </c>
      <c r="Z58" s="474">
        <v>0</v>
      </c>
      <c r="AA58" s="474">
        <v>0</v>
      </c>
      <c r="AB58" s="474">
        <v>0</v>
      </c>
      <c r="AC58" s="475">
        <v>0</v>
      </c>
      <c r="AD58" s="55">
        <v>0</v>
      </c>
      <c r="AE58" s="55">
        <v>0</v>
      </c>
      <c r="AF58" s="55">
        <v>0</v>
      </c>
      <c r="AG58" s="55">
        <v>10.40560022</v>
      </c>
      <c r="AH58" s="55">
        <v>15.458109589999999</v>
      </c>
      <c r="AI58" s="55">
        <v>0</v>
      </c>
      <c r="AJ58" s="55">
        <v>0</v>
      </c>
      <c r="AK58" s="55">
        <v>0</v>
      </c>
      <c r="AL58" s="55">
        <v>0</v>
      </c>
      <c r="AM58" s="55">
        <v>0</v>
      </c>
      <c r="AN58" s="55">
        <v>0</v>
      </c>
      <c r="AO58" s="55">
        <v>0</v>
      </c>
      <c r="AP58" s="478">
        <v>0</v>
      </c>
      <c r="AQ58" s="55">
        <v>0</v>
      </c>
      <c r="AR58" s="55">
        <v>0</v>
      </c>
      <c r="AS58" s="55">
        <v>0</v>
      </c>
      <c r="AT58" s="55">
        <v>0</v>
      </c>
      <c r="AU58" s="55">
        <v>0</v>
      </c>
      <c r="AV58" s="55">
        <v>0</v>
      </c>
      <c r="AW58" s="55">
        <v>0</v>
      </c>
      <c r="AX58" s="55">
        <v>0</v>
      </c>
      <c r="AY58" s="55">
        <v>0</v>
      </c>
      <c r="AZ58" s="55">
        <v>0</v>
      </c>
      <c r="BA58" s="55">
        <v>0</v>
      </c>
      <c r="BB58" s="478">
        <v>0</v>
      </c>
      <c r="BC58" s="55">
        <v>0</v>
      </c>
      <c r="BD58" s="55">
        <v>0</v>
      </c>
      <c r="BE58" s="55">
        <v>0</v>
      </c>
      <c r="BF58" s="55">
        <v>0</v>
      </c>
      <c r="BG58" s="55">
        <v>0</v>
      </c>
      <c r="BH58" s="55">
        <v>0</v>
      </c>
      <c r="BI58" s="55">
        <v>0</v>
      </c>
      <c r="BJ58" s="55">
        <v>0</v>
      </c>
      <c r="BK58" s="55">
        <v>0</v>
      </c>
      <c r="BL58" s="55">
        <v>0</v>
      </c>
      <c r="BM58" s="55">
        <v>0</v>
      </c>
      <c r="BN58" s="467">
        <f t="shared" si="9"/>
        <v>0</v>
      </c>
      <c r="BO58" s="55">
        <v>0</v>
      </c>
      <c r="BP58" s="55">
        <v>0</v>
      </c>
      <c r="BQ58" s="55">
        <v>0</v>
      </c>
      <c r="BR58" s="55">
        <v>0</v>
      </c>
      <c r="BS58" s="55">
        <v>0</v>
      </c>
      <c r="BT58" s="55">
        <v>0</v>
      </c>
      <c r="BU58" s="55">
        <v>0</v>
      </c>
      <c r="BV58" s="55">
        <v>0</v>
      </c>
      <c r="BW58" s="55">
        <v>0</v>
      </c>
      <c r="BX58" s="55">
        <v>0</v>
      </c>
      <c r="BY58" s="55">
        <v>0</v>
      </c>
      <c r="BZ58" s="55">
        <v>0.45314508000000003</v>
      </c>
      <c r="CA58" s="467">
        <f t="shared" si="14"/>
        <v>0.45314508000000003</v>
      </c>
      <c r="CB58" s="478">
        <v>0.17885816999999998</v>
      </c>
      <c r="CC58" s="55">
        <v>0.15600651000000001</v>
      </c>
      <c r="CD58" s="55">
        <v>0.22162144999999997</v>
      </c>
      <c r="CE58" s="55">
        <v>0.14514245000000001</v>
      </c>
      <c r="CF58" s="483">
        <v>9.4027979999999997E-2</v>
      </c>
      <c r="CG58" s="55">
        <v>0.17116213999999999</v>
      </c>
      <c r="CH58" s="55">
        <v>0.96377619999999986</v>
      </c>
      <c r="CI58" s="55">
        <v>0.16996040000000001</v>
      </c>
      <c r="CJ58" s="55">
        <v>0.14828888999999995</v>
      </c>
      <c r="CK58" s="55">
        <v>0.22782111999999996</v>
      </c>
      <c r="CL58" s="55">
        <v>0.19491111000000005</v>
      </c>
      <c r="CM58" s="55">
        <v>0.44530411999999986</v>
      </c>
      <c r="CN58" s="467">
        <f t="shared" si="15"/>
        <v>3.1168805399999995</v>
      </c>
      <c r="CO58" s="55">
        <v>0.21685721999999999</v>
      </c>
      <c r="CP58" s="55">
        <v>0.20882033999999991</v>
      </c>
      <c r="CQ58" s="55">
        <v>0.25203128000000002</v>
      </c>
      <c r="CR58" s="55">
        <v>0.32903795000000002</v>
      </c>
      <c r="CS58" s="55">
        <v>0.16898819000000004</v>
      </c>
      <c r="CT58" s="55">
        <v>0.26800272999999997</v>
      </c>
      <c r="CU58" s="55">
        <v>0.19461752000000004</v>
      </c>
      <c r="CV58" s="55">
        <v>0.46843628000000009</v>
      </c>
      <c r="CW58" s="55">
        <v>0.27690245000000002</v>
      </c>
      <c r="CX58" s="55">
        <v>0.38177160000000004</v>
      </c>
      <c r="CY58" s="55">
        <v>0.25540491999999998</v>
      </c>
      <c r="CZ58" s="55">
        <v>0.36662476999999982</v>
      </c>
      <c r="DA58" s="467">
        <f t="shared" si="16"/>
        <v>3.3874952500000006</v>
      </c>
      <c r="DB58" s="478">
        <v>0.35493989999999997</v>
      </c>
      <c r="DC58" s="55">
        <v>0.67219380000000017</v>
      </c>
      <c r="DD58" s="55">
        <v>0.4802730300000001</v>
      </c>
      <c r="DE58" s="55">
        <v>0.34646809000000017</v>
      </c>
      <c r="DF58" s="55">
        <v>0.36583719999999986</v>
      </c>
      <c r="DG58" s="55">
        <v>0.37615593000000008</v>
      </c>
      <c r="DH58" s="55">
        <v>0.36070118000000018</v>
      </c>
      <c r="DI58" s="55">
        <v>0.33951111000000034</v>
      </c>
      <c r="DJ58" s="55">
        <v>1.0894529300000007</v>
      </c>
      <c r="DK58" s="55">
        <v>0.57289825000000061</v>
      </c>
      <c r="DL58" s="55">
        <v>0.4811976000000005</v>
      </c>
      <c r="DM58" s="55">
        <v>0.42835325000000013</v>
      </c>
      <c r="DN58" s="556">
        <f t="shared" si="10"/>
        <v>3.1168805399999995</v>
      </c>
      <c r="DO58" s="479">
        <f t="shared" si="11"/>
        <v>3.3874952500000006</v>
      </c>
      <c r="DP58" s="468">
        <f t="shared" si="12"/>
        <v>5.8679822700000015</v>
      </c>
      <c r="DQ58" s="475">
        <f t="shared" si="13"/>
        <v>73.224811754348607</v>
      </c>
      <c r="DW58" s="230"/>
      <c r="DX58" s="230"/>
      <c r="DY58" s="230"/>
      <c r="DZ58" s="230"/>
      <c r="EA58" s="230"/>
      <c r="EB58" s="230"/>
      <c r="EC58" s="230"/>
      <c r="ED58" s="230"/>
      <c r="EE58" s="230"/>
      <c r="EF58" s="230"/>
      <c r="EG58" s="230"/>
      <c r="EH58" s="230"/>
      <c r="EI58" s="230"/>
      <c r="EJ58" s="230"/>
      <c r="EK58" s="230"/>
      <c r="EL58" s="230"/>
      <c r="EM58" s="230"/>
      <c r="EN58" s="230"/>
    </row>
    <row r="59" spans="1:144" ht="20.100000000000001" customHeight="1" x14ac:dyDescent="0.3">
      <c r="A59" s="526"/>
      <c r="B59" s="484" t="s">
        <v>50</v>
      </c>
      <c r="C59" s="485"/>
      <c r="D59" s="486"/>
      <c r="E59" s="487"/>
      <c r="F59" s="487"/>
      <c r="G59" s="487"/>
      <c r="H59" s="487"/>
      <c r="I59" s="487"/>
      <c r="J59" s="487"/>
      <c r="K59" s="487"/>
      <c r="L59" s="487"/>
      <c r="M59" s="487"/>
      <c r="N59" s="487"/>
      <c r="O59" s="488"/>
      <c r="P59" s="489"/>
      <c r="Q59" s="490"/>
      <c r="R59" s="490"/>
      <c r="S59" s="490"/>
      <c r="T59" s="490"/>
      <c r="U59" s="490"/>
      <c r="V59" s="490"/>
      <c r="W59" s="490"/>
      <c r="X59" s="490"/>
      <c r="Y59" s="490"/>
      <c r="Z59" s="490"/>
      <c r="AA59" s="490"/>
      <c r="AB59" s="490"/>
      <c r="AC59" s="489"/>
      <c r="AD59" s="490"/>
      <c r="AE59" s="490"/>
      <c r="AF59" s="490"/>
      <c r="AG59" s="490"/>
      <c r="AH59" s="490"/>
      <c r="AI59" s="490"/>
      <c r="AJ59" s="490"/>
      <c r="AK59" s="490"/>
      <c r="AL59" s="490"/>
      <c r="AM59" s="490"/>
      <c r="AN59" s="490"/>
      <c r="AO59" s="490"/>
      <c r="AP59" s="491"/>
      <c r="AQ59" s="490"/>
      <c r="AR59" s="490"/>
      <c r="AS59" s="490"/>
      <c r="AT59" s="490"/>
      <c r="AU59" s="490"/>
      <c r="AV59" s="490"/>
      <c r="AW59" s="490"/>
      <c r="AX59" s="490"/>
      <c r="AY59" s="490"/>
      <c r="AZ59" s="490"/>
      <c r="BA59" s="490"/>
      <c r="BB59" s="491"/>
      <c r="BC59" s="490"/>
      <c r="BD59" s="490"/>
      <c r="BE59" s="490"/>
      <c r="BF59" s="490"/>
      <c r="BG59" s="490"/>
      <c r="BH59" s="490"/>
      <c r="BI59" s="490"/>
      <c r="BJ59" s="490"/>
      <c r="BK59" s="490"/>
      <c r="BL59" s="490"/>
      <c r="BM59" s="490"/>
      <c r="BN59" s="489"/>
      <c r="BO59" s="490"/>
      <c r="BP59" s="490"/>
      <c r="BQ59" s="490"/>
      <c r="BR59" s="490"/>
      <c r="BS59" s="490"/>
      <c r="BT59" s="490"/>
      <c r="BU59" s="490"/>
      <c r="BV59" s="490"/>
      <c r="BW59" s="490"/>
      <c r="BX59" s="490"/>
      <c r="BY59" s="490"/>
      <c r="BZ59" s="490"/>
      <c r="CA59" s="505"/>
      <c r="CB59" s="491"/>
      <c r="CC59" s="490"/>
      <c r="CD59" s="490"/>
      <c r="CE59" s="490"/>
      <c r="CF59" s="479"/>
      <c r="CG59" s="490"/>
      <c r="CH59" s="490"/>
      <c r="CI59" s="490"/>
      <c r="CJ59" s="490"/>
      <c r="CK59" s="490"/>
      <c r="CL59" s="490"/>
      <c r="CM59" s="490"/>
      <c r="CN59" s="489"/>
      <c r="CO59" s="490"/>
      <c r="CP59" s="490"/>
      <c r="CQ59" s="490"/>
      <c r="CR59" s="490"/>
      <c r="CS59" s="490"/>
      <c r="CT59" s="490"/>
      <c r="CU59" s="490"/>
      <c r="CV59" s="490"/>
      <c r="CW59" s="490"/>
      <c r="CX59" s="490"/>
      <c r="CY59" s="490"/>
      <c r="CZ59" s="490"/>
      <c r="DA59" s="505"/>
      <c r="DB59" s="491"/>
      <c r="DC59" s="490"/>
      <c r="DD59" s="490"/>
      <c r="DE59" s="490"/>
      <c r="DF59" s="490"/>
      <c r="DG59" s="490"/>
      <c r="DH59" s="490"/>
      <c r="DI59" s="490"/>
      <c r="DJ59" s="490"/>
      <c r="DK59" s="490"/>
      <c r="DL59" s="490"/>
      <c r="DM59" s="490"/>
      <c r="DN59" s="491"/>
      <c r="DO59" s="490"/>
      <c r="DP59" s="492"/>
      <c r="DQ59" s="489"/>
      <c r="DW59" s="230"/>
      <c r="DX59" s="230"/>
      <c r="DY59" s="230"/>
      <c r="DZ59" s="230"/>
      <c r="EA59" s="230"/>
      <c r="EB59" s="230"/>
      <c r="EC59" s="230"/>
      <c r="ED59" s="230"/>
      <c r="EE59" s="230"/>
      <c r="EF59" s="230"/>
      <c r="EG59" s="230"/>
      <c r="EH59" s="230"/>
      <c r="EI59" s="230"/>
      <c r="EJ59" s="230"/>
      <c r="EK59" s="230"/>
      <c r="EL59" s="230"/>
      <c r="EM59" s="230"/>
      <c r="EN59" s="230"/>
    </row>
    <row r="60" spans="1:144" ht="20.100000000000001" customHeight="1" thickBot="1" x14ac:dyDescent="0.3">
      <c r="A60" s="526"/>
      <c r="B60" s="637" t="s">
        <v>49</v>
      </c>
      <c r="C60" s="638"/>
      <c r="D60" s="493">
        <f t="shared" ref="D60:AI60" si="17">SUM(D61:D95)</f>
        <v>4689.9648305551009</v>
      </c>
      <c r="E60" s="493">
        <f t="shared" si="17"/>
        <v>4191.7096283394003</v>
      </c>
      <c r="F60" s="493">
        <f t="shared" si="17"/>
        <v>5015.6659201291004</v>
      </c>
      <c r="G60" s="493">
        <f t="shared" si="17"/>
        <v>4338.2436834597993</v>
      </c>
      <c r="H60" s="493">
        <f t="shared" si="17"/>
        <v>4565.3605952363996</v>
      </c>
      <c r="I60" s="493">
        <f t="shared" si="17"/>
        <v>4610.9462302283009</v>
      </c>
      <c r="J60" s="493">
        <f t="shared" si="17"/>
        <v>4278.6927981094996</v>
      </c>
      <c r="K60" s="493">
        <f t="shared" si="17"/>
        <v>4649.5456745374995</v>
      </c>
      <c r="L60" s="493">
        <f t="shared" si="17"/>
        <v>4667.7815647556999</v>
      </c>
      <c r="M60" s="493">
        <f t="shared" si="17"/>
        <v>5114.158870105699</v>
      </c>
      <c r="N60" s="493">
        <f t="shared" si="17"/>
        <v>5454.9750823728</v>
      </c>
      <c r="O60" s="493">
        <f>SUM(O61:O95)</f>
        <v>5202.1439498443006</v>
      </c>
      <c r="P60" s="494">
        <f t="shared" si="17"/>
        <v>56779.188827673592</v>
      </c>
      <c r="Q60" s="493">
        <f t="shared" si="17"/>
        <v>3970.4921295812001</v>
      </c>
      <c r="R60" s="493">
        <f t="shared" si="17"/>
        <v>3909.6077136508002</v>
      </c>
      <c r="S60" s="493">
        <f t="shared" si="17"/>
        <v>4402.6514327174</v>
      </c>
      <c r="T60" s="493">
        <f t="shared" si="17"/>
        <v>5411.4253134959999</v>
      </c>
      <c r="U60" s="493">
        <f t="shared" si="17"/>
        <v>5686.0479325847</v>
      </c>
      <c r="V60" s="493">
        <f t="shared" si="17"/>
        <v>5569.5267775495986</v>
      </c>
      <c r="W60" s="493">
        <f t="shared" si="17"/>
        <v>5105.6146180993001</v>
      </c>
      <c r="X60" s="493">
        <f t="shared" si="17"/>
        <v>4495.0274201536995</v>
      </c>
      <c r="Y60" s="493">
        <f t="shared" si="17"/>
        <v>4458.7314604067997</v>
      </c>
      <c r="Z60" s="493">
        <f t="shared" si="17"/>
        <v>5266.4151206973002</v>
      </c>
      <c r="AA60" s="493">
        <f t="shared" si="17"/>
        <v>4752.8657592733998</v>
      </c>
      <c r="AB60" s="493">
        <f t="shared" si="17"/>
        <v>8643.8833650990018</v>
      </c>
      <c r="AC60" s="494">
        <f t="shared" si="17"/>
        <v>61672.289043309196</v>
      </c>
      <c r="AD60" s="493">
        <f t="shared" si="17"/>
        <v>3986.3241642464</v>
      </c>
      <c r="AE60" s="493">
        <f t="shared" si="17"/>
        <v>3726.8186503882994</v>
      </c>
      <c r="AF60" s="493">
        <f t="shared" si="17"/>
        <v>4613.3376842065991</v>
      </c>
      <c r="AG60" s="493">
        <f t="shared" si="17"/>
        <v>5052.1325917272998</v>
      </c>
      <c r="AH60" s="493">
        <f t="shared" si="17"/>
        <v>6951.1997780979</v>
      </c>
      <c r="AI60" s="493">
        <f t="shared" si="17"/>
        <v>5287.2290792411995</v>
      </c>
      <c r="AJ60" s="493">
        <f t="shared" ref="AJ60:BM60" si="18">SUM(AJ61:AJ95)</f>
        <v>6323.3429689190989</v>
      </c>
      <c r="AK60" s="493">
        <f t="shared" si="18"/>
        <v>5555.3401794089996</v>
      </c>
      <c r="AL60" s="493">
        <f t="shared" si="18"/>
        <v>5784.9731938956011</v>
      </c>
      <c r="AM60" s="493">
        <f t="shared" si="18"/>
        <v>5163.3652042572012</v>
      </c>
      <c r="AN60" s="493">
        <f t="shared" si="18"/>
        <v>4859.1265885191015</v>
      </c>
      <c r="AO60" s="493">
        <f t="shared" si="18"/>
        <v>6607.416919397001</v>
      </c>
      <c r="AP60" s="495">
        <f t="shared" si="18"/>
        <v>4618.2723134926</v>
      </c>
      <c r="AQ60" s="493">
        <f t="shared" si="18"/>
        <v>4635.9768907788002</v>
      </c>
      <c r="AR60" s="493">
        <f t="shared" si="18"/>
        <v>5454.7592298248001</v>
      </c>
      <c r="AS60" s="493">
        <f t="shared" si="18"/>
        <v>5057.6729702407993</v>
      </c>
      <c r="AT60" s="493">
        <f t="shared" si="18"/>
        <v>8553.3562804424</v>
      </c>
      <c r="AU60" s="493">
        <f t="shared" si="18"/>
        <v>5964.2855463198011</v>
      </c>
      <c r="AV60" s="493">
        <f t="shared" si="18"/>
        <v>5183.7172721292</v>
      </c>
      <c r="AW60" s="493">
        <f t="shared" si="18"/>
        <v>5586.3437490042015</v>
      </c>
      <c r="AX60" s="493">
        <f t="shared" si="18"/>
        <v>3771.7417385942008</v>
      </c>
      <c r="AY60" s="493">
        <f t="shared" si="18"/>
        <v>7214.0924920610005</v>
      </c>
      <c r="AZ60" s="493">
        <f t="shared" si="18"/>
        <v>5258.6544399046006</v>
      </c>
      <c r="BA60" s="493">
        <f t="shared" si="18"/>
        <v>5435.6325167088007</v>
      </c>
      <c r="BB60" s="495">
        <f t="shared" si="18"/>
        <v>6375.1665303746004</v>
      </c>
      <c r="BC60" s="493">
        <f t="shared" si="18"/>
        <v>6015.4791263112011</v>
      </c>
      <c r="BD60" s="493">
        <f t="shared" si="18"/>
        <v>6719.5524644752004</v>
      </c>
      <c r="BE60" s="493">
        <f t="shared" si="18"/>
        <v>6734.2817306561992</v>
      </c>
      <c r="BF60" s="493">
        <f t="shared" si="18"/>
        <v>7127.0025202348006</v>
      </c>
      <c r="BG60" s="493">
        <f t="shared" si="18"/>
        <v>9289.7074268459983</v>
      </c>
      <c r="BH60" s="493">
        <f t="shared" si="18"/>
        <v>7282.3463852356017</v>
      </c>
      <c r="BI60" s="493">
        <f t="shared" si="18"/>
        <v>9305.3161126478008</v>
      </c>
      <c r="BJ60" s="493">
        <f t="shared" si="18"/>
        <v>8168.5052450652011</v>
      </c>
      <c r="BK60" s="493">
        <f t="shared" si="18"/>
        <v>7926.6117710556009</v>
      </c>
      <c r="BL60" s="493">
        <f t="shared" si="18"/>
        <v>7115.4513615079986</v>
      </c>
      <c r="BM60" s="493">
        <f t="shared" si="18"/>
        <v>7759.1435510413985</v>
      </c>
      <c r="BN60" s="494">
        <f t="shared" ref="BN60:BN84" si="19">SUM(BB60:BM60)</f>
        <v>89818.564225451599</v>
      </c>
      <c r="BO60" s="493">
        <f t="shared" ref="BO60:CF60" si="20">SUM(BO61:BO95)</f>
        <v>7585.4170124348002</v>
      </c>
      <c r="BP60" s="493">
        <f t="shared" si="20"/>
        <v>7372.1536647331995</v>
      </c>
      <c r="BQ60" s="493">
        <f t="shared" si="20"/>
        <v>8056.6277987748017</v>
      </c>
      <c r="BR60" s="493">
        <f t="shared" si="20"/>
        <v>8769.8405524964001</v>
      </c>
      <c r="BS60" s="493">
        <f t="shared" si="20"/>
        <v>10270.979978268801</v>
      </c>
      <c r="BT60" s="493">
        <f t="shared" si="20"/>
        <v>8232.4818560725998</v>
      </c>
      <c r="BU60" s="493">
        <f t="shared" si="20"/>
        <v>7644.6221167595995</v>
      </c>
      <c r="BV60" s="493">
        <f t="shared" si="20"/>
        <v>8439.6501898457991</v>
      </c>
      <c r="BW60" s="493">
        <f t="shared" si="20"/>
        <v>6862.4534512855989</v>
      </c>
      <c r="BX60" s="493">
        <f t="shared" si="20"/>
        <v>7075.8298657130008</v>
      </c>
      <c r="BY60" s="493">
        <f t="shared" si="20"/>
        <v>4829.3637549036011</v>
      </c>
      <c r="BZ60" s="493">
        <f t="shared" si="20"/>
        <v>6507.3477857933995</v>
      </c>
      <c r="CA60" s="494">
        <f t="shared" si="14"/>
        <v>91646.76802708162</v>
      </c>
      <c r="CB60" s="495">
        <f t="shared" si="20"/>
        <v>5571.6336878048014</v>
      </c>
      <c r="CC60" s="493">
        <f t="shared" si="20"/>
        <v>4478.8057195518013</v>
      </c>
      <c r="CD60" s="493">
        <f t="shared" si="20"/>
        <v>4736.3417650191986</v>
      </c>
      <c r="CE60" s="493">
        <f t="shared" si="20"/>
        <v>5908.6052673634003</v>
      </c>
      <c r="CF60" s="493">
        <f t="shared" si="20"/>
        <v>4496.2998157112006</v>
      </c>
      <c r="CG60" s="493">
        <f t="shared" ref="CG60" si="21">SUM(CG61:CG95)</f>
        <v>5054.1233430226011</v>
      </c>
      <c r="CH60" s="493">
        <f t="shared" ref="CH60:DJ60" si="22">SUM(CH61:CH95)</f>
        <v>3953.6048690754001</v>
      </c>
      <c r="CI60" s="493">
        <f t="shared" si="22"/>
        <v>4349.7098469565999</v>
      </c>
      <c r="CJ60" s="493">
        <f t="shared" si="22"/>
        <v>4113.7246347945993</v>
      </c>
      <c r="CK60" s="493">
        <f t="shared" si="22"/>
        <v>5437.5189603882</v>
      </c>
      <c r="CL60" s="493">
        <f t="shared" si="22"/>
        <v>3793.1612220389998</v>
      </c>
      <c r="CM60" s="493">
        <f t="shared" si="22"/>
        <v>8808.459308026002</v>
      </c>
      <c r="CN60" s="494">
        <f>SUM(CB60:CM60)</f>
        <v>60701.988439752808</v>
      </c>
      <c r="CO60" s="493">
        <f t="shared" si="22"/>
        <v>4851.9121651937985</v>
      </c>
      <c r="CP60" s="493">
        <f t="shared" si="22"/>
        <v>4787.3884944312022</v>
      </c>
      <c r="CQ60" s="493">
        <f t="shared" si="22"/>
        <v>8016.0579127131996</v>
      </c>
      <c r="CR60" s="493">
        <f t="shared" si="22"/>
        <v>8888.0407679685995</v>
      </c>
      <c r="CS60" s="493">
        <f t="shared" si="22"/>
        <v>7518.3576597723995</v>
      </c>
      <c r="CT60" s="493">
        <f t="shared" si="22"/>
        <v>6454.7380509318</v>
      </c>
      <c r="CU60" s="493">
        <f t="shared" si="22"/>
        <v>4955.5009089194</v>
      </c>
      <c r="CV60" s="493">
        <f t="shared" si="22"/>
        <v>5577.9716573083988</v>
      </c>
      <c r="CW60" s="493">
        <f t="shared" si="22"/>
        <v>5623.4346014321973</v>
      </c>
      <c r="CX60" s="493">
        <f t="shared" si="22"/>
        <v>5188.2527657254004</v>
      </c>
      <c r="CY60" s="493">
        <f t="shared" si="22"/>
        <v>6854.5148615804019</v>
      </c>
      <c r="CZ60" s="493">
        <f t="shared" si="22"/>
        <v>5314.4497950180003</v>
      </c>
      <c r="DA60" s="494">
        <f t="shared" si="16"/>
        <v>74030.619640994802</v>
      </c>
      <c r="DB60" s="495">
        <f t="shared" si="22"/>
        <v>4320.2583154303993</v>
      </c>
      <c r="DC60" s="493">
        <f t="shared" si="22"/>
        <v>4422.776820266</v>
      </c>
      <c r="DD60" s="493">
        <f t="shared" si="22"/>
        <v>6374.928054685397</v>
      </c>
      <c r="DE60" s="493">
        <f t="shared" si="22"/>
        <v>6122.508138565001</v>
      </c>
      <c r="DF60" s="493">
        <f t="shared" si="22"/>
        <v>11282.360771418806</v>
      </c>
      <c r="DG60" s="493">
        <f t="shared" si="22"/>
        <v>8638.4395346787987</v>
      </c>
      <c r="DH60" s="493">
        <f t="shared" si="22"/>
        <v>7683.3558550154021</v>
      </c>
      <c r="DI60" s="493">
        <f t="shared" si="22"/>
        <v>8084.5675462076006</v>
      </c>
      <c r="DJ60" s="493">
        <f t="shared" si="22"/>
        <v>7484.7727069332032</v>
      </c>
      <c r="DK60" s="493">
        <f t="shared" ref="DK60:DM60" si="23">SUM(DK61:DK95)</f>
        <v>6182.2952305408007</v>
      </c>
      <c r="DL60" s="493">
        <f t="shared" si="23"/>
        <v>5210.4362839339992</v>
      </c>
      <c r="DM60" s="493">
        <f t="shared" si="23"/>
        <v>7154.2468841480022</v>
      </c>
      <c r="DN60" s="495">
        <f t="shared" ref="DN60:DN95" si="24">SUM($CB60:$CM60)</f>
        <v>60701.988439752808</v>
      </c>
      <c r="DO60" s="493">
        <f t="shared" ref="DO60:DO95" si="25">SUM($CO60:$CZ60)</f>
        <v>74030.619640994802</v>
      </c>
      <c r="DP60" s="496">
        <f t="shared" ref="DP60:DP95" si="26">SUM($DB60:$DM60)</f>
        <v>82960.946141823413</v>
      </c>
      <c r="DQ60" s="494">
        <f t="shared" si="13"/>
        <v>12.063017362458229</v>
      </c>
      <c r="DW60" s="230"/>
      <c r="DX60" s="230"/>
      <c r="DY60" s="230"/>
      <c r="DZ60" s="230"/>
      <c r="EA60" s="230"/>
      <c r="EB60" s="230"/>
      <c r="EC60" s="230"/>
      <c r="ED60" s="230"/>
      <c r="EE60" s="230"/>
      <c r="EF60" s="230"/>
      <c r="EG60" s="230"/>
      <c r="EH60" s="230"/>
      <c r="EI60" s="230"/>
      <c r="EJ60" s="230"/>
      <c r="EK60" s="230"/>
      <c r="EL60" s="230"/>
      <c r="EM60" s="230"/>
      <c r="EN60" s="230"/>
    </row>
    <row r="61" spans="1:144" ht="20.100000000000001" customHeight="1" x14ac:dyDescent="0.25">
      <c r="A61" s="526"/>
      <c r="B61" s="471" t="s">
        <v>8</v>
      </c>
      <c r="C61" s="472" t="s">
        <v>132</v>
      </c>
      <c r="D61" s="497">
        <v>1562.1593973027002</v>
      </c>
      <c r="E61" s="497">
        <v>1254.5744246305001</v>
      </c>
      <c r="F61" s="497">
        <v>1447.5499792345001</v>
      </c>
      <c r="G61" s="497">
        <v>1254.6055957251001</v>
      </c>
      <c r="H61" s="497">
        <v>1531.3823246091001</v>
      </c>
      <c r="I61" s="497">
        <v>1489.9658907456003</v>
      </c>
      <c r="J61" s="497">
        <v>1434.1184067905999</v>
      </c>
      <c r="K61" s="497">
        <v>1565.4125118848001</v>
      </c>
      <c r="L61" s="497">
        <v>2104.8474044560999</v>
      </c>
      <c r="M61" s="497">
        <v>2230.7098687052999</v>
      </c>
      <c r="N61" s="497">
        <v>2193.8315722890002</v>
      </c>
      <c r="O61" s="497">
        <v>2424.6737655455004</v>
      </c>
      <c r="P61" s="475">
        <v>20493.831141918799</v>
      </c>
      <c r="Q61" s="55">
        <v>1475.5306286831001</v>
      </c>
      <c r="R61" s="55">
        <v>1454.0854648343</v>
      </c>
      <c r="S61" s="55">
        <v>1500.7559655497998</v>
      </c>
      <c r="T61" s="55">
        <v>2303.9623607486997</v>
      </c>
      <c r="U61" s="55">
        <v>2440.6562358749993</v>
      </c>
      <c r="V61" s="55">
        <v>2497.0178931055998</v>
      </c>
      <c r="W61" s="55">
        <v>2481.5497622861999</v>
      </c>
      <c r="X61" s="55">
        <v>1886.6021877583</v>
      </c>
      <c r="Y61" s="55">
        <v>1774.9527844110999</v>
      </c>
      <c r="Z61" s="498">
        <v>1957.8628642259998</v>
      </c>
      <c r="AA61" s="498">
        <v>1476.6795085362996</v>
      </c>
      <c r="AB61" s="498">
        <v>2032.617411894</v>
      </c>
      <c r="AC61" s="475">
        <v>23282.273067908402</v>
      </c>
      <c r="AD61" s="476">
        <v>1281.8752035745999</v>
      </c>
      <c r="AE61" s="476">
        <v>1155.2978875926999</v>
      </c>
      <c r="AF61" s="476">
        <v>1636.688959518</v>
      </c>
      <c r="AG61" s="476">
        <v>1856.6713996547999</v>
      </c>
      <c r="AH61" s="476">
        <v>3104.7159931358997</v>
      </c>
      <c r="AI61" s="476">
        <v>1959.3058074217997</v>
      </c>
      <c r="AJ61" s="476">
        <v>1470.1450938312996</v>
      </c>
      <c r="AK61" s="476">
        <v>1278.7123556355002</v>
      </c>
      <c r="AL61" s="476">
        <v>1368.2354501886002</v>
      </c>
      <c r="AM61" s="499">
        <v>1120.5170219967001</v>
      </c>
      <c r="AN61" s="499">
        <v>1216.3792236471004</v>
      </c>
      <c r="AO61" s="499">
        <v>1965.7214208002003</v>
      </c>
      <c r="AP61" s="500">
        <v>1170.9978879101998</v>
      </c>
      <c r="AQ61" s="55">
        <v>1055.4933293982003</v>
      </c>
      <c r="AR61" s="55">
        <v>1215.8139018606</v>
      </c>
      <c r="AS61" s="55">
        <v>1353.6478003663999</v>
      </c>
      <c r="AT61" s="55">
        <v>2098.5828104387997</v>
      </c>
      <c r="AU61" s="55">
        <v>1596.0363989920002</v>
      </c>
      <c r="AV61" s="55">
        <v>844.2447791315999</v>
      </c>
      <c r="AW61" s="55">
        <v>1013.7604534050004</v>
      </c>
      <c r="AX61" s="55">
        <v>759.93506075899973</v>
      </c>
      <c r="AY61" s="55">
        <v>1474.1087518220002</v>
      </c>
      <c r="AZ61" s="55">
        <v>877.42578923999997</v>
      </c>
      <c r="BA61" s="55">
        <v>1000.5263678536002</v>
      </c>
      <c r="BB61" s="477">
        <v>1678.1043752144008</v>
      </c>
      <c r="BC61" s="55">
        <v>1339.4455129369996</v>
      </c>
      <c r="BD61" s="55">
        <v>979.89181054799985</v>
      </c>
      <c r="BE61" s="55">
        <v>1286.2205159257996</v>
      </c>
      <c r="BF61" s="55">
        <v>932.78745892639972</v>
      </c>
      <c r="BG61" s="55">
        <v>1380.5176661093999</v>
      </c>
      <c r="BH61" s="55">
        <v>1234.6345538814005</v>
      </c>
      <c r="BI61" s="55">
        <v>1898.1607772049999</v>
      </c>
      <c r="BJ61" s="55">
        <v>1151.6552876443998</v>
      </c>
      <c r="BK61" s="55">
        <v>1565.5510911908</v>
      </c>
      <c r="BL61" s="55">
        <v>997.22806832879996</v>
      </c>
      <c r="BM61" s="55">
        <v>1467.3159836635998</v>
      </c>
      <c r="BN61" s="467">
        <f t="shared" si="19"/>
        <v>15911.513101575001</v>
      </c>
      <c r="BO61" s="476">
        <v>2061.7677420843997</v>
      </c>
      <c r="BP61" s="476">
        <v>2097.8977621951999</v>
      </c>
      <c r="BQ61" s="476">
        <v>2539.2275475322003</v>
      </c>
      <c r="BR61" s="476">
        <v>2540.2341732305999</v>
      </c>
      <c r="BS61" s="476">
        <v>3108.7618545886003</v>
      </c>
      <c r="BT61" s="476">
        <v>2055.1778978709999</v>
      </c>
      <c r="BU61" s="476">
        <v>1486.9222298504005</v>
      </c>
      <c r="BV61" s="476">
        <v>1997.6336423525995</v>
      </c>
      <c r="BW61" s="476">
        <v>711.07254882999996</v>
      </c>
      <c r="BX61" s="55">
        <v>730.59</v>
      </c>
      <c r="BY61" s="55">
        <v>290.76</v>
      </c>
      <c r="BZ61" s="55">
        <v>370.44</v>
      </c>
      <c r="CA61" s="505">
        <f t="shared" si="14"/>
        <v>19990.485398534998</v>
      </c>
      <c r="CB61" s="478">
        <v>552.23</v>
      </c>
      <c r="CC61" s="55">
        <v>78.89</v>
      </c>
      <c r="CD61" s="55">
        <v>0</v>
      </c>
      <c r="CE61" s="55">
        <v>19.207999999999998</v>
      </c>
      <c r="CF61" s="55">
        <v>13.72</v>
      </c>
      <c r="CG61" s="55">
        <v>13.72</v>
      </c>
      <c r="CH61" s="55">
        <v>89.18</v>
      </c>
      <c r="CI61" s="55">
        <v>209.23</v>
      </c>
      <c r="CJ61" s="55">
        <v>54.88</v>
      </c>
      <c r="CK61" s="55">
        <v>251.762</v>
      </c>
      <c r="CL61" s="55">
        <v>96.04</v>
      </c>
      <c r="CM61" s="55">
        <v>513.12800000000004</v>
      </c>
      <c r="CN61" s="467">
        <f>SUM(CB61:CM61)</f>
        <v>1891.9880000000003</v>
      </c>
      <c r="CO61" s="55">
        <v>20.58</v>
      </c>
      <c r="CP61" s="55">
        <v>521.36</v>
      </c>
      <c r="CQ61" s="55">
        <v>661.99</v>
      </c>
      <c r="CR61" s="55">
        <v>351.90428000000003</v>
      </c>
      <c r="CS61" s="55">
        <v>517.90941999999995</v>
      </c>
      <c r="CT61" s="55">
        <v>415.03</v>
      </c>
      <c r="CU61" s="55">
        <v>380.73</v>
      </c>
      <c r="CV61" s="55">
        <v>663.70500000000004</v>
      </c>
      <c r="CW61" s="55">
        <v>627.69000000000005</v>
      </c>
      <c r="CX61" s="55">
        <v>658.56</v>
      </c>
      <c r="CY61" s="55">
        <v>610.54</v>
      </c>
      <c r="CZ61" s="55">
        <v>411.6</v>
      </c>
      <c r="DA61" s="467">
        <f t="shared" si="16"/>
        <v>5841.5986999999996</v>
      </c>
      <c r="DB61" s="478">
        <v>205.8</v>
      </c>
      <c r="DC61" s="55">
        <v>135.828</v>
      </c>
      <c r="DD61" s="55">
        <v>819.77</v>
      </c>
      <c r="DE61" s="55">
        <v>1025.5960108561999</v>
      </c>
      <c r="DF61" s="55">
        <v>1833.7225900000001</v>
      </c>
      <c r="DG61" s="55">
        <v>2003.1276222146</v>
      </c>
      <c r="DH61" s="55">
        <v>1485.19</v>
      </c>
      <c r="DI61" s="55">
        <v>1192.268</v>
      </c>
      <c r="DJ61" s="55">
        <v>930.21600000000001</v>
      </c>
      <c r="DK61" s="55">
        <v>740.88</v>
      </c>
      <c r="DL61" s="55">
        <v>259.99400000000003</v>
      </c>
      <c r="DM61" s="55">
        <v>759.40200000000004</v>
      </c>
      <c r="DN61" s="556">
        <f t="shared" si="24"/>
        <v>1891.9880000000003</v>
      </c>
      <c r="DO61" s="479">
        <f t="shared" si="25"/>
        <v>5841.5986999999996</v>
      </c>
      <c r="DP61" s="468">
        <f t="shared" si="26"/>
        <v>11391.794223070799</v>
      </c>
      <c r="DQ61" s="475">
        <f t="shared" si="13"/>
        <v>95.011585151694874</v>
      </c>
      <c r="DW61" s="230"/>
      <c r="DX61" s="230"/>
      <c r="DY61" s="230"/>
      <c r="DZ61" s="230"/>
      <c r="EA61" s="230"/>
      <c r="EB61" s="230"/>
      <c r="EC61" s="230"/>
      <c r="ED61" s="230"/>
      <c r="EE61" s="230"/>
      <c r="EF61" s="230"/>
      <c r="EG61" s="230"/>
      <c r="EH61" s="230"/>
      <c r="EI61" s="230"/>
      <c r="EJ61" s="230"/>
      <c r="EK61" s="230"/>
      <c r="EL61" s="230"/>
      <c r="EM61" s="230"/>
      <c r="EN61" s="230"/>
    </row>
    <row r="62" spans="1:144" ht="20.100000000000001" customHeight="1" x14ac:dyDescent="0.25">
      <c r="A62" s="526"/>
      <c r="B62" s="458" t="s">
        <v>9</v>
      </c>
      <c r="C62" s="459" t="s">
        <v>10</v>
      </c>
      <c r="D62" s="473">
        <v>131.48325667539996</v>
      </c>
      <c r="E62" s="473">
        <v>104.2165446753</v>
      </c>
      <c r="F62" s="473">
        <v>218.18679827009998</v>
      </c>
      <c r="G62" s="473">
        <v>181.93757174590002</v>
      </c>
      <c r="H62" s="473">
        <v>164.96112079869999</v>
      </c>
      <c r="I62" s="473">
        <v>95.616960696599989</v>
      </c>
      <c r="J62" s="473">
        <v>110.62603358509999</v>
      </c>
      <c r="K62" s="473">
        <v>65.502185279100004</v>
      </c>
      <c r="L62" s="473">
        <v>33.711037388099996</v>
      </c>
      <c r="M62" s="473">
        <v>34.237893484799997</v>
      </c>
      <c r="N62" s="473">
        <v>323.0249226663999</v>
      </c>
      <c r="O62" s="473">
        <v>92.637045440699978</v>
      </c>
      <c r="P62" s="475">
        <v>1556.1413707062</v>
      </c>
      <c r="Q62" s="55">
        <v>39.618683440200002</v>
      </c>
      <c r="R62" s="55">
        <v>91.493837401800008</v>
      </c>
      <c r="S62" s="55">
        <v>190.27121077440006</v>
      </c>
      <c r="T62" s="55">
        <v>86.255620817699977</v>
      </c>
      <c r="U62" s="55">
        <v>119.13066044449999</v>
      </c>
      <c r="V62" s="55">
        <v>104.45241721199999</v>
      </c>
      <c r="W62" s="55">
        <v>70.287291851500001</v>
      </c>
      <c r="X62" s="55">
        <v>62.701266941699998</v>
      </c>
      <c r="Y62" s="55">
        <v>82.403019950899989</v>
      </c>
      <c r="Z62" s="498">
        <v>262.55769037060003</v>
      </c>
      <c r="AA62" s="498">
        <v>123.09305794500001</v>
      </c>
      <c r="AB62" s="498">
        <v>137.76310351700002</v>
      </c>
      <c r="AC62" s="475">
        <v>1370.0278606673</v>
      </c>
      <c r="AD62" s="55">
        <v>100.39824001860002</v>
      </c>
      <c r="AE62" s="55">
        <v>108.23042395470002</v>
      </c>
      <c r="AF62" s="55">
        <v>90.644975914200003</v>
      </c>
      <c r="AG62" s="55">
        <v>64.164786937300008</v>
      </c>
      <c r="AH62" s="55">
        <v>102.21757599819999</v>
      </c>
      <c r="AI62" s="55">
        <v>121.2649001103</v>
      </c>
      <c r="AJ62" s="55">
        <v>544.56783102560019</v>
      </c>
      <c r="AK62" s="55">
        <v>89.538989122500013</v>
      </c>
      <c r="AL62" s="55">
        <v>229.51234678379998</v>
      </c>
      <c r="AM62" s="241">
        <v>126.9194796753</v>
      </c>
      <c r="AN62" s="241">
        <v>186.8250322591</v>
      </c>
      <c r="AO62" s="241">
        <v>157.45421174000003</v>
      </c>
      <c r="AP62" s="500">
        <v>59.867165462999999</v>
      </c>
      <c r="AQ62" s="55">
        <v>245.52839318559998</v>
      </c>
      <c r="AR62" s="55">
        <v>226.18580663980001</v>
      </c>
      <c r="AS62" s="55">
        <v>155.66472826100005</v>
      </c>
      <c r="AT62" s="55">
        <v>284.34489528339998</v>
      </c>
      <c r="AU62" s="55">
        <v>81.708595708600015</v>
      </c>
      <c r="AV62" s="55">
        <v>125.92879801039999</v>
      </c>
      <c r="AW62" s="55">
        <v>157.37515058300002</v>
      </c>
      <c r="AX62" s="55">
        <v>47.896061409000005</v>
      </c>
      <c r="AY62" s="55">
        <v>140.19598309780005</v>
      </c>
      <c r="AZ62" s="55">
        <v>57.66187646100002</v>
      </c>
      <c r="BA62" s="55">
        <v>96.480842396399993</v>
      </c>
      <c r="BB62" s="478">
        <v>90.242612010600013</v>
      </c>
      <c r="BC62" s="55">
        <v>395.22043315440004</v>
      </c>
      <c r="BD62" s="55">
        <v>414.13818545679999</v>
      </c>
      <c r="BE62" s="55">
        <v>192.810955638</v>
      </c>
      <c r="BF62" s="55">
        <v>371.54784499840002</v>
      </c>
      <c r="BG62" s="55">
        <v>403.84954949920007</v>
      </c>
      <c r="BH62" s="55">
        <v>273.63631900640002</v>
      </c>
      <c r="BI62" s="55">
        <v>371.37056819240001</v>
      </c>
      <c r="BJ62" s="55">
        <v>398.43949364240001</v>
      </c>
      <c r="BK62" s="55">
        <v>173.64024934200003</v>
      </c>
      <c r="BL62" s="55">
        <v>219.32608460699998</v>
      </c>
      <c r="BM62" s="55">
        <v>149.807631792</v>
      </c>
      <c r="BN62" s="467">
        <f t="shared" si="19"/>
        <v>3454.0299273395999</v>
      </c>
      <c r="BO62" s="55">
        <v>246.21485301139998</v>
      </c>
      <c r="BP62" s="55">
        <v>129.60131314199998</v>
      </c>
      <c r="BQ62" s="55">
        <v>179.7978633402</v>
      </c>
      <c r="BR62" s="55">
        <v>132.04830704100002</v>
      </c>
      <c r="BS62" s="55">
        <v>254.67848489020008</v>
      </c>
      <c r="BT62" s="55">
        <v>219.17365506399997</v>
      </c>
      <c r="BU62" s="55">
        <v>198.8625894276</v>
      </c>
      <c r="BV62" s="55">
        <v>184.83606336160005</v>
      </c>
      <c r="BW62" s="55">
        <v>218.62054650379994</v>
      </c>
      <c r="BX62" s="55">
        <v>217.72078794340001</v>
      </c>
      <c r="BY62" s="55">
        <v>174.99036743240012</v>
      </c>
      <c r="BZ62" s="55">
        <v>189.21403942139992</v>
      </c>
      <c r="CA62" s="467">
        <f t="shared" si="14"/>
        <v>2345.7588705789999</v>
      </c>
      <c r="CB62" s="478">
        <v>75.719996332400001</v>
      </c>
      <c r="CC62" s="55">
        <v>214.25759164879997</v>
      </c>
      <c r="CD62" s="55">
        <v>136.86613820599999</v>
      </c>
      <c r="CE62" s="55">
        <v>346.21909567979992</v>
      </c>
      <c r="CF62" s="55">
        <v>91.060549018599971</v>
      </c>
      <c r="CG62" s="55">
        <v>270.33006009799999</v>
      </c>
      <c r="CH62" s="55">
        <v>161.46975492899989</v>
      </c>
      <c r="CI62" s="55">
        <v>75.090127527799993</v>
      </c>
      <c r="CJ62" s="55">
        <v>104.25107892079998</v>
      </c>
      <c r="CK62" s="55">
        <v>137.51799495700001</v>
      </c>
      <c r="CL62" s="55">
        <v>84.423763608800044</v>
      </c>
      <c r="CM62" s="55">
        <v>271.64475248119999</v>
      </c>
      <c r="CN62" s="467">
        <f t="shared" ref="CN62:CN95" si="27">SUM(CB62:CM62)</f>
        <v>1968.8509034081997</v>
      </c>
      <c r="CO62" s="55">
        <v>262.04265318140006</v>
      </c>
      <c r="CP62" s="55">
        <v>71.54677954200001</v>
      </c>
      <c r="CQ62" s="55">
        <v>603.28535668520033</v>
      </c>
      <c r="CR62" s="55">
        <v>1005.1739689418001</v>
      </c>
      <c r="CS62" s="55">
        <v>403.40524012739991</v>
      </c>
      <c r="CT62" s="55">
        <v>296.47015444480002</v>
      </c>
      <c r="CU62" s="55">
        <v>120.30236636600002</v>
      </c>
      <c r="CV62" s="55">
        <v>118.76490357759998</v>
      </c>
      <c r="CW62" s="55">
        <v>106.20636016199998</v>
      </c>
      <c r="CX62" s="55">
        <v>149.4023043016</v>
      </c>
      <c r="CY62" s="55">
        <v>318.38622876199992</v>
      </c>
      <c r="CZ62" s="55">
        <v>129.33750587380001</v>
      </c>
      <c r="DA62" s="467">
        <f t="shared" si="16"/>
        <v>3584.3238219656</v>
      </c>
      <c r="DB62" s="478">
        <v>182.40914731059996</v>
      </c>
      <c r="DC62" s="55">
        <v>189.52189255440004</v>
      </c>
      <c r="DD62" s="55">
        <v>320.7187781042</v>
      </c>
      <c r="DE62" s="55">
        <v>130.9301934458</v>
      </c>
      <c r="DF62" s="55">
        <v>190.20203603519994</v>
      </c>
      <c r="DG62" s="55">
        <v>138.34121752640002</v>
      </c>
      <c r="DH62" s="55">
        <v>177.59327495000002</v>
      </c>
      <c r="DI62" s="55">
        <v>116.56989538319999</v>
      </c>
      <c r="DJ62" s="55">
        <v>129.76309265920003</v>
      </c>
      <c r="DK62" s="55">
        <v>116.53256751639998</v>
      </c>
      <c r="DL62" s="55">
        <v>105.25065199040002</v>
      </c>
      <c r="DM62" s="55">
        <v>306.10223578620003</v>
      </c>
      <c r="DN62" s="556">
        <f t="shared" si="24"/>
        <v>1968.8509034081997</v>
      </c>
      <c r="DO62" s="479">
        <f t="shared" si="25"/>
        <v>3584.3238219656</v>
      </c>
      <c r="DP62" s="468">
        <f t="shared" si="26"/>
        <v>2103.9349832620001</v>
      </c>
      <c r="DQ62" s="475">
        <f t="shared" si="13"/>
        <v>-41.301760450086022</v>
      </c>
      <c r="DW62" s="230"/>
      <c r="DX62" s="230"/>
      <c r="DY62" s="230"/>
      <c r="DZ62" s="230"/>
      <c r="EA62" s="230"/>
      <c r="EB62" s="230"/>
      <c r="EC62" s="230"/>
      <c r="ED62" s="230"/>
      <c r="EE62" s="230"/>
      <c r="EF62" s="230"/>
      <c r="EG62" s="230"/>
      <c r="EH62" s="230"/>
      <c r="EI62" s="230"/>
      <c r="EJ62" s="230"/>
      <c r="EK62" s="230"/>
      <c r="EL62" s="230"/>
      <c r="EM62" s="230"/>
      <c r="EN62" s="230"/>
    </row>
    <row r="63" spans="1:144" ht="20.100000000000001" customHeight="1" x14ac:dyDescent="0.25">
      <c r="A63" s="526"/>
      <c r="B63" s="458" t="s">
        <v>11</v>
      </c>
      <c r="C63" s="459" t="s">
        <v>12</v>
      </c>
      <c r="D63" s="473">
        <v>131.48325667539999</v>
      </c>
      <c r="E63" s="473">
        <v>104.51186887249999</v>
      </c>
      <c r="F63" s="473">
        <v>218.18679827009998</v>
      </c>
      <c r="G63" s="473">
        <v>181.93757174589999</v>
      </c>
      <c r="H63" s="473">
        <v>165.16377076069998</v>
      </c>
      <c r="I63" s="473">
        <v>95.616960696600003</v>
      </c>
      <c r="J63" s="473">
        <v>110.62603358509999</v>
      </c>
      <c r="K63" s="473">
        <v>65.502185279100004</v>
      </c>
      <c r="L63" s="473">
        <v>33.711037388099996</v>
      </c>
      <c r="M63" s="473">
        <v>33.099936574199994</v>
      </c>
      <c r="N63" s="473">
        <v>323.0249226663999</v>
      </c>
      <c r="O63" s="473">
        <v>92.637045440699993</v>
      </c>
      <c r="P63" s="475">
        <v>1555.5013879547998</v>
      </c>
      <c r="Q63" s="55">
        <v>39.618683440200002</v>
      </c>
      <c r="R63" s="55">
        <v>91.493837401800008</v>
      </c>
      <c r="S63" s="55">
        <v>189.57408587200004</v>
      </c>
      <c r="T63" s="55">
        <v>86.255620817699992</v>
      </c>
      <c r="U63" s="55">
        <v>119.13066044449998</v>
      </c>
      <c r="V63" s="55">
        <v>104.45241721199999</v>
      </c>
      <c r="W63" s="55">
        <v>70.287291851500001</v>
      </c>
      <c r="X63" s="55">
        <v>62.701266941699998</v>
      </c>
      <c r="Y63" s="55">
        <v>82.403019950900003</v>
      </c>
      <c r="Z63" s="498">
        <v>262.55769037059997</v>
      </c>
      <c r="AA63" s="498">
        <v>123.093057945</v>
      </c>
      <c r="AB63" s="498">
        <v>137.76310351699999</v>
      </c>
      <c r="AC63" s="475">
        <v>1369.3307357648998</v>
      </c>
      <c r="AD63" s="55">
        <v>100.39824001860002</v>
      </c>
      <c r="AE63" s="55">
        <v>108.23042395469999</v>
      </c>
      <c r="AF63" s="55">
        <v>90.644975914199989</v>
      </c>
      <c r="AG63" s="55">
        <v>64.164786937299993</v>
      </c>
      <c r="AH63" s="55">
        <v>102.2175759982</v>
      </c>
      <c r="AI63" s="55">
        <v>121.2649001103</v>
      </c>
      <c r="AJ63" s="55">
        <v>544.56783102560007</v>
      </c>
      <c r="AK63" s="55">
        <v>89.538989122499999</v>
      </c>
      <c r="AL63" s="55">
        <v>229.51234678380001</v>
      </c>
      <c r="AM63" s="241">
        <v>126.91947967529998</v>
      </c>
      <c r="AN63" s="241">
        <v>186.82503225910003</v>
      </c>
      <c r="AO63" s="241">
        <v>157.45421174000003</v>
      </c>
      <c r="AP63" s="500">
        <v>59.522335077799994</v>
      </c>
      <c r="AQ63" s="55">
        <v>245.52839318560001</v>
      </c>
      <c r="AR63" s="55">
        <v>226.18580663979998</v>
      </c>
      <c r="AS63" s="55">
        <v>155.66472826099996</v>
      </c>
      <c r="AT63" s="55">
        <v>284.34489528339992</v>
      </c>
      <c r="AU63" s="55">
        <v>81.708595708600015</v>
      </c>
      <c r="AV63" s="55">
        <v>125.92879801040002</v>
      </c>
      <c r="AW63" s="55">
        <v>157.37515058300002</v>
      </c>
      <c r="AX63" s="55">
        <v>47.896061409000012</v>
      </c>
      <c r="AY63" s="55">
        <v>140.19598309780002</v>
      </c>
      <c r="AZ63" s="55">
        <v>57.661876460999999</v>
      </c>
      <c r="BA63" s="55">
        <v>96.480842396399979</v>
      </c>
      <c r="BB63" s="478">
        <v>89.542208823200014</v>
      </c>
      <c r="BC63" s="55">
        <v>395.22043315440004</v>
      </c>
      <c r="BD63" s="55">
        <v>414.13818545680004</v>
      </c>
      <c r="BE63" s="55">
        <v>192.810955638</v>
      </c>
      <c r="BF63" s="55">
        <v>371.54784499840002</v>
      </c>
      <c r="BG63" s="55">
        <v>402.44798838719993</v>
      </c>
      <c r="BH63" s="55">
        <v>273.63631900640002</v>
      </c>
      <c r="BI63" s="55">
        <v>371.37056819239996</v>
      </c>
      <c r="BJ63" s="55">
        <v>398.43949364240001</v>
      </c>
      <c r="BK63" s="55">
        <v>173.64024934200003</v>
      </c>
      <c r="BL63" s="55">
        <v>219.32608460699998</v>
      </c>
      <c r="BM63" s="55">
        <v>149.807631792</v>
      </c>
      <c r="BN63" s="467">
        <f t="shared" si="19"/>
        <v>3451.9279630402002</v>
      </c>
      <c r="BO63" s="55">
        <v>246.21485301139998</v>
      </c>
      <c r="BP63" s="55">
        <v>129.60131314199998</v>
      </c>
      <c r="BQ63" s="55">
        <v>180.27358177080004</v>
      </c>
      <c r="BR63" s="55">
        <v>152.66454396200004</v>
      </c>
      <c r="BS63" s="55">
        <v>254.6784848902</v>
      </c>
      <c r="BT63" s="55">
        <v>219.17365506400003</v>
      </c>
      <c r="BU63" s="55">
        <v>198.86258942759997</v>
      </c>
      <c r="BV63" s="55">
        <v>184.83606336160003</v>
      </c>
      <c r="BW63" s="55">
        <v>218.62054650380006</v>
      </c>
      <c r="BX63" s="55">
        <v>217.72078794339998</v>
      </c>
      <c r="BY63" s="55">
        <v>174.99036743240009</v>
      </c>
      <c r="BZ63" s="55">
        <v>189.21403942139997</v>
      </c>
      <c r="CA63" s="467">
        <f t="shared" si="14"/>
        <v>2366.8508259306</v>
      </c>
      <c r="CB63" s="478">
        <v>75.719996332400001</v>
      </c>
      <c r="CC63" s="55">
        <v>214.2575916488</v>
      </c>
      <c r="CD63" s="55">
        <v>136.86613820599999</v>
      </c>
      <c r="CE63" s="55">
        <v>346.21909567979992</v>
      </c>
      <c r="CF63" s="55">
        <v>91.060549018599971</v>
      </c>
      <c r="CG63" s="55">
        <v>270.33006009800005</v>
      </c>
      <c r="CH63" s="55">
        <v>161.469754929</v>
      </c>
      <c r="CI63" s="55">
        <v>75.090127527799993</v>
      </c>
      <c r="CJ63" s="55">
        <v>104.25107892080001</v>
      </c>
      <c r="CK63" s="55">
        <v>137.51799495699998</v>
      </c>
      <c r="CL63" s="55">
        <v>84.423763608799987</v>
      </c>
      <c r="CM63" s="55">
        <v>271.6447524812001</v>
      </c>
      <c r="CN63" s="467">
        <f t="shared" si="27"/>
        <v>1968.8509034081999</v>
      </c>
      <c r="CO63" s="55">
        <v>262.0426531814</v>
      </c>
      <c r="CP63" s="55">
        <v>67.577312023200008</v>
      </c>
      <c r="CQ63" s="55">
        <v>544.25157763619984</v>
      </c>
      <c r="CR63" s="55">
        <v>969.48251343300035</v>
      </c>
      <c r="CS63" s="55">
        <v>408.37709516799998</v>
      </c>
      <c r="CT63" s="55">
        <v>68.3341708154</v>
      </c>
      <c r="CU63" s="55">
        <v>44.734440935800009</v>
      </c>
      <c r="CV63" s="55">
        <v>113.41436460060001</v>
      </c>
      <c r="CW63" s="55">
        <v>106.206360162</v>
      </c>
      <c r="CX63" s="55">
        <v>149.40230430160003</v>
      </c>
      <c r="CY63" s="55">
        <v>318.38622876200003</v>
      </c>
      <c r="CZ63" s="55">
        <v>129.33750587379993</v>
      </c>
      <c r="DA63" s="467">
        <f t="shared" si="16"/>
        <v>3181.5465268929997</v>
      </c>
      <c r="DB63" s="478">
        <v>182.40914731059996</v>
      </c>
      <c r="DC63" s="55">
        <v>189.52189255440004</v>
      </c>
      <c r="DD63" s="55">
        <v>320.71877810420006</v>
      </c>
      <c r="DE63" s="55">
        <v>130.93019344580003</v>
      </c>
      <c r="DF63" s="55">
        <v>190.2020360352</v>
      </c>
      <c r="DG63" s="55">
        <v>138.34121752640002</v>
      </c>
      <c r="DH63" s="55">
        <v>177.59327495000005</v>
      </c>
      <c r="DI63" s="55">
        <v>116.56989538319999</v>
      </c>
      <c r="DJ63" s="55">
        <v>129.76309265920005</v>
      </c>
      <c r="DK63" s="55">
        <v>116.53256751639999</v>
      </c>
      <c r="DL63" s="55">
        <v>105.25065199039999</v>
      </c>
      <c r="DM63" s="55">
        <v>306.10223578619997</v>
      </c>
      <c r="DN63" s="556">
        <f t="shared" si="24"/>
        <v>1968.8509034081999</v>
      </c>
      <c r="DO63" s="479">
        <f t="shared" si="25"/>
        <v>3181.5465268929997</v>
      </c>
      <c r="DP63" s="468">
        <f t="shared" si="26"/>
        <v>2103.9349832620001</v>
      </c>
      <c r="DQ63" s="475">
        <f t="shared" si="13"/>
        <v>-33.870683157456817</v>
      </c>
      <c r="DW63" s="230"/>
      <c r="DX63" s="230"/>
      <c r="DY63" s="230"/>
      <c r="DZ63" s="230"/>
      <c r="EA63" s="230"/>
      <c r="EB63" s="230"/>
      <c r="EC63" s="230"/>
      <c r="ED63" s="230"/>
      <c r="EE63" s="230"/>
      <c r="EF63" s="230"/>
      <c r="EG63" s="230"/>
      <c r="EH63" s="230"/>
      <c r="EI63" s="230"/>
      <c r="EJ63" s="230"/>
      <c r="EK63" s="230"/>
      <c r="EL63" s="230"/>
      <c r="EM63" s="230"/>
      <c r="EN63" s="230"/>
    </row>
    <row r="64" spans="1:144" ht="20.100000000000001" customHeight="1" x14ac:dyDescent="0.25">
      <c r="A64" s="526"/>
      <c r="B64" s="458" t="s">
        <v>13</v>
      </c>
      <c r="C64" s="459" t="s">
        <v>134</v>
      </c>
      <c r="D64" s="473">
        <v>802.34933353999998</v>
      </c>
      <c r="E64" s="473">
        <v>784.36957032999987</v>
      </c>
      <c r="F64" s="473">
        <v>761.32610211999997</v>
      </c>
      <c r="G64" s="473">
        <v>483.02352314000001</v>
      </c>
      <c r="H64" s="473">
        <v>474.49642513999999</v>
      </c>
      <c r="I64" s="473">
        <v>491.21135638999999</v>
      </c>
      <c r="J64" s="473">
        <v>390.75022324999998</v>
      </c>
      <c r="K64" s="473">
        <v>485.81740581999998</v>
      </c>
      <c r="L64" s="473">
        <v>480.93361743000003</v>
      </c>
      <c r="M64" s="473">
        <v>474.61843499000003</v>
      </c>
      <c r="N64" s="473">
        <v>438.22923594999997</v>
      </c>
      <c r="O64" s="473">
        <v>402.87007745</v>
      </c>
      <c r="P64" s="475">
        <v>6469.9953055500009</v>
      </c>
      <c r="Q64" s="55">
        <v>457.81121396999998</v>
      </c>
      <c r="R64" s="55">
        <v>401.99079103999998</v>
      </c>
      <c r="S64" s="55">
        <v>393.54330438</v>
      </c>
      <c r="T64" s="55">
        <v>455.25604681999999</v>
      </c>
      <c r="U64" s="55">
        <v>520.27648639999995</v>
      </c>
      <c r="V64" s="55">
        <v>584.66080892999992</v>
      </c>
      <c r="W64" s="55">
        <v>520.58750173999999</v>
      </c>
      <c r="X64" s="55">
        <v>668.72184572000003</v>
      </c>
      <c r="Y64" s="55">
        <v>667.31517425999994</v>
      </c>
      <c r="Z64" s="498">
        <v>698.97708231999991</v>
      </c>
      <c r="AA64" s="498">
        <v>701.49953447999997</v>
      </c>
      <c r="AB64" s="498">
        <v>673.66919366000013</v>
      </c>
      <c r="AC64" s="475">
        <v>6744.3089837199996</v>
      </c>
      <c r="AD64" s="55">
        <v>678.93862462000004</v>
      </c>
      <c r="AE64" s="55">
        <v>651.22064760000001</v>
      </c>
      <c r="AF64" s="55">
        <v>619.25934389999998</v>
      </c>
      <c r="AG64" s="55">
        <v>605.26503075999995</v>
      </c>
      <c r="AH64" s="55">
        <v>687.29257531999997</v>
      </c>
      <c r="AI64" s="55">
        <v>734.32022608</v>
      </c>
      <c r="AJ64" s="55">
        <v>693.85830068999996</v>
      </c>
      <c r="AK64" s="55">
        <v>741.25013663999994</v>
      </c>
      <c r="AL64" s="55">
        <v>834.50882715</v>
      </c>
      <c r="AM64" s="241">
        <v>967.63110486000005</v>
      </c>
      <c r="AN64" s="241">
        <v>908.83274887999994</v>
      </c>
      <c r="AO64" s="241">
        <v>873.67655913999999</v>
      </c>
      <c r="AP64" s="500">
        <v>941.48215056000004</v>
      </c>
      <c r="AQ64" s="55">
        <v>906.85896223999998</v>
      </c>
      <c r="AR64" s="55">
        <v>874.8803450800001</v>
      </c>
      <c r="AS64" s="55">
        <v>1.0571260000000001E-2</v>
      </c>
      <c r="AT64" s="55">
        <v>1736.3690646399998</v>
      </c>
      <c r="AU64" s="55">
        <v>1044.54299698</v>
      </c>
      <c r="AV64" s="55">
        <v>970.40496700000006</v>
      </c>
      <c r="AW64" s="55">
        <v>1166.98188222</v>
      </c>
      <c r="AX64" s="55">
        <v>0</v>
      </c>
      <c r="AY64" s="55">
        <v>2120.7621537200002</v>
      </c>
      <c r="AZ64" s="55">
        <v>1085.9770608400001</v>
      </c>
      <c r="BA64" s="55">
        <v>1262.8919263800001</v>
      </c>
      <c r="BB64" s="478">
        <v>1272.9065522599999</v>
      </c>
      <c r="BC64" s="55">
        <v>1288.6253093</v>
      </c>
      <c r="BD64" s="55">
        <v>1276.97366104</v>
      </c>
      <c r="BE64" s="55">
        <v>1236.75877696</v>
      </c>
      <c r="BF64" s="55">
        <v>1190.12519668</v>
      </c>
      <c r="BG64" s="55">
        <v>1348.05281016</v>
      </c>
      <c r="BH64" s="55">
        <v>1200.3792708600001</v>
      </c>
      <c r="BI64" s="55">
        <v>1455.66689926</v>
      </c>
      <c r="BJ64" s="55">
        <v>1348.1669262600001</v>
      </c>
      <c r="BK64" s="55">
        <v>1311.9327698400002</v>
      </c>
      <c r="BL64" s="55">
        <v>1329.3956613</v>
      </c>
      <c r="BM64" s="55">
        <v>1283.6059227599999</v>
      </c>
      <c r="BN64" s="467">
        <f t="shared" si="19"/>
        <v>15542.589756680003</v>
      </c>
      <c r="BO64" s="55">
        <v>1343.0899706000002</v>
      </c>
      <c r="BP64" s="55">
        <v>1212.1113800599999</v>
      </c>
      <c r="BQ64" s="55">
        <v>1265.1536340800001</v>
      </c>
      <c r="BR64" s="55">
        <v>1350.0667140800001</v>
      </c>
      <c r="BS64" s="55">
        <v>1252.9066613</v>
      </c>
      <c r="BT64" s="55">
        <v>1311.70841354</v>
      </c>
      <c r="BU64" s="55">
        <v>1316.46081574</v>
      </c>
      <c r="BV64" s="55">
        <v>1298.0618498400001</v>
      </c>
      <c r="BW64" s="55">
        <v>0</v>
      </c>
      <c r="BX64" s="55">
        <v>0</v>
      </c>
      <c r="BY64" s="55">
        <v>0</v>
      </c>
      <c r="BZ64" s="55">
        <v>0</v>
      </c>
      <c r="CA64" s="467">
        <f t="shared" si="14"/>
        <v>10349.55943924</v>
      </c>
      <c r="CB64" s="478">
        <v>0</v>
      </c>
      <c r="CC64" s="55">
        <v>0</v>
      </c>
      <c r="CD64" s="55">
        <v>0</v>
      </c>
      <c r="CE64" s="55">
        <v>0</v>
      </c>
      <c r="CF64" s="55">
        <v>0</v>
      </c>
      <c r="CG64" s="55">
        <v>0</v>
      </c>
      <c r="CH64" s="55">
        <v>0</v>
      </c>
      <c r="CI64" s="55">
        <v>0</v>
      </c>
      <c r="CJ64" s="55">
        <v>0</v>
      </c>
      <c r="CK64" s="55">
        <v>0</v>
      </c>
      <c r="CL64" s="55">
        <v>0</v>
      </c>
      <c r="CM64" s="55">
        <v>0</v>
      </c>
      <c r="CN64" s="467">
        <f t="shared" si="27"/>
        <v>0</v>
      </c>
      <c r="CO64" s="55">
        <v>0</v>
      </c>
      <c r="CP64" s="55">
        <v>0</v>
      </c>
      <c r="CQ64" s="55">
        <v>0</v>
      </c>
      <c r="CR64" s="55">
        <v>0</v>
      </c>
      <c r="CS64" s="55">
        <v>0</v>
      </c>
      <c r="CT64" s="55">
        <v>0</v>
      </c>
      <c r="CU64" s="55">
        <v>0</v>
      </c>
      <c r="CV64" s="55">
        <v>0</v>
      </c>
      <c r="CW64" s="55">
        <v>0</v>
      </c>
      <c r="CX64" s="55">
        <v>0</v>
      </c>
      <c r="CY64" s="55">
        <v>0</v>
      </c>
      <c r="CZ64" s="55">
        <v>0</v>
      </c>
      <c r="DA64" s="467">
        <f t="shared" si="16"/>
        <v>0</v>
      </c>
      <c r="DB64" s="478">
        <v>0</v>
      </c>
      <c r="DC64" s="55">
        <v>0</v>
      </c>
      <c r="DD64" s="55">
        <v>0</v>
      </c>
      <c r="DE64" s="55">
        <v>0</v>
      </c>
      <c r="DF64" s="55">
        <v>0</v>
      </c>
      <c r="DG64" s="55">
        <v>0</v>
      </c>
      <c r="DH64" s="55">
        <v>0</v>
      </c>
      <c r="DI64" s="55">
        <v>0</v>
      </c>
      <c r="DJ64" s="55">
        <v>0</v>
      </c>
      <c r="DK64" s="55">
        <v>0</v>
      </c>
      <c r="DL64" s="55">
        <v>0</v>
      </c>
      <c r="DM64" s="55">
        <v>0</v>
      </c>
      <c r="DN64" s="556">
        <f t="shared" si="24"/>
        <v>0</v>
      </c>
      <c r="DO64" s="479">
        <f t="shared" si="25"/>
        <v>0</v>
      </c>
      <c r="DP64" s="468">
        <f t="shared" si="26"/>
        <v>0</v>
      </c>
      <c r="DQ64" s="475"/>
      <c r="DW64" s="230"/>
      <c r="DX64" s="230"/>
      <c r="DY64" s="230"/>
      <c r="DZ64" s="230"/>
      <c r="EA64" s="230"/>
      <c r="EB64" s="230"/>
      <c r="EC64" s="230"/>
      <c r="ED64" s="230"/>
      <c r="EE64" s="230"/>
      <c r="EF64" s="230"/>
      <c r="EG64" s="230"/>
      <c r="EH64" s="230"/>
      <c r="EI64" s="230"/>
      <c r="EJ64" s="230"/>
      <c r="EK64" s="230"/>
      <c r="EL64" s="230"/>
      <c r="EM64" s="230"/>
      <c r="EN64" s="230"/>
    </row>
    <row r="65" spans="1:144" ht="20.100000000000001" customHeight="1" x14ac:dyDescent="0.25">
      <c r="A65" s="526"/>
      <c r="B65" s="458" t="s">
        <v>14</v>
      </c>
      <c r="C65" s="459" t="s">
        <v>135</v>
      </c>
      <c r="D65" s="473">
        <v>0</v>
      </c>
      <c r="E65" s="473">
        <v>0</v>
      </c>
      <c r="F65" s="473">
        <v>0</v>
      </c>
      <c r="G65" s="473">
        <v>0</v>
      </c>
      <c r="H65" s="473">
        <v>0</v>
      </c>
      <c r="I65" s="473">
        <v>0</v>
      </c>
      <c r="J65" s="473">
        <v>0</v>
      </c>
      <c r="K65" s="473">
        <v>0</v>
      </c>
      <c r="L65" s="473">
        <v>0</v>
      </c>
      <c r="M65" s="473">
        <v>0</v>
      </c>
      <c r="N65" s="473">
        <v>0</v>
      </c>
      <c r="O65" s="473">
        <v>0</v>
      </c>
      <c r="P65" s="47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498">
        <v>0</v>
      </c>
      <c r="AA65" s="498">
        <v>0</v>
      </c>
      <c r="AB65" s="498">
        <v>0</v>
      </c>
      <c r="AC65" s="475">
        <v>0</v>
      </c>
      <c r="AD65" s="55">
        <v>0</v>
      </c>
      <c r="AE65" s="55">
        <v>0</v>
      </c>
      <c r="AF65" s="55">
        <v>0</v>
      </c>
      <c r="AG65" s="55">
        <v>0</v>
      </c>
      <c r="AH65" s="55">
        <v>0</v>
      </c>
      <c r="AI65" s="55">
        <v>0</v>
      </c>
      <c r="AJ65" s="55">
        <v>0</v>
      </c>
      <c r="AK65" s="55">
        <v>0</v>
      </c>
      <c r="AL65" s="55">
        <v>0</v>
      </c>
      <c r="AM65" s="55">
        <v>0</v>
      </c>
      <c r="AN65" s="55">
        <v>0</v>
      </c>
      <c r="AO65" s="55">
        <v>0</v>
      </c>
      <c r="AP65" s="500">
        <v>0</v>
      </c>
      <c r="AQ65" s="55">
        <v>0</v>
      </c>
      <c r="AR65" s="55">
        <v>0</v>
      </c>
      <c r="AS65" s="55">
        <v>0</v>
      </c>
      <c r="AT65" s="55">
        <v>0</v>
      </c>
      <c r="AU65" s="55">
        <v>0</v>
      </c>
      <c r="AV65" s="55">
        <v>0</v>
      </c>
      <c r="AW65" s="55">
        <v>0</v>
      </c>
      <c r="AX65" s="55">
        <v>0</v>
      </c>
      <c r="AY65" s="55">
        <v>0</v>
      </c>
      <c r="AZ65" s="55">
        <v>0</v>
      </c>
      <c r="BA65" s="55">
        <v>0</v>
      </c>
      <c r="BB65" s="478">
        <v>0</v>
      </c>
      <c r="BC65" s="55">
        <v>0</v>
      </c>
      <c r="BD65" s="55">
        <v>0</v>
      </c>
      <c r="BE65" s="55">
        <v>0</v>
      </c>
      <c r="BF65" s="55">
        <v>0</v>
      </c>
      <c r="BG65" s="55">
        <v>0</v>
      </c>
      <c r="BH65" s="55">
        <v>0</v>
      </c>
      <c r="BI65" s="55">
        <v>0</v>
      </c>
      <c r="BJ65" s="55">
        <v>0</v>
      </c>
      <c r="BK65" s="55">
        <v>0</v>
      </c>
      <c r="BL65" s="55">
        <v>0</v>
      </c>
      <c r="BM65" s="55">
        <v>0</v>
      </c>
      <c r="BN65" s="467">
        <f t="shared" si="19"/>
        <v>0</v>
      </c>
      <c r="BO65" s="55">
        <v>0</v>
      </c>
      <c r="BP65" s="55">
        <v>0</v>
      </c>
      <c r="BQ65" s="55">
        <v>0</v>
      </c>
      <c r="BR65" s="55">
        <v>0</v>
      </c>
      <c r="BS65" s="55">
        <v>0</v>
      </c>
      <c r="BT65" s="55">
        <v>0</v>
      </c>
      <c r="BU65" s="55">
        <v>0</v>
      </c>
      <c r="BV65" s="55">
        <v>0</v>
      </c>
      <c r="BW65" s="55">
        <v>0</v>
      </c>
      <c r="BX65" s="55">
        <v>0</v>
      </c>
      <c r="BY65" s="55">
        <v>0</v>
      </c>
      <c r="BZ65" s="55">
        <v>0</v>
      </c>
      <c r="CA65" s="467">
        <f t="shared" si="14"/>
        <v>0</v>
      </c>
      <c r="CB65" s="478">
        <v>0</v>
      </c>
      <c r="CC65" s="55">
        <v>0</v>
      </c>
      <c r="CD65" s="55">
        <v>0</v>
      </c>
      <c r="CE65" s="55">
        <v>0</v>
      </c>
      <c r="CF65" s="55">
        <v>0</v>
      </c>
      <c r="CG65" s="55">
        <v>0</v>
      </c>
      <c r="CH65" s="55">
        <v>0</v>
      </c>
      <c r="CI65" s="55">
        <v>0</v>
      </c>
      <c r="CJ65" s="55">
        <v>0</v>
      </c>
      <c r="CK65" s="55">
        <v>0</v>
      </c>
      <c r="CL65" s="55">
        <v>0</v>
      </c>
      <c r="CM65" s="55">
        <v>0</v>
      </c>
      <c r="CN65" s="467">
        <f t="shared" si="27"/>
        <v>0</v>
      </c>
      <c r="CO65" s="55">
        <v>0</v>
      </c>
      <c r="CP65" s="55">
        <v>0</v>
      </c>
      <c r="CQ65" s="55">
        <v>0</v>
      </c>
      <c r="CR65" s="55">
        <v>0</v>
      </c>
      <c r="CS65" s="55">
        <v>0</v>
      </c>
      <c r="CT65" s="55">
        <v>0</v>
      </c>
      <c r="CU65" s="55">
        <v>0</v>
      </c>
      <c r="CV65" s="55">
        <v>0</v>
      </c>
      <c r="CW65" s="55">
        <v>0</v>
      </c>
      <c r="CX65" s="55">
        <v>0</v>
      </c>
      <c r="CY65" s="55">
        <v>0</v>
      </c>
      <c r="CZ65" s="55">
        <v>0</v>
      </c>
      <c r="DA65" s="467">
        <f t="shared" si="16"/>
        <v>0</v>
      </c>
      <c r="DB65" s="478">
        <v>0</v>
      </c>
      <c r="DC65" s="55">
        <v>0</v>
      </c>
      <c r="DD65" s="55">
        <v>0</v>
      </c>
      <c r="DE65" s="55">
        <v>0</v>
      </c>
      <c r="DF65" s="55">
        <v>0</v>
      </c>
      <c r="DG65" s="55">
        <v>0</v>
      </c>
      <c r="DH65" s="55">
        <v>0</v>
      </c>
      <c r="DI65" s="55">
        <v>0</v>
      </c>
      <c r="DJ65" s="55">
        <v>0</v>
      </c>
      <c r="DK65" s="55">
        <v>0</v>
      </c>
      <c r="DL65" s="55">
        <v>0</v>
      </c>
      <c r="DM65" s="55">
        <v>0</v>
      </c>
      <c r="DN65" s="556">
        <f t="shared" si="24"/>
        <v>0</v>
      </c>
      <c r="DO65" s="479">
        <f t="shared" si="25"/>
        <v>0</v>
      </c>
      <c r="DP65" s="468">
        <f t="shared" si="26"/>
        <v>0</v>
      </c>
      <c r="DQ65" s="475"/>
      <c r="DW65" s="230"/>
      <c r="DX65" s="230"/>
      <c r="DY65" s="230"/>
      <c r="DZ65" s="230"/>
      <c r="EA65" s="230"/>
      <c r="EB65" s="230"/>
      <c r="EC65" s="230"/>
      <c r="ED65" s="230"/>
      <c r="EE65" s="230"/>
      <c r="EF65" s="230"/>
      <c r="EG65" s="230"/>
      <c r="EH65" s="230"/>
      <c r="EI65" s="230"/>
      <c r="EJ65" s="230"/>
      <c r="EK65" s="230"/>
      <c r="EL65" s="230"/>
      <c r="EM65" s="230"/>
      <c r="EN65" s="230"/>
    </row>
    <row r="66" spans="1:144" ht="20.100000000000001" customHeight="1" x14ac:dyDescent="0.25">
      <c r="A66" s="526"/>
      <c r="B66" s="458" t="s">
        <v>15</v>
      </c>
      <c r="C66" s="459" t="s">
        <v>16</v>
      </c>
      <c r="D66" s="473">
        <v>0</v>
      </c>
      <c r="E66" s="473">
        <v>0</v>
      </c>
      <c r="F66" s="473">
        <v>98.000000002500002</v>
      </c>
      <c r="G66" s="473">
        <v>1.42885</v>
      </c>
      <c r="H66" s="473">
        <v>11.500500000000001</v>
      </c>
      <c r="I66" s="473">
        <v>0</v>
      </c>
      <c r="J66" s="473">
        <v>0</v>
      </c>
      <c r="K66" s="473">
        <v>0</v>
      </c>
      <c r="L66" s="473">
        <v>0</v>
      </c>
      <c r="M66" s="473">
        <v>4.8789999999999996</v>
      </c>
      <c r="N66" s="473">
        <v>0</v>
      </c>
      <c r="O66" s="473">
        <v>0</v>
      </c>
      <c r="P66" s="475">
        <v>115.80835000250001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498">
        <v>0</v>
      </c>
      <c r="AA66" s="498">
        <v>216.45599999999999</v>
      </c>
      <c r="AB66" s="498">
        <v>2984.2065000695002</v>
      </c>
      <c r="AC66" s="475">
        <v>3200.6625000695003</v>
      </c>
      <c r="AD66" s="55">
        <v>31.23</v>
      </c>
      <c r="AE66" s="55">
        <v>34.61</v>
      </c>
      <c r="AF66" s="55">
        <v>34.500069000000003</v>
      </c>
      <c r="AG66" s="55">
        <v>60.976500000000001</v>
      </c>
      <c r="AH66" s="55">
        <v>301.09300000000002</v>
      </c>
      <c r="AI66" s="55">
        <v>75.562399999999997</v>
      </c>
      <c r="AJ66" s="55">
        <v>643.0915</v>
      </c>
      <c r="AK66" s="55">
        <v>886.77959999999996</v>
      </c>
      <c r="AL66" s="55">
        <v>496.01400000000001</v>
      </c>
      <c r="AM66" s="241">
        <v>85.875</v>
      </c>
      <c r="AN66" s="241">
        <v>6.86</v>
      </c>
      <c r="AO66" s="241">
        <v>0</v>
      </c>
      <c r="AP66" s="500">
        <v>0</v>
      </c>
      <c r="AQ66" s="55">
        <v>0</v>
      </c>
      <c r="AR66" s="55">
        <v>0</v>
      </c>
      <c r="AS66" s="55">
        <v>0</v>
      </c>
      <c r="AT66" s="55">
        <v>0</v>
      </c>
      <c r="AU66" s="55">
        <v>0</v>
      </c>
      <c r="AV66" s="55">
        <v>0</v>
      </c>
      <c r="AW66" s="55">
        <v>0</v>
      </c>
      <c r="AX66" s="55">
        <v>0</v>
      </c>
      <c r="AY66" s="55">
        <v>0</v>
      </c>
      <c r="AZ66" s="55">
        <v>0</v>
      </c>
      <c r="BA66" s="55">
        <v>0</v>
      </c>
      <c r="BB66" s="478">
        <v>2.7440000000000002</v>
      </c>
      <c r="BC66" s="55">
        <v>6.5170000000000003</v>
      </c>
      <c r="BD66" s="55">
        <v>2.0579999999999998</v>
      </c>
      <c r="BE66" s="55">
        <v>3.43</v>
      </c>
      <c r="BF66" s="55">
        <v>0</v>
      </c>
      <c r="BG66" s="55">
        <v>3.43</v>
      </c>
      <c r="BH66" s="55">
        <v>3.43</v>
      </c>
      <c r="BI66" s="55">
        <v>0</v>
      </c>
      <c r="BJ66" s="55">
        <v>0</v>
      </c>
      <c r="BK66" s="55">
        <v>20.58</v>
      </c>
      <c r="BL66" s="55">
        <v>1.3908718600000002E-2</v>
      </c>
      <c r="BM66" s="55">
        <v>0</v>
      </c>
      <c r="BN66" s="467">
        <f t="shared" si="19"/>
        <v>42.2029087186</v>
      </c>
      <c r="BO66" s="55">
        <v>0</v>
      </c>
      <c r="BP66" s="55">
        <v>0</v>
      </c>
      <c r="BQ66" s="55">
        <v>0</v>
      </c>
      <c r="BR66" s="55">
        <v>0</v>
      </c>
      <c r="BS66" s="55">
        <v>0</v>
      </c>
      <c r="BT66" s="55">
        <v>0</v>
      </c>
      <c r="BU66" s="55">
        <v>0</v>
      </c>
      <c r="BV66" s="55">
        <v>0</v>
      </c>
      <c r="BW66" s="55">
        <v>0</v>
      </c>
      <c r="BX66" s="55">
        <v>0</v>
      </c>
      <c r="BY66" s="55">
        <v>0</v>
      </c>
      <c r="BZ66" s="55">
        <v>0</v>
      </c>
      <c r="CA66" s="467">
        <f t="shared" si="14"/>
        <v>0</v>
      </c>
      <c r="CB66" s="478">
        <v>0</v>
      </c>
      <c r="CC66" s="55">
        <v>0</v>
      </c>
      <c r="CD66" s="55">
        <v>0</v>
      </c>
      <c r="CE66" s="55">
        <v>0</v>
      </c>
      <c r="CF66" s="55">
        <v>0</v>
      </c>
      <c r="CG66" s="55">
        <v>0</v>
      </c>
      <c r="CH66" s="55">
        <v>0</v>
      </c>
      <c r="CI66" s="55">
        <v>0</v>
      </c>
      <c r="CJ66" s="55">
        <v>0</v>
      </c>
      <c r="CK66" s="55">
        <v>0.34300000000000003</v>
      </c>
      <c r="CL66" s="55">
        <v>0</v>
      </c>
      <c r="CM66" s="55">
        <v>0</v>
      </c>
      <c r="CN66" s="467">
        <f t="shared" si="27"/>
        <v>0.34300000000000003</v>
      </c>
      <c r="CO66" s="55">
        <v>0</v>
      </c>
      <c r="CP66" s="55">
        <v>0</v>
      </c>
      <c r="CQ66" s="55">
        <v>0</v>
      </c>
      <c r="CR66" s="55">
        <v>0</v>
      </c>
      <c r="CS66" s="55">
        <v>0</v>
      </c>
      <c r="CT66" s="55">
        <v>0</v>
      </c>
      <c r="CU66" s="55">
        <v>0</v>
      </c>
      <c r="CV66" s="55">
        <v>0</v>
      </c>
      <c r="CW66" s="55">
        <v>0</v>
      </c>
      <c r="CX66" s="55">
        <v>0</v>
      </c>
      <c r="CY66" s="55">
        <v>0</v>
      </c>
      <c r="CZ66" s="55">
        <v>0</v>
      </c>
      <c r="DA66" s="467">
        <f t="shared" si="16"/>
        <v>0</v>
      </c>
      <c r="DB66" s="478">
        <v>0</v>
      </c>
      <c r="DC66" s="55">
        <v>0.13719999999999999</v>
      </c>
      <c r="DD66" s="55">
        <v>0</v>
      </c>
      <c r="DE66" s="55">
        <v>0</v>
      </c>
      <c r="DF66" s="55">
        <v>0</v>
      </c>
      <c r="DG66" s="55">
        <v>0</v>
      </c>
      <c r="DH66" s="55">
        <v>0</v>
      </c>
      <c r="DI66" s="55">
        <v>0</v>
      </c>
      <c r="DJ66" s="55">
        <v>0</v>
      </c>
      <c r="DK66" s="55">
        <v>0</v>
      </c>
      <c r="DL66" s="55">
        <v>0</v>
      </c>
      <c r="DM66" s="55">
        <v>0</v>
      </c>
      <c r="DN66" s="556">
        <f t="shared" si="24"/>
        <v>0.34300000000000003</v>
      </c>
      <c r="DO66" s="479">
        <f t="shared" si="25"/>
        <v>0</v>
      </c>
      <c r="DP66" s="468">
        <f t="shared" si="26"/>
        <v>0.13719999999999999</v>
      </c>
      <c r="DQ66" s="475"/>
      <c r="DW66" s="230"/>
      <c r="DX66" s="230"/>
      <c r="DY66" s="230"/>
      <c r="DZ66" s="230"/>
      <c r="EA66" s="230"/>
      <c r="EB66" s="230"/>
      <c r="EC66" s="230"/>
      <c r="ED66" s="230"/>
      <c r="EE66" s="230"/>
      <c r="EF66" s="230"/>
      <c r="EG66" s="230"/>
      <c r="EH66" s="230"/>
      <c r="EI66" s="230"/>
      <c r="EJ66" s="230"/>
      <c r="EK66" s="230"/>
      <c r="EL66" s="230"/>
      <c r="EM66" s="230"/>
      <c r="EN66" s="230"/>
    </row>
    <row r="67" spans="1:144" ht="20.100000000000001" customHeight="1" x14ac:dyDescent="0.25">
      <c r="A67" s="526"/>
      <c r="B67" s="458" t="s">
        <v>19</v>
      </c>
      <c r="C67" s="459" t="s">
        <v>20</v>
      </c>
      <c r="D67" s="473">
        <v>837.72285072789987</v>
      </c>
      <c r="E67" s="473">
        <v>678.10867391310001</v>
      </c>
      <c r="F67" s="473">
        <v>924.06252347259988</v>
      </c>
      <c r="G67" s="473">
        <v>884.62928392209994</v>
      </c>
      <c r="H67" s="473">
        <v>879.33339881259985</v>
      </c>
      <c r="I67" s="473">
        <v>1027.4582229575001</v>
      </c>
      <c r="J67" s="473">
        <v>1008.9065518011998</v>
      </c>
      <c r="K67" s="473">
        <v>1080.9570192515998</v>
      </c>
      <c r="L67" s="473">
        <v>876.73797161830009</v>
      </c>
      <c r="M67" s="473">
        <v>980.42927458829979</v>
      </c>
      <c r="N67" s="473">
        <v>872.72284777650009</v>
      </c>
      <c r="O67" s="473">
        <v>890.94512265729986</v>
      </c>
      <c r="P67" s="475">
        <v>10942.013741499</v>
      </c>
      <c r="Q67" s="55">
        <v>854.66589948349986</v>
      </c>
      <c r="R67" s="55">
        <v>746.51504302830006</v>
      </c>
      <c r="S67" s="55">
        <v>844.05240119559994</v>
      </c>
      <c r="T67" s="55">
        <v>1010.5824901134001</v>
      </c>
      <c r="U67" s="55">
        <v>1009.0469731152999</v>
      </c>
      <c r="V67" s="55">
        <v>824.0410982889</v>
      </c>
      <c r="W67" s="55">
        <v>819.65652980619996</v>
      </c>
      <c r="X67" s="55">
        <v>744.64260069099998</v>
      </c>
      <c r="Y67" s="55">
        <v>727.86717743830013</v>
      </c>
      <c r="Z67" s="55">
        <v>843.68035507190018</v>
      </c>
      <c r="AA67" s="55">
        <v>868.66459941969993</v>
      </c>
      <c r="AB67" s="498">
        <v>1009.1367374535001</v>
      </c>
      <c r="AC67" s="475">
        <v>10302.5519051056</v>
      </c>
      <c r="AD67" s="55">
        <v>741.29915755579987</v>
      </c>
      <c r="AE67" s="55">
        <v>668.93213728160003</v>
      </c>
      <c r="AF67" s="55">
        <v>869.7348388869998</v>
      </c>
      <c r="AG67" s="55">
        <v>1013.3409158477998</v>
      </c>
      <c r="AH67" s="55">
        <v>1151.5738378807</v>
      </c>
      <c r="AI67" s="55">
        <v>932.76969050220009</v>
      </c>
      <c r="AJ67" s="55">
        <v>1028.0910491923999</v>
      </c>
      <c r="AK67" s="55">
        <v>1124.0587103486998</v>
      </c>
      <c r="AL67" s="55">
        <v>1206.1722785202001</v>
      </c>
      <c r="AM67" s="241">
        <v>1176.3821340543</v>
      </c>
      <c r="AN67" s="241">
        <v>1047.9296305604</v>
      </c>
      <c r="AO67" s="241">
        <v>1594.1624222650003</v>
      </c>
      <c r="AP67" s="500">
        <v>1052.7587098993999</v>
      </c>
      <c r="AQ67" s="55">
        <v>929.97727199999997</v>
      </c>
      <c r="AR67" s="55">
        <v>1241.2985850846001</v>
      </c>
      <c r="AS67" s="55">
        <v>1341.5507878724002</v>
      </c>
      <c r="AT67" s="55">
        <v>1645.3266398100002</v>
      </c>
      <c r="AU67" s="55">
        <v>1136.4116509116002</v>
      </c>
      <c r="AV67" s="55">
        <v>1223.2666126520003</v>
      </c>
      <c r="AW67" s="55">
        <v>1273.4459832149996</v>
      </c>
      <c r="AX67" s="55">
        <v>1115.3942199932007</v>
      </c>
      <c r="AY67" s="55">
        <v>1409.8216353997996</v>
      </c>
      <c r="AZ67" s="55">
        <v>1336.3465967740003</v>
      </c>
      <c r="BA67" s="55">
        <v>1262.1140471071999</v>
      </c>
      <c r="BB67" s="478">
        <v>1317.4435639049996</v>
      </c>
      <c r="BC67" s="55">
        <v>1024.6340017060004</v>
      </c>
      <c r="BD67" s="55">
        <v>1507.7102966688003</v>
      </c>
      <c r="BE67" s="55">
        <v>1637.3562301319994</v>
      </c>
      <c r="BF67" s="55">
        <v>1770.6470809467999</v>
      </c>
      <c r="BG67" s="55">
        <v>1943.3469824117994</v>
      </c>
      <c r="BH67" s="55">
        <v>1855.6926026450001</v>
      </c>
      <c r="BI67" s="55">
        <v>1917.0409457626001</v>
      </c>
      <c r="BJ67" s="55">
        <v>1982.7348345644004</v>
      </c>
      <c r="BK67" s="55">
        <v>1961.0072517812005</v>
      </c>
      <c r="BL67" s="55">
        <v>1749.1356176615984</v>
      </c>
      <c r="BM67" s="55">
        <v>1842.6059386993993</v>
      </c>
      <c r="BN67" s="467">
        <f t="shared" si="19"/>
        <v>20509.3553468846</v>
      </c>
      <c r="BO67" s="55">
        <v>1621.5225429157992</v>
      </c>
      <c r="BP67" s="55">
        <v>1728.0993539165997</v>
      </c>
      <c r="BQ67" s="55">
        <v>1633.1730229177999</v>
      </c>
      <c r="BR67" s="55">
        <v>1918.3380233807998</v>
      </c>
      <c r="BS67" s="55">
        <v>2120.4669013779994</v>
      </c>
      <c r="BT67" s="55">
        <v>1707.1714488108009</v>
      </c>
      <c r="BU67" s="55">
        <v>1837.9945731601983</v>
      </c>
      <c r="BV67" s="55">
        <v>1476.8680835789989</v>
      </c>
      <c r="BW67" s="55">
        <v>1394.7799346348004</v>
      </c>
      <c r="BX67" s="55">
        <v>1274.4890554760009</v>
      </c>
      <c r="BY67" s="55">
        <v>920.13978155960081</v>
      </c>
      <c r="BZ67" s="55">
        <v>1510.8208801139992</v>
      </c>
      <c r="CA67" s="467">
        <f t="shared" si="14"/>
        <v>19143.863601843394</v>
      </c>
      <c r="CB67" s="478">
        <v>1073.293038351801</v>
      </c>
      <c r="CC67" s="55">
        <v>864.55610791759977</v>
      </c>
      <c r="CD67" s="55">
        <v>1093.0509288859994</v>
      </c>
      <c r="CE67" s="55">
        <v>1553.4623518567996</v>
      </c>
      <c r="CF67" s="55">
        <v>1287.3466360327998</v>
      </c>
      <c r="CG67" s="55">
        <v>1156.3158260065998</v>
      </c>
      <c r="CH67" s="55">
        <v>888.52701065100075</v>
      </c>
      <c r="CI67" s="55">
        <v>1010.8112340354005</v>
      </c>
      <c r="CJ67" s="55">
        <v>1057.7267419306002</v>
      </c>
      <c r="CK67" s="55">
        <v>1508.909162479599</v>
      </c>
      <c r="CL67" s="55">
        <v>952.53944711660006</v>
      </c>
      <c r="CM67" s="55">
        <v>2361.9485531236032</v>
      </c>
      <c r="CN67" s="467">
        <f t="shared" si="27"/>
        <v>14808.487038388404</v>
      </c>
      <c r="CO67" s="55">
        <v>1146.7572529951995</v>
      </c>
      <c r="CP67" s="55">
        <v>1049.0502624993997</v>
      </c>
      <c r="CQ67" s="55">
        <v>1514.8709973599994</v>
      </c>
      <c r="CR67" s="55">
        <v>1918.5845770630015</v>
      </c>
      <c r="CS67" s="55">
        <v>1868.1156688123976</v>
      </c>
      <c r="CT67" s="55">
        <v>1411.4349241005991</v>
      </c>
      <c r="CU67" s="55">
        <v>1009.6602876569999</v>
      </c>
      <c r="CV67" s="55">
        <v>1139.1400237629996</v>
      </c>
      <c r="CW67" s="55">
        <v>1024.0732115235996</v>
      </c>
      <c r="CX67" s="55">
        <v>990.60186481200003</v>
      </c>
      <c r="CY67" s="55">
        <v>1079.8117927282012</v>
      </c>
      <c r="CZ67" s="55">
        <v>1204.2471358792002</v>
      </c>
      <c r="DA67" s="467">
        <f t="shared" si="16"/>
        <v>15356.347999193596</v>
      </c>
      <c r="DB67" s="478">
        <v>894.34660720440013</v>
      </c>
      <c r="DC67" s="55">
        <v>852.08897166959991</v>
      </c>
      <c r="DD67" s="55">
        <v>1194.9584325923995</v>
      </c>
      <c r="DE67" s="55">
        <v>1022.8566723634</v>
      </c>
      <c r="DF67" s="55">
        <v>2466.2185242786004</v>
      </c>
      <c r="DG67" s="55">
        <v>1333.4651225111995</v>
      </c>
      <c r="DH67" s="55">
        <v>998.35208152399946</v>
      </c>
      <c r="DI67" s="55">
        <v>1055.6336787556002</v>
      </c>
      <c r="DJ67" s="55">
        <v>1356.0948693823996</v>
      </c>
      <c r="DK67" s="55">
        <v>1169.2019026604005</v>
      </c>
      <c r="DL67" s="55">
        <v>1219.2084408055989</v>
      </c>
      <c r="DM67" s="55">
        <v>1259.2779079775994</v>
      </c>
      <c r="DN67" s="556">
        <f t="shared" si="24"/>
        <v>14808.487038388404</v>
      </c>
      <c r="DO67" s="479">
        <f t="shared" si="25"/>
        <v>15356.347999193596</v>
      </c>
      <c r="DP67" s="468">
        <f t="shared" si="26"/>
        <v>14821.703211725197</v>
      </c>
      <c r="DQ67" s="475">
        <f t="shared" si="13"/>
        <v>-3.4815881191053721</v>
      </c>
      <c r="DW67" s="230"/>
      <c r="DX67" s="230"/>
      <c r="DY67" s="230"/>
      <c r="DZ67" s="230"/>
      <c r="EA67" s="230"/>
      <c r="EB67" s="230"/>
      <c r="EC67" s="230"/>
      <c r="ED67" s="230"/>
      <c r="EE67" s="230"/>
      <c r="EF67" s="230"/>
      <c r="EG67" s="230"/>
      <c r="EH67" s="230"/>
      <c r="EI67" s="230"/>
      <c r="EJ67" s="230"/>
      <c r="EK67" s="230"/>
      <c r="EL67" s="230"/>
      <c r="EM67" s="230"/>
      <c r="EN67" s="230"/>
    </row>
    <row r="68" spans="1:144" ht="20.100000000000001" customHeight="1" x14ac:dyDescent="0.25">
      <c r="A68" s="526"/>
      <c r="B68" s="458" t="s">
        <v>26</v>
      </c>
      <c r="C68" s="459" t="s">
        <v>124</v>
      </c>
      <c r="D68" s="473">
        <v>0</v>
      </c>
      <c r="E68" s="473">
        <v>0</v>
      </c>
      <c r="F68" s="473">
        <v>0</v>
      </c>
      <c r="G68" s="473">
        <v>0</v>
      </c>
      <c r="H68" s="473">
        <v>0</v>
      </c>
      <c r="I68" s="473">
        <v>0</v>
      </c>
      <c r="J68" s="473">
        <v>0</v>
      </c>
      <c r="K68" s="473">
        <v>0</v>
      </c>
      <c r="L68" s="473">
        <v>0</v>
      </c>
      <c r="M68" s="473">
        <v>0</v>
      </c>
      <c r="N68" s="473">
        <v>0</v>
      </c>
      <c r="O68" s="473">
        <v>0</v>
      </c>
      <c r="P68" s="47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498">
        <v>0</v>
      </c>
      <c r="AA68" s="498">
        <v>0</v>
      </c>
      <c r="AB68" s="498">
        <v>0</v>
      </c>
      <c r="AC68" s="475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5">
        <v>0</v>
      </c>
      <c r="AL68" s="55">
        <v>0</v>
      </c>
      <c r="AM68" s="55">
        <v>0</v>
      </c>
      <c r="AN68" s="55">
        <v>0</v>
      </c>
      <c r="AO68" s="55">
        <v>0</v>
      </c>
      <c r="AP68" s="500">
        <v>0</v>
      </c>
      <c r="AQ68" s="55">
        <v>0</v>
      </c>
      <c r="AR68" s="55">
        <v>0</v>
      </c>
      <c r="AS68" s="55">
        <v>0</v>
      </c>
      <c r="AT68" s="55">
        <v>0</v>
      </c>
      <c r="AU68" s="55">
        <v>0</v>
      </c>
      <c r="AV68" s="55">
        <v>0</v>
      </c>
      <c r="AW68" s="55">
        <v>0</v>
      </c>
      <c r="AX68" s="55">
        <v>0</v>
      </c>
      <c r="AY68" s="55">
        <v>0</v>
      </c>
      <c r="AZ68" s="55">
        <v>0</v>
      </c>
      <c r="BA68" s="55">
        <v>0</v>
      </c>
      <c r="BB68" s="478">
        <v>0</v>
      </c>
      <c r="BC68" s="55">
        <v>0</v>
      </c>
      <c r="BD68" s="55">
        <v>0</v>
      </c>
      <c r="BE68" s="55">
        <v>0</v>
      </c>
      <c r="BF68" s="55">
        <v>0</v>
      </c>
      <c r="BG68" s="55">
        <v>0</v>
      </c>
      <c r="BH68" s="55">
        <v>0</v>
      </c>
      <c r="BI68" s="55">
        <v>0</v>
      </c>
      <c r="BJ68" s="55">
        <v>0</v>
      </c>
      <c r="BK68" s="55">
        <v>0</v>
      </c>
      <c r="BL68" s="55">
        <v>0</v>
      </c>
      <c r="BM68" s="55">
        <v>0</v>
      </c>
      <c r="BN68" s="467">
        <f t="shared" si="19"/>
        <v>0</v>
      </c>
      <c r="BO68" s="55">
        <v>0</v>
      </c>
      <c r="BP68" s="55">
        <v>0</v>
      </c>
      <c r="BQ68" s="55">
        <v>0</v>
      </c>
      <c r="BR68" s="55">
        <v>0</v>
      </c>
      <c r="BS68" s="55">
        <v>0</v>
      </c>
      <c r="BT68" s="55">
        <v>0</v>
      </c>
      <c r="BU68" s="55">
        <v>0</v>
      </c>
      <c r="BV68" s="55">
        <v>0</v>
      </c>
      <c r="BW68" s="55">
        <v>384.47717017920007</v>
      </c>
      <c r="BX68" s="55">
        <v>830.50591241660004</v>
      </c>
      <c r="BY68" s="55">
        <v>347.8339920226</v>
      </c>
      <c r="BZ68" s="55">
        <v>384.30822347119999</v>
      </c>
      <c r="CA68" s="467">
        <f t="shared" si="14"/>
        <v>1947.1252980896002</v>
      </c>
      <c r="CB68" s="478">
        <v>490.76149499580004</v>
      </c>
      <c r="CC68" s="55">
        <v>113.2515780354</v>
      </c>
      <c r="CD68" s="55">
        <v>20.591661999999999</v>
      </c>
      <c r="CE68" s="55">
        <v>19.208457356199997</v>
      </c>
      <c r="CF68" s="55">
        <v>13.720762214600001</v>
      </c>
      <c r="CG68" s="55">
        <v>0</v>
      </c>
      <c r="CH68" s="55">
        <v>41.178312427000002</v>
      </c>
      <c r="CI68" s="55">
        <v>205.88167227880004</v>
      </c>
      <c r="CJ68" s="55">
        <v>72.062108641599991</v>
      </c>
      <c r="CK68" s="55">
        <v>212.69466220799998</v>
      </c>
      <c r="CL68" s="55">
        <v>107.73038887520001</v>
      </c>
      <c r="CM68" s="55">
        <v>520.06152568580012</v>
      </c>
      <c r="CN68" s="467">
        <f t="shared" si="27"/>
        <v>1817.1426247184004</v>
      </c>
      <c r="CO68" s="55">
        <v>89.201365881600012</v>
      </c>
      <c r="CP68" s="55">
        <v>332.76739515040003</v>
      </c>
      <c r="CQ68" s="55">
        <v>624.40977636940011</v>
      </c>
      <c r="CR68" s="55">
        <v>389.7543856346</v>
      </c>
      <c r="CS68" s="55">
        <v>483.74250941940005</v>
      </c>
      <c r="CT68" s="55">
        <v>346.60957024120012</v>
      </c>
      <c r="CU68" s="55">
        <v>394.65001681420006</v>
      </c>
      <c r="CV68" s="55">
        <v>687.96991759999992</v>
      </c>
      <c r="CW68" s="55">
        <v>638.15715943140003</v>
      </c>
      <c r="CX68" s="55">
        <v>494.03284679420005</v>
      </c>
      <c r="CY68" s="55">
        <v>837.11626274779996</v>
      </c>
      <c r="CZ68" s="55">
        <v>360.23155785399996</v>
      </c>
      <c r="DA68" s="467">
        <f t="shared" si="16"/>
        <v>5678.6427639382009</v>
      </c>
      <c r="DB68" s="478">
        <v>219.59114382519996</v>
      </c>
      <c r="DC68" s="55">
        <v>149.60478557079998</v>
      </c>
      <c r="DD68" s="55">
        <v>350.00265452320002</v>
      </c>
      <c r="DE68" s="55">
        <v>950.53876893360007</v>
      </c>
      <c r="DF68" s="55">
        <v>1669.8075010862005</v>
      </c>
      <c r="DG68" s="55">
        <v>1750.3007732951996</v>
      </c>
      <c r="DH68" s="55">
        <v>1527.5649557350007</v>
      </c>
      <c r="DI68" s="55">
        <v>1377.4499108103996</v>
      </c>
      <c r="DJ68" s="55">
        <v>934.41983859560014</v>
      </c>
      <c r="DK68" s="55">
        <v>835.66011544959986</v>
      </c>
      <c r="DL68" s="55">
        <v>430.65071927079993</v>
      </c>
      <c r="DM68" s="55">
        <v>613.77894502120012</v>
      </c>
      <c r="DN68" s="556">
        <f t="shared" si="24"/>
        <v>1817.1426247184004</v>
      </c>
      <c r="DO68" s="479">
        <f t="shared" si="25"/>
        <v>5678.6427639382009</v>
      </c>
      <c r="DP68" s="468">
        <f t="shared" si="26"/>
        <v>10809.370112116801</v>
      </c>
      <c r="DQ68" s="475">
        <f t="shared" si="13"/>
        <v>90.351296277358813</v>
      </c>
      <c r="DW68" s="230"/>
      <c r="DX68" s="230"/>
      <c r="DY68" s="230"/>
      <c r="DZ68" s="230"/>
      <c r="EA68" s="230"/>
      <c r="EB68" s="230"/>
      <c r="EC68" s="230"/>
      <c r="ED68" s="230"/>
      <c r="EE68" s="230"/>
      <c r="EF68" s="230"/>
      <c r="EG68" s="230"/>
      <c r="EH68" s="230"/>
      <c r="EI68" s="230"/>
      <c r="EJ68" s="230"/>
      <c r="EK68" s="230"/>
      <c r="EL68" s="230"/>
      <c r="EM68" s="230"/>
      <c r="EN68" s="230"/>
    </row>
    <row r="69" spans="1:144" ht="20.100000000000001" customHeight="1" x14ac:dyDescent="0.25">
      <c r="A69" s="526"/>
      <c r="B69" s="458" t="s">
        <v>141</v>
      </c>
      <c r="C69" s="459" t="s">
        <v>145</v>
      </c>
      <c r="D69" s="473">
        <v>0</v>
      </c>
      <c r="E69" s="473">
        <v>0</v>
      </c>
      <c r="F69" s="473">
        <v>0</v>
      </c>
      <c r="G69" s="473">
        <v>0</v>
      </c>
      <c r="H69" s="473">
        <v>0</v>
      </c>
      <c r="I69" s="473">
        <v>0</v>
      </c>
      <c r="J69" s="473">
        <v>0</v>
      </c>
      <c r="K69" s="473">
        <v>0</v>
      </c>
      <c r="L69" s="473">
        <v>0</v>
      </c>
      <c r="M69" s="473">
        <v>0</v>
      </c>
      <c r="N69" s="473">
        <v>0</v>
      </c>
      <c r="O69" s="473">
        <v>0</v>
      </c>
      <c r="P69" s="47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5">
        <v>0</v>
      </c>
      <c r="AA69" s="55">
        <v>0</v>
      </c>
      <c r="AB69" s="498">
        <v>0</v>
      </c>
      <c r="AC69" s="475">
        <v>0</v>
      </c>
      <c r="AD69" s="55">
        <v>0</v>
      </c>
      <c r="AE69" s="55">
        <v>0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5">
        <v>0</v>
      </c>
      <c r="AL69" s="55">
        <v>0</v>
      </c>
      <c r="AM69" s="55">
        <v>0</v>
      </c>
      <c r="AN69" s="55">
        <v>0</v>
      </c>
      <c r="AO69" s="55">
        <v>0</v>
      </c>
      <c r="AP69" s="500">
        <v>0</v>
      </c>
      <c r="AQ69" s="55">
        <v>0</v>
      </c>
      <c r="AR69" s="55">
        <v>0</v>
      </c>
      <c r="AS69" s="55">
        <v>0</v>
      </c>
      <c r="AT69" s="55">
        <v>0</v>
      </c>
      <c r="AU69" s="55">
        <v>0</v>
      </c>
      <c r="AV69" s="55">
        <v>0</v>
      </c>
      <c r="AW69" s="55">
        <v>0</v>
      </c>
      <c r="AX69" s="55">
        <v>0</v>
      </c>
      <c r="AY69" s="55">
        <v>0</v>
      </c>
      <c r="AZ69" s="55">
        <v>0</v>
      </c>
      <c r="BA69" s="55">
        <v>0</v>
      </c>
      <c r="BB69" s="478">
        <v>0</v>
      </c>
      <c r="BC69" s="55">
        <v>0</v>
      </c>
      <c r="BD69" s="55">
        <v>0</v>
      </c>
      <c r="BE69" s="55">
        <v>0</v>
      </c>
      <c r="BF69" s="55">
        <v>0</v>
      </c>
      <c r="BG69" s="55">
        <v>0</v>
      </c>
      <c r="BH69" s="55">
        <v>0</v>
      </c>
      <c r="BI69" s="55">
        <v>0</v>
      </c>
      <c r="BJ69" s="55">
        <v>0</v>
      </c>
      <c r="BK69" s="55">
        <v>0</v>
      </c>
      <c r="BL69" s="55">
        <v>0</v>
      </c>
      <c r="BM69" s="55">
        <v>0</v>
      </c>
      <c r="BN69" s="467">
        <f t="shared" si="19"/>
        <v>0</v>
      </c>
      <c r="BO69" s="55">
        <v>0</v>
      </c>
      <c r="BP69" s="55">
        <v>0</v>
      </c>
      <c r="BQ69" s="55">
        <v>0</v>
      </c>
      <c r="BR69" s="55">
        <v>0</v>
      </c>
      <c r="BS69" s="55">
        <v>0</v>
      </c>
      <c r="BT69" s="55">
        <v>0</v>
      </c>
      <c r="BU69" s="55">
        <v>0</v>
      </c>
      <c r="BV69" s="55">
        <v>0</v>
      </c>
      <c r="BW69" s="55">
        <v>0</v>
      </c>
      <c r="BX69" s="55">
        <v>0</v>
      </c>
      <c r="BY69" s="55">
        <v>0</v>
      </c>
      <c r="BZ69" s="55">
        <v>44.427460669199995</v>
      </c>
      <c r="CA69" s="467">
        <f t="shared" si="14"/>
        <v>44.427460669199995</v>
      </c>
      <c r="CB69" s="478">
        <v>37.508755739000001</v>
      </c>
      <c r="CC69" s="55">
        <v>33.163423538000018</v>
      </c>
      <c r="CD69" s="55">
        <v>35.684219512200023</v>
      </c>
      <c r="CE69" s="55">
        <v>33.849168003000003</v>
      </c>
      <c r="CF69" s="55">
        <v>37.405046190400022</v>
      </c>
      <c r="CG69" s="55">
        <v>41.210279272400008</v>
      </c>
      <c r="CH69" s="55">
        <v>42.448449864800004</v>
      </c>
      <c r="CI69" s="55">
        <v>36.330736644999973</v>
      </c>
      <c r="CJ69" s="55">
        <v>39.758867775200017</v>
      </c>
      <c r="CK69" s="55">
        <v>38.954305160399997</v>
      </c>
      <c r="CL69" s="55">
        <v>40.556992691599994</v>
      </c>
      <c r="CM69" s="55">
        <v>44.085495911800017</v>
      </c>
      <c r="CN69" s="467">
        <f t="shared" si="27"/>
        <v>460.9557403038001</v>
      </c>
      <c r="CO69" s="55">
        <v>36.583007656999975</v>
      </c>
      <c r="CP69" s="55">
        <v>33.399591866199991</v>
      </c>
      <c r="CQ69" s="55">
        <v>37.713744201000019</v>
      </c>
      <c r="CR69" s="55">
        <v>36.688718679200001</v>
      </c>
      <c r="CS69" s="55">
        <v>39.522199353000005</v>
      </c>
      <c r="CT69" s="55">
        <v>38.450790078400004</v>
      </c>
      <c r="CU69" s="55">
        <v>37.645388965800009</v>
      </c>
      <c r="CV69" s="55">
        <v>34.843722639600003</v>
      </c>
      <c r="CW69" s="55">
        <v>32.521909403199999</v>
      </c>
      <c r="CX69" s="55">
        <v>33.719182116200017</v>
      </c>
      <c r="CY69" s="55">
        <v>34.049839810000002</v>
      </c>
      <c r="CZ69" s="55">
        <v>34.004477374000011</v>
      </c>
      <c r="DA69" s="467">
        <f t="shared" si="16"/>
        <v>429.14257214360003</v>
      </c>
      <c r="DB69" s="478">
        <v>33.860315434399993</v>
      </c>
      <c r="DC69" s="55">
        <v>23.513914229400001</v>
      </c>
      <c r="DD69" s="55">
        <v>34.754774576200006</v>
      </c>
      <c r="DE69" s="55">
        <v>25.417772087399982</v>
      </c>
      <c r="DF69" s="55">
        <v>34.357159646599996</v>
      </c>
      <c r="DG69" s="55">
        <v>33.783236817399995</v>
      </c>
      <c r="DH69" s="55">
        <v>32.203085209400008</v>
      </c>
      <c r="DI69" s="55">
        <v>32.989473283199999</v>
      </c>
      <c r="DJ69" s="55">
        <v>29.325777710600029</v>
      </c>
      <c r="DK69" s="55">
        <v>33.008526590200049</v>
      </c>
      <c r="DL69" s="55">
        <v>35.991080346199965</v>
      </c>
      <c r="DM69" s="55">
        <v>33.930212180199987</v>
      </c>
      <c r="DN69" s="556">
        <f t="shared" si="24"/>
        <v>460.9557403038001</v>
      </c>
      <c r="DO69" s="479">
        <f t="shared" si="25"/>
        <v>429.14257214360003</v>
      </c>
      <c r="DP69" s="468">
        <f t="shared" si="26"/>
        <v>383.13532811120001</v>
      </c>
      <c r="DQ69" s="475">
        <f t="shared" si="13"/>
        <v>-10.720736421602339</v>
      </c>
      <c r="DW69" s="230"/>
      <c r="DX69" s="230"/>
      <c r="DY69" s="230"/>
      <c r="DZ69" s="230"/>
      <c r="EA69" s="230"/>
      <c r="EB69" s="230"/>
      <c r="EC69" s="230"/>
      <c r="ED69" s="230"/>
      <c r="EE69" s="230"/>
      <c r="EF69" s="230"/>
      <c r="EG69" s="230"/>
      <c r="EH69" s="230"/>
      <c r="EI69" s="230"/>
      <c r="EJ69" s="230"/>
      <c r="EK69" s="230"/>
      <c r="EL69" s="230"/>
      <c r="EM69" s="230"/>
      <c r="EN69" s="230"/>
    </row>
    <row r="70" spans="1:144" ht="20.100000000000001" customHeight="1" x14ac:dyDescent="0.25">
      <c r="A70" s="526"/>
      <c r="B70" s="458" t="s">
        <v>139</v>
      </c>
      <c r="C70" s="459" t="s">
        <v>144</v>
      </c>
      <c r="D70" s="473">
        <v>0</v>
      </c>
      <c r="E70" s="473">
        <v>0</v>
      </c>
      <c r="F70" s="473">
        <v>0</v>
      </c>
      <c r="G70" s="473">
        <v>0</v>
      </c>
      <c r="H70" s="473">
        <v>0</v>
      </c>
      <c r="I70" s="473">
        <v>0</v>
      </c>
      <c r="J70" s="473">
        <v>0</v>
      </c>
      <c r="K70" s="473">
        <v>0</v>
      </c>
      <c r="L70" s="473">
        <v>0</v>
      </c>
      <c r="M70" s="473">
        <v>0</v>
      </c>
      <c r="N70" s="473">
        <v>0</v>
      </c>
      <c r="O70" s="473">
        <v>0</v>
      </c>
      <c r="P70" s="47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498">
        <v>0</v>
      </c>
      <c r="AC70" s="475">
        <v>0</v>
      </c>
      <c r="AD70" s="55">
        <v>0</v>
      </c>
      <c r="AE70" s="55">
        <v>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5">
        <v>0</v>
      </c>
      <c r="AL70" s="55">
        <v>0</v>
      </c>
      <c r="AM70" s="55">
        <v>0</v>
      </c>
      <c r="AN70" s="55">
        <v>0</v>
      </c>
      <c r="AO70" s="55">
        <v>0</v>
      </c>
      <c r="AP70" s="500">
        <v>0</v>
      </c>
      <c r="AQ70" s="55">
        <v>0</v>
      </c>
      <c r="AR70" s="55">
        <v>0</v>
      </c>
      <c r="AS70" s="55">
        <v>0</v>
      </c>
      <c r="AT70" s="55">
        <v>0</v>
      </c>
      <c r="AU70" s="55">
        <v>0</v>
      </c>
      <c r="AV70" s="55">
        <v>0</v>
      </c>
      <c r="AW70" s="55">
        <v>0</v>
      </c>
      <c r="AX70" s="55">
        <v>0</v>
      </c>
      <c r="AY70" s="55">
        <v>0</v>
      </c>
      <c r="AZ70" s="55">
        <v>0</v>
      </c>
      <c r="BA70" s="55">
        <v>0</v>
      </c>
      <c r="BB70" s="478">
        <v>0</v>
      </c>
      <c r="BC70" s="55">
        <v>0</v>
      </c>
      <c r="BD70" s="55">
        <v>0</v>
      </c>
      <c r="BE70" s="55">
        <v>0</v>
      </c>
      <c r="BF70" s="55">
        <v>0</v>
      </c>
      <c r="BG70" s="55">
        <v>0</v>
      </c>
      <c r="BH70" s="55">
        <v>0</v>
      </c>
      <c r="BI70" s="55">
        <v>0</v>
      </c>
      <c r="BJ70" s="55">
        <v>0</v>
      </c>
      <c r="BK70" s="55">
        <v>0</v>
      </c>
      <c r="BL70" s="55">
        <v>0</v>
      </c>
      <c r="BM70" s="55">
        <v>0</v>
      </c>
      <c r="BN70" s="467">
        <f t="shared" si="19"/>
        <v>0</v>
      </c>
      <c r="BO70" s="55">
        <v>0</v>
      </c>
      <c r="BP70" s="55">
        <v>0</v>
      </c>
      <c r="BQ70" s="55">
        <v>0</v>
      </c>
      <c r="BR70" s="55">
        <v>0</v>
      </c>
      <c r="BS70" s="55">
        <v>0</v>
      </c>
      <c r="BT70" s="55">
        <v>0</v>
      </c>
      <c r="BU70" s="55">
        <v>0</v>
      </c>
      <c r="BV70" s="55">
        <v>0</v>
      </c>
      <c r="BW70" s="55">
        <v>0</v>
      </c>
      <c r="BX70" s="55">
        <v>0</v>
      </c>
      <c r="BY70" s="55">
        <v>0</v>
      </c>
      <c r="BZ70" s="55">
        <v>47.652183401199999</v>
      </c>
      <c r="CA70" s="467">
        <f t="shared" si="14"/>
        <v>47.652183401199999</v>
      </c>
      <c r="CB70" s="478">
        <v>39.429074647200004</v>
      </c>
      <c r="CC70" s="55">
        <v>34.890464896000005</v>
      </c>
      <c r="CD70" s="55">
        <v>36.869943072200009</v>
      </c>
      <c r="CE70" s="55">
        <v>35.081069241400009</v>
      </c>
      <c r="CF70" s="55">
        <v>38.263421114800011</v>
      </c>
      <c r="CG70" s="55">
        <v>42.000377097000012</v>
      </c>
      <c r="CH70" s="55">
        <v>43.049224723400023</v>
      </c>
      <c r="CI70" s="55">
        <v>36.896091334199994</v>
      </c>
      <c r="CJ70" s="55">
        <v>40.076500249799999</v>
      </c>
      <c r="CK70" s="55">
        <v>39.242013491800002</v>
      </c>
      <c r="CL70" s="55">
        <v>41.734452764199993</v>
      </c>
      <c r="CM70" s="55">
        <v>45.704705135600008</v>
      </c>
      <c r="CN70" s="467">
        <f t="shared" si="27"/>
        <v>473.23733776760002</v>
      </c>
      <c r="CO70" s="55">
        <v>37.565698472400008</v>
      </c>
      <c r="CP70" s="55">
        <v>35.923017415600007</v>
      </c>
      <c r="CQ70" s="55">
        <v>39.594692883200018</v>
      </c>
      <c r="CR70" s="55">
        <v>38.209409728000004</v>
      </c>
      <c r="CS70" s="55">
        <v>41.007528610999998</v>
      </c>
      <c r="CT70" s="55">
        <v>39.607975283800002</v>
      </c>
      <c r="CU70" s="55">
        <v>38.692025545600004</v>
      </c>
      <c r="CV70" s="55">
        <v>36.383258451399996</v>
      </c>
      <c r="CW70" s="55">
        <v>33.415551587600007</v>
      </c>
      <c r="CX70" s="55">
        <v>34.977476587200002</v>
      </c>
      <c r="CY70" s="55">
        <v>34.942312090000001</v>
      </c>
      <c r="CZ70" s="55">
        <v>34.901421276400015</v>
      </c>
      <c r="DA70" s="467">
        <f t="shared" si="16"/>
        <v>445.22036793220013</v>
      </c>
      <c r="DB70" s="478">
        <v>34.935501550600009</v>
      </c>
      <c r="DC70" s="55">
        <v>23.945555307800003</v>
      </c>
      <c r="DD70" s="55">
        <v>36.050692168400005</v>
      </c>
      <c r="DE70" s="55">
        <v>26.155174616199997</v>
      </c>
      <c r="DF70" s="55">
        <v>35.954487597000004</v>
      </c>
      <c r="DG70" s="55">
        <v>34.257411816600005</v>
      </c>
      <c r="DH70" s="55">
        <v>33.309769632999995</v>
      </c>
      <c r="DI70" s="55">
        <v>33.280355462199999</v>
      </c>
      <c r="DJ70" s="55">
        <v>29.7261671672</v>
      </c>
      <c r="DK70" s="55">
        <v>33.225425315599992</v>
      </c>
      <c r="DL70" s="55">
        <v>36.233336375600004</v>
      </c>
      <c r="DM70" s="55">
        <v>35.901391882999988</v>
      </c>
      <c r="DN70" s="556">
        <f t="shared" si="24"/>
        <v>473.23733776760002</v>
      </c>
      <c r="DO70" s="479">
        <f t="shared" si="25"/>
        <v>445.22036793220013</v>
      </c>
      <c r="DP70" s="468">
        <f t="shared" si="26"/>
        <v>392.9752688932</v>
      </c>
      <c r="DQ70" s="475">
        <f t="shared" si="13"/>
        <v>-11.734660586542667</v>
      </c>
      <c r="DW70" s="230"/>
      <c r="DX70" s="230"/>
      <c r="DY70" s="230"/>
      <c r="DZ70" s="230"/>
      <c r="EA70" s="230"/>
      <c r="EB70" s="230"/>
      <c r="EC70" s="230"/>
      <c r="ED70" s="230"/>
      <c r="EE70" s="230"/>
      <c r="EF70" s="230"/>
      <c r="EG70" s="230"/>
      <c r="EH70" s="230"/>
      <c r="EI70" s="230"/>
      <c r="EJ70" s="230"/>
      <c r="EK70" s="230"/>
      <c r="EL70" s="230"/>
      <c r="EM70" s="230"/>
      <c r="EN70" s="230"/>
    </row>
    <row r="71" spans="1:144" ht="20.100000000000001" customHeight="1" x14ac:dyDescent="0.25">
      <c r="A71" s="526"/>
      <c r="B71" s="458" t="s">
        <v>142</v>
      </c>
      <c r="C71" s="459" t="s">
        <v>146</v>
      </c>
      <c r="D71" s="473">
        <v>0</v>
      </c>
      <c r="E71" s="473">
        <v>0</v>
      </c>
      <c r="F71" s="473">
        <v>0</v>
      </c>
      <c r="G71" s="473">
        <v>0</v>
      </c>
      <c r="H71" s="473">
        <v>0</v>
      </c>
      <c r="I71" s="473">
        <v>0</v>
      </c>
      <c r="J71" s="473">
        <v>0</v>
      </c>
      <c r="K71" s="473">
        <v>0</v>
      </c>
      <c r="L71" s="473">
        <v>0</v>
      </c>
      <c r="M71" s="473">
        <v>0</v>
      </c>
      <c r="N71" s="473">
        <v>0</v>
      </c>
      <c r="O71" s="473">
        <v>0</v>
      </c>
      <c r="P71" s="47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498">
        <v>0</v>
      </c>
      <c r="AC71" s="475">
        <v>0</v>
      </c>
      <c r="AD71" s="55">
        <v>0</v>
      </c>
      <c r="AE71" s="55">
        <v>0</v>
      </c>
      <c r="AF71" s="55">
        <v>0</v>
      </c>
      <c r="AG71" s="55">
        <v>0</v>
      </c>
      <c r="AH71" s="55">
        <v>0</v>
      </c>
      <c r="AI71" s="55">
        <v>0</v>
      </c>
      <c r="AJ71" s="55">
        <v>0</v>
      </c>
      <c r="AK71" s="55">
        <v>0</v>
      </c>
      <c r="AL71" s="55">
        <v>0</v>
      </c>
      <c r="AM71" s="55">
        <v>0</v>
      </c>
      <c r="AN71" s="55">
        <v>0</v>
      </c>
      <c r="AO71" s="55">
        <v>0</v>
      </c>
      <c r="AP71" s="500">
        <v>0</v>
      </c>
      <c r="AQ71" s="55">
        <v>0</v>
      </c>
      <c r="AR71" s="55">
        <v>0</v>
      </c>
      <c r="AS71" s="55">
        <v>0</v>
      </c>
      <c r="AT71" s="55">
        <v>0</v>
      </c>
      <c r="AU71" s="55">
        <v>0</v>
      </c>
      <c r="AV71" s="55">
        <v>0</v>
      </c>
      <c r="AW71" s="55">
        <v>0</v>
      </c>
      <c r="AX71" s="55">
        <v>0</v>
      </c>
      <c r="AY71" s="55">
        <v>0</v>
      </c>
      <c r="AZ71" s="55">
        <v>0</v>
      </c>
      <c r="BA71" s="55">
        <v>0</v>
      </c>
      <c r="BB71" s="478">
        <v>0</v>
      </c>
      <c r="BC71" s="55">
        <v>0</v>
      </c>
      <c r="BD71" s="55">
        <v>0</v>
      </c>
      <c r="BE71" s="55">
        <v>0</v>
      </c>
      <c r="BF71" s="55">
        <v>0</v>
      </c>
      <c r="BG71" s="55">
        <v>0</v>
      </c>
      <c r="BH71" s="55">
        <v>0</v>
      </c>
      <c r="BI71" s="55">
        <v>0</v>
      </c>
      <c r="BJ71" s="55">
        <v>0</v>
      </c>
      <c r="BK71" s="55">
        <v>0</v>
      </c>
      <c r="BL71" s="55">
        <v>0</v>
      </c>
      <c r="BM71" s="55">
        <v>0</v>
      </c>
      <c r="BN71" s="467">
        <f t="shared" si="19"/>
        <v>0</v>
      </c>
      <c r="BO71" s="55">
        <v>0</v>
      </c>
      <c r="BP71" s="55">
        <v>0</v>
      </c>
      <c r="BQ71" s="55">
        <v>0</v>
      </c>
      <c r="BR71" s="55">
        <v>0</v>
      </c>
      <c r="BS71" s="55">
        <v>0</v>
      </c>
      <c r="BT71" s="55">
        <v>0</v>
      </c>
      <c r="BU71" s="55">
        <v>0</v>
      </c>
      <c r="BV71" s="55">
        <v>0</v>
      </c>
      <c r="BW71" s="55">
        <v>0</v>
      </c>
      <c r="BX71" s="55">
        <v>0</v>
      </c>
      <c r="BY71" s="55">
        <v>0</v>
      </c>
      <c r="BZ71" s="55">
        <v>2.1037535246000005</v>
      </c>
      <c r="CA71" s="467">
        <f t="shared" si="14"/>
        <v>2.1037535246000005</v>
      </c>
      <c r="CB71" s="478">
        <v>1.8468966711999999</v>
      </c>
      <c r="CC71" s="55">
        <v>1.6883320243999997</v>
      </c>
      <c r="CD71" s="55">
        <v>1.083097617</v>
      </c>
      <c r="CE71" s="55">
        <v>1.1431950586000001</v>
      </c>
      <c r="CF71" s="55">
        <v>0.84053041800000006</v>
      </c>
      <c r="CG71" s="55">
        <v>0.73888552359999993</v>
      </c>
      <c r="CH71" s="55">
        <v>0.56784610399999991</v>
      </c>
      <c r="CI71" s="55">
        <v>0.55164641980000018</v>
      </c>
      <c r="CJ71" s="55">
        <v>0.31529726199999997</v>
      </c>
      <c r="CK71" s="55">
        <v>0.25894339100000008</v>
      </c>
      <c r="CL71" s="55">
        <v>0.90906524800000021</v>
      </c>
      <c r="CM71" s="55">
        <v>1.5037985046000002</v>
      </c>
      <c r="CN71" s="467">
        <f t="shared" si="27"/>
        <v>11.447534242200001</v>
      </c>
      <c r="CO71" s="55">
        <v>0.98269081540000003</v>
      </c>
      <c r="CP71" s="55">
        <v>1.6546854393999999</v>
      </c>
      <c r="CQ71" s="55">
        <v>1.2516921325999999</v>
      </c>
      <c r="CR71" s="55">
        <v>1.5136463090000003</v>
      </c>
      <c r="CS71" s="55">
        <v>1.4853292580000004</v>
      </c>
      <c r="CT71" s="55">
        <v>1.1447808161999999</v>
      </c>
      <c r="CU71" s="55">
        <v>1.0247134603999999</v>
      </c>
      <c r="CV71" s="55">
        <v>1.2419966201999999</v>
      </c>
      <c r="CW71" s="55">
        <v>0.89213682599999999</v>
      </c>
      <c r="CX71" s="55">
        <v>1.2582944710000001</v>
      </c>
      <c r="CY71" s="55">
        <v>0.84341367599999995</v>
      </c>
      <c r="CZ71" s="55">
        <v>0.8806610749999999</v>
      </c>
      <c r="DA71" s="467">
        <f t="shared" si="16"/>
        <v>14.174040899200001</v>
      </c>
      <c r="DB71" s="478">
        <v>0.83053505499999991</v>
      </c>
      <c r="DC71" s="55">
        <v>0.42132713699999996</v>
      </c>
      <c r="DD71" s="55">
        <v>1.1477607316000003</v>
      </c>
      <c r="DE71" s="55">
        <v>0.51026010839999991</v>
      </c>
      <c r="DF71" s="55">
        <v>1.5872611747999998</v>
      </c>
      <c r="DG71" s="55">
        <v>0.46907122779999999</v>
      </c>
      <c r="DH71" s="55">
        <v>0.56070724500000002</v>
      </c>
      <c r="DI71" s="55">
        <v>0.23905940660000002</v>
      </c>
      <c r="DJ71" s="55">
        <v>0.31939823860000005</v>
      </c>
      <c r="DK71" s="55">
        <v>6.47774022E-2</v>
      </c>
      <c r="DL71" s="55">
        <v>0.14034983760000003</v>
      </c>
      <c r="DM71" s="55">
        <v>0.52749222259999995</v>
      </c>
      <c r="DN71" s="556">
        <f t="shared" si="24"/>
        <v>11.447534242200001</v>
      </c>
      <c r="DO71" s="479">
        <f t="shared" si="25"/>
        <v>14.174040899200001</v>
      </c>
      <c r="DP71" s="468">
        <f t="shared" si="26"/>
        <v>6.8179997871999989</v>
      </c>
      <c r="DQ71" s="475">
        <f t="shared" si="13"/>
        <v>-51.897981417671701</v>
      </c>
      <c r="DW71" s="230"/>
      <c r="DX71" s="230"/>
      <c r="DY71" s="230"/>
      <c r="DZ71" s="230"/>
      <c r="EA71" s="230"/>
      <c r="EB71" s="230"/>
      <c r="EC71" s="230"/>
      <c r="ED71" s="230"/>
      <c r="EE71" s="230"/>
      <c r="EF71" s="230"/>
      <c r="EG71" s="230"/>
      <c r="EH71" s="230"/>
      <c r="EI71" s="230"/>
      <c r="EJ71" s="230"/>
      <c r="EK71" s="230"/>
      <c r="EL71" s="230"/>
      <c r="EM71" s="230"/>
      <c r="EN71" s="230"/>
    </row>
    <row r="72" spans="1:144" ht="20.100000000000001" customHeight="1" x14ac:dyDescent="0.25">
      <c r="A72" s="526"/>
      <c r="B72" s="458" t="s">
        <v>123</v>
      </c>
      <c r="C72" s="459" t="s">
        <v>125</v>
      </c>
      <c r="D72" s="473">
        <v>0</v>
      </c>
      <c r="E72" s="473">
        <v>0</v>
      </c>
      <c r="F72" s="473">
        <v>0</v>
      </c>
      <c r="G72" s="473">
        <v>0</v>
      </c>
      <c r="H72" s="473">
        <v>0</v>
      </c>
      <c r="I72" s="473">
        <v>0</v>
      </c>
      <c r="J72" s="473">
        <v>0</v>
      </c>
      <c r="K72" s="473">
        <v>0</v>
      </c>
      <c r="L72" s="473">
        <v>0</v>
      </c>
      <c r="M72" s="473">
        <v>0</v>
      </c>
      <c r="N72" s="473">
        <v>0</v>
      </c>
      <c r="O72" s="473">
        <v>0</v>
      </c>
      <c r="P72" s="47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  <c r="X72" s="55">
        <v>0</v>
      </c>
      <c r="Y72" s="55">
        <v>0</v>
      </c>
      <c r="Z72" s="498">
        <v>0</v>
      </c>
      <c r="AA72" s="498">
        <v>0</v>
      </c>
      <c r="AB72" s="498">
        <v>0</v>
      </c>
      <c r="AC72" s="475">
        <v>0</v>
      </c>
      <c r="AD72" s="55">
        <v>0</v>
      </c>
      <c r="AE72" s="55">
        <v>0</v>
      </c>
      <c r="AF72" s="55">
        <v>0</v>
      </c>
      <c r="AG72" s="55">
        <v>0</v>
      </c>
      <c r="AH72" s="55">
        <v>0</v>
      </c>
      <c r="AI72" s="55">
        <v>0</v>
      </c>
      <c r="AJ72" s="55">
        <v>0</v>
      </c>
      <c r="AK72" s="55">
        <v>0</v>
      </c>
      <c r="AL72" s="55">
        <v>0</v>
      </c>
      <c r="AM72" s="55">
        <v>0</v>
      </c>
      <c r="AN72" s="55">
        <v>0</v>
      </c>
      <c r="AO72" s="55">
        <v>0</v>
      </c>
      <c r="AP72" s="500">
        <v>0</v>
      </c>
      <c r="AQ72" s="55">
        <v>0</v>
      </c>
      <c r="AR72" s="55">
        <v>0</v>
      </c>
      <c r="AS72" s="55">
        <v>0</v>
      </c>
      <c r="AT72" s="55">
        <v>0</v>
      </c>
      <c r="AU72" s="55">
        <v>0</v>
      </c>
      <c r="AV72" s="55">
        <v>0</v>
      </c>
      <c r="AW72" s="55">
        <v>0</v>
      </c>
      <c r="AX72" s="55">
        <v>0</v>
      </c>
      <c r="AY72" s="55">
        <v>0</v>
      </c>
      <c r="AZ72" s="55">
        <v>0</v>
      </c>
      <c r="BA72" s="55">
        <v>0</v>
      </c>
      <c r="BB72" s="478">
        <v>0</v>
      </c>
      <c r="BC72" s="55">
        <v>0</v>
      </c>
      <c r="BD72" s="55">
        <v>0</v>
      </c>
      <c r="BE72" s="55">
        <v>0</v>
      </c>
      <c r="BF72" s="55">
        <v>0</v>
      </c>
      <c r="BG72" s="55">
        <v>0</v>
      </c>
      <c r="BH72" s="55">
        <v>0</v>
      </c>
      <c r="BI72" s="55">
        <v>0</v>
      </c>
      <c r="BJ72" s="55">
        <v>0</v>
      </c>
      <c r="BK72" s="55">
        <v>0</v>
      </c>
      <c r="BL72" s="55">
        <v>0</v>
      </c>
      <c r="BM72" s="55">
        <v>0</v>
      </c>
      <c r="BN72" s="467">
        <f t="shared" si="19"/>
        <v>0</v>
      </c>
      <c r="BO72" s="55">
        <v>0</v>
      </c>
      <c r="BP72" s="55">
        <v>0</v>
      </c>
      <c r="BQ72" s="55">
        <v>0</v>
      </c>
      <c r="BR72" s="55">
        <v>0</v>
      </c>
      <c r="BS72" s="55">
        <v>0</v>
      </c>
      <c r="BT72" s="55">
        <v>0</v>
      </c>
      <c r="BU72" s="55">
        <v>0</v>
      </c>
      <c r="BV72" s="55">
        <v>0</v>
      </c>
      <c r="BW72" s="55">
        <v>1370.08953116</v>
      </c>
      <c r="BX72" s="55">
        <v>1383.5229683800001</v>
      </c>
      <c r="BY72" s="55">
        <v>1335.87414926</v>
      </c>
      <c r="BZ72" s="55">
        <v>1162.8147203399999</v>
      </c>
      <c r="CA72" s="467">
        <f t="shared" si="14"/>
        <v>5252.3013691399992</v>
      </c>
      <c r="CB72" s="478">
        <v>1181.6048365800002</v>
      </c>
      <c r="CC72" s="55">
        <v>1062.7091207599999</v>
      </c>
      <c r="CD72" s="55">
        <v>1131.2118048</v>
      </c>
      <c r="CE72" s="55">
        <v>991.32397448000006</v>
      </c>
      <c r="CF72" s="55">
        <v>928.47771716000011</v>
      </c>
      <c r="CG72" s="55">
        <v>1034.6995967</v>
      </c>
      <c r="CH72" s="55">
        <v>812.71387946000004</v>
      </c>
      <c r="CI72" s="55">
        <v>856.45989366000003</v>
      </c>
      <c r="CJ72" s="55">
        <v>814.92784842000003</v>
      </c>
      <c r="CK72" s="55">
        <v>773.4860670600001</v>
      </c>
      <c r="CL72" s="55">
        <v>768.95973616000003</v>
      </c>
      <c r="CM72" s="55">
        <v>740.25560966000012</v>
      </c>
      <c r="CN72" s="467">
        <f t="shared" si="27"/>
        <v>11096.830084900001</v>
      </c>
      <c r="CO72" s="55">
        <v>665.69196470000009</v>
      </c>
      <c r="CP72" s="55">
        <v>642.40938538</v>
      </c>
      <c r="CQ72" s="55">
        <v>638.14033192000011</v>
      </c>
      <c r="CR72" s="55">
        <v>546.17749060000006</v>
      </c>
      <c r="CS72" s="55">
        <v>500.82287500000001</v>
      </c>
      <c r="CT72" s="55">
        <v>538.86934052000004</v>
      </c>
      <c r="CU72" s="55">
        <v>423.98915314000004</v>
      </c>
      <c r="CV72" s="55">
        <v>434.66885602000002</v>
      </c>
      <c r="CW72" s="55">
        <v>421.4553161</v>
      </c>
      <c r="CX72" s="55">
        <v>433.23137046000005</v>
      </c>
      <c r="CY72" s="55">
        <v>459.94849110000001</v>
      </c>
      <c r="CZ72" s="55">
        <v>457.27731</v>
      </c>
      <c r="DA72" s="467">
        <f t="shared" si="16"/>
        <v>6162.6818849400006</v>
      </c>
      <c r="DB72" s="478">
        <v>505.76466808000004</v>
      </c>
      <c r="DC72" s="55">
        <v>474.73843843999998</v>
      </c>
      <c r="DD72" s="55">
        <v>405.39484873999999</v>
      </c>
      <c r="DE72" s="55">
        <v>406.91084014000006</v>
      </c>
      <c r="DF72" s="55">
        <v>409.50447580000002</v>
      </c>
      <c r="DG72" s="55">
        <v>540.02834438000002</v>
      </c>
      <c r="DH72" s="55">
        <v>615.22876198000006</v>
      </c>
      <c r="DI72" s="55">
        <v>620.18640166000012</v>
      </c>
      <c r="DJ72" s="55">
        <v>482.51285586</v>
      </c>
      <c r="DK72" s="55">
        <v>623.88124568000012</v>
      </c>
      <c r="DL72" s="55">
        <v>632.2499792000001</v>
      </c>
      <c r="DM72" s="55">
        <v>596.22680894000007</v>
      </c>
      <c r="DN72" s="556">
        <f t="shared" si="24"/>
        <v>11096.830084900001</v>
      </c>
      <c r="DO72" s="479">
        <f t="shared" si="25"/>
        <v>6162.6818849400006</v>
      </c>
      <c r="DP72" s="468">
        <f t="shared" si="26"/>
        <v>6312.6276689000006</v>
      </c>
      <c r="DQ72" s="475">
        <f t="shared" si="13"/>
        <v>2.4331254924325751</v>
      </c>
      <c r="DW72" s="230"/>
      <c r="DX72" s="230"/>
      <c r="DY72" s="230"/>
      <c r="DZ72" s="230"/>
      <c r="EA72" s="230"/>
      <c r="EB72" s="230"/>
      <c r="EC72" s="230"/>
      <c r="ED72" s="230"/>
      <c r="EE72" s="230"/>
      <c r="EF72" s="230"/>
      <c r="EG72" s="230"/>
      <c r="EH72" s="230"/>
      <c r="EI72" s="230"/>
      <c r="EJ72" s="230"/>
      <c r="EK72" s="230"/>
      <c r="EL72" s="230"/>
      <c r="EM72" s="230"/>
      <c r="EN72" s="230"/>
    </row>
    <row r="73" spans="1:144" ht="20.100000000000001" customHeight="1" x14ac:dyDescent="0.25">
      <c r="A73" s="526"/>
      <c r="B73" s="458" t="s">
        <v>169</v>
      </c>
      <c r="C73" s="459" t="s">
        <v>201</v>
      </c>
      <c r="D73" s="473">
        <v>0</v>
      </c>
      <c r="E73" s="473">
        <v>0</v>
      </c>
      <c r="F73" s="473">
        <v>0</v>
      </c>
      <c r="G73" s="473">
        <v>0</v>
      </c>
      <c r="H73" s="473">
        <v>0</v>
      </c>
      <c r="I73" s="473">
        <v>0</v>
      </c>
      <c r="J73" s="473">
        <v>0</v>
      </c>
      <c r="K73" s="473">
        <v>0</v>
      </c>
      <c r="L73" s="473">
        <v>0</v>
      </c>
      <c r="M73" s="473">
        <v>0</v>
      </c>
      <c r="N73" s="473">
        <v>0</v>
      </c>
      <c r="O73" s="473">
        <v>0</v>
      </c>
      <c r="P73" s="47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498">
        <v>0</v>
      </c>
      <c r="AC73" s="475">
        <v>0</v>
      </c>
      <c r="AD73" s="55">
        <v>0</v>
      </c>
      <c r="AE73" s="55">
        <v>0</v>
      </c>
      <c r="AF73" s="55">
        <v>0</v>
      </c>
      <c r="AG73" s="55">
        <v>0</v>
      </c>
      <c r="AH73" s="55">
        <v>0</v>
      </c>
      <c r="AI73" s="55">
        <v>0</v>
      </c>
      <c r="AJ73" s="55">
        <v>0</v>
      </c>
      <c r="AK73" s="55">
        <v>0</v>
      </c>
      <c r="AL73" s="55">
        <v>0</v>
      </c>
      <c r="AM73" s="55">
        <v>0</v>
      </c>
      <c r="AN73" s="55">
        <v>0</v>
      </c>
      <c r="AO73" s="55">
        <v>0</v>
      </c>
      <c r="AP73" s="500">
        <v>0</v>
      </c>
      <c r="AQ73" s="55">
        <v>0</v>
      </c>
      <c r="AR73" s="55">
        <v>0</v>
      </c>
      <c r="AS73" s="55">
        <v>0</v>
      </c>
      <c r="AT73" s="55">
        <v>0</v>
      </c>
      <c r="AU73" s="55">
        <v>0</v>
      </c>
      <c r="AV73" s="55">
        <v>0</v>
      </c>
      <c r="AW73" s="55">
        <v>0</v>
      </c>
      <c r="AX73" s="55">
        <v>0</v>
      </c>
      <c r="AY73" s="55">
        <v>0</v>
      </c>
      <c r="AZ73" s="55">
        <v>0</v>
      </c>
      <c r="BA73" s="55">
        <v>0</v>
      </c>
      <c r="BB73" s="478">
        <v>0</v>
      </c>
      <c r="BC73" s="55">
        <v>0</v>
      </c>
      <c r="BD73" s="55">
        <v>0</v>
      </c>
      <c r="BE73" s="55">
        <v>0</v>
      </c>
      <c r="BF73" s="55">
        <v>0</v>
      </c>
      <c r="BG73" s="55">
        <v>0</v>
      </c>
      <c r="BH73" s="55">
        <v>0</v>
      </c>
      <c r="BI73" s="55">
        <v>0</v>
      </c>
      <c r="BJ73" s="55">
        <v>0</v>
      </c>
      <c r="BK73" s="55">
        <v>0</v>
      </c>
      <c r="BL73" s="55">
        <v>0</v>
      </c>
      <c r="BM73" s="55">
        <v>0</v>
      </c>
      <c r="BN73" s="467">
        <f t="shared" si="19"/>
        <v>0</v>
      </c>
      <c r="BO73" s="55">
        <v>0</v>
      </c>
      <c r="BP73" s="55">
        <v>0</v>
      </c>
      <c r="BQ73" s="55">
        <v>0</v>
      </c>
      <c r="BR73" s="55">
        <v>0</v>
      </c>
      <c r="BS73" s="55">
        <v>0</v>
      </c>
      <c r="BT73" s="55">
        <v>0</v>
      </c>
      <c r="BU73" s="55">
        <v>0</v>
      </c>
      <c r="BV73" s="55">
        <v>0</v>
      </c>
      <c r="BW73" s="55">
        <v>0</v>
      </c>
      <c r="BX73" s="55">
        <v>0</v>
      </c>
      <c r="BY73" s="55">
        <v>0</v>
      </c>
      <c r="BZ73" s="55">
        <v>0</v>
      </c>
      <c r="CA73" s="467">
        <f t="shared" si="14"/>
        <v>0</v>
      </c>
      <c r="CB73" s="478">
        <v>0</v>
      </c>
      <c r="CC73" s="55">
        <v>0</v>
      </c>
      <c r="CD73" s="55">
        <v>6.1314680000000002E-4</v>
      </c>
      <c r="CE73" s="55">
        <v>0</v>
      </c>
      <c r="CF73" s="55">
        <v>0</v>
      </c>
      <c r="CG73" s="55">
        <v>0</v>
      </c>
      <c r="CH73" s="55">
        <v>0</v>
      </c>
      <c r="CI73" s="55">
        <v>0</v>
      </c>
      <c r="CJ73" s="55">
        <v>0</v>
      </c>
      <c r="CK73" s="55">
        <v>0</v>
      </c>
      <c r="CL73" s="55">
        <v>0</v>
      </c>
      <c r="CM73" s="55">
        <v>0</v>
      </c>
      <c r="CN73" s="467">
        <f t="shared" si="27"/>
        <v>6.1314680000000002E-4</v>
      </c>
      <c r="CO73" s="55">
        <v>0</v>
      </c>
      <c r="CP73" s="55">
        <v>0</v>
      </c>
      <c r="CQ73" s="55">
        <v>0</v>
      </c>
      <c r="CR73" s="55">
        <v>0</v>
      </c>
      <c r="CS73" s="55">
        <v>0</v>
      </c>
      <c r="CT73" s="55">
        <v>2.6642868000000004E-2</v>
      </c>
      <c r="CU73" s="55">
        <v>1.5027675837999999</v>
      </c>
      <c r="CV73" s="55">
        <v>0.121725212</v>
      </c>
      <c r="CW73" s="55">
        <v>0.55397285160000009</v>
      </c>
      <c r="CX73" s="55">
        <v>0.60365763639999992</v>
      </c>
      <c r="CY73" s="55">
        <v>1.0704091552000001</v>
      </c>
      <c r="CZ73" s="55">
        <v>1.0206357392000001</v>
      </c>
      <c r="DA73" s="467">
        <f t="shared" si="16"/>
        <v>4.8998110462</v>
      </c>
      <c r="DB73" s="478">
        <v>0.66132437420000001</v>
      </c>
      <c r="DC73" s="55">
        <v>5.1450000000000003E-3</v>
      </c>
      <c r="DD73" s="55">
        <v>1.01757124E-2</v>
      </c>
      <c r="DE73" s="55">
        <v>0</v>
      </c>
      <c r="DF73" s="55">
        <v>1.3278627600000002E-2</v>
      </c>
      <c r="DG73" s="55">
        <v>1.8498401600000002E-2</v>
      </c>
      <c r="DH73" s="55">
        <v>2.9067877999999999E-3</v>
      </c>
      <c r="DI73" s="55">
        <v>0</v>
      </c>
      <c r="DJ73" s="55">
        <v>1.0314010000000001E-3</v>
      </c>
      <c r="DK73" s="55">
        <v>5.2474746799999999E-2</v>
      </c>
      <c r="DL73" s="55">
        <v>5.4880000000000011E-4</v>
      </c>
      <c r="DM73" s="55">
        <v>4.8181347200000002E-2</v>
      </c>
      <c r="DN73" s="556">
        <f t="shared" si="24"/>
        <v>6.1314680000000002E-4</v>
      </c>
      <c r="DO73" s="479">
        <f t="shared" si="25"/>
        <v>4.8998110462</v>
      </c>
      <c r="DP73" s="468">
        <f t="shared" si="26"/>
        <v>0.81356519859999998</v>
      </c>
      <c r="DQ73" s="475">
        <f t="shared" si="13"/>
        <v>-83.395988316101437</v>
      </c>
      <c r="DW73" s="230"/>
      <c r="DX73" s="230"/>
      <c r="DY73" s="230"/>
      <c r="DZ73" s="230"/>
      <c r="EA73" s="230"/>
      <c r="EB73" s="230"/>
      <c r="EC73" s="230"/>
      <c r="ED73" s="230"/>
      <c r="EE73" s="230"/>
      <c r="EF73" s="230"/>
      <c r="EG73" s="230"/>
      <c r="EH73" s="230"/>
      <c r="EI73" s="230"/>
      <c r="EJ73" s="230"/>
      <c r="EK73" s="230"/>
      <c r="EL73" s="230"/>
      <c r="EM73" s="230"/>
      <c r="EN73" s="230"/>
    </row>
    <row r="74" spans="1:144" ht="20.100000000000001" customHeight="1" x14ac:dyDescent="0.25">
      <c r="A74" s="526"/>
      <c r="B74" s="458" t="s">
        <v>17</v>
      </c>
      <c r="C74" s="459" t="s">
        <v>18</v>
      </c>
      <c r="D74" s="473">
        <v>837.6832679585001</v>
      </c>
      <c r="E74" s="473">
        <v>678.10867391309989</v>
      </c>
      <c r="F74" s="473">
        <v>923.48887630219997</v>
      </c>
      <c r="G74" s="473">
        <v>884.56939078180017</v>
      </c>
      <c r="H74" s="473">
        <v>875.50482137509994</v>
      </c>
      <c r="I74" s="473">
        <v>1027.4582229575001</v>
      </c>
      <c r="J74" s="473">
        <v>1001.9859068590997</v>
      </c>
      <c r="K74" s="473">
        <v>1080.9570192516001</v>
      </c>
      <c r="L74" s="473">
        <v>876.73797161829987</v>
      </c>
      <c r="M74" s="473">
        <v>1008.4569294380999</v>
      </c>
      <c r="N74" s="473">
        <v>872.7228477765002</v>
      </c>
      <c r="O74" s="473">
        <v>881.70555125729993</v>
      </c>
      <c r="P74" s="475">
        <v>10949.3794794891</v>
      </c>
      <c r="Q74" s="55">
        <v>854.6658994835002</v>
      </c>
      <c r="R74" s="55">
        <v>746.51504302830006</v>
      </c>
      <c r="S74" s="55">
        <v>844.05240119559994</v>
      </c>
      <c r="T74" s="55">
        <v>1010.5824901133998</v>
      </c>
      <c r="U74" s="55">
        <v>1009.0431877083</v>
      </c>
      <c r="V74" s="55">
        <v>824.04109828889989</v>
      </c>
      <c r="W74" s="55">
        <v>819.64692514619992</v>
      </c>
      <c r="X74" s="55">
        <v>744.64260069099987</v>
      </c>
      <c r="Y74" s="55">
        <v>727.86717743830013</v>
      </c>
      <c r="Z74" s="498">
        <v>843.68035507189984</v>
      </c>
      <c r="AA74" s="498">
        <v>868.62310303679988</v>
      </c>
      <c r="AB74" s="498">
        <v>1009.1367374535001</v>
      </c>
      <c r="AC74" s="475">
        <v>10302.4970186557</v>
      </c>
      <c r="AD74" s="55">
        <v>741.29915755579998</v>
      </c>
      <c r="AE74" s="55">
        <v>668.93213728159992</v>
      </c>
      <c r="AF74" s="55">
        <v>869.73483888700002</v>
      </c>
      <c r="AG74" s="55">
        <v>1056.5763230160001</v>
      </c>
      <c r="AH74" s="55">
        <v>1151.5738378807002</v>
      </c>
      <c r="AI74" s="55">
        <v>932.73783362539996</v>
      </c>
      <c r="AJ74" s="55">
        <v>1028.0910491924001</v>
      </c>
      <c r="AK74" s="55">
        <v>1124.0587103487001</v>
      </c>
      <c r="AL74" s="55">
        <v>1203.9886637907002</v>
      </c>
      <c r="AM74" s="55">
        <v>1349.9985790893002</v>
      </c>
      <c r="AN74" s="55">
        <v>1047.5234343882</v>
      </c>
      <c r="AO74" s="55">
        <v>1566.9513561058002</v>
      </c>
      <c r="AP74" s="478">
        <v>1045.0126084328001</v>
      </c>
      <c r="AQ74" s="241">
        <v>929.97727200000008</v>
      </c>
      <c r="AR74" s="241">
        <v>1227.5785850846</v>
      </c>
      <c r="AS74" s="241">
        <v>1341.5507878724</v>
      </c>
      <c r="AT74" s="241">
        <v>1645.3266398100002</v>
      </c>
      <c r="AU74" s="241">
        <v>1136.4116509116002</v>
      </c>
      <c r="AV74" s="55">
        <v>1216.8345524859999</v>
      </c>
      <c r="AW74" s="55">
        <v>1273.4459832150012</v>
      </c>
      <c r="AX74" s="55">
        <v>1115.3942199931998</v>
      </c>
      <c r="AY74" s="55">
        <v>1402.9616353997999</v>
      </c>
      <c r="AZ74" s="55">
        <v>1347.9143622574002</v>
      </c>
      <c r="BA74" s="55">
        <v>1262.0963948866004</v>
      </c>
      <c r="BB74" s="478">
        <v>1347.4739877816003</v>
      </c>
      <c r="BC74" s="55">
        <v>1024.4314374994005</v>
      </c>
      <c r="BD74" s="55">
        <v>1507.6629626687998</v>
      </c>
      <c r="BE74" s="55">
        <v>1637.3562301320003</v>
      </c>
      <c r="BF74" s="55">
        <v>1770.6470809467999</v>
      </c>
      <c r="BG74" s="55">
        <v>1943.3469824117988</v>
      </c>
      <c r="BH74" s="55">
        <v>1855.6926026450008</v>
      </c>
      <c r="BI74" s="55">
        <v>1917.0409457625997</v>
      </c>
      <c r="BJ74" s="55">
        <v>1982.7348345644011</v>
      </c>
      <c r="BK74" s="55">
        <v>1961.0072517812</v>
      </c>
      <c r="BL74" s="55">
        <v>1749.1270888979996</v>
      </c>
      <c r="BM74" s="55">
        <v>1842.6059386994004</v>
      </c>
      <c r="BN74" s="467">
        <f t="shared" si="19"/>
        <v>20539.127343791002</v>
      </c>
      <c r="BO74" s="55">
        <v>1621.5225429158006</v>
      </c>
      <c r="BP74" s="55">
        <v>1728.0993539166004</v>
      </c>
      <c r="BQ74" s="55">
        <v>1633.1730229178006</v>
      </c>
      <c r="BR74" s="55">
        <v>1918.3380233807995</v>
      </c>
      <c r="BS74" s="55">
        <v>2119.8464459340007</v>
      </c>
      <c r="BT74" s="55">
        <v>1707.1714488108003</v>
      </c>
      <c r="BU74" s="55">
        <v>1833.4884928429999</v>
      </c>
      <c r="BV74" s="55">
        <v>1476.8680835789992</v>
      </c>
      <c r="BW74" s="55">
        <v>1394.7813066347996</v>
      </c>
      <c r="BX74" s="55">
        <v>1274.4890554760009</v>
      </c>
      <c r="BY74" s="55">
        <v>920.13978155960012</v>
      </c>
      <c r="BZ74" s="55">
        <v>1510.8208801140004</v>
      </c>
      <c r="CA74" s="467">
        <f t="shared" si="14"/>
        <v>19138.7384380822</v>
      </c>
      <c r="CB74" s="478">
        <v>1073.2930383517994</v>
      </c>
      <c r="CC74" s="55">
        <v>864.55610791760034</v>
      </c>
      <c r="CD74" s="55">
        <v>1093.0509288860001</v>
      </c>
      <c r="CE74" s="55">
        <v>1553.4623518567998</v>
      </c>
      <c r="CF74" s="55">
        <v>1287.3466360328</v>
      </c>
      <c r="CG74" s="55">
        <v>1156.3158260065998</v>
      </c>
      <c r="CH74" s="55">
        <v>888.52701065099893</v>
      </c>
      <c r="CI74" s="55">
        <v>1010.8112340354004</v>
      </c>
      <c r="CJ74" s="55">
        <v>1057.7267419305995</v>
      </c>
      <c r="CK74" s="55">
        <v>1508.9091624796004</v>
      </c>
      <c r="CL74" s="55">
        <v>952.53944711660006</v>
      </c>
      <c r="CM74" s="55">
        <v>2361.9485531235996</v>
      </c>
      <c r="CN74" s="467">
        <f t="shared" si="27"/>
        <v>14808.487038388397</v>
      </c>
      <c r="CO74" s="55">
        <v>1146.7572529951999</v>
      </c>
      <c r="CP74" s="55">
        <v>1049.0502624994008</v>
      </c>
      <c r="CQ74" s="55">
        <v>1514.8709973599998</v>
      </c>
      <c r="CR74" s="55">
        <v>1918.5845770629994</v>
      </c>
      <c r="CS74" s="55">
        <v>1868.1156688123999</v>
      </c>
      <c r="CT74" s="55">
        <v>1411.4349241005998</v>
      </c>
      <c r="CU74" s="55">
        <v>1009.6602876570003</v>
      </c>
      <c r="CV74" s="55">
        <v>1139.140023763001</v>
      </c>
      <c r="CW74" s="55">
        <v>1024.0732115236001</v>
      </c>
      <c r="CX74" s="55">
        <v>990.6018648119998</v>
      </c>
      <c r="CY74" s="55">
        <v>1079.8117927282001</v>
      </c>
      <c r="CZ74" s="55">
        <v>1204.2471358792009</v>
      </c>
      <c r="DA74" s="467">
        <f t="shared" si="16"/>
        <v>15356.347999193602</v>
      </c>
      <c r="DB74" s="478">
        <v>894.3466072043999</v>
      </c>
      <c r="DC74" s="55">
        <v>852.0889716695998</v>
      </c>
      <c r="DD74" s="55">
        <v>1194.9584325923997</v>
      </c>
      <c r="DE74" s="55">
        <v>1022.856672363401</v>
      </c>
      <c r="DF74" s="55">
        <v>2466.2185242786018</v>
      </c>
      <c r="DG74" s="55">
        <v>1333.4651225112</v>
      </c>
      <c r="DH74" s="55">
        <v>998.35208152400116</v>
      </c>
      <c r="DI74" s="55">
        <v>1055.6336787556006</v>
      </c>
      <c r="DJ74" s="55">
        <v>1356.0948693824016</v>
      </c>
      <c r="DK74" s="55">
        <v>1169.2019026604003</v>
      </c>
      <c r="DL74" s="55">
        <v>1219.2084408056007</v>
      </c>
      <c r="DM74" s="55">
        <v>1259.2779079775999</v>
      </c>
      <c r="DN74" s="556">
        <f t="shared" si="24"/>
        <v>14808.487038388397</v>
      </c>
      <c r="DO74" s="479">
        <f t="shared" si="25"/>
        <v>15356.347999193602</v>
      </c>
      <c r="DP74" s="468">
        <f t="shared" si="26"/>
        <v>14821.703211725204</v>
      </c>
      <c r="DQ74" s="475">
        <f t="shared" si="13"/>
        <v>-3.481588119105361</v>
      </c>
      <c r="DW74" s="230"/>
      <c r="DX74" s="230"/>
      <c r="DY74" s="230"/>
      <c r="DZ74" s="230"/>
      <c r="EA74" s="230"/>
      <c r="EB74" s="230"/>
      <c r="EC74" s="230"/>
      <c r="ED74" s="230"/>
      <c r="EE74" s="230"/>
      <c r="EF74" s="230"/>
      <c r="EG74" s="230"/>
      <c r="EH74" s="230"/>
      <c r="EI74" s="230"/>
      <c r="EJ74" s="230"/>
      <c r="EK74" s="230"/>
      <c r="EL74" s="230"/>
      <c r="EM74" s="230"/>
      <c r="EN74" s="230"/>
    </row>
    <row r="75" spans="1:144" ht="20.100000000000001" customHeight="1" x14ac:dyDescent="0.25">
      <c r="A75" s="526"/>
      <c r="B75" s="458" t="s">
        <v>154</v>
      </c>
      <c r="C75" s="459" t="s">
        <v>155</v>
      </c>
      <c r="D75" s="473">
        <v>0</v>
      </c>
      <c r="E75" s="473">
        <v>0</v>
      </c>
      <c r="F75" s="473">
        <v>0</v>
      </c>
      <c r="G75" s="473">
        <v>0</v>
      </c>
      <c r="H75" s="473">
        <v>0</v>
      </c>
      <c r="I75" s="473">
        <v>0</v>
      </c>
      <c r="J75" s="473">
        <v>0</v>
      </c>
      <c r="K75" s="473">
        <v>0</v>
      </c>
      <c r="L75" s="473">
        <v>0</v>
      </c>
      <c r="M75" s="473">
        <v>0</v>
      </c>
      <c r="N75" s="473">
        <v>0</v>
      </c>
      <c r="O75" s="473">
        <v>0</v>
      </c>
      <c r="P75" s="47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  <c r="W75" s="55">
        <v>0</v>
      </c>
      <c r="X75" s="55">
        <v>0</v>
      </c>
      <c r="Y75" s="55">
        <v>0</v>
      </c>
      <c r="Z75" s="55">
        <v>0</v>
      </c>
      <c r="AA75" s="55">
        <v>0</v>
      </c>
      <c r="AB75" s="498">
        <v>0</v>
      </c>
      <c r="AC75" s="475">
        <v>0</v>
      </c>
      <c r="AD75" s="55">
        <v>0</v>
      </c>
      <c r="AE75" s="55">
        <v>0</v>
      </c>
      <c r="AF75" s="55">
        <v>0</v>
      </c>
      <c r="AG75" s="55">
        <v>0</v>
      </c>
      <c r="AH75" s="55">
        <v>0</v>
      </c>
      <c r="AI75" s="55">
        <v>0</v>
      </c>
      <c r="AJ75" s="55">
        <v>0</v>
      </c>
      <c r="AK75" s="55">
        <v>0</v>
      </c>
      <c r="AL75" s="55">
        <v>0</v>
      </c>
      <c r="AM75" s="55">
        <v>0</v>
      </c>
      <c r="AN75" s="55">
        <v>0</v>
      </c>
      <c r="AO75" s="55">
        <v>0</v>
      </c>
      <c r="AP75" s="500">
        <v>0</v>
      </c>
      <c r="AQ75" s="55">
        <v>0</v>
      </c>
      <c r="AR75" s="55">
        <v>0</v>
      </c>
      <c r="AS75" s="55">
        <v>0</v>
      </c>
      <c r="AT75" s="55">
        <v>0</v>
      </c>
      <c r="AU75" s="55">
        <v>0</v>
      </c>
      <c r="AV75" s="55">
        <v>0</v>
      </c>
      <c r="AW75" s="55">
        <v>0</v>
      </c>
      <c r="AX75" s="55">
        <v>0</v>
      </c>
      <c r="AY75" s="55">
        <v>0</v>
      </c>
      <c r="AZ75" s="55">
        <v>0</v>
      </c>
      <c r="BA75" s="55">
        <v>0</v>
      </c>
      <c r="BB75" s="478">
        <v>0</v>
      </c>
      <c r="BC75" s="55">
        <v>0</v>
      </c>
      <c r="BD75" s="55">
        <v>0</v>
      </c>
      <c r="BE75" s="55">
        <v>0</v>
      </c>
      <c r="BF75" s="55">
        <v>0</v>
      </c>
      <c r="BG75" s="55">
        <v>0</v>
      </c>
      <c r="BH75" s="55">
        <v>0</v>
      </c>
      <c r="BI75" s="55">
        <v>0</v>
      </c>
      <c r="BJ75" s="55">
        <v>0</v>
      </c>
      <c r="BK75" s="55">
        <v>0</v>
      </c>
      <c r="BL75" s="55">
        <v>0</v>
      </c>
      <c r="BM75" s="55">
        <v>0</v>
      </c>
      <c r="BN75" s="467">
        <f t="shared" si="19"/>
        <v>0</v>
      </c>
      <c r="BO75" s="55">
        <v>0</v>
      </c>
      <c r="BP75" s="55">
        <v>0</v>
      </c>
      <c r="BQ75" s="55">
        <v>0</v>
      </c>
      <c r="BR75" s="55">
        <v>0</v>
      </c>
      <c r="BS75" s="55">
        <v>0</v>
      </c>
      <c r="BT75" s="55">
        <v>0</v>
      </c>
      <c r="BU75" s="55">
        <v>0</v>
      </c>
      <c r="BV75" s="55">
        <v>0</v>
      </c>
      <c r="BW75" s="55">
        <v>0</v>
      </c>
      <c r="BX75" s="55">
        <v>0</v>
      </c>
      <c r="BY75" s="55">
        <v>0</v>
      </c>
      <c r="BZ75" s="55">
        <v>0</v>
      </c>
      <c r="CA75" s="467">
        <f t="shared" si="14"/>
        <v>0</v>
      </c>
      <c r="CB75" s="478">
        <v>2.3628858400000001E-2</v>
      </c>
      <c r="CC75" s="55">
        <v>2.5936356600000005E-2</v>
      </c>
      <c r="CD75" s="55">
        <v>2.52109116E-2</v>
      </c>
      <c r="CE75" s="55">
        <v>2.4553517800000001E-2</v>
      </c>
      <c r="CF75" s="55">
        <v>2.3628858400000001E-2</v>
      </c>
      <c r="CG75" s="55">
        <v>2.6539007600000001E-2</v>
      </c>
      <c r="CH75" s="55">
        <v>8.6457266000000005E-3</v>
      </c>
      <c r="CI75" s="55">
        <v>4.99964346E-2</v>
      </c>
      <c r="CJ75" s="55">
        <v>2.4939667200000005E-2</v>
      </c>
      <c r="CK75" s="55">
        <v>0</v>
      </c>
      <c r="CL75" s="55">
        <v>5.2158226400000007E-2</v>
      </c>
      <c r="CM75" s="55">
        <v>2.5772334000000001E-2</v>
      </c>
      <c r="CN75" s="467">
        <f t="shared" si="27"/>
        <v>0.3110098992</v>
      </c>
      <c r="CO75" s="55">
        <v>2.5378089800000003E-2</v>
      </c>
      <c r="CP75" s="55">
        <v>2.3610267799999998E-2</v>
      </c>
      <c r="CQ75" s="55">
        <v>2.5071310600000001E-2</v>
      </c>
      <c r="CR75" s="55">
        <v>2.4373168400000002E-2</v>
      </c>
      <c r="CS75" s="55">
        <v>2.5103895599999999E-2</v>
      </c>
      <c r="CT75" s="55">
        <v>2.4633093800000002E-2</v>
      </c>
      <c r="CU75" s="55">
        <v>2.48971352E-2</v>
      </c>
      <c r="CV75" s="55">
        <v>2.4928210999999999E-2</v>
      </c>
      <c r="CW75" s="55">
        <v>4.8332816000000001E-2</v>
      </c>
      <c r="CX75" s="55">
        <v>1.7199872200000001E-2</v>
      </c>
      <c r="CY75" s="55">
        <v>4.8170919999999999E-4</v>
      </c>
      <c r="CZ75" s="55">
        <v>0</v>
      </c>
      <c r="DA75" s="467">
        <f t="shared" si="16"/>
        <v>0.26400956960000005</v>
      </c>
      <c r="DB75" s="478">
        <v>2.8299557999999997E-3</v>
      </c>
      <c r="DC75" s="55">
        <v>0</v>
      </c>
      <c r="DD75" s="55">
        <v>0</v>
      </c>
      <c r="DE75" s="55">
        <v>0</v>
      </c>
      <c r="DF75" s="55">
        <v>0</v>
      </c>
      <c r="DG75" s="55">
        <v>0</v>
      </c>
      <c r="DH75" s="55">
        <v>0</v>
      </c>
      <c r="DI75" s="55">
        <v>0</v>
      </c>
      <c r="DJ75" s="55">
        <v>0</v>
      </c>
      <c r="DK75" s="55">
        <v>0</v>
      </c>
      <c r="DL75" s="55">
        <v>0</v>
      </c>
      <c r="DM75" s="55">
        <v>0</v>
      </c>
      <c r="DN75" s="556">
        <f t="shared" si="24"/>
        <v>0.3110098992</v>
      </c>
      <c r="DO75" s="479">
        <f t="shared" si="25"/>
        <v>0.26400956960000005</v>
      </c>
      <c r="DP75" s="468">
        <f t="shared" si="26"/>
        <v>2.8299557999999997E-3</v>
      </c>
      <c r="DQ75" s="475"/>
      <c r="DW75" s="230"/>
      <c r="DX75" s="230"/>
      <c r="DY75" s="230"/>
      <c r="DZ75" s="230"/>
      <c r="EA75" s="230"/>
      <c r="EB75" s="230"/>
      <c r="EC75" s="230"/>
      <c r="ED75" s="230"/>
      <c r="EE75" s="230"/>
      <c r="EF75" s="230"/>
      <c r="EG75" s="230"/>
      <c r="EH75" s="230"/>
      <c r="EI75" s="230"/>
      <c r="EJ75" s="230"/>
      <c r="EK75" s="230"/>
      <c r="EL75" s="230"/>
      <c r="EM75" s="230"/>
      <c r="EN75" s="230"/>
    </row>
    <row r="76" spans="1:144" ht="20.100000000000001" customHeight="1" x14ac:dyDescent="0.25">
      <c r="A76" s="526"/>
      <c r="B76" s="458" t="s">
        <v>28</v>
      </c>
      <c r="C76" s="459" t="s">
        <v>29</v>
      </c>
      <c r="D76" s="501">
        <v>0</v>
      </c>
      <c r="E76" s="473">
        <v>95.097055920299994</v>
      </c>
      <c r="F76" s="473">
        <v>0</v>
      </c>
      <c r="G76" s="473">
        <v>9.8444630591000006</v>
      </c>
      <c r="H76" s="473">
        <v>6.9699999999999993E-6</v>
      </c>
      <c r="I76" s="473">
        <v>0</v>
      </c>
      <c r="J76" s="473">
        <v>0</v>
      </c>
      <c r="K76" s="473">
        <v>0</v>
      </c>
      <c r="L76" s="473">
        <v>0</v>
      </c>
      <c r="M76" s="473">
        <v>0</v>
      </c>
      <c r="N76" s="473">
        <v>0</v>
      </c>
      <c r="O76" s="473">
        <v>0</v>
      </c>
      <c r="P76" s="475">
        <v>104.9415259494</v>
      </c>
      <c r="Q76" s="55">
        <v>0</v>
      </c>
      <c r="R76" s="55">
        <v>0</v>
      </c>
      <c r="S76" s="55">
        <v>0</v>
      </c>
      <c r="T76" s="55">
        <v>0</v>
      </c>
      <c r="U76" s="55">
        <v>4.3768784120000008</v>
      </c>
      <c r="V76" s="55">
        <v>90.7131947532</v>
      </c>
      <c r="W76" s="55">
        <v>0</v>
      </c>
      <c r="X76" s="55">
        <v>0</v>
      </c>
      <c r="Y76" s="55">
        <v>0</v>
      </c>
      <c r="Z76" s="498">
        <v>0</v>
      </c>
      <c r="AA76" s="498">
        <v>0</v>
      </c>
      <c r="AB76" s="498">
        <v>27.7679038966</v>
      </c>
      <c r="AC76" s="475">
        <v>122.8579770618</v>
      </c>
      <c r="AD76" s="55">
        <v>34.749399266999994</v>
      </c>
      <c r="AE76" s="55">
        <v>0</v>
      </c>
      <c r="AF76" s="55">
        <v>0</v>
      </c>
      <c r="AG76" s="55">
        <v>0</v>
      </c>
      <c r="AH76" s="55">
        <v>0</v>
      </c>
      <c r="AI76" s="55">
        <v>0</v>
      </c>
      <c r="AJ76" s="55">
        <v>0</v>
      </c>
      <c r="AK76" s="55">
        <v>0</v>
      </c>
      <c r="AL76" s="55">
        <v>0</v>
      </c>
      <c r="AM76" s="55">
        <v>0</v>
      </c>
      <c r="AN76" s="55">
        <v>0</v>
      </c>
      <c r="AO76" s="55">
        <v>0</v>
      </c>
      <c r="AP76" s="478">
        <v>0</v>
      </c>
      <c r="AQ76" s="55">
        <v>0</v>
      </c>
      <c r="AR76" s="55">
        <v>0</v>
      </c>
      <c r="AS76" s="55">
        <v>12.840397423000001</v>
      </c>
      <c r="AT76" s="55">
        <v>0</v>
      </c>
      <c r="AU76" s="55">
        <v>0</v>
      </c>
      <c r="AV76" s="55">
        <v>0</v>
      </c>
      <c r="AW76" s="55">
        <v>0</v>
      </c>
      <c r="AX76" s="55">
        <v>0</v>
      </c>
      <c r="AY76" s="55">
        <v>0</v>
      </c>
      <c r="AZ76" s="55">
        <v>0</v>
      </c>
      <c r="BA76" s="55">
        <v>0</v>
      </c>
      <c r="BB76" s="478">
        <v>0</v>
      </c>
      <c r="BC76" s="55">
        <v>0</v>
      </c>
      <c r="BD76" s="55">
        <v>0</v>
      </c>
      <c r="BE76" s="55">
        <v>0</v>
      </c>
      <c r="BF76" s="55">
        <v>0</v>
      </c>
      <c r="BG76" s="55">
        <v>0</v>
      </c>
      <c r="BH76" s="55">
        <v>0</v>
      </c>
      <c r="BI76" s="55">
        <v>0</v>
      </c>
      <c r="BJ76" s="55">
        <v>0</v>
      </c>
      <c r="BK76" s="55">
        <v>0</v>
      </c>
      <c r="BL76" s="55">
        <v>0</v>
      </c>
      <c r="BM76" s="55">
        <v>0</v>
      </c>
      <c r="BN76" s="467">
        <f t="shared" si="19"/>
        <v>0</v>
      </c>
      <c r="BO76" s="55">
        <v>0</v>
      </c>
      <c r="BP76" s="55">
        <v>0</v>
      </c>
      <c r="BQ76" s="55">
        <v>0</v>
      </c>
      <c r="BR76" s="55">
        <v>0.25997740000000003</v>
      </c>
      <c r="BS76" s="55">
        <v>0</v>
      </c>
      <c r="BT76" s="55">
        <v>0</v>
      </c>
      <c r="BU76" s="55">
        <v>5.4880000000000004</v>
      </c>
      <c r="BV76" s="55">
        <v>397.06000000000006</v>
      </c>
      <c r="BW76" s="55">
        <v>82.32</v>
      </c>
      <c r="BX76" s="55">
        <v>0</v>
      </c>
      <c r="BY76" s="55">
        <v>8.9515628752000005</v>
      </c>
      <c r="BZ76" s="55">
        <v>0</v>
      </c>
      <c r="CA76" s="467">
        <f t="shared" si="14"/>
        <v>494.07954027520009</v>
      </c>
      <c r="CB76" s="478">
        <v>0</v>
      </c>
      <c r="CC76" s="55">
        <v>0</v>
      </c>
      <c r="CD76" s="55">
        <v>0</v>
      </c>
      <c r="CE76" s="55">
        <v>0</v>
      </c>
      <c r="CF76" s="55">
        <v>0</v>
      </c>
      <c r="CG76" s="55">
        <v>7.5540701039999991</v>
      </c>
      <c r="CH76" s="55">
        <v>15.792567896</v>
      </c>
      <c r="CI76" s="55">
        <v>19.571908456799999</v>
      </c>
      <c r="CJ76" s="55">
        <v>11.2624307936</v>
      </c>
      <c r="CK76" s="55">
        <v>18.129725923399999</v>
      </c>
      <c r="CL76" s="55">
        <v>16.206882535199998</v>
      </c>
      <c r="CM76" s="55">
        <v>15.108140550999998</v>
      </c>
      <c r="CN76" s="467">
        <f t="shared" si="27"/>
        <v>103.62572625999999</v>
      </c>
      <c r="CO76" s="55">
        <v>15.451402397199999</v>
      </c>
      <c r="CP76" s="55">
        <v>9.0992110846000021</v>
      </c>
      <c r="CQ76" s="55">
        <v>3.4336684536000002</v>
      </c>
      <c r="CR76" s="55">
        <v>3.4336679734</v>
      </c>
      <c r="CS76" s="55">
        <v>3.5023419242000005</v>
      </c>
      <c r="CT76" s="55">
        <v>3.4326728618</v>
      </c>
      <c r="CU76" s="55">
        <v>0.1373468726</v>
      </c>
      <c r="CV76" s="55">
        <v>3.7077333426000001</v>
      </c>
      <c r="CW76" s="55">
        <v>0.34335123200000001</v>
      </c>
      <c r="CX76" s="55">
        <v>0.24035663260000001</v>
      </c>
      <c r="CY76" s="55">
        <v>1.1671955918000001</v>
      </c>
      <c r="CZ76" s="55">
        <v>102.91572085620001</v>
      </c>
      <c r="DA76" s="467">
        <f t="shared" si="16"/>
        <v>146.86466922260001</v>
      </c>
      <c r="DB76" s="478">
        <v>105.022141</v>
      </c>
      <c r="DC76" s="55">
        <v>0</v>
      </c>
      <c r="DD76" s="55">
        <v>0</v>
      </c>
      <c r="DE76" s="55">
        <v>20.586288287600002</v>
      </c>
      <c r="DF76" s="55">
        <v>124.80931365000001</v>
      </c>
      <c r="DG76" s="55">
        <v>0</v>
      </c>
      <c r="DH76" s="55">
        <v>89.220874143800003</v>
      </c>
      <c r="DI76" s="55">
        <v>137.26288342480001</v>
      </c>
      <c r="DJ76" s="55">
        <v>102.9157208562</v>
      </c>
      <c r="DK76" s="55">
        <v>97.800328341800011</v>
      </c>
      <c r="DL76" s="55">
        <v>102.91572085620001</v>
      </c>
      <c r="DM76" s="55">
        <v>0</v>
      </c>
      <c r="DN76" s="556">
        <f t="shared" si="24"/>
        <v>103.62572625999999</v>
      </c>
      <c r="DO76" s="479">
        <f t="shared" si="25"/>
        <v>146.86466922260001</v>
      </c>
      <c r="DP76" s="468">
        <f t="shared" si="26"/>
        <v>780.53327056039996</v>
      </c>
      <c r="DQ76" s="475">
        <f t="shared" si="13"/>
        <v>431.46428932976414</v>
      </c>
      <c r="DW76" s="230"/>
      <c r="DX76" s="230"/>
      <c r="DY76" s="230"/>
      <c r="DZ76" s="230"/>
      <c r="EA76" s="230"/>
      <c r="EB76" s="230"/>
      <c r="EC76" s="230"/>
      <c r="ED76" s="230"/>
      <c r="EE76" s="230"/>
      <c r="EF76" s="230"/>
      <c r="EG76" s="230"/>
      <c r="EH76" s="230"/>
      <c r="EI76" s="230"/>
      <c r="EJ76" s="230"/>
      <c r="EK76" s="230"/>
      <c r="EL76" s="230"/>
      <c r="EM76" s="230"/>
      <c r="EN76" s="230"/>
    </row>
    <row r="77" spans="1:144" ht="20.100000000000001" customHeight="1" x14ac:dyDescent="0.25">
      <c r="A77" s="526"/>
      <c r="B77" s="458" t="s">
        <v>30</v>
      </c>
      <c r="C77" s="459" t="s">
        <v>31</v>
      </c>
      <c r="D77" s="473">
        <v>0</v>
      </c>
      <c r="E77" s="473">
        <v>3.2024263722999997</v>
      </c>
      <c r="F77" s="473">
        <v>0</v>
      </c>
      <c r="G77" s="473">
        <v>0</v>
      </c>
      <c r="H77" s="473">
        <v>0</v>
      </c>
      <c r="I77" s="473">
        <v>0</v>
      </c>
      <c r="J77" s="473">
        <v>0</v>
      </c>
      <c r="K77" s="473">
        <v>0</v>
      </c>
      <c r="L77" s="473">
        <v>0</v>
      </c>
      <c r="M77" s="473">
        <v>0</v>
      </c>
      <c r="N77" s="473">
        <v>0</v>
      </c>
      <c r="O77" s="473">
        <v>0</v>
      </c>
      <c r="P77" s="475">
        <v>3.2024263722999997</v>
      </c>
      <c r="Q77" s="55">
        <v>0</v>
      </c>
      <c r="R77" s="55">
        <v>0</v>
      </c>
      <c r="S77" s="55">
        <v>0</v>
      </c>
      <c r="T77" s="55">
        <v>0</v>
      </c>
      <c r="U77" s="55">
        <v>4.3768784120000008</v>
      </c>
      <c r="V77" s="55">
        <v>0</v>
      </c>
      <c r="W77" s="55">
        <v>0</v>
      </c>
      <c r="X77" s="55">
        <v>0</v>
      </c>
      <c r="Y77" s="55">
        <v>0</v>
      </c>
      <c r="Z77" s="498">
        <v>0</v>
      </c>
      <c r="AA77" s="498">
        <v>0</v>
      </c>
      <c r="AB77" s="498">
        <v>0</v>
      </c>
      <c r="AC77" s="475">
        <v>4.3768784120000008</v>
      </c>
      <c r="AD77" s="55">
        <v>0</v>
      </c>
      <c r="AE77" s="55">
        <v>0</v>
      </c>
      <c r="AF77" s="55">
        <v>0</v>
      </c>
      <c r="AG77" s="55">
        <v>0</v>
      </c>
      <c r="AH77" s="55">
        <v>0</v>
      </c>
      <c r="AI77" s="55">
        <v>0</v>
      </c>
      <c r="AJ77" s="55">
        <v>0</v>
      </c>
      <c r="AK77" s="55">
        <v>0</v>
      </c>
      <c r="AL77" s="55">
        <v>0</v>
      </c>
      <c r="AM77" s="55">
        <v>0</v>
      </c>
      <c r="AN77" s="55">
        <v>0</v>
      </c>
      <c r="AO77" s="55">
        <v>0</v>
      </c>
      <c r="AP77" s="478">
        <v>0</v>
      </c>
      <c r="AQ77" s="55">
        <v>0</v>
      </c>
      <c r="AR77" s="55">
        <v>0</v>
      </c>
      <c r="AS77" s="55">
        <v>0</v>
      </c>
      <c r="AT77" s="55">
        <v>0</v>
      </c>
      <c r="AU77" s="55">
        <v>0</v>
      </c>
      <c r="AV77" s="55">
        <v>0</v>
      </c>
      <c r="AW77" s="55">
        <v>0</v>
      </c>
      <c r="AX77" s="55">
        <v>0</v>
      </c>
      <c r="AY77" s="55">
        <v>0</v>
      </c>
      <c r="AZ77" s="55">
        <v>0</v>
      </c>
      <c r="BA77" s="55">
        <v>0</v>
      </c>
      <c r="BB77" s="478">
        <v>0</v>
      </c>
      <c r="BC77" s="55">
        <v>0</v>
      </c>
      <c r="BD77" s="55">
        <v>0</v>
      </c>
      <c r="BE77" s="55">
        <v>0</v>
      </c>
      <c r="BF77" s="55">
        <v>0</v>
      </c>
      <c r="BG77" s="55">
        <v>0</v>
      </c>
      <c r="BH77" s="55">
        <v>0</v>
      </c>
      <c r="BI77" s="55">
        <v>0</v>
      </c>
      <c r="BJ77" s="55">
        <v>0</v>
      </c>
      <c r="BK77" s="55">
        <v>0</v>
      </c>
      <c r="BL77" s="55">
        <v>0</v>
      </c>
      <c r="BM77" s="55">
        <v>0</v>
      </c>
      <c r="BN77" s="467">
        <f t="shared" si="19"/>
        <v>0</v>
      </c>
      <c r="BO77" s="55">
        <v>0</v>
      </c>
      <c r="BP77" s="55">
        <v>0</v>
      </c>
      <c r="BQ77" s="55">
        <v>0</v>
      </c>
      <c r="BR77" s="55">
        <v>0</v>
      </c>
      <c r="BS77" s="55">
        <v>0</v>
      </c>
      <c r="BT77" s="55">
        <v>0</v>
      </c>
      <c r="BU77" s="55">
        <v>0</v>
      </c>
      <c r="BV77" s="55">
        <v>0</v>
      </c>
      <c r="BW77" s="55">
        <v>0</v>
      </c>
      <c r="BX77" s="55">
        <v>0</v>
      </c>
      <c r="BY77" s="55">
        <v>0</v>
      </c>
      <c r="BZ77" s="55">
        <v>0</v>
      </c>
      <c r="CA77" s="467">
        <f t="shared" si="14"/>
        <v>0</v>
      </c>
      <c r="CB77" s="478">
        <v>0</v>
      </c>
      <c r="CC77" s="55">
        <v>0</v>
      </c>
      <c r="CD77" s="55">
        <v>0</v>
      </c>
      <c r="CE77" s="55">
        <v>0</v>
      </c>
      <c r="CF77" s="55">
        <v>0</v>
      </c>
      <c r="CG77" s="55">
        <v>0</v>
      </c>
      <c r="CH77" s="55">
        <v>0</v>
      </c>
      <c r="CI77" s="55">
        <v>0</v>
      </c>
      <c r="CJ77" s="55">
        <v>0</v>
      </c>
      <c r="CK77" s="55">
        <v>0</v>
      </c>
      <c r="CL77" s="55">
        <v>0</v>
      </c>
      <c r="CM77" s="55">
        <v>0</v>
      </c>
      <c r="CN77" s="467">
        <f t="shared" si="27"/>
        <v>0</v>
      </c>
      <c r="CO77" s="55">
        <v>0</v>
      </c>
      <c r="CP77" s="55">
        <v>0</v>
      </c>
      <c r="CQ77" s="55">
        <v>0</v>
      </c>
      <c r="CR77" s="55">
        <v>0</v>
      </c>
      <c r="CS77" s="55">
        <v>0</v>
      </c>
      <c r="CT77" s="55">
        <v>0</v>
      </c>
      <c r="CU77" s="55">
        <v>0</v>
      </c>
      <c r="CV77" s="55">
        <v>0</v>
      </c>
      <c r="CW77" s="55">
        <v>0</v>
      </c>
      <c r="CX77" s="55">
        <v>0</v>
      </c>
      <c r="CY77" s="55">
        <v>0</v>
      </c>
      <c r="CZ77" s="55">
        <v>0</v>
      </c>
      <c r="DA77" s="467">
        <f t="shared" si="16"/>
        <v>0</v>
      </c>
      <c r="DB77" s="478">
        <v>0</v>
      </c>
      <c r="DC77" s="55">
        <v>0</v>
      </c>
      <c r="DD77" s="55">
        <v>0</v>
      </c>
      <c r="DE77" s="55">
        <v>0</v>
      </c>
      <c r="DF77" s="55">
        <v>0</v>
      </c>
      <c r="DG77" s="55">
        <v>0</v>
      </c>
      <c r="DH77" s="55">
        <v>0</v>
      </c>
      <c r="DI77" s="55">
        <v>0</v>
      </c>
      <c r="DJ77" s="55">
        <v>0</v>
      </c>
      <c r="DK77" s="55">
        <v>0</v>
      </c>
      <c r="DL77" s="55">
        <v>0</v>
      </c>
      <c r="DM77" s="55">
        <v>0</v>
      </c>
      <c r="DN77" s="556">
        <f t="shared" si="24"/>
        <v>0</v>
      </c>
      <c r="DO77" s="479">
        <f t="shared" si="25"/>
        <v>0</v>
      </c>
      <c r="DP77" s="468">
        <f t="shared" si="26"/>
        <v>0</v>
      </c>
      <c r="DQ77" s="475"/>
      <c r="DW77" s="230"/>
      <c r="DX77" s="230"/>
      <c r="DY77" s="230"/>
      <c r="DZ77" s="230"/>
      <c r="EA77" s="230"/>
      <c r="EB77" s="230"/>
      <c r="EC77" s="230"/>
      <c r="ED77" s="230"/>
      <c r="EE77" s="230"/>
      <c r="EF77" s="230"/>
      <c r="EG77" s="230"/>
      <c r="EH77" s="230"/>
      <c r="EI77" s="230"/>
      <c r="EJ77" s="230"/>
      <c r="EK77" s="230"/>
      <c r="EL77" s="230"/>
      <c r="EM77" s="230"/>
      <c r="EN77" s="230"/>
    </row>
    <row r="78" spans="1:144" ht="20.100000000000001" customHeight="1" x14ac:dyDescent="0.25">
      <c r="A78" s="526"/>
      <c r="B78" s="458" t="s">
        <v>136</v>
      </c>
      <c r="C78" s="459" t="s">
        <v>137</v>
      </c>
      <c r="D78" s="473">
        <v>0</v>
      </c>
      <c r="E78" s="473">
        <v>91.880010670000004</v>
      </c>
      <c r="F78" s="473">
        <v>0</v>
      </c>
      <c r="G78" s="473">
        <v>9.8416609099999999</v>
      </c>
      <c r="H78" s="473">
        <v>6.9699999999999993E-6</v>
      </c>
      <c r="I78" s="473">
        <v>0</v>
      </c>
      <c r="J78" s="473">
        <v>0</v>
      </c>
      <c r="K78" s="473">
        <v>0</v>
      </c>
      <c r="L78" s="473">
        <v>0</v>
      </c>
      <c r="M78" s="473">
        <v>0</v>
      </c>
      <c r="N78" s="473">
        <v>0</v>
      </c>
      <c r="O78" s="473">
        <v>0</v>
      </c>
      <c r="P78" s="475">
        <v>101.72167855000001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90.61</v>
      </c>
      <c r="W78" s="55">
        <v>0</v>
      </c>
      <c r="X78" s="55">
        <v>0</v>
      </c>
      <c r="Y78" s="55">
        <v>0</v>
      </c>
      <c r="Z78" s="498">
        <v>0</v>
      </c>
      <c r="AA78" s="498">
        <v>0</v>
      </c>
      <c r="AB78" s="498">
        <v>62.46</v>
      </c>
      <c r="AC78" s="475">
        <v>153.07</v>
      </c>
      <c r="AD78" s="55">
        <v>0</v>
      </c>
      <c r="AE78" s="55">
        <v>0</v>
      </c>
      <c r="AF78" s="55">
        <v>0</v>
      </c>
      <c r="AG78" s="55">
        <v>0</v>
      </c>
      <c r="AH78" s="55">
        <v>0</v>
      </c>
      <c r="AI78" s="55">
        <v>0</v>
      </c>
      <c r="AJ78" s="55">
        <v>0</v>
      </c>
      <c r="AK78" s="55">
        <v>0</v>
      </c>
      <c r="AL78" s="55">
        <v>0</v>
      </c>
      <c r="AM78" s="55">
        <v>0</v>
      </c>
      <c r="AN78" s="55">
        <v>0</v>
      </c>
      <c r="AO78" s="55">
        <v>0</v>
      </c>
      <c r="AP78" s="478">
        <v>0</v>
      </c>
      <c r="AQ78" s="55">
        <v>0</v>
      </c>
      <c r="AR78" s="55">
        <v>0</v>
      </c>
      <c r="AS78" s="55">
        <v>12.840397423000001</v>
      </c>
      <c r="AT78" s="55">
        <v>0</v>
      </c>
      <c r="AU78" s="55">
        <v>0</v>
      </c>
      <c r="AV78" s="55">
        <v>0</v>
      </c>
      <c r="AW78" s="55">
        <v>0</v>
      </c>
      <c r="AX78" s="55">
        <v>0</v>
      </c>
      <c r="AY78" s="55">
        <v>0</v>
      </c>
      <c r="AZ78" s="55">
        <v>0</v>
      </c>
      <c r="BA78" s="55">
        <v>0</v>
      </c>
      <c r="BB78" s="478">
        <v>0</v>
      </c>
      <c r="BC78" s="55">
        <v>0</v>
      </c>
      <c r="BD78" s="55">
        <v>0</v>
      </c>
      <c r="BE78" s="55">
        <v>0</v>
      </c>
      <c r="BF78" s="55">
        <v>0</v>
      </c>
      <c r="BG78" s="55">
        <v>0</v>
      </c>
      <c r="BH78" s="55">
        <v>0</v>
      </c>
      <c r="BI78" s="55">
        <v>0</v>
      </c>
      <c r="BJ78" s="55">
        <v>0</v>
      </c>
      <c r="BK78" s="55">
        <v>0</v>
      </c>
      <c r="BL78" s="55">
        <v>0</v>
      </c>
      <c r="BM78" s="55">
        <v>0</v>
      </c>
      <c r="BN78" s="467">
        <f t="shared" si="19"/>
        <v>0</v>
      </c>
      <c r="BO78" s="55">
        <v>0</v>
      </c>
      <c r="BP78" s="55">
        <v>0</v>
      </c>
      <c r="BQ78" s="55">
        <v>0</v>
      </c>
      <c r="BR78" s="55">
        <v>0.25997740000000003</v>
      </c>
      <c r="BS78" s="55">
        <v>0</v>
      </c>
      <c r="BT78" s="55">
        <v>0</v>
      </c>
      <c r="BU78" s="55">
        <v>5.4880000000000004</v>
      </c>
      <c r="BV78" s="55">
        <v>397.06000000000006</v>
      </c>
      <c r="BW78" s="55">
        <v>82.32</v>
      </c>
      <c r="BX78" s="55">
        <v>0</v>
      </c>
      <c r="BY78" s="55">
        <v>9.0006000000000004</v>
      </c>
      <c r="BZ78" s="55">
        <v>0</v>
      </c>
      <c r="CA78" s="467">
        <f t="shared" si="14"/>
        <v>494.1285774000001</v>
      </c>
      <c r="CB78" s="478">
        <v>0</v>
      </c>
      <c r="CC78" s="55">
        <v>0</v>
      </c>
      <c r="CD78" s="55">
        <v>0</v>
      </c>
      <c r="CE78" s="55">
        <v>0</v>
      </c>
      <c r="CF78" s="55">
        <v>0</v>
      </c>
      <c r="CG78" s="55">
        <v>11.319000000000001</v>
      </c>
      <c r="CH78" s="55">
        <v>14.749000000000001</v>
      </c>
      <c r="CI78" s="55">
        <v>19.207999999999998</v>
      </c>
      <c r="CJ78" s="55">
        <v>13.72</v>
      </c>
      <c r="CK78" s="55">
        <v>17.218599999999999</v>
      </c>
      <c r="CL78" s="55">
        <v>15.9838</v>
      </c>
      <c r="CM78" s="55">
        <v>15.778</v>
      </c>
      <c r="CN78" s="467">
        <f t="shared" si="27"/>
        <v>107.9764</v>
      </c>
      <c r="CO78" s="55">
        <v>13.514200000000001</v>
      </c>
      <c r="CP78" s="55">
        <v>7.5803000000000003</v>
      </c>
      <c r="CQ78" s="55">
        <v>2.4009999999999998</v>
      </c>
      <c r="CR78" s="55">
        <v>4.5275999999999996</v>
      </c>
      <c r="CS78" s="55">
        <v>3.7730000000000001</v>
      </c>
      <c r="CT78" s="55">
        <v>2.0579999999999998</v>
      </c>
      <c r="CU78" s="55">
        <v>0.13719999999999999</v>
      </c>
      <c r="CV78" s="55">
        <v>3.8416000000000001</v>
      </c>
      <c r="CW78" s="55">
        <v>0.30869999999999997</v>
      </c>
      <c r="CX78" s="55">
        <v>0.13719999999999999</v>
      </c>
      <c r="CY78" s="55">
        <v>104.06619999999999</v>
      </c>
      <c r="CZ78" s="55">
        <v>104.958</v>
      </c>
      <c r="DA78" s="467">
        <f t="shared" si="16"/>
        <v>247.303</v>
      </c>
      <c r="DB78" s="478">
        <v>0</v>
      </c>
      <c r="DC78" s="55">
        <v>0</v>
      </c>
      <c r="DD78" s="55">
        <v>0</v>
      </c>
      <c r="DE78" s="55">
        <v>144.06</v>
      </c>
      <c r="DF78" s="55">
        <v>1.2347999999999999</v>
      </c>
      <c r="DG78" s="55">
        <v>89.18</v>
      </c>
      <c r="DH78" s="55">
        <v>0</v>
      </c>
      <c r="DI78" s="55">
        <v>226.38</v>
      </c>
      <c r="DJ78" s="55">
        <v>109.76</v>
      </c>
      <c r="DK78" s="55">
        <v>104.61499999999999</v>
      </c>
      <c r="DL78" s="55">
        <v>0</v>
      </c>
      <c r="DM78" s="55">
        <v>96.04</v>
      </c>
      <c r="DN78" s="556">
        <f t="shared" si="24"/>
        <v>107.9764</v>
      </c>
      <c r="DO78" s="479">
        <f t="shared" si="25"/>
        <v>247.303</v>
      </c>
      <c r="DP78" s="468">
        <f t="shared" si="26"/>
        <v>771.26980000000003</v>
      </c>
      <c r="DQ78" s="475">
        <f t="shared" si="13"/>
        <v>211.87239944521502</v>
      </c>
      <c r="DW78" s="230"/>
      <c r="DX78" s="230"/>
      <c r="DY78" s="230"/>
      <c r="DZ78" s="230"/>
      <c r="EA78" s="230"/>
      <c r="EB78" s="230"/>
      <c r="EC78" s="230"/>
      <c r="ED78" s="230"/>
      <c r="EE78" s="230"/>
      <c r="EF78" s="230"/>
      <c r="EG78" s="230"/>
      <c r="EH78" s="230"/>
      <c r="EI78" s="230"/>
      <c r="EJ78" s="230"/>
      <c r="EK78" s="230"/>
      <c r="EL78" s="230"/>
      <c r="EM78" s="230"/>
      <c r="EN78" s="230"/>
    </row>
    <row r="79" spans="1:144" ht="20.100000000000001" customHeight="1" x14ac:dyDescent="0.25">
      <c r="A79" s="526"/>
      <c r="B79" s="458" t="s">
        <v>32</v>
      </c>
      <c r="C79" s="459" t="s">
        <v>133</v>
      </c>
      <c r="D79" s="473">
        <v>387.0834676752001</v>
      </c>
      <c r="E79" s="473">
        <v>397.64037904229997</v>
      </c>
      <c r="F79" s="473">
        <v>424.86484245710005</v>
      </c>
      <c r="G79" s="473">
        <v>446.42577242989995</v>
      </c>
      <c r="H79" s="473">
        <v>463.01821980019997</v>
      </c>
      <c r="I79" s="473">
        <v>383.61861578449998</v>
      </c>
      <c r="J79" s="473">
        <v>221.67964223839999</v>
      </c>
      <c r="K79" s="473">
        <v>305.39734777129996</v>
      </c>
      <c r="L79" s="473">
        <v>261.10252485679996</v>
      </c>
      <c r="M79" s="473">
        <v>347.72753232499997</v>
      </c>
      <c r="N79" s="473">
        <v>431.41873324799997</v>
      </c>
      <c r="O79" s="473">
        <v>416.67534205280003</v>
      </c>
      <c r="P79" s="475">
        <v>4486.6524196814999</v>
      </c>
      <c r="Q79" s="55">
        <v>248.58112108070003</v>
      </c>
      <c r="R79" s="55">
        <v>377.51369691629998</v>
      </c>
      <c r="S79" s="55">
        <v>440.40206375000002</v>
      </c>
      <c r="T79" s="55">
        <v>458.53068406510005</v>
      </c>
      <c r="U79" s="55">
        <v>460.00997177309995</v>
      </c>
      <c r="V79" s="55">
        <v>449.53784975900004</v>
      </c>
      <c r="W79" s="55">
        <v>323.59931541769998</v>
      </c>
      <c r="X79" s="55">
        <v>325.01565140999998</v>
      </c>
      <c r="Y79" s="55">
        <v>395.92310695730009</v>
      </c>
      <c r="Z79" s="55">
        <v>397.09908326629994</v>
      </c>
      <c r="AA79" s="55">
        <v>374.7568979106</v>
      </c>
      <c r="AB79" s="498">
        <v>569.36267363790012</v>
      </c>
      <c r="AC79" s="475">
        <v>4820.3321159440011</v>
      </c>
      <c r="AD79" s="55">
        <v>276.13614163599999</v>
      </c>
      <c r="AE79" s="55">
        <v>331.364992723</v>
      </c>
      <c r="AF79" s="55">
        <v>402.12968218620006</v>
      </c>
      <c r="AG79" s="55">
        <v>330.9728485741</v>
      </c>
      <c r="AH79" s="55">
        <v>350.51538188419994</v>
      </c>
      <c r="AI79" s="55">
        <v>410.00332139120007</v>
      </c>
      <c r="AJ79" s="55">
        <v>370.93031396179998</v>
      </c>
      <c r="AK79" s="55">
        <v>221.40268819110003</v>
      </c>
      <c r="AL79" s="55">
        <v>217.02928067850002</v>
      </c>
      <c r="AM79" s="241">
        <v>209.12240490630001</v>
      </c>
      <c r="AN79" s="241">
        <v>257.95148652519998</v>
      </c>
      <c r="AO79" s="241">
        <v>291.99673760600001</v>
      </c>
      <c r="AP79" s="500">
        <v>288.63145614940004</v>
      </c>
      <c r="AQ79" s="55">
        <v>322.61326876940001</v>
      </c>
      <c r="AR79" s="55">
        <v>442.81619943539994</v>
      </c>
      <c r="AS79" s="55">
        <v>683.90277150160011</v>
      </c>
      <c r="AT79" s="55">
        <v>859.06133517679996</v>
      </c>
      <c r="AU79" s="55">
        <v>887.46565710740003</v>
      </c>
      <c r="AV79" s="55">
        <v>677.10876483880008</v>
      </c>
      <c r="AW79" s="55">
        <v>543.95914578320003</v>
      </c>
      <c r="AX79" s="55">
        <v>685.2261150308002</v>
      </c>
      <c r="AY79" s="55">
        <v>526.04634952380036</v>
      </c>
      <c r="AZ79" s="55">
        <v>495.66687787120014</v>
      </c>
      <c r="BA79" s="55">
        <v>455.04209568860006</v>
      </c>
      <c r="BB79" s="478">
        <v>576.70923037979992</v>
      </c>
      <c r="BC79" s="55">
        <v>541.38499855999999</v>
      </c>
      <c r="BD79" s="55">
        <v>616.97936263599991</v>
      </c>
      <c r="BE79" s="55">
        <v>547.53806623040009</v>
      </c>
      <c r="BF79" s="55">
        <v>719.70001273800028</v>
      </c>
      <c r="BG79" s="55">
        <v>1864.7154478665989</v>
      </c>
      <c r="BH79" s="55">
        <v>585.2447171913999</v>
      </c>
      <c r="BI79" s="55">
        <v>1374.665408272801</v>
      </c>
      <c r="BJ79" s="55">
        <v>899.47437474719982</v>
      </c>
      <c r="BK79" s="55">
        <v>759.25290777840041</v>
      </c>
      <c r="BL79" s="55">
        <v>851.89884738700027</v>
      </c>
      <c r="BM79" s="55">
        <v>1018.5925036350001</v>
      </c>
      <c r="BN79" s="467">
        <f t="shared" si="19"/>
        <v>10356.1558774226</v>
      </c>
      <c r="BO79" s="55">
        <v>440.96850789600035</v>
      </c>
      <c r="BP79" s="55">
        <v>346.74318836080005</v>
      </c>
      <c r="BQ79" s="55">
        <v>625.82912621599996</v>
      </c>
      <c r="BR79" s="55">
        <v>757.63081262119954</v>
      </c>
      <c r="BS79" s="55">
        <v>1159.6411452877994</v>
      </c>
      <c r="BT79" s="55">
        <v>1012.9053369119998</v>
      </c>
      <c r="BU79" s="55">
        <v>761.05482631080031</v>
      </c>
      <c r="BV79" s="55">
        <v>1026.4264037720004</v>
      </c>
      <c r="BW79" s="55">
        <v>812.25927137599979</v>
      </c>
      <c r="BX79" s="55">
        <v>628.96280371399996</v>
      </c>
      <c r="BY79" s="55">
        <v>360.24067545780002</v>
      </c>
      <c r="BZ79" s="55">
        <v>676.04810916300028</v>
      </c>
      <c r="CA79" s="467">
        <f t="shared" si="14"/>
        <v>8608.7102070873989</v>
      </c>
      <c r="CB79" s="478">
        <v>811.49567805320044</v>
      </c>
      <c r="CC79" s="55">
        <v>711.12924480920003</v>
      </c>
      <c r="CD79" s="55">
        <v>777.03939867819952</v>
      </c>
      <c r="CE79" s="55">
        <v>777.30010344280015</v>
      </c>
      <c r="CF79" s="55">
        <v>409.28684161399991</v>
      </c>
      <c r="CG79" s="55">
        <v>718.69123848760023</v>
      </c>
      <c r="CH79" s="55">
        <v>632.03791087499997</v>
      </c>
      <c r="CI79" s="55">
        <v>569.89407241619983</v>
      </c>
      <c r="CJ79" s="55">
        <v>484.03379290840002</v>
      </c>
      <c r="CK79" s="55">
        <v>433.52701601720003</v>
      </c>
      <c r="CL79" s="55">
        <v>286.61334238460006</v>
      </c>
      <c r="CM79" s="55">
        <v>566.8534756514</v>
      </c>
      <c r="CN79" s="467">
        <f t="shared" si="27"/>
        <v>7177.9021153378017</v>
      </c>
      <c r="CO79" s="55">
        <v>728.13099177139986</v>
      </c>
      <c r="CP79" s="55">
        <v>626.70291480580011</v>
      </c>
      <c r="CQ79" s="55">
        <v>669.69738609620003</v>
      </c>
      <c r="CR79" s="55">
        <v>707.89309997140003</v>
      </c>
      <c r="CS79" s="55">
        <v>621.65929984340016</v>
      </c>
      <c r="CT79" s="55">
        <v>1047.0074086248003</v>
      </c>
      <c r="CU79" s="55">
        <v>878.93021584619976</v>
      </c>
      <c r="CV79" s="55">
        <v>798.11263905800001</v>
      </c>
      <c r="CW79" s="55">
        <v>1030.6846711854</v>
      </c>
      <c r="CX79" s="55">
        <v>742.18694024020022</v>
      </c>
      <c r="CY79" s="55">
        <v>1341.0273189026</v>
      </c>
      <c r="CZ79" s="55">
        <v>657.43427331399982</v>
      </c>
      <c r="DA79" s="467">
        <f t="shared" si="16"/>
        <v>9849.4671596593998</v>
      </c>
      <c r="DB79" s="478">
        <v>623.35427536620034</v>
      </c>
      <c r="DC79" s="55">
        <v>1081.8428693548003</v>
      </c>
      <c r="DD79" s="55">
        <v>1065.5040748506001</v>
      </c>
      <c r="DE79" s="55">
        <v>755.58204817060005</v>
      </c>
      <c r="DF79" s="55">
        <v>1269.0268452344001</v>
      </c>
      <c r="DG79" s="55">
        <v>819.62527670659995</v>
      </c>
      <c r="DH79" s="55">
        <v>1243.7341825342007</v>
      </c>
      <c r="DI79" s="55">
        <v>1794.7130767258002</v>
      </c>
      <c r="DJ79" s="55">
        <v>1222.0060088992</v>
      </c>
      <c r="DK79" s="55">
        <v>798.78436037959966</v>
      </c>
      <c r="DL79" s="55">
        <v>665.25728134879967</v>
      </c>
      <c r="DM79" s="55">
        <v>1232.9469338564002</v>
      </c>
      <c r="DN79" s="556">
        <f t="shared" si="24"/>
        <v>7177.9021153378017</v>
      </c>
      <c r="DO79" s="479">
        <f t="shared" si="25"/>
        <v>9849.4671596593998</v>
      </c>
      <c r="DP79" s="468">
        <f t="shared" si="26"/>
        <v>12572.3772334272</v>
      </c>
      <c r="DQ79" s="475">
        <f t="shared" si="13"/>
        <v>27.645252576911574</v>
      </c>
      <c r="DW79" s="230"/>
      <c r="DX79" s="230"/>
      <c r="DY79" s="230"/>
      <c r="DZ79" s="230"/>
      <c r="EA79" s="230"/>
      <c r="EB79" s="230"/>
      <c r="EC79" s="230"/>
      <c r="ED79" s="230"/>
      <c r="EE79" s="230"/>
      <c r="EF79" s="230"/>
      <c r="EG79" s="230"/>
      <c r="EH79" s="230"/>
      <c r="EI79" s="230"/>
      <c r="EJ79" s="230"/>
      <c r="EK79" s="230"/>
      <c r="EL79" s="230"/>
      <c r="EM79" s="230"/>
      <c r="EN79" s="230"/>
    </row>
    <row r="80" spans="1:144" ht="20.100000000000001" customHeight="1" x14ac:dyDescent="0.25">
      <c r="A80" s="526"/>
      <c r="B80" s="458" t="s">
        <v>103</v>
      </c>
      <c r="C80" s="459" t="s">
        <v>104</v>
      </c>
      <c r="D80" s="473">
        <v>0</v>
      </c>
      <c r="E80" s="473">
        <v>0</v>
      </c>
      <c r="F80" s="473">
        <v>0</v>
      </c>
      <c r="G80" s="473">
        <v>0</v>
      </c>
      <c r="H80" s="473">
        <v>0</v>
      </c>
      <c r="I80" s="473">
        <v>0</v>
      </c>
      <c r="J80" s="473">
        <v>0</v>
      </c>
      <c r="K80" s="473">
        <v>0</v>
      </c>
      <c r="L80" s="473">
        <v>0</v>
      </c>
      <c r="M80" s="473">
        <v>0</v>
      </c>
      <c r="N80" s="473">
        <v>0</v>
      </c>
      <c r="O80" s="473">
        <v>0</v>
      </c>
      <c r="P80" s="47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  <c r="W80" s="55">
        <v>0</v>
      </c>
      <c r="X80" s="55">
        <v>0</v>
      </c>
      <c r="Y80" s="55">
        <v>0</v>
      </c>
      <c r="Z80" s="55">
        <v>0</v>
      </c>
      <c r="AA80" s="55">
        <v>0</v>
      </c>
      <c r="AB80" s="498">
        <v>0</v>
      </c>
      <c r="AC80" s="475">
        <v>0</v>
      </c>
      <c r="AD80" s="55">
        <v>0</v>
      </c>
      <c r="AE80" s="55">
        <v>0</v>
      </c>
      <c r="AF80" s="55">
        <v>0</v>
      </c>
      <c r="AG80" s="55">
        <v>0</v>
      </c>
      <c r="AH80" s="55">
        <v>0</v>
      </c>
      <c r="AI80" s="55">
        <v>0</v>
      </c>
      <c r="AJ80" s="55">
        <v>0</v>
      </c>
      <c r="AK80" s="55">
        <v>0</v>
      </c>
      <c r="AL80" s="55">
        <v>0</v>
      </c>
      <c r="AM80" s="55">
        <v>0</v>
      </c>
      <c r="AN80" s="55">
        <v>0</v>
      </c>
      <c r="AO80" s="55">
        <v>0</v>
      </c>
      <c r="AP80" s="478">
        <v>0</v>
      </c>
      <c r="AQ80" s="55">
        <v>0</v>
      </c>
      <c r="AR80" s="55">
        <v>0</v>
      </c>
      <c r="AS80" s="55">
        <v>0</v>
      </c>
      <c r="AT80" s="55">
        <v>0</v>
      </c>
      <c r="AU80" s="55">
        <v>0</v>
      </c>
      <c r="AV80" s="55">
        <v>0</v>
      </c>
      <c r="AW80" s="55">
        <v>0</v>
      </c>
      <c r="AX80" s="55">
        <v>0</v>
      </c>
      <c r="AY80" s="55">
        <v>0</v>
      </c>
      <c r="AZ80" s="55">
        <v>0</v>
      </c>
      <c r="BA80" s="55">
        <v>0</v>
      </c>
      <c r="BB80" s="478">
        <v>0</v>
      </c>
      <c r="BC80" s="55">
        <v>0</v>
      </c>
      <c r="BD80" s="55">
        <v>0</v>
      </c>
      <c r="BE80" s="55">
        <v>0</v>
      </c>
      <c r="BF80" s="55">
        <v>0</v>
      </c>
      <c r="BG80" s="55">
        <v>0</v>
      </c>
      <c r="BH80" s="55">
        <v>0</v>
      </c>
      <c r="BI80" s="55">
        <v>0</v>
      </c>
      <c r="BJ80" s="55">
        <v>6.86</v>
      </c>
      <c r="BK80" s="55">
        <v>0</v>
      </c>
      <c r="BL80" s="55">
        <v>0</v>
      </c>
      <c r="BM80" s="55">
        <v>4.8019999999999996</v>
      </c>
      <c r="BN80" s="467">
        <f t="shared" si="19"/>
        <v>11.661999999999999</v>
      </c>
      <c r="BO80" s="55">
        <v>4.1159999999999997</v>
      </c>
      <c r="BP80" s="55">
        <v>0</v>
      </c>
      <c r="BQ80" s="55">
        <v>0</v>
      </c>
      <c r="BR80" s="55">
        <v>0</v>
      </c>
      <c r="BS80" s="55">
        <v>0</v>
      </c>
      <c r="BT80" s="55">
        <v>0</v>
      </c>
      <c r="BU80" s="55">
        <v>0</v>
      </c>
      <c r="BV80" s="55">
        <v>0</v>
      </c>
      <c r="BW80" s="55">
        <v>0</v>
      </c>
      <c r="BX80" s="55">
        <v>0</v>
      </c>
      <c r="BY80" s="55">
        <v>0</v>
      </c>
      <c r="BZ80" s="55">
        <v>0</v>
      </c>
      <c r="CA80" s="467">
        <f t="shared" si="14"/>
        <v>4.1159999999999997</v>
      </c>
      <c r="CB80" s="478">
        <v>0</v>
      </c>
      <c r="CC80" s="55">
        <v>0</v>
      </c>
      <c r="CD80" s="55">
        <v>0</v>
      </c>
      <c r="CE80" s="55">
        <v>0</v>
      </c>
      <c r="CF80" s="55">
        <v>0</v>
      </c>
      <c r="CG80" s="55">
        <v>0</v>
      </c>
      <c r="CH80" s="55">
        <v>0</v>
      </c>
      <c r="CI80" s="55">
        <v>0</v>
      </c>
      <c r="CJ80" s="55">
        <v>0</v>
      </c>
      <c r="CK80" s="55">
        <v>0</v>
      </c>
      <c r="CL80" s="55">
        <v>0</v>
      </c>
      <c r="CM80" s="55">
        <v>0</v>
      </c>
      <c r="CN80" s="467">
        <f t="shared" si="27"/>
        <v>0</v>
      </c>
      <c r="CO80" s="55">
        <v>0</v>
      </c>
      <c r="CP80" s="55">
        <v>0</v>
      </c>
      <c r="CQ80" s="55">
        <v>0</v>
      </c>
      <c r="CR80" s="55">
        <v>0</v>
      </c>
      <c r="CS80" s="55">
        <v>0</v>
      </c>
      <c r="CT80" s="55">
        <v>0</v>
      </c>
      <c r="CU80" s="55">
        <v>0</v>
      </c>
      <c r="CV80" s="55">
        <v>0</v>
      </c>
      <c r="CW80" s="55">
        <v>0</v>
      </c>
      <c r="CX80" s="55">
        <v>0</v>
      </c>
      <c r="CY80" s="55">
        <v>0</v>
      </c>
      <c r="CZ80" s="55">
        <v>0</v>
      </c>
      <c r="DA80" s="467">
        <f t="shared" si="16"/>
        <v>0</v>
      </c>
      <c r="DB80" s="478">
        <v>0</v>
      </c>
      <c r="DC80" s="55">
        <v>0</v>
      </c>
      <c r="DD80" s="55">
        <v>0</v>
      </c>
      <c r="DE80" s="55">
        <v>0</v>
      </c>
      <c r="DF80" s="55">
        <v>0</v>
      </c>
      <c r="DG80" s="55">
        <v>0</v>
      </c>
      <c r="DH80" s="55">
        <v>0</v>
      </c>
      <c r="DI80" s="55">
        <v>0</v>
      </c>
      <c r="DJ80" s="55">
        <v>0</v>
      </c>
      <c r="DK80" s="55">
        <v>0</v>
      </c>
      <c r="DL80" s="55">
        <v>0</v>
      </c>
      <c r="DM80" s="55">
        <v>0</v>
      </c>
      <c r="DN80" s="556">
        <f t="shared" si="24"/>
        <v>0</v>
      </c>
      <c r="DO80" s="479">
        <f t="shared" si="25"/>
        <v>0</v>
      </c>
      <c r="DP80" s="468">
        <f t="shared" si="26"/>
        <v>0</v>
      </c>
      <c r="DQ80" s="475"/>
      <c r="DW80" s="230"/>
      <c r="DX80" s="230"/>
      <c r="DY80" s="230"/>
      <c r="DZ80" s="230"/>
      <c r="EA80" s="230"/>
      <c r="EB80" s="230"/>
      <c r="EC80" s="230"/>
      <c r="ED80" s="230"/>
      <c r="EE80" s="230"/>
      <c r="EF80" s="230"/>
      <c r="EG80" s="230"/>
      <c r="EH80" s="230"/>
      <c r="EI80" s="230"/>
      <c r="EJ80" s="230"/>
      <c r="EK80" s="230"/>
      <c r="EL80" s="230"/>
      <c r="EM80" s="230"/>
      <c r="EN80" s="230"/>
    </row>
    <row r="81" spans="1:144" ht="20.100000000000001" customHeight="1" x14ac:dyDescent="0.25">
      <c r="A81" s="526"/>
      <c r="B81" s="458" t="s">
        <v>126</v>
      </c>
      <c r="C81" s="459" t="s">
        <v>129</v>
      </c>
      <c r="D81" s="473">
        <v>0</v>
      </c>
      <c r="E81" s="473">
        <v>0</v>
      </c>
      <c r="F81" s="473">
        <v>0</v>
      </c>
      <c r="G81" s="473">
        <v>0</v>
      </c>
      <c r="H81" s="473">
        <v>0</v>
      </c>
      <c r="I81" s="473">
        <v>0</v>
      </c>
      <c r="J81" s="473">
        <v>0</v>
      </c>
      <c r="K81" s="473">
        <v>0</v>
      </c>
      <c r="L81" s="473">
        <v>0</v>
      </c>
      <c r="M81" s="473">
        <v>0</v>
      </c>
      <c r="N81" s="473">
        <v>0</v>
      </c>
      <c r="O81" s="473">
        <v>0</v>
      </c>
      <c r="P81" s="47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  <c r="X81" s="55">
        <v>0</v>
      </c>
      <c r="Y81" s="55">
        <v>0</v>
      </c>
      <c r="Z81" s="55">
        <v>0</v>
      </c>
      <c r="AA81" s="55">
        <v>0</v>
      </c>
      <c r="AB81" s="498">
        <v>0</v>
      </c>
      <c r="AC81" s="475">
        <v>0</v>
      </c>
      <c r="AD81" s="55">
        <v>0</v>
      </c>
      <c r="AE81" s="55">
        <v>0</v>
      </c>
      <c r="AF81" s="55">
        <v>0</v>
      </c>
      <c r="AG81" s="55">
        <v>0</v>
      </c>
      <c r="AH81" s="55">
        <v>0</v>
      </c>
      <c r="AI81" s="55">
        <v>0</v>
      </c>
      <c r="AJ81" s="55">
        <v>0</v>
      </c>
      <c r="AK81" s="55">
        <v>0</v>
      </c>
      <c r="AL81" s="55">
        <v>0</v>
      </c>
      <c r="AM81" s="55">
        <v>0</v>
      </c>
      <c r="AN81" s="55">
        <v>0</v>
      </c>
      <c r="AO81" s="55">
        <v>0</v>
      </c>
      <c r="AP81" s="500">
        <v>0</v>
      </c>
      <c r="AQ81" s="55">
        <v>0</v>
      </c>
      <c r="AR81" s="55">
        <v>0</v>
      </c>
      <c r="AS81" s="55">
        <v>0</v>
      </c>
      <c r="AT81" s="55">
        <v>0</v>
      </c>
      <c r="AU81" s="55">
        <v>0</v>
      </c>
      <c r="AV81" s="55">
        <v>0</v>
      </c>
      <c r="AW81" s="55">
        <v>0</v>
      </c>
      <c r="AX81" s="55">
        <v>0</v>
      </c>
      <c r="AY81" s="55">
        <v>0</v>
      </c>
      <c r="AZ81" s="55">
        <v>0</v>
      </c>
      <c r="BA81" s="55">
        <v>0</v>
      </c>
      <c r="BB81" s="478">
        <v>0</v>
      </c>
      <c r="BC81" s="55">
        <v>0</v>
      </c>
      <c r="BD81" s="55">
        <v>0</v>
      </c>
      <c r="BE81" s="55">
        <v>0</v>
      </c>
      <c r="BF81" s="55">
        <v>0</v>
      </c>
      <c r="BG81" s="55">
        <v>0</v>
      </c>
      <c r="BH81" s="55">
        <v>0</v>
      </c>
      <c r="BI81" s="55">
        <v>0</v>
      </c>
      <c r="BJ81" s="55">
        <v>0</v>
      </c>
      <c r="BK81" s="55">
        <v>0</v>
      </c>
      <c r="BL81" s="55">
        <v>0</v>
      </c>
      <c r="BM81" s="55">
        <v>0</v>
      </c>
      <c r="BN81" s="467">
        <f t="shared" si="19"/>
        <v>0</v>
      </c>
      <c r="BO81" s="55">
        <v>0</v>
      </c>
      <c r="BP81" s="55">
        <v>0</v>
      </c>
      <c r="BQ81" s="55">
        <v>0</v>
      </c>
      <c r="BR81" s="55">
        <v>0</v>
      </c>
      <c r="BS81" s="55">
        <v>0</v>
      </c>
      <c r="BT81" s="55">
        <v>0</v>
      </c>
      <c r="BU81" s="55">
        <v>0</v>
      </c>
      <c r="BV81" s="55">
        <v>0</v>
      </c>
      <c r="BW81" s="55">
        <v>7.5210021599999996E-2</v>
      </c>
      <c r="BX81" s="55">
        <v>7.1306123882000003</v>
      </c>
      <c r="BY81" s="55">
        <v>2.6213637800000003</v>
      </c>
      <c r="BZ81" s="55">
        <v>0.68821804380000007</v>
      </c>
      <c r="CA81" s="467">
        <f t="shared" si="14"/>
        <v>10.515404233600002</v>
      </c>
      <c r="CB81" s="478">
        <v>0</v>
      </c>
      <c r="CC81" s="55">
        <v>0</v>
      </c>
      <c r="CD81" s="55">
        <v>3.4220243582000003</v>
      </c>
      <c r="CE81" s="55">
        <v>0</v>
      </c>
      <c r="CF81" s="55">
        <v>0.58817358740000003</v>
      </c>
      <c r="CG81" s="55">
        <v>1.1910812200000001</v>
      </c>
      <c r="CH81" s="55">
        <v>0.28729247820000003</v>
      </c>
      <c r="CI81" s="55">
        <v>2.8221583809999999</v>
      </c>
      <c r="CJ81" s="55">
        <v>4.2719377470000008</v>
      </c>
      <c r="CK81" s="55">
        <v>1.4970527236000002</v>
      </c>
      <c r="CL81" s="55">
        <v>0.18601802380000002</v>
      </c>
      <c r="CM81" s="55">
        <v>2.0197205826000002</v>
      </c>
      <c r="CN81" s="467">
        <f t="shared" si="27"/>
        <v>16.285459101800001</v>
      </c>
      <c r="CO81" s="55">
        <v>45.071578516999992</v>
      </c>
      <c r="CP81" s="55">
        <v>0</v>
      </c>
      <c r="CQ81" s="55">
        <v>0.24538576719999999</v>
      </c>
      <c r="CR81" s="55">
        <v>1.3981744672</v>
      </c>
      <c r="CS81" s="55">
        <v>2.9400164051999997</v>
      </c>
      <c r="CT81" s="55">
        <v>1.9410792576000002</v>
      </c>
      <c r="CU81" s="55">
        <v>0.48342756139999998</v>
      </c>
      <c r="CV81" s="55">
        <v>8.4969924704000004</v>
      </c>
      <c r="CW81" s="55">
        <v>2.9528530430000002</v>
      </c>
      <c r="CX81" s="55">
        <v>1.9720136044000001</v>
      </c>
      <c r="CY81" s="55">
        <v>1.0109599836000001</v>
      </c>
      <c r="CZ81" s="55">
        <v>0.63053340140000003</v>
      </c>
      <c r="DA81" s="467">
        <f t="shared" si="16"/>
        <v>67.143014478399991</v>
      </c>
      <c r="DB81" s="478">
        <v>1.279446938</v>
      </c>
      <c r="DC81" s="55">
        <v>1.0251916024000003</v>
      </c>
      <c r="DD81" s="55">
        <v>3.8595046000000004E-3</v>
      </c>
      <c r="DE81" s="55">
        <v>2.2855014728000005</v>
      </c>
      <c r="DF81" s="55">
        <v>1.352035342</v>
      </c>
      <c r="DG81" s="55">
        <v>1.1197668552000002</v>
      </c>
      <c r="DH81" s="55">
        <v>0.42337512140000005</v>
      </c>
      <c r="DI81" s="55">
        <v>0</v>
      </c>
      <c r="DJ81" s="55">
        <v>0.39288413640000003</v>
      </c>
      <c r="DK81" s="55">
        <v>0.1879387552</v>
      </c>
      <c r="DL81" s="55">
        <v>0.23372959820000003</v>
      </c>
      <c r="DM81" s="55">
        <v>0</v>
      </c>
      <c r="DN81" s="556">
        <f t="shared" si="24"/>
        <v>16.285459101800001</v>
      </c>
      <c r="DO81" s="479">
        <f t="shared" si="25"/>
        <v>67.143014478399991</v>
      </c>
      <c r="DP81" s="468">
        <f t="shared" si="26"/>
        <v>8.3037293262000009</v>
      </c>
      <c r="DQ81" s="475">
        <f t="shared" si="13"/>
        <v>-87.632772536789631</v>
      </c>
      <c r="DW81" s="230"/>
      <c r="DX81" s="230"/>
      <c r="DY81" s="230"/>
      <c r="DZ81" s="230"/>
      <c r="EA81" s="230"/>
      <c r="EB81" s="230"/>
      <c r="EC81" s="230"/>
      <c r="ED81" s="230"/>
      <c r="EE81" s="230"/>
      <c r="EF81" s="230"/>
      <c r="EG81" s="230"/>
      <c r="EH81" s="230"/>
      <c r="EI81" s="230"/>
      <c r="EJ81" s="230"/>
      <c r="EK81" s="230"/>
      <c r="EL81" s="230"/>
      <c r="EM81" s="230"/>
      <c r="EN81" s="230"/>
    </row>
    <row r="82" spans="1:144" ht="20.100000000000001" customHeight="1" x14ac:dyDescent="0.25">
      <c r="A82" s="526"/>
      <c r="B82" s="458" t="s">
        <v>127</v>
      </c>
      <c r="C82" s="459" t="s">
        <v>176</v>
      </c>
      <c r="D82" s="473">
        <v>0</v>
      </c>
      <c r="E82" s="473">
        <v>0</v>
      </c>
      <c r="F82" s="473">
        <v>0</v>
      </c>
      <c r="G82" s="473">
        <v>0</v>
      </c>
      <c r="H82" s="473">
        <v>0</v>
      </c>
      <c r="I82" s="473">
        <v>0</v>
      </c>
      <c r="J82" s="473">
        <v>0</v>
      </c>
      <c r="K82" s="473">
        <v>0</v>
      </c>
      <c r="L82" s="473">
        <v>0</v>
      </c>
      <c r="M82" s="473">
        <v>0</v>
      </c>
      <c r="N82" s="473">
        <v>0</v>
      </c>
      <c r="O82" s="473">
        <v>0</v>
      </c>
      <c r="P82" s="47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  <c r="X82" s="55">
        <v>0</v>
      </c>
      <c r="Y82" s="55">
        <v>0</v>
      </c>
      <c r="Z82" s="55">
        <v>0</v>
      </c>
      <c r="AA82" s="55">
        <v>0</v>
      </c>
      <c r="AB82" s="498">
        <v>0</v>
      </c>
      <c r="AC82" s="475">
        <v>0</v>
      </c>
      <c r="AD82" s="55">
        <v>0</v>
      </c>
      <c r="AE82" s="55">
        <v>0</v>
      </c>
      <c r="AF82" s="55">
        <v>0</v>
      </c>
      <c r="AG82" s="55">
        <v>0</v>
      </c>
      <c r="AH82" s="55">
        <v>0</v>
      </c>
      <c r="AI82" s="55">
        <v>0</v>
      </c>
      <c r="AJ82" s="55">
        <v>0</v>
      </c>
      <c r="AK82" s="55">
        <v>0</v>
      </c>
      <c r="AL82" s="55">
        <v>0</v>
      </c>
      <c r="AM82" s="55">
        <v>0</v>
      </c>
      <c r="AN82" s="55">
        <v>0</v>
      </c>
      <c r="AO82" s="55">
        <v>0</v>
      </c>
      <c r="AP82" s="500">
        <v>0</v>
      </c>
      <c r="AQ82" s="55">
        <v>0</v>
      </c>
      <c r="AR82" s="55">
        <v>0</v>
      </c>
      <c r="AS82" s="55">
        <v>0</v>
      </c>
      <c r="AT82" s="55">
        <v>0</v>
      </c>
      <c r="AU82" s="55">
        <v>0</v>
      </c>
      <c r="AV82" s="55">
        <v>0</v>
      </c>
      <c r="AW82" s="55">
        <v>0</v>
      </c>
      <c r="AX82" s="55">
        <v>0</v>
      </c>
      <c r="AY82" s="55">
        <v>0</v>
      </c>
      <c r="AZ82" s="55">
        <v>0</v>
      </c>
      <c r="BA82" s="55">
        <v>0</v>
      </c>
      <c r="BB82" s="478">
        <v>0</v>
      </c>
      <c r="BC82" s="55">
        <v>0</v>
      </c>
      <c r="BD82" s="55">
        <v>0</v>
      </c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0</v>
      </c>
      <c r="BK82" s="55">
        <v>0</v>
      </c>
      <c r="BL82" s="55">
        <v>0</v>
      </c>
      <c r="BM82" s="55">
        <v>0</v>
      </c>
      <c r="BN82" s="467">
        <f t="shared" si="19"/>
        <v>0</v>
      </c>
      <c r="BO82" s="55">
        <v>0</v>
      </c>
      <c r="BP82" s="55">
        <v>0</v>
      </c>
      <c r="BQ82" s="55">
        <v>0</v>
      </c>
      <c r="BR82" s="55">
        <v>0</v>
      </c>
      <c r="BS82" s="55">
        <v>0</v>
      </c>
      <c r="BT82" s="55">
        <v>0</v>
      </c>
      <c r="BU82" s="55">
        <v>0</v>
      </c>
      <c r="BV82" s="55">
        <v>0</v>
      </c>
      <c r="BW82" s="55">
        <v>173.93430145839991</v>
      </c>
      <c r="BX82" s="55">
        <v>370.24759181759993</v>
      </c>
      <c r="BY82" s="55">
        <v>248.66085619479998</v>
      </c>
      <c r="BZ82" s="55">
        <v>330.01173047499998</v>
      </c>
      <c r="CA82" s="467">
        <f t="shared" si="14"/>
        <v>1122.8544799457998</v>
      </c>
      <c r="CB82" s="478">
        <v>143.86948956800003</v>
      </c>
      <c r="CC82" s="55">
        <v>279.01396726279995</v>
      </c>
      <c r="CD82" s="55">
        <v>265.11371328539991</v>
      </c>
      <c r="CE82" s="55">
        <v>209.38786101660006</v>
      </c>
      <c r="CF82" s="55">
        <v>241.50429283260019</v>
      </c>
      <c r="CG82" s="55">
        <v>259.08845502960003</v>
      </c>
      <c r="CH82" s="55">
        <v>135.08172069979992</v>
      </c>
      <c r="CI82" s="55">
        <v>200.67974710700022</v>
      </c>
      <c r="CJ82" s="55">
        <v>187.39928747540034</v>
      </c>
      <c r="CK82" s="55">
        <v>322.7821462600001</v>
      </c>
      <c r="CL82" s="55">
        <v>313.69291071299983</v>
      </c>
      <c r="CM82" s="55">
        <v>730.8255599833999</v>
      </c>
      <c r="CN82" s="467">
        <f t="shared" si="27"/>
        <v>3288.4391512336006</v>
      </c>
      <c r="CO82" s="55">
        <v>369.5743464097996</v>
      </c>
      <c r="CP82" s="55">
        <v>249.12379265619995</v>
      </c>
      <c r="CQ82" s="55">
        <v>940.00799480140029</v>
      </c>
      <c r="CR82" s="55">
        <v>651.05371226560044</v>
      </c>
      <c r="CS82" s="55">
        <v>511.36029036679992</v>
      </c>
      <c r="CT82" s="55">
        <v>535.0444603980003</v>
      </c>
      <c r="CU82" s="55">
        <v>491.38670812420003</v>
      </c>
      <c r="CV82" s="55">
        <v>355.90168390839995</v>
      </c>
      <c r="CW82" s="55">
        <v>535.57538913760004</v>
      </c>
      <c r="CX82" s="55">
        <v>471.14569852279999</v>
      </c>
      <c r="CY82" s="55">
        <v>488.83055543559982</v>
      </c>
      <c r="CZ82" s="55">
        <v>464.27293844260026</v>
      </c>
      <c r="DA82" s="467">
        <f t="shared" ref="DA82:DA146" si="28">SUM(CO82:CZ82)</f>
        <v>6063.2775704690002</v>
      </c>
      <c r="DB82" s="478">
        <v>378.23370389839982</v>
      </c>
      <c r="DC82" s="55">
        <v>394.81359859059995</v>
      </c>
      <c r="DD82" s="55">
        <v>532.75498225179967</v>
      </c>
      <c r="DE82" s="55">
        <v>397.16425661780016</v>
      </c>
      <c r="DF82" s="55">
        <v>500.22570726659978</v>
      </c>
      <c r="DG82" s="55">
        <v>325.64297082520011</v>
      </c>
      <c r="DH82" s="55">
        <v>229.96599399900009</v>
      </c>
      <c r="DI82" s="55">
        <v>278.9861957875998</v>
      </c>
      <c r="DJ82" s="55">
        <v>589.84970217600039</v>
      </c>
      <c r="DK82" s="55">
        <v>278.23106262839997</v>
      </c>
      <c r="DL82" s="55">
        <v>344.35608082120041</v>
      </c>
      <c r="DM82" s="55">
        <v>581.31389266999986</v>
      </c>
      <c r="DN82" s="556">
        <f t="shared" si="24"/>
        <v>3288.4391512336006</v>
      </c>
      <c r="DO82" s="479">
        <f t="shared" si="25"/>
        <v>6063.2775704690002</v>
      </c>
      <c r="DP82" s="468">
        <f t="shared" si="26"/>
        <v>4831.5381475325994</v>
      </c>
      <c r="DQ82" s="475">
        <f t="shared" si="13"/>
        <v>-20.314745756248207</v>
      </c>
      <c r="DW82" s="230"/>
      <c r="DX82" s="230"/>
      <c r="DY82" s="230"/>
      <c r="DZ82" s="230"/>
      <c r="EA82" s="230"/>
      <c r="EB82" s="230"/>
      <c r="EC82" s="230"/>
      <c r="ED82" s="230"/>
      <c r="EE82" s="230"/>
      <c r="EF82" s="230"/>
      <c r="EG82" s="230"/>
      <c r="EH82" s="230"/>
      <c r="EI82" s="230"/>
      <c r="EJ82" s="230"/>
      <c r="EK82" s="230"/>
      <c r="EL82" s="230"/>
      <c r="EM82" s="230"/>
      <c r="EN82" s="230"/>
    </row>
    <row r="83" spans="1:144" ht="20.100000000000001" customHeight="1" x14ac:dyDescent="0.25">
      <c r="A83" s="526"/>
      <c r="B83" s="458" t="s">
        <v>128</v>
      </c>
      <c r="C83" s="459" t="s">
        <v>130</v>
      </c>
      <c r="D83" s="473">
        <v>0</v>
      </c>
      <c r="E83" s="473">
        <v>0</v>
      </c>
      <c r="F83" s="473">
        <v>0</v>
      </c>
      <c r="G83" s="473">
        <v>0</v>
      </c>
      <c r="H83" s="473">
        <v>0</v>
      </c>
      <c r="I83" s="473">
        <v>0</v>
      </c>
      <c r="J83" s="473">
        <v>0</v>
      </c>
      <c r="K83" s="473">
        <v>0</v>
      </c>
      <c r="L83" s="473">
        <v>0</v>
      </c>
      <c r="M83" s="473">
        <v>0</v>
      </c>
      <c r="N83" s="473">
        <v>0</v>
      </c>
      <c r="O83" s="473">
        <v>0</v>
      </c>
      <c r="P83" s="47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498">
        <v>0</v>
      </c>
      <c r="AC83" s="475">
        <v>0</v>
      </c>
      <c r="AD83" s="55">
        <v>0</v>
      </c>
      <c r="AE83" s="55">
        <v>0</v>
      </c>
      <c r="AF83" s="55">
        <v>0</v>
      </c>
      <c r="AG83" s="55">
        <v>0</v>
      </c>
      <c r="AH83" s="55">
        <v>0</v>
      </c>
      <c r="AI83" s="55">
        <v>0</v>
      </c>
      <c r="AJ83" s="55">
        <v>0</v>
      </c>
      <c r="AK83" s="55">
        <v>0</v>
      </c>
      <c r="AL83" s="55">
        <v>0</v>
      </c>
      <c r="AM83" s="55">
        <v>0</v>
      </c>
      <c r="AN83" s="55">
        <v>0</v>
      </c>
      <c r="AO83" s="55">
        <v>0</v>
      </c>
      <c r="AP83" s="500">
        <v>0</v>
      </c>
      <c r="AQ83" s="55">
        <v>0</v>
      </c>
      <c r="AR83" s="55">
        <v>0</v>
      </c>
      <c r="AS83" s="55">
        <v>0</v>
      </c>
      <c r="AT83" s="55">
        <v>0</v>
      </c>
      <c r="AU83" s="55">
        <v>0</v>
      </c>
      <c r="AV83" s="55">
        <v>0</v>
      </c>
      <c r="AW83" s="55">
        <v>0</v>
      </c>
      <c r="AX83" s="55">
        <v>0</v>
      </c>
      <c r="AY83" s="55">
        <v>0</v>
      </c>
      <c r="AZ83" s="55">
        <v>0</v>
      </c>
      <c r="BA83" s="55">
        <v>0</v>
      </c>
      <c r="BB83" s="478">
        <v>0</v>
      </c>
      <c r="BC83" s="55">
        <v>0</v>
      </c>
      <c r="BD83" s="55">
        <v>0</v>
      </c>
      <c r="BE83" s="55">
        <v>0</v>
      </c>
      <c r="BF83" s="55">
        <v>0</v>
      </c>
      <c r="BG83" s="55">
        <v>0</v>
      </c>
      <c r="BH83" s="55">
        <v>0</v>
      </c>
      <c r="BI83" s="55">
        <v>0</v>
      </c>
      <c r="BJ83" s="55">
        <v>0</v>
      </c>
      <c r="BK83" s="55">
        <v>0</v>
      </c>
      <c r="BL83" s="55">
        <v>0</v>
      </c>
      <c r="BM83" s="55">
        <v>0</v>
      </c>
      <c r="BN83" s="467">
        <f t="shared" si="19"/>
        <v>0</v>
      </c>
      <c r="BO83" s="55">
        <v>0</v>
      </c>
      <c r="BP83" s="55">
        <v>0</v>
      </c>
      <c r="BQ83" s="55">
        <v>0</v>
      </c>
      <c r="BR83" s="55">
        <v>0</v>
      </c>
      <c r="BS83" s="55">
        <v>0</v>
      </c>
      <c r="BT83" s="55">
        <v>0</v>
      </c>
      <c r="BU83" s="55">
        <v>0</v>
      </c>
      <c r="BV83" s="55">
        <v>0</v>
      </c>
      <c r="BW83" s="55">
        <v>19.103083983199998</v>
      </c>
      <c r="BX83" s="55">
        <v>140.4502901578</v>
      </c>
      <c r="BY83" s="55">
        <v>35.160257329199993</v>
      </c>
      <c r="BZ83" s="55">
        <v>85.833555348800019</v>
      </c>
      <c r="CA83" s="467">
        <f t="shared" si="14"/>
        <v>280.54718681899999</v>
      </c>
      <c r="CB83" s="478">
        <v>14.188290971400001</v>
      </c>
      <c r="CC83" s="55">
        <v>5.8361364936000006</v>
      </c>
      <c r="CD83" s="55">
        <v>4.8772395195999998</v>
      </c>
      <c r="CE83" s="55">
        <v>22.196113511600004</v>
      </c>
      <c r="CF83" s="55">
        <v>54.520905136600007</v>
      </c>
      <c r="CG83" s="55">
        <v>68.270516944000008</v>
      </c>
      <c r="CH83" s="55">
        <v>20.663009087000002</v>
      </c>
      <c r="CI83" s="55">
        <v>17.2631897256</v>
      </c>
      <c r="CJ83" s="55">
        <v>14.921211519200002</v>
      </c>
      <c r="CK83" s="55">
        <v>29.9716464362</v>
      </c>
      <c r="CL83" s="55">
        <v>26.466499800999998</v>
      </c>
      <c r="CM83" s="55">
        <v>332.27220714799995</v>
      </c>
      <c r="CN83" s="467">
        <f t="shared" si="27"/>
        <v>611.44696629379996</v>
      </c>
      <c r="CO83" s="55">
        <v>8.0214709218000007</v>
      </c>
      <c r="CP83" s="55">
        <v>8.6615403405999984</v>
      </c>
      <c r="CQ83" s="55">
        <v>97.056426786200021</v>
      </c>
      <c r="CR83" s="55">
        <v>74.4318044722</v>
      </c>
      <c r="CS83" s="55">
        <v>146.33132089240002</v>
      </c>
      <c r="CT83" s="55">
        <v>0</v>
      </c>
      <c r="CU83" s="55">
        <v>0.35586250000000003</v>
      </c>
      <c r="CV83" s="55">
        <v>24.271525975199999</v>
      </c>
      <c r="CW83" s="55">
        <v>34.012541578400004</v>
      </c>
      <c r="CX83" s="55">
        <v>31.487743548799997</v>
      </c>
      <c r="CY83" s="55">
        <v>138.83443417059999</v>
      </c>
      <c r="CZ83" s="55">
        <v>11.717851513200001</v>
      </c>
      <c r="DA83" s="467">
        <f t="shared" si="28"/>
        <v>575.18252269940001</v>
      </c>
      <c r="DB83" s="478">
        <v>51.973553347799992</v>
      </c>
      <c r="DC83" s="55">
        <v>48.727149654400009</v>
      </c>
      <c r="DD83" s="55">
        <v>91.715586134199995</v>
      </c>
      <c r="DE83" s="55">
        <v>55.136878188000011</v>
      </c>
      <c r="DF83" s="55">
        <v>74.163906997599994</v>
      </c>
      <c r="DG83" s="55">
        <v>92.294913683000019</v>
      </c>
      <c r="DH83" s="55">
        <v>68.151463427600007</v>
      </c>
      <c r="DI83" s="55">
        <v>36.599911794600004</v>
      </c>
      <c r="DJ83" s="55">
        <v>76.793837271200033</v>
      </c>
      <c r="DK83" s="55">
        <v>57.867721599800007</v>
      </c>
      <c r="DL83" s="55">
        <v>45.954812092000004</v>
      </c>
      <c r="DM83" s="55">
        <v>65.789378424000006</v>
      </c>
      <c r="DN83" s="556">
        <f t="shared" si="24"/>
        <v>611.44696629379996</v>
      </c>
      <c r="DO83" s="479">
        <f t="shared" si="25"/>
        <v>575.18252269940001</v>
      </c>
      <c r="DP83" s="468">
        <f t="shared" si="26"/>
        <v>765.1691126142</v>
      </c>
      <c r="DQ83" s="475">
        <f t="shared" si="13"/>
        <v>33.030661123563057</v>
      </c>
      <c r="DW83" s="230"/>
      <c r="DX83" s="230"/>
      <c r="DY83" s="230"/>
      <c r="DZ83" s="230"/>
      <c r="EA83" s="230"/>
      <c r="EB83" s="230"/>
      <c r="EC83" s="230"/>
      <c r="ED83" s="230"/>
      <c r="EE83" s="230"/>
      <c r="EF83" s="230"/>
      <c r="EG83" s="230"/>
      <c r="EH83" s="230"/>
      <c r="EI83" s="230"/>
      <c r="EJ83" s="230"/>
      <c r="EK83" s="230"/>
      <c r="EL83" s="230"/>
      <c r="EM83" s="230"/>
      <c r="EN83" s="230"/>
    </row>
    <row r="84" spans="1:144" ht="20.100000000000001" customHeight="1" x14ac:dyDescent="0.25">
      <c r="A84" s="526"/>
      <c r="B84" s="458" t="s">
        <v>170</v>
      </c>
      <c r="C84" s="459" t="s">
        <v>172</v>
      </c>
      <c r="D84" s="473">
        <v>0</v>
      </c>
      <c r="E84" s="473">
        <v>0</v>
      </c>
      <c r="F84" s="473">
        <v>0</v>
      </c>
      <c r="G84" s="473">
        <v>0</v>
      </c>
      <c r="H84" s="473">
        <v>0</v>
      </c>
      <c r="I84" s="473">
        <v>0</v>
      </c>
      <c r="J84" s="473">
        <v>0</v>
      </c>
      <c r="K84" s="473">
        <v>0</v>
      </c>
      <c r="L84" s="473">
        <v>0</v>
      </c>
      <c r="M84" s="473">
        <v>0</v>
      </c>
      <c r="N84" s="473">
        <v>0</v>
      </c>
      <c r="O84" s="473">
        <v>0</v>
      </c>
      <c r="P84" s="47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498">
        <v>0</v>
      </c>
      <c r="AC84" s="475">
        <v>0</v>
      </c>
      <c r="AD84" s="55">
        <v>0</v>
      </c>
      <c r="AE84" s="55">
        <v>0</v>
      </c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5">
        <v>0</v>
      </c>
      <c r="AL84" s="55">
        <v>0</v>
      </c>
      <c r="AM84" s="55">
        <v>0</v>
      </c>
      <c r="AN84" s="55">
        <v>0</v>
      </c>
      <c r="AO84" s="55">
        <v>0</v>
      </c>
      <c r="AP84" s="500">
        <v>0</v>
      </c>
      <c r="AQ84" s="55">
        <v>0</v>
      </c>
      <c r="AR84" s="55">
        <v>0</v>
      </c>
      <c r="AS84" s="55">
        <v>0</v>
      </c>
      <c r="AT84" s="55">
        <v>0</v>
      </c>
      <c r="AU84" s="55">
        <v>0</v>
      </c>
      <c r="AV84" s="55">
        <v>0</v>
      </c>
      <c r="AW84" s="55">
        <v>0</v>
      </c>
      <c r="AX84" s="55">
        <v>0</v>
      </c>
      <c r="AY84" s="55">
        <v>0</v>
      </c>
      <c r="AZ84" s="55">
        <v>0</v>
      </c>
      <c r="BA84" s="55">
        <v>0</v>
      </c>
      <c r="BB84" s="478">
        <v>0</v>
      </c>
      <c r="BC84" s="55">
        <v>0</v>
      </c>
      <c r="BD84" s="55">
        <v>0</v>
      </c>
      <c r="BE84" s="55">
        <v>0</v>
      </c>
      <c r="BF84" s="55">
        <v>0</v>
      </c>
      <c r="BG84" s="55">
        <v>0</v>
      </c>
      <c r="BH84" s="55">
        <v>0</v>
      </c>
      <c r="BI84" s="55">
        <v>0</v>
      </c>
      <c r="BJ84" s="55">
        <v>0</v>
      </c>
      <c r="BK84" s="55">
        <v>0</v>
      </c>
      <c r="BL84" s="55">
        <v>0</v>
      </c>
      <c r="BM84" s="55">
        <v>0</v>
      </c>
      <c r="BN84" s="467">
        <f t="shared" si="19"/>
        <v>0</v>
      </c>
      <c r="BO84" s="55">
        <v>0</v>
      </c>
      <c r="BP84" s="55">
        <v>0</v>
      </c>
      <c r="BQ84" s="55">
        <v>0</v>
      </c>
      <c r="BR84" s="55">
        <v>0</v>
      </c>
      <c r="BS84" s="55">
        <v>0</v>
      </c>
      <c r="BT84" s="55">
        <v>0</v>
      </c>
      <c r="BU84" s="55">
        <v>0</v>
      </c>
      <c r="BV84" s="55">
        <v>0</v>
      </c>
      <c r="BW84" s="55">
        <v>0</v>
      </c>
      <c r="BX84" s="55">
        <v>0</v>
      </c>
      <c r="BY84" s="55">
        <v>0</v>
      </c>
      <c r="BZ84" s="55">
        <v>0</v>
      </c>
      <c r="CA84" s="467">
        <f t="shared" si="14"/>
        <v>0</v>
      </c>
      <c r="CB84" s="478">
        <v>0</v>
      </c>
      <c r="CC84" s="55">
        <v>0</v>
      </c>
      <c r="CD84" s="55">
        <v>0</v>
      </c>
      <c r="CE84" s="55">
        <v>0</v>
      </c>
      <c r="CF84" s="55">
        <v>0</v>
      </c>
      <c r="CG84" s="55">
        <v>0.89779303320000003</v>
      </c>
      <c r="CH84" s="55">
        <v>1.6734634546000002</v>
      </c>
      <c r="CI84" s="55">
        <v>1.3228067342000003</v>
      </c>
      <c r="CJ84" s="55">
        <v>1.7961571614000003</v>
      </c>
      <c r="CK84" s="55">
        <v>1.2413145989999996</v>
      </c>
      <c r="CL84" s="55">
        <v>1.3910566684000001</v>
      </c>
      <c r="CM84" s="55">
        <v>2.1658041454000005</v>
      </c>
      <c r="CN84" s="467">
        <f t="shared" si="27"/>
        <v>10.488395796200001</v>
      </c>
      <c r="CO84" s="55">
        <v>1.4298043493999999</v>
      </c>
      <c r="CP84" s="55">
        <v>1.6496849795999995</v>
      </c>
      <c r="CQ84" s="55">
        <v>1.6015753879999994</v>
      </c>
      <c r="CR84" s="55">
        <v>2.1429150693999999</v>
      </c>
      <c r="CS84" s="55">
        <v>1.8034243023999994</v>
      </c>
      <c r="CT84" s="55">
        <v>1.6673319866</v>
      </c>
      <c r="CU84" s="55">
        <v>1.9984077973999994</v>
      </c>
      <c r="CV84" s="55">
        <v>1.9727066702000005</v>
      </c>
      <c r="CW84" s="55">
        <v>1.8034111311999996</v>
      </c>
      <c r="CX84" s="55">
        <v>2.0941845791999998</v>
      </c>
      <c r="CY84" s="55">
        <v>1.9765292680000006</v>
      </c>
      <c r="CZ84" s="55">
        <v>2.3237447380000007</v>
      </c>
      <c r="DA84" s="467">
        <f t="shared" si="28"/>
        <v>22.463720259400002</v>
      </c>
      <c r="DB84" s="478">
        <v>1.9422324235999999</v>
      </c>
      <c r="DC84" s="55">
        <v>1.7475345790000005</v>
      </c>
      <c r="DD84" s="55">
        <v>2.5452568134000009</v>
      </c>
      <c r="DE84" s="55">
        <v>1.8332078842000004</v>
      </c>
      <c r="DF84" s="55">
        <v>2.5562297950000001</v>
      </c>
      <c r="DG84" s="55">
        <v>2.1105798420000008</v>
      </c>
      <c r="DH84" s="55">
        <v>2.0718664609999999</v>
      </c>
      <c r="DI84" s="55">
        <v>2.4962026684000014</v>
      </c>
      <c r="DJ84" s="55">
        <v>1.8304066031999997</v>
      </c>
      <c r="DK84" s="55">
        <v>2.7301413594000015</v>
      </c>
      <c r="DL84" s="55">
        <v>2.3659652254000005</v>
      </c>
      <c r="DM84" s="55">
        <v>2.4487340752000004</v>
      </c>
      <c r="DN84" s="556">
        <f t="shared" si="24"/>
        <v>10.488395796200001</v>
      </c>
      <c r="DO84" s="479">
        <f t="shared" si="25"/>
        <v>22.463720259400002</v>
      </c>
      <c r="DP84" s="468">
        <f t="shared" si="26"/>
        <v>26.678357729800005</v>
      </c>
      <c r="DQ84" s="475">
        <f t="shared" si="13"/>
        <v>18.761974515936998</v>
      </c>
      <c r="DW84" s="230"/>
      <c r="DX84" s="230"/>
      <c r="DY84" s="230"/>
      <c r="DZ84" s="230"/>
      <c r="EA84" s="230"/>
      <c r="EB84" s="230"/>
      <c r="EC84" s="230"/>
      <c r="ED84" s="230"/>
      <c r="EE84" s="230"/>
      <c r="EF84" s="230"/>
      <c r="EG84" s="230"/>
      <c r="EH84" s="230"/>
      <c r="EI84" s="230"/>
      <c r="EJ84" s="230"/>
      <c r="EK84" s="230"/>
      <c r="EL84" s="230"/>
      <c r="EM84" s="230"/>
      <c r="EN84" s="230"/>
    </row>
    <row r="85" spans="1:144" ht="20.100000000000001" customHeight="1" x14ac:dyDescent="0.25">
      <c r="A85" s="526"/>
      <c r="B85" s="458" t="s">
        <v>171</v>
      </c>
      <c r="C85" s="459" t="s">
        <v>173</v>
      </c>
      <c r="D85" s="473">
        <v>0</v>
      </c>
      <c r="E85" s="473">
        <v>0</v>
      </c>
      <c r="F85" s="473">
        <v>0</v>
      </c>
      <c r="G85" s="473">
        <v>0</v>
      </c>
      <c r="H85" s="473">
        <v>0</v>
      </c>
      <c r="I85" s="473">
        <v>0</v>
      </c>
      <c r="J85" s="473">
        <v>0</v>
      </c>
      <c r="K85" s="473">
        <v>0</v>
      </c>
      <c r="L85" s="473">
        <v>0</v>
      </c>
      <c r="M85" s="473">
        <v>0</v>
      </c>
      <c r="N85" s="473">
        <v>0</v>
      </c>
      <c r="O85" s="473">
        <v>0</v>
      </c>
      <c r="P85" s="47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498">
        <v>0</v>
      </c>
      <c r="AC85" s="475">
        <v>0</v>
      </c>
      <c r="AD85" s="55">
        <v>0</v>
      </c>
      <c r="AE85" s="55">
        <v>0</v>
      </c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5">
        <v>0</v>
      </c>
      <c r="AL85" s="55">
        <v>0</v>
      </c>
      <c r="AM85" s="55">
        <v>0</v>
      </c>
      <c r="AN85" s="55">
        <v>0</v>
      </c>
      <c r="AO85" s="55">
        <v>0</v>
      </c>
      <c r="AP85" s="500">
        <v>0</v>
      </c>
      <c r="AQ85" s="55">
        <v>0</v>
      </c>
      <c r="AR85" s="55">
        <v>0</v>
      </c>
      <c r="AS85" s="55">
        <v>0</v>
      </c>
      <c r="AT85" s="55">
        <v>0</v>
      </c>
      <c r="AU85" s="55">
        <v>0</v>
      </c>
      <c r="AV85" s="55">
        <v>0</v>
      </c>
      <c r="AW85" s="55">
        <v>0</v>
      </c>
      <c r="AX85" s="55">
        <v>0</v>
      </c>
      <c r="AY85" s="55">
        <v>0</v>
      </c>
      <c r="AZ85" s="55">
        <v>0</v>
      </c>
      <c r="BA85" s="55">
        <v>0</v>
      </c>
      <c r="BB85" s="478">
        <v>0</v>
      </c>
      <c r="BC85" s="55">
        <v>0</v>
      </c>
      <c r="BD85" s="55">
        <v>0</v>
      </c>
      <c r="BE85" s="55">
        <v>0</v>
      </c>
      <c r="BF85" s="55">
        <v>0</v>
      </c>
      <c r="BG85" s="55">
        <v>0</v>
      </c>
      <c r="BH85" s="55">
        <v>0</v>
      </c>
      <c r="BI85" s="55">
        <v>0</v>
      </c>
      <c r="BJ85" s="55">
        <v>0</v>
      </c>
      <c r="BK85" s="55">
        <v>0</v>
      </c>
      <c r="BL85" s="55">
        <v>0</v>
      </c>
      <c r="BM85" s="55">
        <v>0</v>
      </c>
      <c r="BN85" s="467">
        <f t="shared" ref="BN85:BN92" si="29">SUM(BB85:BM85)</f>
        <v>0</v>
      </c>
      <c r="BO85" s="55">
        <v>0</v>
      </c>
      <c r="BP85" s="55">
        <v>0</v>
      </c>
      <c r="BQ85" s="55">
        <v>0</v>
      </c>
      <c r="BR85" s="55">
        <v>0</v>
      </c>
      <c r="BS85" s="55">
        <v>0</v>
      </c>
      <c r="BT85" s="55">
        <v>0</v>
      </c>
      <c r="BU85" s="55">
        <v>0</v>
      </c>
      <c r="BV85" s="55">
        <v>0</v>
      </c>
      <c r="BW85" s="55">
        <v>0</v>
      </c>
      <c r="BX85" s="55">
        <v>0</v>
      </c>
      <c r="BY85" s="55">
        <v>0</v>
      </c>
      <c r="BZ85" s="55">
        <v>0</v>
      </c>
      <c r="CA85" s="467">
        <f t="shared" si="14"/>
        <v>0</v>
      </c>
      <c r="CB85" s="478">
        <v>0</v>
      </c>
      <c r="CC85" s="55">
        <v>0</v>
      </c>
      <c r="CD85" s="55">
        <v>0</v>
      </c>
      <c r="CE85" s="55">
        <v>0</v>
      </c>
      <c r="CF85" s="55">
        <v>0</v>
      </c>
      <c r="CG85" s="55">
        <v>0.89779303320000015</v>
      </c>
      <c r="CH85" s="55">
        <v>1.7331760502</v>
      </c>
      <c r="CI85" s="55">
        <v>1.3228067341999998</v>
      </c>
      <c r="CJ85" s="55">
        <v>1.7961571613999996</v>
      </c>
      <c r="CK85" s="55">
        <v>1.3188103040000005</v>
      </c>
      <c r="CL85" s="55">
        <v>1.3910566683999999</v>
      </c>
      <c r="CM85" s="55">
        <v>2.1725110301999999</v>
      </c>
      <c r="CN85" s="467">
        <f t="shared" si="27"/>
        <v>10.6323109816</v>
      </c>
      <c r="CO85" s="55">
        <v>1.4298043493999997</v>
      </c>
      <c r="CP85" s="55">
        <v>1.6496849795999999</v>
      </c>
      <c r="CQ85" s="55">
        <v>1.601575388000001</v>
      </c>
      <c r="CR85" s="55">
        <v>2.1429150694000003</v>
      </c>
      <c r="CS85" s="55">
        <v>1.8062880093999996</v>
      </c>
      <c r="CT85" s="55">
        <v>1.6673319866000007</v>
      </c>
      <c r="CU85" s="55">
        <v>1.9984077973999996</v>
      </c>
      <c r="CV85" s="55">
        <v>1.9823165698000003</v>
      </c>
      <c r="CW85" s="55">
        <v>1.8034111312000005</v>
      </c>
      <c r="CX85" s="55">
        <v>2.0941845792000011</v>
      </c>
      <c r="CY85" s="55">
        <v>1.9765292679999997</v>
      </c>
      <c r="CZ85" s="55">
        <v>2.3237447380000003</v>
      </c>
      <c r="DA85" s="467">
        <f t="shared" si="28"/>
        <v>22.476193866000003</v>
      </c>
      <c r="DB85" s="478">
        <v>1.9422324236000004</v>
      </c>
      <c r="DC85" s="55">
        <v>1.7618662166000003</v>
      </c>
      <c r="DD85" s="55">
        <v>2.5452568134000004</v>
      </c>
      <c r="DE85" s="55">
        <v>1.872762507</v>
      </c>
      <c r="DF85" s="55">
        <v>2.5563738550000004</v>
      </c>
      <c r="DG85" s="55">
        <v>2.1302834084</v>
      </c>
      <c r="DH85" s="55">
        <v>2.0718664609999995</v>
      </c>
      <c r="DI85" s="55">
        <v>2.4962026683999996</v>
      </c>
      <c r="DJ85" s="55">
        <v>1.8304066031999995</v>
      </c>
      <c r="DK85" s="55">
        <v>2.7678116087999998</v>
      </c>
      <c r="DL85" s="55">
        <v>2.7240917998</v>
      </c>
      <c r="DM85" s="55">
        <v>2.4487340752000004</v>
      </c>
      <c r="DN85" s="556">
        <f t="shared" si="24"/>
        <v>10.6323109816</v>
      </c>
      <c r="DO85" s="479">
        <f t="shared" si="25"/>
        <v>22.476193866000003</v>
      </c>
      <c r="DP85" s="468">
        <f t="shared" si="26"/>
        <v>27.147888440399999</v>
      </c>
      <c r="DQ85" s="475">
        <f t="shared" si="13"/>
        <v>20.785078658121581</v>
      </c>
      <c r="DW85" s="230"/>
      <c r="DX85" s="230"/>
      <c r="DY85" s="230"/>
      <c r="DZ85" s="230"/>
      <c r="EA85" s="230"/>
      <c r="EB85" s="230"/>
      <c r="EC85" s="230"/>
      <c r="ED85" s="230"/>
      <c r="EE85" s="230"/>
      <c r="EF85" s="230"/>
      <c r="EG85" s="230"/>
      <c r="EH85" s="230"/>
      <c r="EI85" s="230"/>
      <c r="EJ85" s="230"/>
      <c r="EK85" s="230"/>
      <c r="EL85" s="230"/>
      <c r="EM85" s="230"/>
      <c r="EN85" s="230"/>
    </row>
    <row r="86" spans="1:144" ht="20.100000000000001" customHeight="1" x14ac:dyDescent="0.25">
      <c r="A86" s="526"/>
      <c r="B86" s="458" t="s">
        <v>180</v>
      </c>
      <c r="C86" s="459" t="s">
        <v>211</v>
      </c>
      <c r="D86" s="473">
        <v>0</v>
      </c>
      <c r="E86" s="473">
        <v>0</v>
      </c>
      <c r="F86" s="473">
        <v>0</v>
      </c>
      <c r="G86" s="473">
        <v>0</v>
      </c>
      <c r="H86" s="473">
        <v>0</v>
      </c>
      <c r="I86" s="473">
        <v>0</v>
      </c>
      <c r="J86" s="473">
        <v>0</v>
      </c>
      <c r="K86" s="473">
        <v>0</v>
      </c>
      <c r="L86" s="473">
        <v>0</v>
      </c>
      <c r="M86" s="473">
        <v>0</v>
      </c>
      <c r="N86" s="473">
        <v>0</v>
      </c>
      <c r="O86" s="473">
        <v>0</v>
      </c>
      <c r="P86" s="475"/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  <c r="X86" s="55">
        <v>0</v>
      </c>
      <c r="Y86" s="55">
        <v>0</v>
      </c>
      <c r="Z86" s="55">
        <v>0</v>
      </c>
      <c r="AA86" s="55">
        <v>0</v>
      </c>
      <c r="AB86" s="498">
        <v>0</v>
      </c>
      <c r="AC86" s="475"/>
      <c r="AD86" s="55">
        <v>0</v>
      </c>
      <c r="AE86" s="55">
        <v>0</v>
      </c>
      <c r="AF86" s="55">
        <v>0</v>
      </c>
      <c r="AG86" s="55">
        <v>0</v>
      </c>
      <c r="AH86" s="55">
        <v>0</v>
      </c>
      <c r="AI86" s="55">
        <v>0</v>
      </c>
      <c r="AJ86" s="55">
        <v>0</v>
      </c>
      <c r="AK86" s="55">
        <v>0</v>
      </c>
      <c r="AL86" s="55">
        <v>0</v>
      </c>
      <c r="AM86" s="55">
        <v>0</v>
      </c>
      <c r="AN86" s="55">
        <v>0</v>
      </c>
      <c r="AO86" s="55">
        <v>0</v>
      </c>
      <c r="AP86" s="500">
        <v>0</v>
      </c>
      <c r="AQ86" s="55">
        <v>0</v>
      </c>
      <c r="AR86" s="55">
        <v>0</v>
      </c>
      <c r="AS86" s="55">
        <v>0</v>
      </c>
      <c r="AT86" s="55">
        <v>0</v>
      </c>
      <c r="AU86" s="55">
        <v>0</v>
      </c>
      <c r="AV86" s="55">
        <v>0</v>
      </c>
      <c r="AW86" s="55">
        <v>0</v>
      </c>
      <c r="AX86" s="55">
        <v>0</v>
      </c>
      <c r="AY86" s="55">
        <v>0</v>
      </c>
      <c r="AZ86" s="55">
        <v>0</v>
      </c>
      <c r="BA86" s="55">
        <v>0</v>
      </c>
      <c r="BB86" s="478">
        <v>0</v>
      </c>
      <c r="BC86" s="55">
        <v>0</v>
      </c>
      <c r="BD86" s="55">
        <v>0</v>
      </c>
      <c r="BE86" s="55">
        <v>0</v>
      </c>
      <c r="BF86" s="55">
        <v>0</v>
      </c>
      <c r="BG86" s="55">
        <v>0</v>
      </c>
      <c r="BH86" s="55">
        <v>0</v>
      </c>
      <c r="BI86" s="55">
        <v>0</v>
      </c>
      <c r="BJ86" s="55">
        <v>0</v>
      </c>
      <c r="BK86" s="55">
        <v>0</v>
      </c>
      <c r="BL86" s="55">
        <v>0</v>
      </c>
      <c r="BM86" s="55">
        <v>0</v>
      </c>
      <c r="BN86" s="467">
        <f t="shared" si="29"/>
        <v>0</v>
      </c>
      <c r="BO86" s="55">
        <v>0</v>
      </c>
      <c r="BP86" s="55">
        <v>0</v>
      </c>
      <c r="BQ86" s="55">
        <v>0</v>
      </c>
      <c r="BR86" s="55">
        <v>0</v>
      </c>
      <c r="BS86" s="55">
        <v>0</v>
      </c>
      <c r="BT86" s="55">
        <v>0</v>
      </c>
      <c r="BU86" s="55">
        <v>0</v>
      </c>
      <c r="BV86" s="55">
        <v>0</v>
      </c>
      <c r="BW86" s="55">
        <v>0</v>
      </c>
      <c r="BX86" s="55">
        <v>0</v>
      </c>
      <c r="BY86" s="55">
        <v>0</v>
      </c>
      <c r="BZ86" s="55">
        <v>0</v>
      </c>
      <c r="CA86" s="467">
        <f t="shared" si="14"/>
        <v>0</v>
      </c>
      <c r="CB86" s="478">
        <v>0</v>
      </c>
      <c r="CC86" s="55">
        <v>0</v>
      </c>
      <c r="CD86" s="55">
        <v>0</v>
      </c>
      <c r="CE86" s="55">
        <v>0</v>
      </c>
      <c r="CF86" s="55">
        <v>0</v>
      </c>
      <c r="CG86" s="55">
        <v>0</v>
      </c>
      <c r="CH86" s="55">
        <v>0</v>
      </c>
      <c r="CI86" s="55">
        <v>0</v>
      </c>
      <c r="CJ86" s="55">
        <v>0</v>
      </c>
      <c r="CK86" s="55">
        <v>0</v>
      </c>
      <c r="CL86" s="55">
        <v>0</v>
      </c>
      <c r="CM86" s="55">
        <v>0</v>
      </c>
      <c r="CN86" s="467">
        <f t="shared" si="27"/>
        <v>0</v>
      </c>
      <c r="CO86" s="55">
        <v>0</v>
      </c>
      <c r="CP86" s="55">
        <v>0</v>
      </c>
      <c r="CQ86" s="55">
        <v>0</v>
      </c>
      <c r="CR86" s="55">
        <v>0</v>
      </c>
      <c r="CS86" s="55">
        <v>0</v>
      </c>
      <c r="CT86" s="55">
        <v>0</v>
      </c>
      <c r="CU86" s="55">
        <v>0</v>
      </c>
      <c r="CV86" s="55">
        <v>0</v>
      </c>
      <c r="CW86" s="55">
        <v>0</v>
      </c>
      <c r="CX86" s="55">
        <v>0</v>
      </c>
      <c r="CY86" s="55">
        <v>0</v>
      </c>
      <c r="CZ86" s="55">
        <v>0</v>
      </c>
      <c r="DA86" s="467">
        <f t="shared" si="28"/>
        <v>0</v>
      </c>
      <c r="DB86" s="478">
        <v>0</v>
      </c>
      <c r="DC86" s="55">
        <v>0</v>
      </c>
      <c r="DD86" s="55">
        <v>0</v>
      </c>
      <c r="DE86" s="55">
        <v>0</v>
      </c>
      <c r="DF86" s="55">
        <v>0</v>
      </c>
      <c r="DG86" s="55">
        <v>0</v>
      </c>
      <c r="DH86" s="55">
        <v>0</v>
      </c>
      <c r="DI86" s="55">
        <v>0</v>
      </c>
      <c r="DJ86" s="55">
        <v>0</v>
      </c>
      <c r="DK86" s="55">
        <v>3.7670249400000001E-2</v>
      </c>
      <c r="DL86" s="55">
        <v>0.34680043999999999</v>
      </c>
      <c r="DM86" s="55">
        <v>0</v>
      </c>
      <c r="DN86" s="556">
        <f t="shared" si="24"/>
        <v>0</v>
      </c>
      <c r="DO86" s="479">
        <f t="shared" si="25"/>
        <v>0</v>
      </c>
      <c r="DP86" s="468">
        <f t="shared" si="26"/>
        <v>0.38447068940000001</v>
      </c>
      <c r="DQ86" s="475"/>
      <c r="DW86" s="230"/>
      <c r="DX86" s="230"/>
      <c r="DY86" s="230"/>
      <c r="DZ86" s="230"/>
      <c r="EA86" s="230"/>
      <c r="EB86" s="230"/>
      <c r="EC86" s="230"/>
      <c r="ED86" s="230"/>
      <c r="EE86" s="230"/>
      <c r="EF86" s="230"/>
      <c r="EG86" s="230"/>
      <c r="EH86" s="230"/>
      <c r="EI86" s="230"/>
      <c r="EJ86" s="230"/>
      <c r="EK86" s="230"/>
      <c r="EL86" s="230"/>
      <c r="EM86" s="230"/>
      <c r="EN86" s="230"/>
    </row>
    <row r="87" spans="1:144" ht="20.100000000000001" customHeight="1" x14ac:dyDescent="0.25">
      <c r="A87" s="526"/>
      <c r="B87" s="458" t="s">
        <v>174</v>
      </c>
      <c r="C87" s="459" t="s">
        <v>157</v>
      </c>
      <c r="D87" s="473">
        <v>0</v>
      </c>
      <c r="E87" s="473">
        <v>0</v>
      </c>
      <c r="F87" s="473">
        <v>0</v>
      </c>
      <c r="G87" s="473">
        <v>0</v>
      </c>
      <c r="H87" s="473">
        <v>0</v>
      </c>
      <c r="I87" s="473">
        <v>0</v>
      </c>
      <c r="J87" s="473">
        <v>0</v>
      </c>
      <c r="K87" s="473">
        <v>0</v>
      </c>
      <c r="L87" s="473">
        <v>0</v>
      </c>
      <c r="M87" s="473">
        <v>0</v>
      </c>
      <c r="N87" s="473">
        <v>0</v>
      </c>
      <c r="O87" s="473">
        <v>0</v>
      </c>
      <c r="P87" s="47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  <c r="X87" s="55">
        <v>0</v>
      </c>
      <c r="Y87" s="55">
        <v>0</v>
      </c>
      <c r="Z87" s="55">
        <v>0</v>
      </c>
      <c r="AA87" s="55">
        <v>0</v>
      </c>
      <c r="AB87" s="498">
        <v>0</v>
      </c>
      <c r="AC87" s="475">
        <v>0</v>
      </c>
      <c r="AD87" s="55">
        <v>0</v>
      </c>
      <c r="AE87" s="55">
        <v>0</v>
      </c>
      <c r="AF87" s="55">
        <v>0</v>
      </c>
      <c r="AG87" s="55">
        <v>0</v>
      </c>
      <c r="AH87" s="55">
        <v>0</v>
      </c>
      <c r="AI87" s="55">
        <v>0</v>
      </c>
      <c r="AJ87" s="55">
        <v>0</v>
      </c>
      <c r="AK87" s="55">
        <v>0</v>
      </c>
      <c r="AL87" s="55">
        <v>0</v>
      </c>
      <c r="AM87" s="55">
        <v>0</v>
      </c>
      <c r="AN87" s="55">
        <v>0</v>
      </c>
      <c r="AO87" s="55">
        <v>0</v>
      </c>
      <c r="AP87" s="500">
        <v>0</v>
      </c>
      <c r="AQ87" s="55">
        <v>0</v>
      </c>
      <c r="AR87" s="55">
        <v>0</v>
      </c>
      <c r="AS87" s="55">
        <v>0</v>
      </c>
      <c r="AT87" s="55">
        <v>0</v>
      </c>
      <c r="AU87" s="55">
        <v>0</v>
      </c>
      <c r="AV87" s="55">
        <v>0</v>
      </c>
      <c r="AW87" s="55">
        <v>0</v>
      </c>
      <c r="AX87" s="55">
        <v>0</v>
      </c>
      <c r="AY87" s="55">
        <v>0</v>
      </c>
      <c r="AZ87" s="55">
        <v>0</v>
      </c>
      <c r="BA87" s="55">
        <v>0</v>
      </c>
      <c r="BB87" s="478">
        <v>0</v>
      </c>
      <c r="BC87" s="55">
        <v>0</v>
      </c>
      <c r="BD87" s="55">
        <v>0</v>
      </c>
      <c r="BE87" s="55">
        <v>0</v>
      </c>
      <c r="BF87" s="55">
        <v>0</v>
      </c>
      <c r="BG87" s="55">
        <v>0</v>
      </c>
      <c r="BH87" s="55">
        <v>0</v>
      </c>
      <c r="BI87" s="55">
        <v>0</v>
      </c>
      <c r="BJ87" s="55">
        <v>0</v>
      </c>
      <c r="BK87" s="55">
        <v>0</v>
      </c>
      <c r="BL87" s="55">
        <v>0</v>
      </c>
      <c r="BM87" s="55">
        <v>0</v>
      </c>
      <c r="BN87" s="467">
        <f t="shared" si="29"/>
        <v>0</v>
      </c>
      <c r="BO87" s="55">
        <v>0</v>
      </c>
      <c r="BP87" s="55">
        <v>0</v>
      </c>
      <c r="BQ87" s="55">
        <v>0</v>
      </c>
      <c r="BR87" s="55">
        <v>0</v>
      </c>
      <c r="BS87" s="55">
        <v>0</v>
      </c>
      <c r="BT87" s="55">
        <v>0</v>
      </c>
      <c r="BU87" s="55">
        <v>0</v>
      </c>
      <c r="BV87" s="55">
        <v>0</v>
      </c>
      <c r="BW87" s="55">
        <v>0</v>
      </c>
      <c r="BX87" s="55">
        <v>0</v>
      </c>
      <c r="BY87" s="55">
        <v>0</v>
      </c>
      <c r="BZ87" s="55">
        <v>0</v>
      </c>
      <c r="CA87" s="467">
        <f t="shared" si="14"/>
        <v>0</v>
      </c>
      <c r="CB87" s="478">
        <v>0</v>
      </c>
      <c r="CC87" s="55">
        <v>0</v>
      </c>
      <c r="CD87" s="55">
        <v>0</v>
      </c>
      <c r="CE87" s="55">
        <v>0</v>
      </c>
      <c r="CF87" s="55">
        <v>0</v>
      </c>
      <c r="CG87" s="55">
        <v>0.17012779420000002</v>
      </c>
      <c r="CH87" s="55">
        <v>0.17547125400000002</v>
      </c>
      <c r="CI87" s="55">
        <v>6.8856564000000006E-3</v>
      </c>
      <c r="CJ87" s="55">
        <v>48.061217006600003</v>
      </c>
      <c r="CK87" s="55">
        <v>0.71892779419999997</v>
      </c>
      <c r="CL87" s="55">
        <v>0.58172779419999998</v>
      </c>
      <c r="CM87" s="55">
        <v>8.6802031763999992</v>
      </c>
      <c r="CN87" s="467">
        <f t="shared" si="27"/>
        <v>58.394560476000002</v>
      </c>
      <c r="CO87" s="55">
        <v>0.32418741040000004</v>
      </c>
      <c r="CP87" s="55">
        <v>0.15400700000000001</v>
      </c>
      <c r="CQ87" s="55">
        <v>0.36255058839999998</v>
      </c>
      <c r="CR87" s="55">
        <v>0.17012779420000002</v>
      </c>
      <c r="CS87" s="55">
        <v>0.18737657819999998</v>
      </c>
      <c r="CT87" s="55">
        <v>0.17278933699999999</v>
      </c>
      <c r="CU87" s="55">
        <v>0</v>
      </c>
      <c r="CV87" s="55">
        <v>3.1544132200000004</v>
      </c>
      <c r="CW87" s="55">
        <v>3.6392711600000002E-2</v>
      </c>
      <c r="CX87" s="55">
        <v>0</v>
      </c>
      <c r="CY87" s="55">
        <v>0.17012779420000002</v>
      </c>
      <c r="CZ87" s="55">
        <v>0.17012779420000002</v>
      </c>
      <c r="DA87" s="467">
        <f t="shared" si="28"/>
        <v>4.9021002281999992</v>
      </c>
      <c r="DB87" s="478">
        <v>0.52703315139999996</v>
      </c>
      <c r="DC87" s="55">
        <v>0.17012779420000002</v>
      </c>
      <c r="DD87" s="55">
        <v>0.17012779420000002</v>
      </c>
      <c r="DE87" s="55">
        <v>0.17012779420000002</v>
      </c>
      <c r="DF87" s="55">
        <v>7.5972542842000008</v>
      </c>
      <c r="DG87" s="55">
        <v>0</v>
      </c>
      <c r="DH87" s="55">
        <v>0.34025558840000003</v>
      </c>
      <c r="DI87" s="55">
        <v>4.2003784116</v>
      </c>
      <c r="DJ87" s="55">
        <v>0.17012779420000002</v>
      </c>
      <c r="DK87" s="55">
        <v>0.17012779420000002</v>
      </c>
      <c r="DL87" s="55">
        <v>1.3585816342000001</v>
      </c>
      <c r="DM87" s="55">
        <v>0.74302916939999997</v>
      </c>
      <c r="DN87" s="556">
        <f t="shared" si="24"/>
        <v>58.394560476000002</v>
      </c>
      <c r="DO87" s="479">
        <f t="shared" si="25"/>
        <v>4.9021002281999992</v>
      </c>
      <c r="DP87" s="468">
        <f t="shared" si="26"/>
        <v>15.617171210200002</v>
      </c>
      <c r="DQ87" s="475">
        <f t="shared" si="13"/>
        <v>218.58123015029554</v>
      </c>
      <c r="DW87" s="230"/>
      <c r="DX87" s="230"/>
      <c r="DY87" s="230"/>
      <c r="DZ87" s="230"/>
      <c r="EA87" s="230"/>
      <c r="EB87" s="230"/>
      <c r="EC87" s="230"/>
      <c r="ED87" s="230"/>
      <c r="EE87" s="230"/>
      <c r="EF87" s="230"/>
      <c r="EG87" s="230"/>
      <c r="EH87" s="230"/>
      <c r="EI87" s="230"/>
      <c r="EJ87" s="230"/>
      <c r="EK87" s="230"/>
      <c r="EL87" s="230"/>
      <c r="EM87" s="230"/>
      <c r="EN87" s="230"/>
    </row>
    <row r="88" spans="1:144" ht="20.100000000000001" customHeight="1" x14ac:dyDescent="0.25">
      <c r="A88" s="526"/>
      <c r="B88" s="458" t="s">
        <v>192</v>
      </c>
      <c r="C88" s="459" t="s">
        <v>196</v>
      </c>
      <c r="D88" s="473">
        <v>0</v>
      </c>
      <c r="E88" s="473">
        <v>0</v>
      </c>
      <c r="F88" s="473">
        <v>0</v>
      </c>
      <c r="G88" s="473">
        <v>0</v>
      </c>
      <c r="H88" s="473">
        <v>0</v>
      </c>
      <c r="I88" s="473">
        <v>0</v>
      </c>
      <c r="J88" s="473">
        <v>0</v>
      </c>
      <c r="K88" s="473">
        <v>0</v>
      </c>
      <c r="L88" s="473">
        <v>0</v>
      </c>
      <c r="M88" s="473">
        <v>0</v>
      </c>
      <c r="N88" s="473">
        <v>0</v>
      </c>
      <c r="O88" s="473">
        <v>0</v>
      </c>
      <c r="P88" s="47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  <c r="W88" s="55">
        <v>0</v>
      </c>
      <c r="X88" s="55">
        <v>0</v>
      </c>
      <c r="Y88" s="55">
        <v>0</v>
      </c>
      <c r="Z88" s="55">
        <v>0</v>
      </c>
      <c r="AA88" s="55">
        <v>0</v>
      </c>
      <c r="AB88" s="55">
        <v>0</v>
      </c>
      <c r="AC88" s="475">
        <v>0</v>
      </c>
      <c r="AD88" s="55">
        <v>0</v>
      </c>
      <c r="AE88" s="55">
        <v>0</v>
      </c>
      <c r="AF88" s="55">
        <v>0</v>
      </c>
      <c r="AG88" s="55">
        <v>0</v>
      </c>
      <c r="AH88" s="55">
        <v>0</v>
      </c>
      <c r="AI88" s="55">
        <v>0</v>
      </c>
      <c r="AJ88" s="55">
        <v>0</v>
      </c>
      <c r="AK88" s="55">
        <v>0</v>
      </c>
      <c r="AL88" s="55">
        <v>0</v>
      </c>
      <c r="AM88" s="55">
        <v>0</v>
      </c>
      <c r="AN88" s="55">
        <v>0</v>
      </c>
      <c r="AO88" s="55">
        <v>0</v>
      </c>
      <c r="AP88" s="500">
        <v>0</v>
      </c>
      <c r="AQ88" s="241">
        <v>0</v>
      </c>
      <c r="AR88" s="241">
        <v>0</v>
      </c>
      <c r="AS88" s="241">
        <v>0</v>
      </c>
      <c r="AT88" s="241">
        <v>0</v>
      </c>
      <c r="AU88" s="241">
        <v>0</v>
      </c>
      <c r="AV88" s="241">
        <v>0</v>
      </c>
      <c r="AW88" s="241">
        <v>0</v>
      </c>
      <c r="AX88" s="241">
        <v>0</v>
      </c>
      <c r="AY88" s="241">
        <v>0</v>
      </c>
      <c r="AZ88" s="241">
        <v>0</v>
      </c>
      <c r="BA88" s="241">
        <v>0</v>
      </c>
      <c r="BB88" s="478">
        <v>0</v>
      </c>
      <c r="BC88" s="55">
        <v>0</v>
      </c>
      <c r="BD88" s="55">
        <v>0</v>
      </c>
      <c r="BE88" s="55">
        <v>0</v>
      </c>
      <c r="BF88" s="55">
        <v>0</v>
      </c>
      <c r="BG88" s="55">
        <v>0</v>
      </c>
      <c r="BH88" s="55">
        <v>0</v>
      </c>
      <c r="BI88" s="55">
        <v>0</v>
      </c>
      <c r="BJ88" s="55">
        <v>0</v>
      </c>
      <c r="BK88" s="55">
        <v>0</v>
      </c>
      <c r="BL88" s="55">
        <v>0</v>
      </c>
      <c r="BM88" s="55">
        <v>0</v>
      </c>
      <c r="BN88" s="467">
        <f t="shared" si="29"/>
        <v>0</v>
      </c>
      <c r="BO88" s="55">
        <v>0</v>
      </c>
      <c r="BP88" s="55">
        <v>0</v>
      </c>
      <c r="BQ88" s="55">
        <v>0</v>
      </c>
      <c r="BR88" s="55">
        <v>0</v>
      </c>
      <c r="BS88" s="55">
        <v>0</v>
      </c>
      <c r="BT88" s="55">
        <v>0</v>
      </c>
      <c r="BU88" s="55">
        <v>0</v>
      </c>
      <c r="BV88" s="55">
        <v>0</v>
      </c>
      <c r="BW88" s="55">
        <v>0</v>
      </c>
      <c r="BX88" s="55">
        <v>0</v>
      </c>
      <c r="BY88" s="55">
        <v>0</v>
      </c>
      <c r="BZ88" s="55">
        <v>0</v>
      </c>
      <c r="CA88" s="467">
        <f t="shared" si="14"/>
        <v>0</v>
      </c>
      <c r="CB88" s="478">
        <v>0</v>
      </c>
      <c r="CC88" s="55">
        <v>0</v>
      </c>
      <c r="CD88" s="55">
        <v>0</v>
      </c>
      <c r="CE88" s="55">
        <v>0</v>
      </c>
      <c r="CF88" s="55">
        <v>0</v>
      </c>
      <c r="CG88" s="55">
        <v>0</v>
      </c>
      <c r="CH88" s="55">
        <v>0</v>
      </c>
      <c r="CI88" s="55">
        <v>0</v>
      </c>
      <c r="CJ88" s="55">
        <v>0</v>
      </c>
      <c r="CK88" s="55">
        <v>0</v>
      </c>
      <c r="CL88" s="55">
        <v>0</v>
      </c>
      <c r="CM88" s="55">
        <v>0</v>
      </c>
      <c r="CN88" s="467">
        <f t="shared" si="27"/>
        <v>0</v>
      </c>
      <c r="CO88" s="55">
        <v>0</v>
      </c>
      <c r="CP88" s="55">
        <v>1.5263500000000003E-4</v>
      </c>
      <c r="CQ88" s="55">
        <v>0</v>
      </c>
      <c r="CR88" s="55">
        <v>1.9588044000000003E-3</v>
      </c>
      <c r="CS88" s="55">
        <v>25.751335471400001</v>
      </c>
      <c r="CT88" s="55">
        <v>11.656189374200002</v>
      </c>
      <c r="CU88" s="55">
        <v>16.9012112612</v>
      </c>
      <c r="CV88" s="55">
        <v>0</v>
      </c>
      <c r="CW88" s="55">
        <v>0</v>
      </c>
      <c r="CX88" s="55">
        <v>0</v>
      </c>
      <c r="CY88" s="55">
        <v>0</v>
      </c>
      <c r="CZ88" s="55">
        <v>0</v>
      </c>
      <c r="DA88" s="467">
        <f t="shared" si="28"/>
        <v>54.310847546200009</v>
      </c>
      <c r="DB88" s="478">
        <v>0</v>
      </c>
      <c r="DC88" s="55">
        <v>0</v>
      </c>
      <c r="DD88" s="55">
        <v>0</v>
      </c>
      <c r="DE88" s="55">
        <v>0</v>
      </c>
      <c r="DF88" s="55">
        <v>0</v>
      </c>
      <c r="DG88" s="55">
        <v>0</v>
      </c>
      <c r="DH88" s="55">
        <v>0</v>
      </c>
      <c r="DI88" s="55">
        <v>0</v>
      </c>
      <c r="DJ88" s="55">
        <v>0</v>
      </c>
      <c r="DK88" s="55">
        <v>0</v>
      </c>
      <c r="DL88" s="55">
        <v>0</v>
      </c>
      <c r="DM88" s="55">
        <v>0</v>
      </c>
      <c r="DN88" s="556">
        <f t="shared" si="24"/>
        <v>0</v>
      </c>
      <c r="DO88" s="479">
        <f t="shared" si="25"/>
        <v>54.310847546200009</v>
      </c>
      <c r="DP88" s="468">
        <f t="shared" si="26"/>
        <v>0</v>
      </c>
      <c r="DQ88" s="475">
        <f t="shared" si="13"/>
        <v>-100</v>
      </c>
      <c r="DW88" s="230"/>
      <c r="DX88" s="230"/>
      <c r="DY88" s="230"/>
      <c r="DZ88" s="230"/>
      <c r="EA88" s="230"/>
      <c r="EB88" s="230"/>
      <c r="EC88" s="230"/>
      <c r="ED88" s="230"/>
      <c r="EE88" s="230"/>
      <c r="EF88" s="230"/>
      <c r="EG88" s="230"/>
      <c r="EH88" s="230"/>
      <c r="EI88" s="230"/>
      <c r="EJ88" s="230"/>
      <c r="EK88" s="230"/>
      <c r="EL88" s="230"/>
      <c r="EM88" s="230"/>
      <c r="EN88" s="230"/>
    </row>
    <row r="89" spans="1:144" ht="20.100000000000001" customHeight="1" x14ac:dyDescent="0.25">
      <c r="A89" s="526"/>
      <c r="B89" s="458" t="s">
        <v>193</v>
      </c>
      <c r="C89" s="459" t="s">
        <v>197</v>
      </c>
      <c r="D89" s="473">
        <v>0</v>
      </c>
      <c r="E89" s="473">
        <v>0</v>
      </c>
      <c r="F89" s="473">
        <v>0</v>
      </c>
      <c r="G89" s="473">
        <v>0</v>
      </c>
      <c r="H89" s="473">
        <v>0</v>
      </c>
      <c r="I89" s="473">
        <v>0</v>
      </c>
      <c r="J89" s="473">
        <v>0</v>
      </c>
      <c r="K89" s="473">
        <v>0</v>
      </c>
      <c r="L89" s="473">
        <v>0</v>
      </c>
      <c r="M89" s="473">
        <v>0</v>
      </c>
      <c r="N89" s="473">
        <v>0</v>
      </c>
      <c r="O89" s="473">
        <v>0</v>
      </c>
      <c r="P89" s="47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  <c r="X89" s="55">
        <v>0</v>
      </c>
      <c r="Y89" s="55">
        <v>0</v>
      </c>
      <c r="Z89" s="55">
        <v>0</v>
      </c>
      <c r="AA89" s="55">
        <v>0</v>
      </c>
      <c r="AB89" s="55">
        <v>0</v>
      </c>
      <c r="AC89" s="475">
        <v>0</v>
      </c>
      <c r="AD89" s="55">
        <v>0</v>
      </c>
      <c r="AE89" s="55">
        <v>0</v>
      </c>
      <c r="AF89" s="55">
        <v>0</v>
      </c>
      <c r="AG89" s="55">
        <v>0</v>
      </c>
      <c r="AH89" s="55">
        <v>0</v>
      </c>
      <c r="AI89" s="55">
        <v>0</v>
      </c>
      <c r="AJ89" s="55">
        <v>0</v>
      </c>
      <c r="AK89" s="55">
        <v>0</v>
      </c>
      <c r="AL89" s="55">
        <v>0</v>
      </c>
      <c r="AM89" s="55">
        <v>0</v>
      </c>
      <c r="AN89" s="55">
        <v>0</v>
      </c>
      <c r="AO89" s="55">
        <v>0</v>
      </c>
      <c r="AP89" s="500">
        <v>0</v>
      </c>
      <c r="AQ89" s="241">
        <v>0</v>
      </c>
      <c r="AR89" s="241">
        <v>0</v>
      </c>
      <c r="AS89" s="241">
        <v>0</v>
      </c>
      <c r="AT89" s="241">
        <v>0</v>
      </c>
      <c r="AU89" s="241">
        <v>0</v>
      </c>
      <c r="AV89" s="241">
        <v>0</v>
      </c>
      <c r="AW89" s="241">
        <v>0</v>
      </c>
      <c r="AX89" s="241">
        <v>0</v>
      </c>
      <c r="AY89" s="241">
        <v>0</v>
      </c>
      <c r="AZ89" s="241">
        <v>0</v>
      </c>
      <c r="BA89" s="241">
        <v>0</v>
      </c>
      <c r="BB89" s="478">
        <v>0</v>
      </c>
      <c r="BC89" s="55">
        <v>0</v>
      </c>
      <c r="BD89" s="55">
        <v>0</v>
      </c>
      <c r="BE89" s="55">
        <v>0</v>
      </c>
      <c r="BF89" s="55">
        <v>0</v>
      </c>
      <c r="BG89" s="55">
        <v>0</v>
      </c>
      <c r="BH89" s="55">
        <v>0</v>
      </c>
      <c r="BI89" s="55">
        <v>0</v>
      </c>
      <c r="BJ89" s="55">
        <v>0</v>
      </c>
      <c r="BK89" s="55">
        <v>0</v>
      </c>
      <c r="BL89" s="55">
        <v>0</v>
      </c>
      <c r="BM89" s="55">
        <v>0</v>
      </c>
      <c r="BN89" s="467">
        <f t="shared" si="29"/>
        <v>0</v>
      </c>
      <c r="BO89" s="55">
        <v>0</v>
      </c>
      <c r="BP89" s="55">
        <v>0</v>
      </c>
      <c r="BQ89" s="55">
        <v>0</v>
      </c>
      <c r="BR89" s="55">
        <v>0</v>
      </c>
      <c r="BS89" s="55">
        <v>0</v>
      </c>
      <c r="BT89" s="55">
        <v>0</v>
      </c>
      <c r="BU89" s="55">
        <v>0</v>
      </c>
      <c r="BV89" s="55">
        <v>0</v>
      </c>
      <c r="BW89" s="55">
        <v>0</v>
      </c>
      <c r="BX89" s="55">
        <v>0</v>
      </c>
      <c r="BY89" s="55">
        <v>0</v>
      </c>
      <c r="BZ89" s="55">
        <v>0</v>
      </c>
      <c r="CA89" s="467">
        <f t="shared" si="14"/>
        <v>0</v>
      </c>
      <c r="CB89" s="478">
        <v>0</v>
      </c>
      <c r="CC89" s="55">
        <v>0</v>
      </c>
      <c r="CD89" s="55">
        <v>0</v>
      </c>
      <c r="CE89" s="55">
        <v>0</v>
      </c>
      <c r="CF89" s="55">
        <v>0</v>
      </c>
      <c r="CG89" s="55">
        <v>0</v>
      </c>
      <c r="CH89" s="55">
        <v>0</v>
      </c>
      <c r="CI89" s="55">
        <v>0</v>
      </c>
      <c r="CJ89" s="55">
        <v>0</v>
      </c>
      <c r="CK89" s="55">
        <v>0</v>
      </c>
      <c r="CL89" s="55">
        <v>0</v>
      </c>
      <c r="CM89" s="55">
        <v>0</v>
      </c>
      <c r="CN89" s="467">
        <f t="shared" si="27"/>
        <v>0</v>
      </c>
      <c r="CO89" s="55">
        <v>0</v>
      </c>
      <c r="CP89" s="55">
        <v>3.9696201537999993</v>
      </c>
      <c r="CQ89" s="55">
        <v>59.033779048999996</v>
      </c>
      <c r="CR89" s="55">
        <v>35.693414313199995</v>
      </c>
      <c r="CS89" s="55">
        <v>20.779480430800003</v>
      </c>
      <c r="CT89" s="55">
        <v>239.79217300359997</v>
      </c>
      <c r="CU89" s="55">
        <v>92.469136691399996</v>
      </c>
      <c r="CV89" s="55">
        <v>5.3505389770000003</v>
      </c>
      <c r="CW89" s="55">
        <v>0</v>
      </c>
      <c r="CX89" s="55">
        <v>0</v>
      </c>
      <c r="CY89" s="55">
        <v>0</v>
      </c>
      <c r="CZ89" s="55">
        <v>0</v>
      </c>
      <c r="DA89" s="467">
        <f t="shared" si="28"/>
        <v>457.08814261879996</v>
      </c>
      <c r="DB89" s="478">
        <v>0</v>
      </c>
      <c r="DC89" s="55">
        <v>0</v>
      </c>
      <c r="DD89" s="55">
        <v>0</v>
      </c>
      <c r="DE89" s="55">
        <v>0</v>
      </c>
      <c r="DF89" s="55">
        <v>0</v>
      </c>
      <c r="DG89" s="55">
        <v>0</v>
      </c>
      <c r="DH89" s="55">
        <v>0</v>
      </c>
      <c r="DI89" s="55">
        <v>0</v>
      </c>
      <c r="DJ89" s="55">
        <v>0</v>
      </c>
      <c r="DK89" s="55">
        <v>0</v>
      </c>
      <c r="DL89" s="55">
        <v>0</v>
      </c>
      <c r="DM89" s="55">
        <v>0</v>
      </c>
      <c r="DN89" s="556">
        <f t="shared" si="24"/>
        <v>0</v>
      </c>
      <c r="DO89" s="479">
        <f t="shared" si="25"/>
        <v>457.08814261879996</v>
      </c>
      <c r="DP89" s="468">
        <f t="shared" si="26"/>
        <v>0</v>
      </c>
      <c r="DQ89" s="475">
        <f t="shared" si="13"/>
        <v>-100</v>
      </c>
      <c r="DW89" s="230"/>
      <c r="DX89" s="230"/>
      <c r="DY89" s="230"/>
      <c r="DZ89" s="230"/>
      <c r="EA89" s="230"/>
      <c r="EB89" s="230"/>
      <c r="EC89" s="230"/>
      <c r="ED89" s="230"/>
      <c r="EE89" s="230"/>
      <c r="EF89" s="230"/>
      <c r="EG89" s="230"/>
      <c r="EH89" s="230"/>
      <c r="EI89" s="230"/>
      <c r="EJ89" s="230"/>
      <c r="EK89" s="230"/>
      <c r="EL89" s="230"/>
      <c r="EM89" s="230"/>
      <c r="EN89" s="230"/>
    </row>
    <row r="90" spans="1:144" ht="20.100000000000001" customHeight="1" x14ac:dyDescent="0.25">
      <c r="A90" s="526"/>
      <c r="B90" s="458" t="s">
        <v>194</v>
      </c>
      <c r="C90" s="459" t="s">
        <v>198</v>
      </c>
      <c r="D90" s="473">
        <v>0</v>
      </c>
      <c r="E90" s="473">
        <v>0</v>
      </c>
      <c r="F90" s="473">
        <v>0</v>
      </c>
      <c r="G90" s="473">
        <v>0</v>
      </c>
      <c r="H90" s="473">
        <v>0</v>
      </c>
      <c r="I90" s="473">
        <v>0</v>
      </c>
      <c r="J90" s="473">
        <v>0</v>
      </c>
      <c r="K90" s="473">
        <v>0</v>
      </c>
      <c r="L90" s="473">
        <v>0</v>
      </c>
      <c r="M90" s="473">
        <v>0</v>
      </c>
      <c r="N90" s="473">
        <v>0</v>
      </c>
      <c r="O90" s="473">
        <v>0</v>
      </c>
      <c r="P90" s="47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5">
        <v>0</v>
      </c>
      <c r="AC90" s="475">
        <v>0</v>
      </c>
      <c r="AD90" s="55">
        <v>0</v>
      </c>
      <c r="AE90" s="55">
        <v>0</v>
      </c>
      <c r="AF90" s="55">
        <v>0</v>
      </c>
      <c r="AG90" s="55">
        <v>0</v>
      </c>
      <c r="AH90" s="55">
        <v>0</v>
      </c>
      <c r="AI90" s="55">
        <v>0</v>
      </c>
      <c r="AJ90" s="55">
        <v>0</v>
      </c>
      <c r="AK90" s="55">
        <v>0</v>
      </c>
      <c r="AL90" s="55">
        <v>0</v>
      </c>
      <c r="AM90" s="55">
        <v>0</v>
      </c>
      <c r="AN90" s="55">
        <v>0</v>
      </c>
      <c r="AO90" s="55">
        <v>0</v>
      </c>
      <c r="AP90" s="500">
        <v>0</v>
      </c>
      <c r="AQ90" s="241">
        <v>0</v>
      </c>
      <c r="AR90" s="241">
        <v>0</v>
      </c>
      <c r="AS90" s="241">
        <v>0</v>
      </c>
      <c r="AT90" s="241">
        <v>0</v>
      </c>
      <c r="AU90" s="241">
        <v>0</v>
      </c>
      <c r="AV90" s="241">
        <v>0</v>
      </c>
      <c r="AW90" s="241">
        <v>0</v>
      </c>
      <c r="AX90" s="241">
        <v>0</v>
      </c>
      <c r="AY90" s="241">
        <v>0</v>
      </c>
      <c r="AZ90" s="241">
        <v>0</v>
      </c>
      <c r="BA90" s="241">
        <v>0</v>
      </c>
      <c r="BB90" s="478">
        <v>0</v>
      </c>
      <c r="BC90" s="55">
        <v>0</v>
      </c>
      <c r="BD90" s="55">
        <v>0</v>
      </c>
      <c r="BE90" s="55">
        <v>0</v>
      </c>
      <c r="BF90" s="55">
        <v>0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 s="55">
        <v>0</v>
      </c>
      <c r="BN90" s="467">
        <f t="shared" si="29"/>
        <v>0</v>
      </c>
      <c r="BO90" s="55">
        <v>0</v>
      </c>
      <c r="BP90" s="55">
        <v>0</v>
      </c>
      <c r="BQ90" s="55">
        <v>0</v>
      </c>
      <c r="BR90" s="55">
        <v>0</v>
      </c>
      <c r="BS90" s="55">
        <v>0</v>
      </c>
      <c r="BT90" s="55">
        <v>0</v>
      </c>
      <c r="BU90" s="55">
        <v>0</v>
      </c>
      <c r="BV90" s="55">
        <v>0</v>
      </c>
      <c r="BW90" s="55">
        <v>0</v>
      </c>
      <c r="BX90" s="55">
        <v>0</v>
      </c>
      <c r="BY90" s="55">
        <v>0</v>
      </c>
      <c r="BZ90" s="55">
        <v>0</v>
      </c>
      <c r="CA90" s="467">
        <f t="shared" si="14"/>
        <v>0</v>
      </c>
      <c r="CB90" s="478">
        <v>0</v>
      </c>
      <c r="CC90" s="55">
        <v>0</v>
      </c>
      <c r="CD90" s="55">
        <v>0</v>
      </c>
      <c r="CE90" s="55">
        <v>0</v>
      </c>
      <c r="CF90" s="55">
        <v>0</v>
      </c>
      <c r="CG90" s="55">
        <v>0</v>
      </c>
      <c r="CH90" s="55">
        <v>0</v>
      </c>
      <c r="CI90" s="55">
        <v>0</v>
      </c>
      <c r="CJ90" s="55">
        <v>0</v>
      </c>
      <c r="CK90" s="55">
        <v>0</v>
      </c>
      <c r="CL90" s="55">
        <v>0</v>
      </c>
      <c r="CM90" s="55">
        <v>0</v>
      </c>
      <c r="CN90" s="467">
        <f t="shared" si="27"/>
        <v>0</v>
      </c>
      <c r="CO90" s="55">
        <v>0</v>
      </c>
      <c r="CP90" s="55">
        <v>34.299999999999997</v>
      </c>
      <c r="CQ90" s="55">
        <v>59.033779048999996</v>
      </c>
      <c r="CR90" s="55">
        <v>96.140146053000009</v>
      </c>
      <c r="CS90" s="55">
        <v>6.8599999999999998E-3</v>
      </c>
      <c r="CT90" s="55">
        <v>19.615050928199999</v>
      </c>
      <c r="CU90" s="55">
        <v>6.1863058795999999</v>
      </c>
      <c r="CV90" s="55">
        <v>0.54879999999999995</v>
      </c>
      <c r="CW90" s="55">
        <v>0</v>
      </c>
      <c r="CX90" s="55">
        <v>0</v>
      </c>
      <c r="CY90" s="55">
        <v>0</v>
      </c>
      <c r="CZ90" s="55">
        <v>0</v>
      </c>
      <c r="DA90" s="467">
        <f t="shared" si="28"/>
        <v>215.8309419098</v>
      </c>
      <c r="DB90" s="478">
        <v>0</v>
      </c>
      <c r="DC90" s="55">
        <v>0</v>
      </c>
      <c r="DD90" s="55">
        <v>0</v>
      </c>
      <c r="DE90" s="55">
        <v>0</v>
      </c>
      <c r="DF90" s="55">
        <v>0</v>
      </c>
      <c r="DG90" s="55">
        <v>0</v>
      </c>
      <c r="DH90" s="55">
        <v>0</v>
      </c>
      <c r="DI90" s="55">
        <v>0</v>
      </c>
      <c r="DJ90" s="55">
        <v>0</v>
      </c>
      <c r="DK90" s="55">
        <v>0</v>
      </c>
      <c r="DL90" s="55">
        <v>0</v>
      </c>
      <c r="DM90" s="55">
        <v>0</v>
      </c>
      <c r="DN90" s="556">
        <f t="shared" si="24"/>
        <v>0</v>
      </c>
      <c r="DO90" s="479">
        <f t="shared" si="25"/>
        <v>215.8309419098</v>
      </c>
      <c r="DP90" s="468">
        <f t="shared" si="26"/>
        <v>0</v>
      </c>
      <c r="DQ90" s="475">
        <f t="shared" si="13"/>
        <v>-100</v>
      </c>
      <c r="DW90" s="230"/>
      <c r="DX90" s="230"/>
      <c r="DY90" s="230"/>
      <c r="DZ90" s="230"/>
      <c r="EA90" s="230"/>
      <c r="EB90" s="230"/>
      <c r="EC90" s="230"/>
      <c r="ED90" s="230"/>
      <c r="EE90" s="230"/>
      <c r="EF90" s="230"/>
      <c r="EG90" s="230"/>
      <c r="EH90" s="230"/>
      <c r="EI90" s="230"/>
      <c r="EJ90" s="230"/>
      <c r="EK90" s="230"/>
      <c r="EL90" s="230"/>
      <c r="EM90" s="230"/>
      <c r="EN90" s="230"/>
    </row>
    <row r="91" spans="1:144" ht="20.100000000000001" customHeight="1" x14ac:dyDescent="0.25">
      <c r="A91" s="526"/>
      <c r="B91" s="458" t="s">
        <v>195</v>
      </c>
      <c r="C91" s="459" t="s">
        <v>199</v>
      </c>
      <c r="D91" s="473">
        <v>0</v>
      </c>
      <c r="E91" s="473">
        <v>0</v>
      </c>
      <c r="F91" s="473">
        <v>0</v>
      </c>
      <c r="G91" s="473">
        <v>0</v>
      </c>
      <c r="H91" s="473">
        <v>0</v>
      </c>
      <c r="I91" s="473">
        <v>0</v>
      </c>
      <c r="J91" s="473">
        <v>0</v>
      </c>
      <c r="K91" s="473">
        <v>0</v>
      </c>
      <c r="L91" s="473">
        <v>0</v>
      </c>
      <c r="M91" s="473">
        <v>0</v>
      </c>
      <c r="N91" s="473">
        <v>0</v>
      </c>
      <c r="O91" s="473">
        <v>0</v>
      </c>
      <c r="P91" s="47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0</v>
      </c>
      <c r="Y91" s="55">
        <v>0</v>
      </c>
      <c r="Z91" s="55">
        <v>0</v>
      </c>
      <c r="AA91" s="55">
        <v>0</v>
      </c>
      <c r="AB91" s="55">
        <v>0</v>
      </c>
      <c r="AC91" s="475">
        <v>0</v>
      </c>
      <c r="AD91" s="55">
        <v>0</v>
      </c>
      <c r="AE91" s="55">
        <v>0</v>
      </c>
      <c r="AF91" s="55">
        <v>0</v>
      </c>
      <c r="AG91" s="55">
        <v>0</v>
      </c>
      <c r="AH91" s="55">
        <v>0</v>
      </c>
      <c r="AI91" s="55">
        <v>0</v>
      </c>
      <c r="AJ91" s="55">
        <v>0</v>
      </c>
      <c r="AK91" s="55">
        <v>0</v>
      </c>
      <c r="AL91" s="55">
        <v>0</v>
      </c>
      <c r="AM91" s="55">
        <v>0</v>
      </c>
      <c r="AN91" s="55">
        <v>0</v>
      </c>
      <c r="AO91" s="55">
        <v>0</v>
      </c>
      <c r="AP91" s="500">
        <v>0</v>
      </c>
      <c r="AQ91" s="241">
        <v>0</v>
      </c>
      <c r="AR91" s="241">
        <v>0</v>
      </c>
      <c r="AS91" s="241">
        <v>0</v>
      </c>
      <c r="AT91" s="241">
        <v>0</v>
      </c>
      <c r="AU91" s="241">
        <v>0</v>
      </c>
      <c r="AV91" s="241">
        <v>0</v>
      </c>
      <c r="AW91" s="241">
        <v>0</v>
      </c>
      <c r="AX91" s="241">
        <v>0</v>
      </c>
      <c r="AY91" s="241">
        <v>0</v>
      </c>
      <c r="AZ91" s="241">
        <v>0</v>
      </c>
      <c r="BA91" s="241">
        <v>0</v>
      </c>
      <c r="BB91" s="478">
        <v>0</v>
      </c>
      <c r="BC91" s="55">
        <v>0</v>
      </c>
      <c r="BD91" s="55">
        <v>0</v>
      </c>
      <c r="BE91" s="55">
        <v>0</v>
      </c>
      <c r="BF91" s="55">
        <v>0</v>
      </c>
      <c r="BG91" s="55">
        <v>0</v>
      </c>
      <c r="BH91" s="55">
        <v>0</v>
      </c>
      <c r="BI91" s="55">
        <v>0</v>
      </c>
      <c r="BJ91" s="55">
        <v>0</v>
      </c>
      <c r="BK91" s="55">
        <v>0</v>
      </c>
      <c r="BL91" s="55">
        <v>0</v>
      </c>
      <c r="BM91" s="55">
        <v>0</v>
      </c>
      <c r="BN91" s="467">
        <f t="shared" si="29"/>
        <v>0</v>
      </c>
      <c r="BO91" s="55">
        <v>0</v>
      </c>
      <c r="BP91" s="55">
        <v>0</v>
      </c>
      <c r="BQ91" s="55">
        <v>0</v>
      </c>
      <c r="BR91" s="55">
        <v>0</v>
      </c>
      <c r="BS91" s="55">
        <v>0</v>
      </c>
      <c r="BT91" s="55">
        <v>0</v>
      </c>
      <c r="BU91" s="55">
        <v>0</v>
      </c>
      <c r="BV91" s="55">
        <v>0</v>
      </c>
      <c r="BW91" s="55">
        <v>0</v>
      </c>
      <c r="BX91" s="55">
        <v>0</v>
      </c>
      <c r="BY91" s="55">
        <v>0</v>
      </c>
      <c r="BZ91" s="55">
        <v>0</v>
      </c>
      <c r="CA91" s="467">
        <f t="shared" si="14"/>
        <v>0</v>
      </c>
      <c r="CB91" s="478">
        <v>0</v>
      </c>
      <c r="CC91" s="55">
        <v>0</v>
      </c>
      <c r="CD91" s="55">
        <v>0</v>
      </c>
      <c r="CE91" s="55">
        <v>0</v>
      </c>
      <c r="CF91" s="55">
        <v>0</v>
      </c>
      <c r="CG91" s="55">
        <v>0</v>
      </c>
      <c r="CH91" s="55">
        <v>0</v>
      </c>
      <c r="CI91" s="55">
        <v>0</v>
      </c>
      <c r="CJ91" s="55">
        <v>0</v>
      </c>
      <c r="CK91" s="55">
        <v>0</v>
      </c>
      <c r="CL91" s="55">
        <v>0</v>
      </c>
      <c r="CM91" s="55">
        <v>0</v>
      </c>
      <c r="CN91" s="467">
        <f t="shared" si="27"/>
        <v>0</v>
      </c>
      <c r="CO91" s="55">
        <v>0</v>
      </c>
      <c r="CP91" s="55">
        <v>3.8180501688000001</v>
      </c>
      <c r="CQ91" s="55">
        <v>0</v>
      </c>
      <c r="CR91" s="55">
        <v>35.676513194000009</v>
      </c>
      <c r="CS91" s="55">
        <v>20.098063665400002</v>
      </c>
      <c r="CT91" s="55">
        <v>20.424995418800002</v>
      </c>
      <c r="CU91" s="55">
        <v>1.0975999999999999</v>
      </c>
      <c r="CV91" s="55">
        <v>0</v>
      </c>
      <c r="CW91" s="55">
        <v>0</v>
      </c>
      <c r="CX91" s="55">
        <v>0</v>
      </c>
      <c r="CY91" s="55">
        <v>0</v>
      </c>
      <c r="CZ91" s="55">
        <v>0</v>
      </c>
      <c r="DA91" s="467">
        <f t="shared" si="28"/>
        <v>81.115222447000008</v>
      </c>
      <c r="DB91" s="478">
        <v>0</v>
      </c>
      <c r="DC91" s="55">
        <v>0</v>
      </c>
      <c r="DD91" s="55">
        <v>0</v>
      </c>
      <c r="DE91" s="55">
        <v>0</v>
      </c>
      <c r="DF91" s="55">
        <v>0</v>
      </c>
      <c r="DG91" s="55">
        <v>0</v>
      </c>
      <c r="DH91" s="55">
        <v>0</v>
      </c>
      <c r="DI91" s="55">
        <v>0</v>
      </c>
      <c r="DJ91" s="55">
        <v>0</v>
      </c>
      <c r="DK91" s="55">
        <v>0</v>
      </c>
      <c r="DL91" s="55">
        <v>0</v>
      </c>
      <c r="DM91" s="55">
        <v>0</v>
      </c>
      <c r="DN91" s="556">
        <f t="shared" si="24"/>
        <v>0</v>
      </c>
      <c r="DO91" s="479">
        <f t="shared" si="25"/>
        <v>81.115222447000008</v>
      </c>
      <c r="DP91" s="468">
        <f t="shared" si="26"/>
        <v>0</v>
      </c>
      <c r="DQ91" s="475">
        <f t="shared" si="13"/>
        <v>-100</v>
      </c>
      <c r="DW91" s="230"/>
      <c r="DX91" s="230"/>
      <c r="DY91" s="230"/>
      <c r="DZ91" s="230"/>
      <c r="EA91" s="230"/>
      <c r="EB91" s="230"/>
      <c r="EC91" s="230"/>
      <c r="ED91" s="230"/>
      <c r="EE91" s="230"/>
      <c r="EF91" s="230"/>
      <c r="EG91" s="230"/>
      <c r="EH91" s="230"/>
      <c r="EI91" s="230"/>
      <c r="EJ91" s="230"/>
      <c r="EK91" s="230"/>
      <c r="EL91" s="230"/>
      <c r="EM91" s="230"/>
      <c r="EN91" s="230"/>
    </row>
    <row r="92" spans="1:144" ht="20.100000000000001" customHeight="1" x14ac:dyDescent="0.25">
      <c r="A92" s="526"/>
      <c r="B92" s="458" t="s">
        <v>188</v>
      </c>
      <c r="C92" s="459" t="s">
        <v>189</v>
      </c>
      <c r="D92" s="473">
        <v>0</v>
      </c>
      <c r="E92" s="473">
        <v>0</v>
      </c>
      <c r="F92" s="473">
        <v>0</v>
      </c>
      <c r="G92" s="473">
        <v>0</v>
      </c>
      <c r="H92" s="473">
        <v>0</v>
      </c>
      <c r="I92" s="473">
        <v>0</v>
      </c>
      <c r="J92" s="473">
        <v>0</v>
      </c>
      <c r="K92" s="473">
        <v>0</v>
      </c>
      <c r="L92" s="473">
        <v>0</v>
      </c>
      <c r="M92" s="473">
        <v>0</v>
      </c>
      <c r="N92" s="473">
        <v>0</v>
      </c>
      <c r="O92" s="473">
        <v>0</v>
      </c>
      <c r="P92" s="47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498">
        <v>0</v>
      </c>
      <c r="AC92" s="475">
        <v>0</v>
      </c>
      <c r="AD92" s="55">
        <v>0</v>
      </c>
      <c r="AE92" s="55">
        <v>0</v>
      </c>
      <c r="AF92" s="55">
        <v>0</v>
      </c>
      <c r="AG92" s="55">
        <v>0</v>
      </c>
      <c r="AH92" s="55">
        <v>0</v>
      </c>
      <c r="AI92" s="55">
        <v>0</v>
      </c>
      <c r="AJ92" s="55">
        <v>0</v>
      </c>
      <c r="AK92" s="55">
        <v>0</v>
      </c>
      <c r="AL92" s="55">
        <v>0</v>
      </c>
      <c r="AM92" s="55">
        <v>0</v>
      </c>
      <c r="AN92" s="55">
        <v>0</v>
      </c>
      <c r="AO92" s="55">
        <v>0</v>
      </c>
      <c r="AP92" s="500">
        <v>0</v>
      </c>
      <c r="AQ92" s="55">
        <v>0</v>
      </c>
      <c r="AR92" s="55">
        <v>0</v>
      </c>
      <c r="AS92" s="55">
        <v>0</v>
      </c>
      <c r="AT92" s="55">
        <v>0</v>
      </c>
      <c r="AU92" s="55">
        <v>0</v>
      </c>
      <c r="AV92" s="55">
        <v>0</v>
      </c>
      <c r="AW92" s="55">
        <v>0</v>
      </c>
      <c r="AX92" s="55">
        <v>0</v>
      </c>
      <c r="AY92" s="55">
        <v>0</v>
      </c>
      <c r="AZ92" s="55">
        <v>0</v>
      </c>
      <c r="BA92" s="55">
        <v>0</v>
      </c>
      <c r="BB92" s="478">
        <v>0</v>
      </c>
      <c r="BC92" s="55">
        <v>0</v>
      </c>
      <c r="BD92" s="55">
        <v>0</v>
      </c>
      <c r="BE92" s="55">
        <v>0</v>
      </c>
      <c r="BF92" s="55">
        <v>0</v>
      </c>
      <c r="BG92" s="55">
        <v>0</v>
      </c>
      <c r="BH92" s="55">
        <v>0</v>
      </c>
      <c r="BI92" s="55">
        <v>0</v>
      </c>
      <c r="BJ92" s="55">
        <v>0</v>
      </c>
      <c r="BK92" s="55">
        <v>0</v>
      </c>
      <c r="BL92" s="55">
        <v>0</v>
      </c>
      <c r="BM92" s="55">
        <v>0</v>
      </c>
      <c r="BN92" s="467">
        <f t="shared" si="29"/>
        <v>0</v>
      </c>
      <c r="BO92" s="55">
        <v>0</v>
      </c>
      <c r="BP92" s="55">
        <v>0</v>
      </c>
      <c r="BQ92" s="55">
        <v>0</v>
      </c>
      <c r="BR92" s="55">
        <v>0</v>
      </c>
      <c r="BS92" s="55">
        <v>0</v>
      </c>
      <c r="BT92" s="55">
        <v>0</v>
      </c>
      <c r="BU92" s="55">
        <v>0</v>
      </c>
      <c r="BV92" s="55">
        <v>0</v>
      </c>
      <c r="BW92" s="55">
        <v>0</v>
      </c>
      <c r="BX92" s="55">
        <v>0</v>
      </c>
      <c r="BY92" s="55">
        <v>0</v>
      </c>
      <c r="BZ92" s="55">
        <v>0</v>
      </c>
      <c r="CA92" s="467">
        <f t="shared" si="14"/>
        <v>0</v>
      </c>
      <c r="CB92" s="478">
        <v>0</v>
      </c>
      <c r="CC92" s="55">
        <v>0</v>
      </c>
      <c r="CD92" s="55">
        <v>0</v>
      </c>
      <c r="CE92" s="55">
        <v>0</v>
      </c>
      <c r="CF92" s="55">
        <v>0</v>
      </c>
      <c r="CG92" s="55">
        <v>0</v>
      </c>
      <c r="CH92" s="55">
        <v>0</v>
      </c>
      <c r="CI92" s="55">
        <v>0</v>
      </c>
      <c r="CJ92" s="55">
        <v>0</v>
      </c>
      <c r="CK92" s="55">
        <v>0</v>
      </c>
      <c r="CL92" s="55">
        <v>0</v>
      </c>
      <c r="CM92" s="55">
        <v>0</v>
      </c>
      <c r="CN92" s="467">
        <f t="shared" si="27"/>
        <v>0</v>
      </c>
      <c r="CO92" s="55">
        <v>6.8599999999999998E-4</v>
      </c>
      <c r="CP92" s="55">
        <v>34.299999999999997</v>
      </c>
      <c r="CQ92" s="55">
        <v>0.62925654959999999</v>
      </c>
      <c r="CR92" s="55">
        <v>96.488683101999996</v>
      </c>
      <c r="CS92" s="55">
        <v>25.542293847000003</v>
      </c>
      <c r="CT92" s="55">
        <v>2.2811214313999999</v>
      </c>
      <c r="CU92" s="55">
        <v>0</v>
      </c>
      <c r="CV92" s="55">
        <v>0.25825787119999999</v>
      </c>
      <c r="CW92" s="55">
        <v>0</v>
      </c>
      <c r="CX92" s="55">
        <v>0</v>
      </c>
      <c r="CY92" s="55">
        <v>0</v>
      </c>
      <c r="CZ92" s="55">
        <v>0</v>
      </c>
      <c r="DA92" s="467">
        <f t="shared" si="28"/>
        <v>159.50029880119999</v>
      </c>
      <c r="DB92" s="478">
        <v>0</v>
      </c>
      <c r="DC92" s="55">
        <v>0</v>
      </c>
      <c r="DD92" s="55">
        <v>0</v>
      </c>
      <c r="DE92" s="55">
        <v>0</v>
      </c>
      <c r="DF92" s="55">
        <v>0</v>
      </c>
      <c r="DG92" s="55">
        <v>0</v>
      </c>
      <c r="DH92" s="55">
        <v>0</v>
      </c>
      <c r="DI92" s="55">
        <v>0</v>
      </c>
      <c r="DJ92" s="55">
        <v>0</v>
      </c>
      <c r="DK92" s="55">
        <v>0</v>
      </c>
      <c r="DL92" s="55">
        <v>0</v>
      </c>
      <c r="DM92" s="55">
        <v>0</v>
      </c>
      <c r="DN92" s="556">
        <f t="shared" si="24"/>
        <v>0</v>
      </c>
      <c r="DO92" s="479">
        <f t="shared" si="25"/>
        <v>159.50029880119999</v>
      </c>
      <c r="DP92" s="468">
        <f t="shared" si="26"/>
        <v>0</v>
      </c>
      <c r="DQ92" s="475">
        <f t="shared" si="13"/>
        <v>-100</v>
      </c>
      <c r="DW92" s="230"/>
      <c r="DX92" s="230"/>
      <c r="DY92" s="230"/>
      <c r="DZ92" s="230"/>
      <c r="EA92" s="230"/>
      <c r="EB92" s="230"/>
      <c r="EC92" s="230"/>
      <c r="ED92" s="230"/>
      <c r="EE92" s="230"/>
      <c r="EF92" s="230"/>
      <c r="EG92" s="230"/>
      <c r="EH92" s="230"/>
      <c r="EI92" s="230"/>
      <c r="EJ92" s="230"/>
      <c r="EK92" s="230"/>
      <c r="EL92" s="230"/>
      <c r="EM92" s="230"/>
      <c r="EN92" s="230"/>
    </row>
    <row r="93" spans="1:144" ht="20.100000000000001" customHeight="1" x14ac:dyDescent="0.25">
      <c r="A93" s="526"/>
      <c r="B93" s="458" t="s">
        <v>140</v>
      </c>
      <c r="C93" s="459" t="s">
        <v>147</v>
      </c>
      <c r="D93" s="473">
        <v>0</v>
      </c>
      <c r="E93" s="473">
        <v>0</v>
      </c>
      <c r="F93" s="473">
        <v>0</v>
      </c>
      <c r="G93" s="473">
        <v>0</v>
      </c>
      <c r="H93" s="473">
        <v>0</v>
      </c>
      <c r="I93" s="473">
        <v>0</v>
      </c>
      <c r="J93" s="473">
        <v>0</v>
      </c>
      <c r="K93" s="473">
        <v>0</v>
      </c>
      <c r="L93" s="473">
        <v>0</v>
      </c>
      <c r="M93" s="473">
        <v>0</v>
      </c>
      <c r="N93" s="473">
        <v>0</v>
      </c>
      <c r="O93" s="473">
        <v>0</v>
      </c>
      <c r="P93" s="47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v>0</v>
      </c>
      <c r="X93" s="55">
        <v>0</v>
      </c>
      <c r="Y93" s="55">
        <v>0</v>
      </c>
      <c r="Z93" s="55">
        <v>0</v>
      </c>
      <c r="AA93" s="55">
        <v>0</v>
      </c>
      <c r="AB93" s="498">
        <v>0</v>
      </c>
      <c r="AC93" s="475">
        <v>0</v>
      </c>
      <c r="AD93" s="55">
        <v>0</v>
      </c>
      <c r="AE93" s="55">
        <v>0</v>
      </c>
      <c r="AF93" s="55">
        <v>0</v>
      </c>
      <c r="AG93" s="55">
        <v>0</v>
      </c>
      <c r="AH93" s="55">
        <v>0</v>
      </c>
      <c r="AI93" s="55">
        <v>0</v>
      </c>
      <c r="AJ93" s="55">
        <v>0</v>
      </c>
      <c r="AK93" s="55">
        <v>0</v>
      </c>
      <c r="AL93" s="55">
        <v>0</v>
      </c>
      <c r="AM93" s="55">
        <v>0</v>
      </c>
      <c r="AN93" s="55">
        <v>0</v>
      </c>
      <c r="AO93" s="55">
        <v>0</v>
      </c>
      <c r="AP93" s="500">
        <v>0</v>
      </c>
      <c r="AQ93" s="55">
        <v>0</v>
      </c>
      <c r="AR93" s="55">
        <v>0</v>
      </c>
      <c r="AS93" s="55">
        <v>0</v>
      </c>
      <c r="AT93" s="55">
        <v>0</v>
      </c>
      <c r="AU93" s="55">
        <v>0</v>
      </c>
      <c r="AV93" s="55">
        <v>0</v>
      </c>
      <c r="AW93" s="55">
        <v>0</v>
      </c>
      <c r="AX93" s="55">
        <v>0</v>
      </c>
      <c r="AY93" s="55">
        <v>0</v>
      </c>
      <c r="AZ93" s="55">
        <v>0</v>
      </c>
      <c r="BA93" s="55">
        <v>0</v>
      </c>
      <c r="BB93" s="478">
        <v>0</v>
      </c>
      <c r="BC93" s="55">
        <v>0</v>
      </c>
      <c r="BD93" s="55">
        <v>0</v>
      </c>
      <c r="BE93" s="55">
        <v>0</v>
      </c>
      <c r="BF93" s="55">
        <v>0</v>
      </c>
      <c r="BG93" s="55">
        <v>0</v>
      </c>
      <c r="BH93" s="55">
        <v>0</v>
      </c>
      <c r="BI93" s="55">
        <v>0</v>
      </c>
      <c r="BJ93" s="55">
        <v>0</v>
      </c>
      <c r="BK93" s="55">
        <v>0</v>
      </c>
      <c r="BL93" s="55">
        <v>0</v>
      </c>
      <c r="BM93" s="55">
        <v>0</v>
      </c>
      <c r="BN93" s="467">
        <f>SUM(BB93:BM93)</f>
        <v>0</v>
      </c>
      <c r="BO93" s="55">
        <v>0</v>
      </c>
      <c r="BP93" s="55">
        <v>0</v>
      </c>
      <c r="BQ93" s="55">
        <v>0</v>
      </c>
      <c r="BR93" s="55">
        <v>0</v>
      </c>
      <c r="BS93" s="55">
        <v>0</v>
      </c>
      <c r="BT93" s="55">
        <v>0</v>
      </c>
      <c r="BU93" s="55">
        <v>0</v>
      </c>
      <c r="BV93" s="55">
        <v>0</v>
      </c>
      <c r="BW93" s="55">
        <v>0</v>
      </c>
      <c r="BX93" s="55">
        <v>0</v>
      </c>
      <c r="BY93" s="55">
        <v>0</v>
      </c>
      <c r="BZ93" s="55">
        <v>1.1209692074000002</v>
      </c>
      <c r="CA93" s="467">
        <f t="shared" si="14"/>
        <v>1.1209692074000002</v>
      </c>
      <c r="CB93" s="478">
        <v>7.3422237000000015E-2</v>
      </c>
      <c r="CC93" s="55">
        <v>3.87093336E-2</v>
      </c>
      <c r="CD93" s="55">
        <v>0.10262594300000001</v>
      </c>
      <c r="CE93" s="55">
        <v>8.8706179799999993E-2</v>
      </c>
      <c r="CF93" s="55">
        <v>1.7844506399999998E-2</v>
      </c>
      <c r="CG93" s="55">
        <v>5.1212301000000009E-2</v>
      </c>
      <c r="CH93" s="55">
        <v>3.2928754599999999E-2</v>
      </c>
      <c r="CI93" s="55">
        <v>1.37082694E-2</v>
      </c>
      <c r="CJ93" s="55">
        <v>2.3352125999999999E-3</v>
      </c>
      <c r="CK93" s="55">
        <v>2.8764940400000005E-2</v>
      </c>
      <c r="CL93" s="55">
        <v>0.26839482459999997</v>
      </c>
      <c r="CM93" s="55">
        <v>0.11541071920000001</v>
      </c>
      <c r="CN93" s="467">
        <f t="shared" si="27"/>
        <v>0.83406322160000002</v>
      </c>
      <c r="CO93" s="55">
        <v>0</v>
      </c>
      <c r="CP93" s="55">
        <v>0.86874010999999995</v>
      </c>
      <c r="CQ93" s="55">
        <v>0</v>
      </c>
      <c r="CR93" s="55">
        <v>7.0447398000000015E-3</v>
      </c>
      <c r="CS93" s="55">
        <v>0</v>
      </c>
      <c r="CT93" s="55">
        <v>1.2404389200000001E-2</v>
      </c>
      <c r="CU93" s="55">
        <v>2.1923119400000003E-2</v>
      </c>
      <c r="CV93" s="55">
        <v>0.29753919160000009</v>
      </c>
      <c r="CW93" s="55">
        <v>1.5053584000000002E-3</v>
      </c>
      <c r="CX93" s="55">
        <v>0</v>
      </c>
      <c r="CY93" s="55">
        <v>4.9058603999999999E-2</v>
      </c>
      <c r="CZ93" s="55">
        <v>1.6282827400000002E-2</v>
      </c>
      <c r="DA93" s="467">
        <f t="shared" si="28"/>
        <v>1.2744983398</v>
      </c>
      <c r="DB93" s="478">
        <v>0.24465106119999999</v>
      </c>
      <c r="DC93" s="55">
        <v>1.03139414E-2</v>
      </c>
      <c r="DD93" s="55">
        <v>0.14815686060000002</v>
      </c>
      <c r="DE93" s="55">
        <v>0.22714242039999999</v>
      </c>
      <c r="DF93" s="55">
        <v>1.0066775600000001E-2</v>
      </c>
      <c r="DG93" s="55">
        <v>5.1037714000000001E-3</v>
      </c>
      <c r="DH93" s="55">
        <v>0.54597717859999995</v>
      </c>
      <c r="DI93" s="55">
        <v>5.1822772399999995E-2</v>
      </c>
      <c r="DJ93" s="55">
        <v>8.099121799999999E-2</v>
      </c>
      <c r="DK93" s="55">
        <v>0.15212132319999999</v>
      </c>
      <c r="DL93" s="55">
        <v>0.1019061918</v>
      </c>
      <c r="DM93" s="55">
        <v>1.4436874802000004</v>
      </c>
      <c r="DN93" s="556">
        <f t="shared" si="24"/>
        <v>0.83406322160000002</v>
      </c>
      <c r="DO93" s="479">
        <f t="shared" si="25"/>
        <v>1.2744983398</v>
      </c>
      <c r="DP93" s="468">
        <f t="shared" si="26"/>
        <v>3.0219409948000004</v>
      </c>
      <c r="DQ93" s="475">
        <f t="shared" si="13"/>
        <v>137.10827236340043</v>
      </c>
      <c r="DW93" s="230"/>
      <c r="DX93" s="230"/>
      <c r="DY93" s="230"/>
      <c r="DZ93" s="230"/>
      <c r="EA93" s="230"/>
      <c r="EB93" s="230"/>
      <c r="EC93" s="230"/>
      <c r="ED93" s="230"/>
      <c r="EE93" s="230"/>
      <c r="EF93" s="230"/>
      <c r="EG93" s="230"/>
      <c r="EH93" s="230"/>
      <c r="EI93" s="230"/>
      <c r="EJ93" s="230"/>
      <c r="EK93" s="230"/>
      <c r="EL93" s="230"/>
      <c r="EM93" s="230"/>
      <c r="EN93" s="230"/>
    </row>
    <row r="94" spans="1:144" ht="20.100000000000001" customHeight="1" x14ac:dyDescent="0.25">
      <c r="A94" s="526"/>
      <c r="B94" s="458" t="s">
        <v>177</v>
      </c>
      <c r="C94" s="459" t="s">
        <v>178</v>
      </c>
      <c r="D94" s="473">
        <v>0</v>
      </c>
      <c r="E94" s="473">
        <v>0</v>
      </c>
      <c r="F94" s="473">
        <v>0</v>
      </c>
      <c r="G94" s="473">
        <v>0</v>
      </c>
      <c r="H94" s="473">
        <v>0</v>
      </c>
      <c r="I94" s="473">
        <v>0</v>
      </c>
      <c r="J94" s="473">
        <v>0</v>
      </c>
      <c r="K94" s="473">
        <v>0</v>
      </c>
      <c r="L94" s="473">
        <v>0</v>
      </c>
      <c r="M94" s="473">
        <v>0</v>
      </c>
      <c r="N94" s="473">
        <v>0</v>
      </c>
      <c r="O94" s="473">
        <v>0</v>
      </c>
      <c r="P94" s="47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  <c r="X94" s="55">
        <v>0</v>
      </c>
      <c r="Y94" s="55">
        <v>0</v>
      </c>
      <c r="Z94" s="55">
        <v>0</v>
      </c>
      <c r="AA94" s="55">
        <v>0</v>
      </c>
      <c r="AB94" s="498">
        <v>0</v>
      </c>
      <c r="AC94" s="475">
        <v>0</v>
      </c>
      <c r="AD94" s="55">
        <v>0</v>
      </c>
      <c r="AE94" s="55">
        <v>0</v>
      </c>
      <c r="AF94" s="55">
        <v>0</v>
      </c>
      <c r="AG94" s="55">
        <v>0</v>
      </c>
      <c r="AH94" s="55">
        <v>0</v>
      </c>
      <c r="AI94" s="55">
        <v>0</v>
      </c>
      <c r="AJ94" s="55">
        <v>0</v>
      </c>
      <c r="AK94" s="55">
        <v>0</v>
      </c>
      <c r="AL94" s="55">
        <v>0</v>
      </c>
      <c r="AM94" s="55">
        <v>0</v>
      </c>
      <c r="AN94" s="55">
        <v>0</v>
      </c>
      <c r="AO94" s="55">
        <v>0</v>
      </c>
      <c r="AP94" s="500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478">
        <v>0</v>
      </c>
      <c r="BC94" s="55">
        <v>0</v>
      </c>
      <c r="BD94" s="55">
        <v>0</v>
      </c>
      <c r="BE94" s="55">
        <v>0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 s="55">
        <v>0</v>
      </c>
      <c r="BN94" s="467">
        <f>SUM(BB94:BM94)</f>
        <v>0</v>
      </c>
      <c r="BO94" s="55">
        <v>0</v>
      </c>
      <c r="BP94" s="55">
        <v>0</v>
      </c>
      <c r="BQ94" s="55">
        <v>0</v>
      </c>
      <c r="BR94" s="55">
        <v>0</v>
      </c>
      <c r="BS94" s="55">
        <v>0</v>
      </c>
      <c r="BT94" s="55">
        <v>0</v>
      </c>
      <c r="BU94" s="55">
        <v>0</v>
      </c>
      <c r="BV94" s="55">
        <v>0</v>
      </c>
      <c r="BW94" s="55">
        <v>0</v>
      </c>
      <c r="BX94" s="55">
        <v>0</v>
      </c>
      <c r="BY94" s="55">
        <v>0</v>
      </c>
      <c r="BZ94" s="55">
        <v>0</v>
      </c>
      <c r="CA94" s="467">
        <f t="shared" si="14"/>
        <v>0</v>
      </c>
      <c r="CB94" s="478">
        <v>0</v>
      </c>
      <c r="CC94" s="55">
        <v>0</v>
      </c>
      <c r="CD94" s="55">
        <v>0</v>
      </c>
      <c r="CE94" s="55">
        <v>0</v>
      </c>
      <c r="CF94" s="55">
        <v>0</v>
      </c>
      <c r="CG94" s="55">
        <v>0</v>
      </c>
      <c r="CH94" s="55">
        <v>5.9712595600000001E-2</v>
      </c>
      <c r="CI94" s="55">
        <v>0</v>
      </c>
      <c r="CJ94" s="55">
        <v>0</v>
      </c>
      <c r="CK94" s="55">
        <v>7.7495704999999998E-2</v>
      </c>
      <c r="CL94" s="55">
        <v>0</v>
      </c>
      <c r="CM94" s="55">
        <v>6.7068848E-3</v>
      </c>
      <c r="CN94" s="467">
        <f t="shared" si="27"/>
        <v>0.14391518540000001</v>
      </c>
      <c r="CO94" s="55">
        <v>0</v>
      </c>
      <c r="CP94" s="55">
        <v>0</v>
      </c>
      <c r="CQ94" s="55">
        <v>0.54929693840000016</v>
      </c>
      <c r="CR94" s="55">
        <v>0</v>
      </c>
      <c r="CS94" s="55">
        <v>2.8637070000000001E-3</v>
      </c>
      <c r="CT94" s="55">
        <v>0</v>
      </c>
      <c r="CU94" s="55">
        <v>0</v>
      </c>
      <c r="CV94" s="55">
        <v>9.6098996000000009E-3</v>
      </c>
      <c r="CW94" s="55">
        <v>0</v>
      </c>
      <c r="CX94" s="55">
        <v>0</v>
      </c>
      <c r="CY94" s="55">
        <v>0</v>
      </c>
      <c r="CZ94" s="55">
        <v>0</v>
      </c>
      <c r="DA94" s="467">
        <f t="shared" si="28"/>
        <v>0.56177054500000023</v>
      </c>
      <c r="DB94" s="478">
        <v>0</v>
      </c>
      <c r="DC94" s="55">
        <v>1.4331637600000001E-2</v>
      </c>
      <c r="DD94" s="55">
        <v>0</v>
      </c>
      <c r="DE94" s="55">
        <v>3.9554622799999994E-2</v>
      </c>
      <c r="DF94" s="55">
        <v>1.4406E-4</v>
      </c>
      <c r="DG94" s="55">
        <v>1.9703566400000001E-2</v>
      </c>
      <c r="DH94" s="55">
        <v>0</v>
      </c>
      <c r="DI94" s="55">
        <v>0</v>
      </c>
      <c r="DJ94" s="55">
        <v>0</v>
      </c>
      <c r="DK94" s="55">
        <v>0</v>
      </c>
      <c r="DL94" s="55">
        <v>1.13261344E-2</v>
      </c>
      <c r="DM94" s="55">
        <v>0</v>
      </c>
      <c r="DN94" s="556">
        <f t="shared" si="24"/>
        <v>0.14391518540000001</v>
      </c>
      <c r="DO94" s="479">
        <f t="shared" si="25"/>
        <v>0.56177054500000023</v>
      </c>
      <c r="DP94" s="468">
        <f t="shared" si="26"/>
        <v>8.5060021200000002E-2</v>
      </c>
      <c r="DQ94" s="475">
        <f t="shared" si="13"/>
        <v>-84.858582929085401</v>
      </c>
      <c r="DW94" s="230"/>
      <c r="DX94" s="230"/>
      <c r="DY94" s="230"/>
      <c r="DZ94" s="230"/>
      <c r="EA94" s="230"/>
      <c r="EB94" s="230"/>
      <c r="EC94" s="230"/>
      <c r="ED94" s="230"/>
      <c r="EE94" s="230"/>
      <c r="EF94" s="230"/>
      <c r="EG94" s="230"/>
      <c r="EH94" s="230"/>
      <c r="EI94" s="230"/>
      <c r="EJ94" s="230"/>
      <c r="EK94" s="230"/>
      <c r="EL94" s="230"/>
      <c r="EM94" s="230"/>
      <c r="EN94" s="230"/>
    </row>
    <row r="95" spans="1:144" ht="20.100000000000001" customHeight="1" thickBot="1" x14ac:dyDescent="0.3">
      <c r="A95" s="526"/>
      <c r="B95" s="458" t="s">
        <v>143</v>
      </c>
      <c r="C95" s="459" t="s">
        <v>148</v>
      </c>
      <c r="D95" s="473">
        <v>0</v>
      </c>
      <c r="E95" s="473">
        <v>0</v>
      </c>
      <c r="F95" s="473">
        <v>0</v>
      </c>
      <c r="G95" s="473">
        <v>0</v>
      </c>
      <c r="H95" s="473">
        <v>0</v>
      </c>
      <c r="I95" s="473">
        <v>0</v>
      </c>
      <c r="J95" s="473">
        <v>0</v>
      </c>
      <c r="K95" s="473">
        <v>0</v>
      </c>
      <c r="L95" s="473">
        <v>0</v>
      </c>
      <c r="M95" s="473">
        <v>0</v>
      </c>
      <c r="N95" s="473">
        <v>0</v>
      </c>
      <c r="O95" s="473">
        <v>0</v>
      </c>
      <c r="P95" s="47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  <c r="W95" s="55">
        <v>0</v>
      </c>
      <c r="X95" s="55">
        <v>0</v>
      </c>
      <c r="Y95" s="55">
        <v>0</v>
      </c>
      <c r="Z95" s="55">
        <v>0</v>
      </c>
      <c r="AA95" s="55">
        <v>0</v>
      </c>
      <c r="AB95" s="498">
        <v>0</v>
      </c>
      <c r="AC95" s="475">
        <v>0</v>
      </c>
      <c r="AD95" s="55">
        <v>0</v>
      </c>
      <c r="AE95" s="55">
        <v>0</v>
      </c>
      <c r="AF95" s="55">
        <v>0</v>
      </c>
      <c r="AG95" s="55">
        <v>0</v>
      </c>
      <c r="AH95" s="55">
        <v>0</v>
      </c>
      <c r="AI95" s="55">
        <v>0</v>
      </c>
      <c r="AJ95" s="55">
        <v>0</v>
      </c>
      <c r="AK95" s="55">
        <v>0</v>
      </c>
      <c r="AL95" s="55">
        <v>0</v>
      </c>
      <c r="AM95" s="55">
        <v>0</v>
      </c>
      <c r="AN95" s="55">
        <v>0</v>
      </c>
      <c r="AO95" s="55">
        <v>0</v>
      </c>
      <c r="AP95" s="500">
        <v>0</v>
      </c>
      <c r="AQ95" s="55">
        <v>0</v>
      </c>
      <c r="AR95" s="55">
        <v>0</v>
      </c>
      <c r="AS95" s="55">
        <v>0</v>
      </c>
      <c r="AT95" s="55">
        <v>0</v>
      </c>
      <c r="AU95" s="55">
        <v>0</v>
      </c>
      <c r="AV95" s="55">
        <v>0</v>
      </c>
      <c r="AW95" s="55">
        <v>0</v>
      </c>
      <c r="AX95" s="55">
        <v>0</v>
      </c>
      <c r="AY95" s="55">
        <v>0</v>
      </c>
      <c r="AZ95" s="55">
        <v>0</v>
      </c>
      <c r="BA95" s="55">
        <v>0</v>
      </c>
      <c r="BB95" s="478">
        <v>0</v>
      </c>
      <c r="BC95" s="55">
        <v>0</v>
      </c>
      <c r="BD95" s="55">
        <v>0</v>
      </c>
      <c r="BE95" s="55">
        <v>0</v>
      </c>
      <c r="BF95" s="55">
        <v>0</v>
      </c>
      <c r="BG95" s="55">
        <v>0</v>
      </c>
      <c r="BH95" s="55">
        <v>0</v>
      </c>
      <c r="BI95" s="55">
        <v>0</v>
      </c>
      <c r="BJ95" s="55">
        <v>0</v>
      </c>
      <c r="BK95" s="55">
        <v>0</v>
      </c>
      <c r="BL95" s="55">
        <v>0</v>
      </c>
      <c r="BM95" s="55">
        <v>0</v>
      </c>
      <c r="BN95" s="467">
        <f>SUM(BB95:BM95)</f>
        <v>0</v>
      </c>
      <c r="BO95" s="55">
        <v>0</v>
      </c>
      <c r="BP95" s="55">
        <v>0</v>
      </c>
      <c r="BQ95" s="55">
        <v>0</v>
      </c>
      <c r="BR95" s="55">
        <v>0</v>
      </c>
      <c r="BS95" s="55">
        <v>0</v>
      </c>
      <c r="BT95" s="55">
        <v>0</v>
      </c>
      <c r="BU95" s="55">
        <v>0</v>
      </c>
      <c r="BV95" s="55">
        <v>0</v>
      </c>
      <c r="BW95" s="55">
        <v>0</v>
      </c>
      <c r="BX95" s="55">
        <v>0</v>
      </c>
      <c r="BY95" s="55">
        <v>0</v>
      </c>
      <c r="BZ95" s="55">
        <v>1.8290230783999999</v>
      </c>
      <c r="CA95" s="542">
        <f t="shared" si="14"/>
        <v>1.8290230783999999</v>
      </c>
      <c r="CB95" s="478">
        <v>0.57605011520000005</v>
      </c>
      <c r="CC95" s="55">
        <v>0.54140690939999991</v>
      </c>
      <c r="CD95" s="55">
        <v>0.48607799099999993</v>
      </c>
      <c r="CE95" s="55">
        <v>0.43117048240000017</v>
      </c>
      <c r="CF95" s="483">
        <v>1.1162819751999999</v>
      </c>
      <c r="CG95" s="55">
        <v>0.30460526599999999</v>
      </c>
      <c r="CH95" s="55">
        <v>2.1787264645999995</v>
      </c>
      <c r="CI95" s="55">
        <v>0.40180357700000002</v>
      </c>
      <c r="CJ95" s="55">
        <v>0.45890409040000008</v>
      </c>
      <c r="CK95" s="55">
        <v>1.4121535008000001</v>
      </c>
      <c r="CL95" s="55">
        <v>0.47031720960000029</v>
      </c>
      <c r="CM95" s="55">
        <v>0.51004971220000017</v>
      </c>
      <c r="CN95" s="467">
        <f t="shared" si="27"/>
        <v>8.8875472938000009</v>
      </c>
      <c r="CO95" s="55">
        <v>0.73377509800000007</v>
      </c>
      <c r="CP95" s="55">
        <v>0.7484934338</v>
      </c>
      <c r="CQ95" s="55">
        <v>0</v>
      </c>
      <c r="CR95" s="55">
        <v>0.74105005940000024</v>
      </c>
      <c r="CS95" s="55">
        <v>0.2847658716</v>
      </c>
      <c r="CT95" s="55">
        <v>0.52713557119999999</v>
      </c>
      <c r="CU95" s="55">
        <v>0.78081020779999999</v>
      </c>
      <c r="CV95" s="55">
        <v>0.64657969599999998</v>
      </c>
      <c r="CW95" s="55">
        <v>0.61885253639999993</v>
      </c>
      <c r="CX95" s="55">
        <v>0.48607785379999985</v>
      </c>
      <c r="CY95" s="55">
        <v>0.49869929340000013</v>
      </c>
      <c r="CZ95" s="55">
        <v>0.60123056840000033</v>
      </c>
      <c r="DA95" s="467">
        <f t="shared" si="28"/>
        <v>6.6674701898000004</v>
      </c>
      <c r="DB95" s="478">
        <v>0.78121851500000017</v>
      </c>
      <c r="DC95" s="55">
        <v>1.2477427620000006</v>
      </c>
      <c r="DD95" s="55">
        <v>1.0554258176</v>
      </c>
      <c r="DE95" s="55">
        <v>0.84781223939999983</v>
      </c>
      <c r="DF95" s="55">
        <v>1.0402195986000002</v>
      </c>
      <c r="DG95" s="55">
        <v>0.71329779219999945</v>
      </c>
      <c r="DH95" s="55">
        <v>0.87910056220000021</v>
      </c>
      <c r="DI95" s="55">
        <v>0.56052305400000013</v>
      </c>
      <c r="DJ95" s="55">
        <v>0.90562831939999977</v>
      </c>
      <c r="DK95" s="55">
        <v>0.70944096300000004</v>
      </c>
      <c r="DL95" s="55">
        <v>0.63178836979999997</v>
      </c>
      <c r="DM95" s="55">
        <v>0.49717527579999993</v>
      </c>
      <c r="DN95" s="556">
        <f t="shared" si="24"/>
        <v>8.8875472938000009</v>
      </c>
      <c r="DO95" s="479">
        <f t="shared" si="25"/>
        <v>6.6674701898000004</v>
      </c>
      <c r="DP95" s="468">
        <f t="shared" si="26"/>
        <v>9.8693732690000004</v>
      </c>
      <c r="DQ95" s="475">
        <f t="shared" si="13"/>
        <v>48.02275807844363</v>
      </c>
      <c r="DW95" s="230"/>
      <c r="DX95" s="230"/>
      <c r="DY95" s="230"/>
      <c r="DZ95" s="230"/>
      <c r="EA95" s="230"/>
      <c r="EB95" s="230"/>
      <c r="EC95" s="230"/>
      <c r="ED95" s="230"/>
      <c r="EE95" s="230"/>
      <c r="EF95" s="230"/>
      <c r="EG95" s="230"/>
      <c r="EH95" s="230"/>
      <c r="EI95" s="230"/>
      <c r="EJ95" s="230"/>
      <c r="EK95" s="230"/>
      <c r="EL95" s="230"/>
      <c r="EM95" s="230"/>
      <c r="EN95" s="230"/>
    </row>
    <row r="96" spans="1:144" ht="20.100000000000001" customHeight="1" x14ac:dyDescent="0.3">
      <c r="A96" s="526"/>
      <c r="B96" s="502" t="s">
        <v>57</v>
      </c>
      <c r="C96" s="503"/>
      <c r="D96" s="504"/>
      <c r="E96" s="497"/>
      <c r="F96" s="497"/>
      <c r="G96" s="497"/>
      <c r="H96" s="497"/>
      <c r="I96" s="497"/>
      <c r="J96" s="497"/>
      <c r="K96" s="497"/>
      <c r="L96" s="497"/>
      <c r="M96" s="497"/>
      <c r="N96" s="497"/>
      <c r="O96" s="497"/>
      <c r="P96" s="489"/>
      <c r="Q96" s="476"/>
      <c r="R96" s="476"/>
      <c r="S96" s="476"/>
      <c r="T96" s="476"/>
      <c r="U96" s="476"/>
      <c r="V96" s="476"/>
      <c r="W96" s="476"/>
      <c r="X96" s="476"/>
      <c r="Y96" s="476"/>
      <c r="Z96" s="476"/>
      <c r="AA96" s="476"/>
      <c r="AB96" s="476"/>
      <c r="AC96" s="489"/>
      <c r="AD96" s="476"/>
      <c r="AE96" s="476"/>
      <c r="AF96" s="476"/>
      <c r="AG96" s="476"/>
      <c r="AH96" s="476"/>
      <c r="AI96" s="476"/>
      <c r="AJ96" s="476"/>
      <c r="AK96" s="476"/>
      <c r="AL96" s="476"/>
      <c r="AM96" s="476"/>
      <c r="AN96" s="476"/>
      <c r="AO96" s="476"/>
      <c r="AP96" s="477"/>
      <c r="AQ96" s="476"/>
      <c r="AR96" s="476"/>
      <c r="AS96" s="476"/>
      <c r="AT96" s="476"/>
      <c r="AU96" s="476"/>
      <c r="AV96" s="476"/>
      <c r="AW96" s="476"/>
      <c r="AX96" s="476"/>
      <c r="AY96" s="476"/>
      <c r="AZ96" s="476"/>
      <c r="BA96" s="476"/>
      <c r="BB96" s="477"/>
      <c r="BC96" s="476"/>
      <c r="BD96" s="476"/>
      <c r="BE96" s="476"/>
      <c r="BF96" s="476"/>
      <c r="BG96" s="476"/>
      <c r="BH96" s="476"/>
      <c r="BI96" s="476"/>
      <c r="BJ96" s="476"/>
      <c r="BK96" s="476"/>
      <c r="BL96" s="476"/>
      <c r="BM96" s="476"/>
      <c r="BN96" s="505"/>
      <c r="BO96" s="476"/>
      <c r="BP96" s="476"/>
      <c r="BQ96" s="476"/>
      <c r="BR96" s="476"/>
      <c r="BS96" s="476"/>
      <c r="BT96" s="476"/>
      <c r="BU96" s="476"/>
      <c r="BV96" s="476"/>
      <c r="BW96" s="476"/>
      <c r="BX96" s="476"/>
      <c r="BY96" s="476"/>
      <c r="BZ96" s="476"/>
      <c r="CA96" s="467"/>
      <c r="CB96" s="477"/>
      <c r="CC96" s="476"/>
      <c r="CD96" s="476"/>
      <c r="CE96" s="476"/>
      <c r="CF96" s="55"/>
      <c r="CG96" s="476"/>
      <c r="CH96" s="476"/>
      <c r="CI96" s="476"/>
      <c r="CJ96" s="476"/>
      <c r="CK96" s="476"/>
      <c r="CL96" s="476"/>
      <c r="CM96" s="476"/>
      <c r="CN96" s="505"/>
      <c r="CO96" s="476"/>
      <c r="CP96" s="476"/>
      <c r="CQ96" s="476"/>
      <c r="CR96" s="476"/>
      <c r="CS96" s="476"/>
      <c r="CT96" s="476"/>
      <c r="CU96" s="476"/>
      <c r="CV96" s="476"/>
      <c r="CW96" s="476"/>
      <c r="CX96" s="476"/>
      <c r="CY96" s="476"/>
      <c r="CZ96" s="476"/>
      <c r="DA96" s="505"/>
      <c r="DB96" s="477"/>
      <c r="DC96" s="476"/>
      <c r="DD96" s="476"/>
      <c r="DE96" s="476"/>
      <c r="DF96" s="476"/>
      <c r="DG96" s="476"/>
      <c r="DH96" s="476"/>
      <c r="DI96" s="476"/>
      <c r="DJ96" s="476"/>
      <c r="DK96" s="476"/>
      <c r="DL96" s="476"/>
      <c r="DM96" s="476"/>
      <c r="DN96" s="491"/>
      <c r="DO96" s="490"/>
      <c r="DP96" s="492"/>
      <c r="DQ96" s="505"/>
      <c r="DW96" s="230"/>
      <c r="DX96" s="230"/>
      <c r="DY96" s="230"/>
      <c r="DZ96" s="230"/>
      <c r="EA96" s="230"/>
      <c r="EB96" s="230"/>
      <c r="EC96" s="230"/>
      <c r="ED96" s="230"/>
      <c r="EE96" s="230"/>
      <c r="EF96" s="230"/>
      <c r="EG96" s="230"/>
      <c r="EH96" s="230"/>
      <c r="EI96" s="230"/>
      <c r="EJ96" s="230"/>
      <c r="EK96" s="230"/>
      <c r="EL96" s="230"/>
      <c r="EM96" s="230"/>
      <c r="EN96" s="230"/>
    </row>
    <row r="97" spans="1:3422" ht="22.5" customHeight="1" thickBot="1" x14ac:dyDescent="0.3">
      <c r="A97" s="526"/>
      <c r="B97" s="664" t="s">
        <v>49</v>
      </c>
      <c r="C97" s="665"/>
      <c r="D97" s="493">
        <v>0</v>
      </c>
      <c r="E97" s="493">
        <v>0</v>
      </c>
      <c r="F97" s="493">
        <v>0</v>
      </c>
      <c r="G97" s="493">
        <v>0</v>
      </c>
      <c r="H97" s="493">
        <v>0</v>
      </c>
      <c r="I97" s="493">
        <v>0</v>
      </c>
      <c r="J97" s="493">
        <v>0</v>
      </c>
      <c r="K97" s="493">
        <v>0</v>
      </c>
      <c r="L97" s="493">
        <v>0</v>
      </c>
      <c r="M97" s="493">
        <v>0</v>
      </c>
      <c r="N97" s="493">
        <v>0</v>
      </c>
      <c r="O97" s="493">
        <v>0</v>
      </c>
      <c r="P97" s="494">
        <v>0</v>
      </c>
      <c r="Q97" s="493">
        <v>0</v>
      </c>
      <c r="R97" s="493">
        <v>0</v>
      </c>
      <c r="S97" s="493">
        <v>0</v>
      </c>
      <c r="T97" s="493">
        <v>0</v>
      </c>
      <c r="U97" s="493">
        <v>0</v>
      </c>
      <c r="V97" s="493">
        <v>0</v>
      </c>
      <c r="W97" s="493">
        <v>0</v>
      </c>
      <c r="X97" s="493">
        <v>0</v>
      </c>
      <c r="Y97" s="493">
        <v>0</v>
      </c>
      <c r="Z97" s="493">
        <v>0</v>
      </c>
      <c r="AA97" s="493">
        <v>0</v>
      </c>
      <c r="AB97" s="506">
        <v>0.48719499999999999</v>
      </c>
      <c r="AC97" s="507">
        <v>0.48719499999999999</v>
      </c>
      <c r="AD97" s="479">
        <v>0</v>
      </c>
      <c r="AE97" s="479">
        <v>34.660693999999999</v>
      </c>
      <c r="AF97" s="479">
        <v>0</v>
      </c>
      <c r="AG97" s="479">
        <v>0</v>
      </c>
      <c r="AH97" s="479">
        <v>0</v>
      </c>
      <c r="AI97" s="479">
        <v>0</v>
      </c>
      <c r="AJ97" s="479">
        <v>0</v>
      </c>
      <c r="AK97" s="479">
        <v>0</v>
      </c>
      <c r="AL97" s="479">
        <v>0</v>
      </c>
      <c r="AM97" s="479">
        <v>0</v>
      </c>
      <c r="AN97" s="479">
        <v>0</v>
      </c>
      <c r="AO97" s="479">
        <v>0</v>
      </c>
      <c r="AP97" s="495">
        <v>0</v>
      </c>
      <c r="AQ97" s="493">
        <v>0</v>
      </c>
      <c r="AR97" s="493">
        <v>0</v>
      </c>
      <c r="AS97" s="493">
        <v>0</v>
      </c>
      <c r="AT97" s="493">
        <v>0</v>
      </c>
      <c r="AU97" s="493">
        <v>0</v>
      </c>
      <c r="AV97" s="493">
        <v>0</v>
      </c>
      <c r="AW97" s="493">
        <v>0</v>
      </c>
      <c r="AX97" s="493">
        <v>0</v>
      </c>
      <c r="AY97" s="493">
        <v>0</v>
      </c>
      <c r="AZ97" s="493">
        <v>0</v>
      </c>
      <c r="BA97" s="493">
        <v>0</v>
      </c>
      <c r="BB97" s="495">
        <v>0</v>
      </c>
      <c r="BC97" s="493">
        <v>0</v>
      </c>
      <c r="BD97" s="493">
        <v>0</v>
      </c>
      <c r="BE97" s="493">
        <v>0</v>
      </c>
      <c r="BF97" s="493">
        <v>0</v>
      </c>
      <c r="BG97" s="493">
        <v>0</v>
      </c>
      <c r="BH97" s="493">
        <v>0</v>
      </c>
      <c r="BI97" s="493">
        <v>0</v>
      </c>
      <c r="BJ97" s="493">
        <v>0</v>
      </c>
      <c r="BK97" s="493">
        <v>0</v>
      </c>
      <c r="BL97" s="493">
        <v>0</v>
      </c>
      <c r="BM97" s="493">
        <v>0</v>
      </c>
      <c r="BN97" s="494">
        <f>SUM(BB97:BM97)</f>
        <v>0</v>
      </c>
      <c r="BO97" s="493">
        <v>0</v>
      </c>
      <c r="BP97" s="493">
        <v>0</v>
      </c>
      <c r="BQ97" s="493">
        <v>0</v>
      </c>
      <c r="BR97" s="493">
        <v>0</v>
      </c>
      <c r="BS97" s="493">
        <v>0</v>
      </c>
      <c r="BT97" s="493">
        <v>0</v>
      </c>
      <c r="BU97" s="493">
        <v>0</v>
      </c>
      <c r="BV97" s="493">
        <v>0</v>
      </c>
      <c r="BW97" s="493">
        <v>0</v>
      </c>
      <c r="BX97" s="493">
        <v>0</v>
      </c>
      <c r="BY97" s="493">
        <v>0</v>
      </c>
      <c r="BZ97" s="493">
        <v>0</v>
      </c>
      <c r="CA97" s="467">
        <f t="shared" ref="CA97:CA170" si="30">SUM(BO97:BZ97)</f>
        <v>0</v>
      </c>
      <c r="CB97" s="495">
        <f>+CB98</f>
        <v>0</v>
      </c>
      <c r="CC97" s="493">
        <f>+CC98</f>
        <v>0</v>
      </c>
      <c r="CD97" s="493">
        <f t="shared" ref="CD97:CJ97" si="31">+CD98</f>
        <v>0</v>
      </c>
      <c r="CE97" s="493">
        <f t="shared" si="31"/>
        <v>0</v>
      </c>
      <c r="CF97" s="493">
        <f t="shared" si="31"/>
        <v>0</v>
      </c>
      <c r="CG97" s="493">
        <f t="shared" si="31"/>
        <v>0</v>
      </c>
      <c r="CH97" s="493">
        <f t="shared" si="31"/>
        <v>0</v>
      </c>
      <c r="CI97" s="493">
        <f t="shared" si="31"/>
        <v>0</v>
      </c>
      <c r="CJ97" s="493">
        <f t="shared" si="31"/>
        <v>0</v>
      </c>
      <c r="CK97" s="533">
        <f t="shared" ref="CK97:DM97" si="32">+CK98</f>
        <v>0</v>
      </c>
      <c r="CL97" s="533">
        <f t="shared" si="32"/>
        <v>0</v>
      </c>
      <c r="CM97" s="533">
        <f t="shared" si="32"/>
        <v>0</v>
      </c>
      <c r="CN97" s="568">
        <f>SUM(CB97:CM97)</f>
        <v>0</v>
      </c>
      <c r="CO97" s="533">
        <f t="shared" si="32"/>
        <v>0</v>
      </c>
      <c r="CP97" s="533">
        <f t="shared" si="32"/>
        <v>0</v>
      </c>
      <c r="CQ97" s="533">
        <f t="shared" si="32"/>
        <v>0</v>
      </c>
      <c r="CR97" s="533">
        <f t="shared" si="32"/>
        <v>0</v>
      </c>
      <c r="CS97" s="533">
        <f t="shared" si="32"/>
        <v>0</v>
      </c>
      <c r="CT97" s="533">
        <f t="shared" si="32"/>
        <v>0</v>
      </c>
      <c r="CU97" s="533">
        <f t="shared" si="32"/>
        <v>0</v>
      </c>
      <c r="CV97" s="533">
        <f t="shared" si="32"/>
        <v>0</v>
      </c>
      <c r="CW97" s="533">
        <f t="shared" si="32"/>
        <v>0</v>
      </c>
      <c r="CX97" s="533">
        <f t="shared" si="32"/>
        <v>0</v>
      </c>
      <c r="CY97" s="533">
        <f t="shared" si="32"/>
        <v>0</v>
      </c>
      <c r="CZ97" s="533">
        <f t="shared" si="32"/>
        <v>0</v>
      </c>
      <c r="DA97" s="494">
        <f t="shared" si="28"/>
        <v>0</v>
      </c>
      <c r="DB97" s="574">
        <f t="shared" si="32"/>
        <v>0</v>
      </c>
      <c r="DC97" s="593">
        <f t="shared" si="32"/>
        <v>0</v>
      </c>
      <c r="DD97" s="593">
        <f t="shared" si="32"/>
        <v>0</v>
      </c>
      <c r="DE97" s="593">
        <f t="shared" si="32"/>
        <v>0</v>
      </c>
      <c r="DF97" s="593">
        <f t="shared" si="32"/>
        <v>0</v>
      </c>
      <c r="DG97" s="593">
        <f t="shared" si="32"/>
        <v>0</v>
      </c>
      <c r="DH97" s="593">
        <f t="shared" si="32"/>
        <v>0</v>
      </c>
      <c r="DI97" s="593">
        <f t="shared" si="32"/>
        <v>0</v>
      </c>
      <c r="DJ97" s="593">
        <f t="shared" si="32"/>
        <v>0</v>
      </c>
      <c r="DK97" s="593">
        <f t="shared" si="32"/>
        <v>0</v>
      </c>
      <c r="DL97" s="593">
        <f t="shared" si="32"/>
        <v>0</v>
      </c>
      <c r="DM97" s="593">
        <f t="shared" si="32"/>
        <v>0</v>
      </c>
      <c r="DN97" s="495">
        <f>SUM($CB97:$CM97)</f>
        <v>0</v>
      </c>
      <c r="DO97" s="493">
        <f>SUM($CO97:$CZ97)</f>
        <v>0</v>
      </c>
      <c r="DP97" s="496">
        <f>SUM($DB97:$DM97)</f>
        <v>0</v>
      </c>
      <c r="DQ97" s="494"/>
      <c r="DW97" s="230"/>
      <c r="DX97" s="230"/>
      <c r="DY97" s="230"/>
      <c r="DZ97" s="230"/>
      <c r="EA97" s="230"/>
      <c r="EB97" s="230"/>
      <c r="EC97" s="230"/>
      <c r="ED97" s="230"/>
      <c r="EE97" s="230"/>
      <c r="EF97" s="230"/>
      <c r="EG97" s="230"/>
      <c r="EH97" s="230"/>
      <c r="EI97" s="230"/>
      <c r="EJ97" s="230"/>
      <c r="EK97" s="230"/>
      <c r="EL97" s="230"/>
      <c r="EM97" s="230"/>
      <c r="EN97" s="230"/>
    </row>
    <row r="98" spans="1:3422" ht="20.100000000000001" customHeight="1" thickBot="1" x14ac:dyDescent="0.3">
      <c r="A98" s="526"/>
      <c r="B98" s="508" t="s">
        <v>15</v>
      </c>
      <c r="C98" s="509" t="s">
        <v>16</v>
      </c>
      <c r="D98" s="510">
        <v>0</v>
      </c>
      <c r="E98" s="511">
        <v>0</v>
      </c>
      <c r="F98" s="511">
        <v>0</v>
      </c>
      <c r="G98" s="511">
        <v>0</v>
      </c>
      <c r="H98" s="511">
        <v>0</v>
      </c>
      <c r="I98" s="511">
        <v>0</v>
      </c>
      <c r="J98" s="511">
        <v>0</v>
      </c>
      <c r="K98" s="511">
        <v>0</v>
      </c>
      <c r="L98" s="511">
        <v>0</v>
      </c>
      <c r="M98" s="511">
        <v>0</v>
      </c>
      <c r="N98" s="511">
        <v>0</v>
      </c>
      <c r="O98" s="511">
        <v>0</v>
      </c>
      <c r="P98" s="475">
        <v>0</v>
      </c>
      <c r="Q98" s="511">
        <v>0</v>
      </c>
      <c r="R98" s="511">
        <v>0</v>
      </c>
      <c r="S98" s="511">
        <v>0</v>
      </c>
      <c r="T98" s="511">
        <v>0</v>
      </c>
      <c r="U98" s="511">
        <v>0</v>
      </c>
      <c r="V98" s="511">
        <v>0</v>
      </c>
      <c r="W98" s="511">
        <v>0</v>
      </c>
      <c r="X98" s="511">
        <v>0</v>
      </c>
      <c r="Y98" s="511">
        <v>0</v>
      </c>
      <c r="Z98" s="511">
        <v>0</v>
      </c>
      <c r="AA98" s="511">
        <v>0</v>
      </c>
      <c r="AB98" s="512">
        <v>0.48719499999999999</v>
      </c>
      <c r="AC98" s="513">
        <v>0.48719499999999999</v>
      </c>
      <c r="AD98" s="511">
        <v>0</v>
      </c>
      <c r="AE98" s="511">
        <v>34.660693999999999</v>
      </c>
      <c r="AF98" s="511">
        <v>0</v>
      </c>
      <c r="AG98" s="511">
        <v>0</v>
      </c>
      <c r="AH98" s="511">
        <v>0</v>
      </c>
      <c r="AI98" s="511">
        <v>0</v>
      </c>
      <c r="AJ98" s="511">
        <v>0</v>
      </c>
      <c r="AK98" s="511">
        <v>0</v>
      </c>
      <c r="AL98" s="511">
        <v>0</v>
      </c>
      <c r="AM98" s="511">
        <v>0</v>
      </c>
      <c r="AN98" s="511">
        <v>0</v>
      </c>
      <c r="AO98" s="511">
        <v>0</v>
      </c>
      <c r="AP98" s="478">
        <v>0</v>
      </c>
      <c r="AQ98" s="55">
        <v>0</v>
      </c>
      <c r="AR98" s="55">
        <v>0</v>
      </c>
      <c r="AS98" s="55">
        <v>0</v>
      </c>
      <c r="AT98" s="55">
        <v>0</v>
      </c>
      <c r="AU98" s="55">
        <v>0</v>
      </c>
      <c r="AV98" s="55">
        <v>0</v>
      </c>
      <c r="AW98" s="55">
        <v>0</v>
      </c>
      <c r="AX98" s="55">
        <v>0</v>
      </c>
      <c r="AY98" s="55">
        <v>0</v>
      </c>
      <c r="AZ98" s="55">
        <v>0</v>
      </c>
      <c r="BA98" s="55">
        <v>0</v>
      </c>
      <c r="BB98" s="478">
        <v>0</v>
      </c>
      <c r="BC98" s="55">
        <v>0</v>
      </c>
      <c r="BD98" s="55">
        <v>0</v>
      </c>
      <c r="BE98" s="55">
        <v>0</v>
      </c>
      <c r="BF98" s="55">
        <v>0</v>
      </c>
      <c r="BG98" s="55">
        <v>0</v>
      </c>
      <c r="BH98" s="55">
        <v>0</v>
      </c>
      <c r="BI98" s="55">
        <v>0</v>
      </c>
      <c r="BJ98" s="55">
        <v>0</v>
      </c>
      <c r="BK98" s="55">
        <v>0</v>
      </c>
      <c r="BL98" s="55">
        <v>0</v>
      </c>
      <c r="BM98" s="55">
        <v>0</v>
      </c>
      <c r="BN98" s="467">
        <f>SUM(BB98:BM98)</f>
        <v>0</v>
      </c>
      <c r="BO98" s="55">
        <v>0</v>
      </c>
      <c r="BP98" s="55">
        <v>0</v>
      </c>
      <c r="BQ98" s="55">
        <v>0</v>
      </c>
      <c r="BR98" s="55">
        <v>0</v>
      </c>
      <c r="BS98" s="55">
        <v>0</v>
      </c>
      <c r="BT98" s="55">
        <v>0</v>
      </c>
      <c r="BU98" s="55">
        <v>0</v>
      </c>
      <c r="BV98" s="55">
        <v>0</v>
      </c>
      <c r="BW98" s="55">
        <v>0</v>
      </c>
      <c r="BX98" s="55">
        <v>0</v>
      </c>
      <c r="BY98" s="55">
        <v>0</v>
      </c>
      <c r="BZ98" s="55">
        <v>0</v>
      </c>
      <c r="CA98" s="519">
        <f t="shared" si="30"/>
        <v>0</v>
      </c>
      <c r="CB98" s="478">
        <v>0</v>
      </c>
      <c r="CC98" s="55">
        <v>0</v>
      </c>
      <c r="CD98" s="55">
        <v>0</v>
      </c>
      <c r="CE98" s="55">
        <v>0</v>
      </c>
      <c r="CF98" s="511">
        <v>0</v>
      </c>
      <c r="CG98" s="511">
        <v>0</v>
      </c>
      <c r="CH98" s="511">
        <v>0</v>
      </c>
      <c r="CI98" s="528">
        <v>0</v>
      </c>
      <c r="CJ98" s="529">
        <v>0</v>
      </c>
      <c r="CK98" s="529">
        <v>0</v>
      </c>
      <c r="CL98" s="529">
        <v>0</v>
      </c>
      <c r="CM98" s="529">
        <v>0</v>
      </c>
      <c r="CN98" s="569">
        <f>SUM(CB98:CM98)</f>
        <v>0</v>
      </c>
      <c r="CO98" s="529">
        <v>0</v>
      </c>
      <c r="CP98" s="529">
        <v>0</v>
      </c>
      <c r="CQ98" s="529">
        <v>0</v>
      </c>
      <c r="CR98" s="529">
        <v>0</v>
      </c>
      <c r="CS98" s="529">
        <v>0</v>
      </c>
      <c r="CT98" s="529">
        <v>0</v>
      </c>
      <c r="CU98" s="529">
        <v>0</v>
      </c>
      <c r="CV98" s="529">
        <v>0</v>
      </c>
      <c r="CW98" s="529">
        <v>0</v>
      </c>
      <c r="CX98" s="529">
        <v>0</v>
      </c>
      <c r="CY98" s="529">
        <v>0</v>
      </c>
      <c r="CZ98" s="529">
        <v>0</v>
      </c>
      <c r="DA98" s="467">
        <f t="shared" si="28"/>
        <v>0</v>
      </c>
      <c r="DB98" s="579">
        <v>0</v>
      </c>
      <c r="DC98" s="528">
        <v>0</v>
      </c>
      <c r="DD98" s="528">
        <v>0</v>
      </c>
      <c r="DE98" s="528">
        <v>0</v>
      </c>
      <c r="DF98" s="528">
        <v>0</v>
      </c>
      <c r="DG98" s="528">
        <v>0</v>
      </c>
      <c r="DH98" s="528">
        <v>0</v>
      </c>
      <c r="DI98" s="528">
        <v>0</v>
      </c>
      <c r="DJ98" s="528">
        <v>0</v>
      </c>
      <c r="DK98" s="528">
        <v>0</v>
      </c>
      <c r="DL98" s="528">
        <v>0</v>
      </c>
      <c r="DM98" s="528">
        <v>0</v>
      </c>
      <c r="DN98" s="573">
        <f>SUM($CB98:$CM98)</f>
        <v>0</v>
      </c>
      <c r="DO98" s="554">
        <f>SUM($CO98:$CZ98)</f>
        <v>0</v>
      </c>
      <c r="DP98" s="517">
        <f>SUM($DB98:$DM98)</f>
        <v>0</v>
      </c>
      <c r="DQ98" s="505"/>
      <c r="DW98" s="230"/>
      <c r="DX98" s="230"/>
      <c r="DY98" s="230"/>
      <c r="DZ98" s="230"/>
      <c r="EA98" s="230"/>
      <c r="EB98" s="230"/>
      <c r="EC98" s="230"/>
      <c r="ED98" s="230"/>
      <c r="EE98" s="230"/>
      <c r="EF98" s="230"/>
      <c r="EG98" s="230"/>
      <c r="EH98" s="230"/>
      <c r="EI98" s="230"/>
      <c r="EJ98" s="230"/>
      <c r="EK98" s="230"/>
      <c r="EL98" s="230"/>
      <c r="EM98" s="230"/>
      <c r="EN98" s="230"/>
    </row>
    <row r="99" spans="1:3422" ht="18.75" customHeight="1" x14ac:dyDescent="0.3">
      <c r="A99" s="526"/>
      <c r="B99" s="484" t="s">
        <v>51</v>
      </c>
      <c r="C99" s="514"/>
      <c r="D99" s="504"/>
      <c r="E99" s="497"/>
      <c r="F99" s="497"/>
      <c r="G99" s="497"/>
      <c r="H99" s="497"/>
      <c r="I99" s="497"/>
      <c r="J99" s="497"/>
      <c r="K99" s="497"/>
      <c r="L99" s="497"/>
      <c r="M99" s="497"/>
      <c r="N99" s="497"/>
      <c r="O99" s="488"/>
      <c r="P99" s="489"/>
      <c r="Q99" s="476"/>
      <c r="R99" s="476"/>
      <c r="S99" s="476"/>
      <c r="T99" s="476"/>
      <c r="U99" s="476"/>
      <c r="V99" s="476"/>
      <c r="W99" s="476"/>
      <c r="X99" s="476"/>
      <c r="Y99" s="476"/>
      <c r="Z99" s="476"/>
      <c r="AA99" s="476"/>
      <c r="AB99" s="476"/>
      <c r="AC99" s="47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477"/>
      <c r="AQ99" s="476"/>
      <c r="AR99" s="476"/>
      <c r="AS99" s="476"/>
      <c r="AT99" s="476"/>
      <c r="AU99" s="476"/>
      <c r="AV99" s="476"/>
      <c r="AW99" s="476"/>
      <c r="AX99" s="476"/>
      <c r="AY99" s="476"/>
      <c r="AZ99" s="476"/>
      <c r="BA99" s="476"/>
      <c r="BB99" s="477"/>
      <c r="BC99" s="476"/>
      <c r="BD99" s="476"/>
      <c r="BE99" s="476"/>
      <c r="BF99" s="476"/>
      <c r="BG99" s="476"/>
      <c r="BH99" s="476"/>
      <c r="BI99" s="476"/>
      <c r="BJ99" s="476"/>
      <c r="BK99" s="476"/>
      <c r="BL99" s="476"/>
      <c r="BM99" s="476"/>
      <c r="BN99" s="505"/>
      <c r="BO99" s="476"/>
      <c r="BP99" s="476"/>
      <c r="BQ99" s="476"/>
      <c r="BR99" s="476"/>
      <c r="BS99" s="476"/>
      <c r="BT99" s="476"/>
      <c r="BU99" s="476"/>
      <c r="BV99" s="476"/>
      <c r="BW99" s="476"/>
      <c r="BX99" s="476"/>
      <c r="BY99" s="476"/>
      <c r="BZ99" s="476"/>
      <c r="CA99" s="467"/>
      <c r="CB99" s="477"/>
      <c r="CC99" s="476"/>
      <c r="CD99" s="476"/>
      <c r="CE99" s="476"/>
      <c r="CF99" s="55"/>
      <c r="CG99" s="476"/>
      <c r="CH99" s="476"/>
      <c r="CI99" s="476"/>
      <c r="CJ99" s="476"/>
      <c r="CK99" s="476"/>
      <c r="CL99" s="476"/>
      <c r="CM99" s="476"/>
      <c r="CN99" s="505"/>
      <c r="CO99" s="476"/>
      <c r="CP99" s="476"/>
      <c r="CQ99" s="476"/>
      <c r="CR99" s="476"/>
      <c r="CS99" s="476"/>
      <c r="CT99" s="476"/>
      <c r="CU99" s="476"/>
      <c r="CV99" s="476"/>
      <c r="CW99" s="476"/>
      <c r="CX99" s="476"/>
      <c r="CY99" s="476"/>
      <c r="CZ99" s="476"/>
      <c r="DA99" s="505"/>
      <c r="DB99" s="478"/>
      <c r="DC99" s="55"/>
      <c r="DD99" s="55"/>
      <c r="DE99" s="55"/>
      <c r="DF99" s="55"/>
      <c r="DG99" s="55"/>
      <c r="DH99" s="55"/>
      <c r="DI99" s="55"/>
      <c r="DJ99" s="55"/>
      <c r="DK99" s="55"/>
      <c r="DL99" s="55"/>
      <c r="DM99" s="55"/>
      <c r="DN99" s="491"/>
      <c r="DO99" s="490"/>
      <c r="DP99" s="492"/>
      <c r="DQ99" s="505"/>
      <c r="DW99" s="230"/>
      <c r="DX99" s="230"/>
      <c r="DY99" s="230"/>
      <c r="DZ99" s="230"/>
      <c r="EA99" s="230"/>
      <c r="EB99" s="230"/>
      <c r="EC99" s="230"/>
      <c r="ED99" s="230"/>
      <c r="EE99" s="230"/>
      <c r="EF99" s="230"/>
      <c r="EG99" s="230"/>
      <c r="EH99" s="230"/>
      <c r="EI99" s="230"/>
      <c r="EJ99" s="230"/>
      <c r="EK99" s="230"/>
      <c r="EL99" s="230"/>
      <c r="EM99" s="230"/>
      <c r="EN99" s="230"/>
    </row>
    <row r="100" spans="1:3422" ht="19.5" customHeight="1" thickBot="1" x14ac:dyDescent="0.35">
      <c r="A100" s="526"/>
      <c r="B100" s="631" t="s">
        <v>49</v>
      </c>
      <c r="C100" s="632"/>
      <c r="D100" s="495">
        <v>637.19348155364889</v>
      </c>
      <c r="E100" s="493">
        <v>292.53931925319586</v>
      </c>
      <c r="F100" s="493">
        <v>238.77799200829034</v>
      </c>
      <c r="G100" s="493">
        <v>184.32154472652402</v>
      </c>
      <c r="H100" s="493">
        <v>311.4505755027331</v>
      </c>
      <c r="I100" s="493">
        <v>138.74423144100439</v>
      </c>
      <c r="J100" s="493">
        <v>39.478034134901002</v>
      </c>
      <c r="K100" s="493">
        <v>53.879962746173703</v>
      </c>
      <c r="L100" s="493">
        <v>39.221368999593302</v>
      </c>
      <c r="M100" s="493">
        <v>18.417000000000002</v>
      </c>
      <c r="N100" s="493">
        <v>45.352761415591999</v>
      </c>
      <c r="O100" s="493">
        <v>158.269108033203</v>
      </c>
      <c r="P100" s="494">
        <v>2157.6453798148596</v>
      </c>
      <c r="Q100" s="493">
        <v>15.8391900007957</v>
      </c>
      <c r="R100" s="493">
        <v>18.219501359624999</v>
      </c>
      <c r="S100" s="493">
        <v>227.9063059355947</v>
      </c>
      <c r="T100" s="493">
        <v>355.76560431031504</v>
      </c>
      <c r="U100" s="493">
        <v>221.51586002468147</v>
      </c>
      <c r="V100" s="493">
        <v>6.1657456387362002</v>
      </c>
      <c r="W100" s="493">
        <v>3.6541079693266005</v>
      </c>
      <c r="X100" s="493">
        <v>0</v>
      </c>
      <c r="Y100" s="493">
        <v>2.6002000078943999</v>
      </c>
      <c r="Z100" s="493">
        <v>17.840405000000001</v>
      </c>
      <c r="AA100" s="493">
        <v>27.795461555423401</v>
      </c>
      <c r="AB100" s="506">
        <v>15.1172113612306</v>
      </c>
      <c r="AC100" s="475">
        <v>912.41959316362318</v>
      </c>
      <c r="AD100" s="479">
        <v>31.322000003081605</v>
      </c>
      <c r="AE100" s="479">
        <v>4.0517304104863996</v>
      </c>
      <c r="AF100" s="479">
        <v>8.518299997681801</v>
      </c>
      <c r="AG100" s="479">
        <v>35.871589999202804</v>
      </c>
      <c r="AH100" s="479">
        <v>38.013031007923999</v>
      </c>
      <c r="AI100" s="479">
        <v>29.260259999999999</v>
      </c>
      <c r="AJ100" s="479">
        <v>13.4963599911885</v>
      </c>
      <c r="AK100" s="479">
        <v>1.5000000063084</v>
      </c>
      <c r="AL100" s="479">
        <v>0</v>
      </c>
      <c r="AM100" s="479">
        <v>0</v>
      </c>
      <c r="AN100" s="479">
        <v>1.7033400000000001</v>
      </c>
      <c r="AO100" s="479">
        <v>0.34353</v>
      </c>
      <c r="AP100" s="495">
        <v>0</v>
      </c>
      <c r="AQ100" s="493">
        <v>0</v>
      </c>
      <c r="AR100" s="493">
        <v>0</v>
      </c>
      <c r="AS100" s="493">
        <v>0</v>
      </c>
      <c r="AT100" s="493">
        <v>0</v>
      </c>
      <c r="AU100" s="493">
        <v>7.5459999989948008</v>
      </c>
      <c r="AV100" s="493">
        <v>5.3042699999999998E-3</v>
      </c>
      <c r="AW100" s="493">
        <v>0</v>
      </c>
      <c r="AX100" s="493">
        <v>1.45821098235</v>
      </c>
      <c r="AY100" s="493">
        <v>24.059159999999999</v>
      </c>
      <c r="AZ100" s="493">
        <v>1.5214574999999999</v>
      </c>
      <c r="BA100" s="493">
        <v>0</v>
      </c>
      <c r="BB100" s="495">
        <v>0</v>
      </c>
      <c r="BC100" s="493">
        <v>0</v>
      </c>
      <c r="BD100" s="493">
        <v>0</v>
      </c>
      <c r="BE100" s="493">
        <v>3.3569930160485999</v>
      </c>
      <c r="BF100" s="493">
        <v>0</v>
      </c>
      <c r="BG100" s="493">
        <v>0</v>
      </c>
      <c r="BH100" s="493">
        <v>46.055490406964005</v>
      </c>
      <c r="BI100" s="493">
        <v>0</v>
      </c>
      <c r="BJ100" s="493">
        <v>0</v>
      </c>
      <c r="BK100" s="493">
        <v>0</v>
      </c>
      <c r="BL100" s="493">
        <v>0</v>
      </c>
      <c r="BM100" s="493">
        <v>1.4623470033188002</v>
      </c>
      <c r="BN100" s="494">
        <f t="shared" ref="BN100:BN102" si="33">SUM(BB100:BM100)</f>
        <v>50.8748304263314</v>
      </c>
      <c r="BO100" s="493">
        <v>0</v>
      </c>
      <c r="BP100" s="493">
        <v>0</v>
      </c>
      <c r="BQ100" s="493">
        <v>0</v>
      </c>
      <c r="BR100" s="493">
        <v>0</v>
      </c>
      <c r="BS100" s="493">
        <v>0.89476900000000004</v>
      </c>
      <c r="BT100" s="493">
        <v>0</v>
      </c>
      <c r="BU100" s="493">
        <v>0</v>
      </c>
      <c r="BV100" s="493">
        <v>0</v>
      </c>
      <c r="BW100" s="493">
        <v>0</v>
      </c>
      <c r="BX100" s="493">
        <v>0</v>
      </c>
      <c r="BY100" s="493">
        <v>0</v>
      </c>
      <c r="BZ100" s="493">
        <v>0</v>
      </c>
      <c r="CA100" s="467">
        <f t="shared" si="30"/>
        <v>0.89476900000000004</v>
      </c>
      <c r="CB100" s="495">
        <f>+CB101</f>
        <v>0</v>
      </c>
      <c r="CC100" s="493">
        <f>+CC101</f>
        <v>0</v>
      </c>
      <c r="CD100" s="493">
        <f t="shared" ref="CD100:DM100" si="34">+CD101</f>
        <v>0</v>
      </c>
      <c r="CE100" s="493">
        <f t="shared" si="34"/>
        <v>0.25</v>
      </c>
      <c r="CF100" s="493">
        <f t="shared" si="34"/>
        <v>0</v>
      </c>
      <c r="CG100" s="493">
        <f t="shared" si="34"/>
        <v>0</v>
      </c>
      <c r="CH100" s="493">
        <f t="shared" si="34"/>
        <v>7</v>
      </c>
      <c r="CI100" s="493">
        <f t="shared" si="34"/>
        <v>0</v>
      </c>
      <c r="CJ100" s="493">
        <f t="shared" si="34"/>
        <v>0</v>
      </c>
      <c r="CK100" s="493">
        <f t="shared" si="34"/>
        <v>0</v>
      </c>
      <c r="CL100" s="493">
        <f t="shared" si="34"/>
        <v>0</v>
      </c>
      <c r="CM100" s="493">
        <f t="shared" si="34"/>
        <v>0</v>
      </c>
      <c r="CN100" s="494">
        <f>SUM(CB100:CM100)</f>
        <v>7.25</v>
      </c>
      <c r="CO100" s="493">
        <f t="shared" si="34"/>
        <v>0.2</v>
      </c>
      <c r="CP100" s="493">
        <f t="shared" si="34"/>
        <v>0</v>
      </c>
      <c r="CQ100" s="493">
        <f t="shared" si="34"/>
        <v>0</v>
      </c>
      <c r="CR100" s="493">
        <f t="shared" si="34"/>
        <v>0</v>
      </c>
      <c r="CS100" s="493">
        <f t="shared" si="34"/>
        <v>0</v>
      </c>
      <c r="CT100" s="493">
        <f t="shared" si="34"/>
        <v>0.739514</v>
      </c>
      <c r="CU100" s="493">
        <f t="shared" si="34"/>
        <v>0</v>
      </c>
      <c r="CV100" s="493">
        <f t="shared" si="34"/>
        <v>0</v>
      </c>
      <c r="CW100" s="493">
        <f t="shared" si="34"/>
        <v>0.15</v>
      </c>
      <c r="CX100" s="493">
        <f t="shared" si="34"/>
        <v>0</v>
      </c>
      <c r="CY100" s="493">
        <f t="shared" si="34"/>
        <v>0.64847099997711199</v>
      </c>
      <c r="CZ100" s="493">
        <f t="shared" si="34"/>
        <v>0.43438599999999999</v>
      </c>
      <c r="DA100" s="494">
        <f t="shared" si="28"/>
        <v>2.1723709999771117</v>
      </c>
      <c r="DB100" s="495">
        <f t="shared" si="34"/>
        <v>0</v>
      </c>
      <c r="DC100" s="493">
        <f t="shared" si="34"/>
        <v>0</v>
      </c>
      <c r="DD100" s="493">
        <f t="shared" si="34"/>
        <v>0</v>
      </c>
      <c r="DE100" s="493">
        <f t="shared" si="34"/>
        <v>0</v>
      </c>
      <c r="DF100" s="493">
        <f t="shared" si="34"/>
        <v>2.2021350000000002</v>
      </c>
      <c r="DG100" s="493">
        <f t="shared" si="34"/>
        <v>0</v>
      </c>
      <c r="DH100" s="493">
        <f t="shared" si="34"/>
        <v>0</v>
      </c>
      <c r="DI100" s="493">
        <f t="shared" si="34"/>
        <v>0</v>
      </c>
      <c r="DJ100" s="493">
        <f t="shared" si="34"/>
        <v>9.4846051635742185E-3</v>
      </c>
      <c r="DK100" s="493">
        <f t="shared" si="34"/>
        <v>0</v>
      </c>
      <c r="DL100" s="493">
        <f t="shared" si="34"/>
        <v>0</v>
      </c>
      <c r="DM100" s="493">
        <f t="shared" si="34"/>
        <v>0</v>
      </c>
      <c r="DN100" s="495">
        <f t="shared" ref="DN100:DN131" si="35">SUM($CB100:$CM100)</f>
        <v>7.25</v>
      </c>
      <c r="DO100" s="493">
        <f t="shared" ref="DO100:DO131" si="36">SUM($CO100:$CZ100)</f>
        <v>2.1723709999771117</v>
      </c>
      <c r="DP100" s="496">
        <f t="shared" ref="DP100:DP131" si="37">SUM($DB100:$DM100)</f>
        <v>2.2116196051635746</v>
      </c>
      <c r="DQ100" s="494">
        <f t="shared" si="13"/>
        <v>1.8067174155278476</v>
      </c>
      <c r="DW100" s="230"/>
      <c r="DX100" s="230"/>
      <c r="DY100" s="230"/>
      <c r="DZ100" s="230"/>
      <c r="EA100" s="230"/>
      <c r="EB100" s="230"/>
      <c r="EC100" s="230"/>
      <c r="ED100" s="230"/>
      <c r="EE100" s="230"/>
      <c r="EF100" s="230"/>
      <c r="EG100" s="230"/>
      <c r="EH100" s="230"/>
      <c r="EI100" s="230"/>
      <c r="EJ100" s="230"/>
      <c r="EK100" s="230"/>
      <c r="EL100" s="230"/>
      <c r="EM100" s="230"/>
      <c r="EN100" s="230"/>
    </row>
    <row r="101" spans="1:3422" ht="20.100000000000001" customHeight="1" thickBot="1" x14ac:dyDescent="0.3">
      <c r="A101" s="526"/>
      <c r="B101" s="515" t="s">
        <v>15</v>
      </c>
      <c r="C101" s="516" t="s">
        <v>16</v>
      </c>
      <c r="D101" s="510">
        <v>637.19348155364889</v>
      </c>
      <c r="E101" s="511">
        <v>292.53931925319586</v>
      </c>
      <c r="F101" s="511">
        <v>238.77799200829034</v>
      </c>
      <c r="G101" s="511">
        <v>184.32154472652402</v>
      </c>
      <c r="H101" s="511">
        <v>311.4505755027331</v>
      </c>
      <c r="I101" s="511">
        <v>138.74423144100439</v>
      </c>
      <c r="J101" s="511">
        <v>39.478034134901002</v>
      </c>
      <c r="K101" s="511">
        <v>53.879962746173703</v>
      </c>
      <c r="L101" s="511">
        <v>39.221368999593302</v>
      </c>
      <c r="M101" s="511">
        <v>18.417000000000002</v>
      </c>
      <c r="N101" s="511">
        <v>45.352761415591999</v>
      </c>
      <c r="O101" s="511">
        <v>158.269108033203</v>
      </c>
      <c r="P101" s="518">
        <v>2157.6453798148596</v>
      </c>
      <c r="Q101" s="511">
        <v>15.8391900007957</v>
      </c>
      <c r="R101" s="511">
        <v>18.219501359624999</v>
      </c>
      <c r="S101" s="511">
        <v>227.9063059355947</v>
      </c>
      <c r="T101" s="511">
        <v>355.76560431031504</v>
      </c>
      <c r="U101" s="511">
        <v>221.51586002468147</v>
      </c>
      <c r="V101" s="511">
        <v>6.1657456387362002</v>
      </c>
      <c r="W101" s="511">
        <v>3.6541079693266005</v>
      </c>
      <c r="X101" s="511">
        <v>0</v>
      </c>
      <c r="Y101" s="511">
        <v>2.6002000078943999</v>
      </c>
      <c r="Z101" s="511">
        <v>17.840405000000001</v>
      </c>
      <c r="AA101" s="511">
        <v>27.795461555423401</v>
      </c>
      <c r="AB101" s="512">
        <v>15.1172113612306</v>
      </c>
      <c r="AC101" s="518">
        <v>912.41959316362318</v>
      </c>
      <c r="AD101" s="511">
        <v>31.322000003081605</v>
      </c>
      <c r="AE101" s="511">
        <v>4.0517304104863996</v>
      </c>
      <c r="AF101" s="511">
        <v>8.518299997681801</v>
      </c>
      <c r="AG101" s="511">
        <v>35.871589999202804</v>
      </c>
      <c r="AH101" s="511">
        <v>38.013031007923999</v>
      </c>
      <c r="AI101" s="511">
        <v>29.260259999999999</v>
      </c>
      <c r="AJ101" s="511">
        <v>13.4963599911885</v>
      </c>
      <c r="AK101" s="511">
        <v>1.5000000063084</v>
      </c>
      <c r="AL101" s="511">
        <v>0</v>
      </c>
      <c r="AM101" s="511">
        <v>0</v>
      </c>
      <c r="AN101" s="511">
        <v>1.7033400000000001</v>
      </c>
      <c r="AO101" s="511">
        <v>0.34353</v>
      </c>
      <c r="AP101" s="510">
        <v>0</v>
      </c>
      <c r="AQ101" s="511">
        <v>0</v>
      </c>
      <c r="AR101" s="511">
        <v>0</v>
      </c>
      <c r="AS101" s="511">
        <v>0</v>
      </c>
      <c r="AT101" s="511">
        <v>0</v>
      </c>
      <c r="AU101" s="511">
        <v>7.5459999989948008</v>
      </c>
      <c r="AV101" s="511">
        <v>5.3042699999999998E-3</v>
      </c>
      <c r="AW101" s="511">
        <v>0</v>
      </c>
      <c r="AX101" s="511">
        <v>1.45821098235</v>
      </c>
      <c r="AY101" s="511">
        <v>24.059159999999999</v>
      </c>
      <c r="AZ101" s="511">
        <v>1.5214574999999999</v>
      </c>
      <c r="BA101" s="511">
        <v>0</v>
      </c>
      <c r="BB101" s="510">
        <v>0</v>
      </c>
      <c r="BC101" s="511">
        <v>0</v>
      </c>
      <c r="BD101" s="511">
        <v>0</v>
      </c>
      <c r="BE101" s="511">
        <v>3.3569930160485999</v>
      </c>
      <c r="BF101" s="511">
        <v>0</v>
      </c>
      <c r="BG101" s="511">
        <v>0</v>
      </c>
      <c r="BH101" s="511">
        <v>46.055490406964005</v>
      </c>
      <c r="BI101" s="511">
        <v>0</v>
      </c>
      <c r="BJ101" s="511">
        <v>0</v>
      </c>
      <c r="BK101" s="511">
        <v>0</v>
      </c>
      <c r="BL101" s="511">
        <v>0</v>
      </c>
      <c r="BM101" s="511">
        <v>1.4623470033188002</v>
      </c>
      <c r="BN101" s="519">
        <f t="shared" si="33"/>
        <v>50.8748304263314</v>
      </c>
      <c r="BO101" s="511">
        <v>0</v>
      </c>
      <c r="BP101" s="511">
        <v>0</v>
      </c>
      <c r="BQ101" s="511">
        <v>0</v>
      </c>
      <c r="BR101" s="511">
        <v>0</v>
      </c>
      <c r="BS101" s="511">
        <v>0.89476900000000004</v>
      </c>
      <c r="BT101" s="511">
        <v>0</v>
      </c>
      <c r="BU101" s="511">
        <v>0</v>
      </c>
      <c r="BV101" s="511">
        <v>0</v>
      </c>
      <c r="BW101" s="511">
        <v>0</v>
      </c>
      <c r="BX101" s="511">
        <v>0</v>
      </c>
      <c r="BY101" s="511">
        <v>0</v>
      </c>
      <c r="BZ101" s="511">
        <v>0</v>
      </c>
      <c r="CA101" s="519">
        <f t="shared" si="30"/>
        <v>0.89476900000000004</v>
      </c>
      <c r="CB101" s="510">
        <v>0</v>
      </c>
      <c r="CC101" s="511">
        <v>0</v>
      </c>
      <c r="CD101" s="511">
        <v>0</v>
      </c>
      <c r="CE101" s="511">
        <f>250000/1000000</f>
        <v>0.25</v>
      </c>
      <c r="CF101" s="511">
        <v>0</v>
      </c>
      <c r="CG101" s="511">
        <v>0</v>
      </c>
      <c r="CH101" s="511">
        <v>7</v>
      </c>
      <c r="CI101" s="511">
        <v>0</v>
      </c>
      <c r="CJ101" s="511">
        <v>0</v>
      </c>
      <c r="CK101" s="511">
        <v>0</v>
      </c>
      <c r="CL101" s="511">
        <v>0</v>
      </c>
      <c r="CM101" s="511">
        <v>0</v>
      </c>
      <c r="CN101" s="519">
        <f>SUM(CB101:CM101)</f>
        <v>7.25</v>
      </c>
      <c r="CO101" s="510">
        <v>0.2</v>
      </c>
      <c r="CP101" s="511">
        <v>0</v>
      </c>
      <c r="CQ101" s="511">
        <v>0</v>
      </c>
      <c r="CR101" s="511">
        <v>0</v>
      </c>
      <c r="CS101" s="511">
        <v>0</v>
      </c>
      <c r="CT101" s="511">
        <f>739514/1000000</f>
        <v>0.739514</v>
      </c>
      <c r="CU101" s="511">
        <v>0</v>
      </c>
      <c r="CV101" s="511">
        <v>0</v>
      </c>
      <c r="CW101" s="511">
        <f>150000/1000000</f>
        <v>0.15</v>
      </c>
      <c r="CX101" s="511">
        <v>0</v>
      </c>
      <c r="CY101" s="511">
        <f>648470.999977112/1000000</f>
        <v>0.64847099997711199</v>
      </c>
      <c r="CZ101" s="511">
        <f>434386/1000000</f>
        <v>0.43438599999999999</v>
      </c>
      <c r="DA101" s="519">
        <f t="shared" si="28"/>
        <v>2.1723709999771117</v>
      </c>
      <c r="DB101" s="510">
        <v>0</v>
      </c>
      <c r="DC101" s="511">
        <v>0</v>
      </c>
      <c r="DD101" s="511">
        <v>0</v>
      </c>
      <c r="DE101" s="511">
        <v>0</v>
      </c>
      <c r="DF101" s="511">
        <v>2.2021350000000002</v>
      </c>
      <c r="DG101" s="511">
        <v>0</v>
      </c>
      <c r="DH101" s="511">
        <v>0</v>
      </c>
      <c r="DI101" s="511">
        <v>0</v>
      </c>
      <c r="DJ101" s="511">
        <v>9.4846051635742185E-3</v>
      </c>
      <c r="DK101" s="511">
        <v>0</v>
      </c>
      <c r="DL101" s="511">
        <v>0</v>
      </c>
      <c r="DM101" s="511">
        <v>0</v>
      </c>
      <c r="DN101" s="573">
        <f t="shared" si="35"/>
        <v>7.25</v>
      </c>
      <c r="DO101" s="554">
        <f t="shared" si="36"/>
        <v>2.1723709999771117</v>
      </c>
      <c r="DP101" s="517">
        <f t="shared" si="37"/>
        <v>2.2116196051635746</v>
      </c>
      <c r="DQ101" s="518">
        <f t="shared" si="13"/>
        <v>1.8067174155278476</v>
      </c>
      <c r="DW101" s="230"/>
      <c r="DX101" s="230"/>
      <c r="DY101" s="230"/>
      <c r="DZ101" s="230"/>
      <c r="EA101" s="230"/>
      <c r="EB101" s="230"/>
      <c r="EC101" s="230"/>
      <c r="ED101" s="230"/>
      <c r="EE101" s="230"/>
      <c r="EF101" s="230"/>
      <c r="EG101" s="230"/>
      <c r="EH101" s="230"/>
      <c r="EI101" s="230"/>
      <c r="EJ101" s="230"/>
      <c r="EK101" s="230"/>
      <c r="EL101" s="230"/>
      <c r="EM101" s="230"/>
      <c r="EN101" s="230"/>
    </row>
    <row r="102" spans="1:3422" ht="20.100000000000001" customHeight="1" thickBot="1" x14ac:dyDescent="0.3">
      <c r="A102" s="526"/>
      <c r="B102" s="443"/>
      <c r="C102" s="322" t="s">
        <v>115</v>
      </c>
      <c r="D102" s="319">
        <f t="shared" ref="D102:AI102" si="38">+D103+D147+D183+D185</f>
        <v>4846</v>
      </c>
      <c r="E102" s="320">
        <f t="shared" si="38"/>
        <v>4067</v>
      </c>
      <c r="F102" s="320">
        <f t="shared" si="38"/>
        <v>4711</v>
      </c>
      <c r="G102" s="320">
        <f t="shared" si="38"/>
        <v>4489</v>
      </c>
      <c r="H102" s="320">
        <f t="shared" si="38"/>
        <v>4599</v>
      </c>
      <c r="I102" s="320">
        <f t="shared" si="38"/>
        <v>4644</v>
      </c>
      <c r="J102" s="320">
        <f t="shared" si="38"/>
        <v>4788</v>
      </c>
      <c r="K102" s="320">
        <f t="shared" si="38"/>
        <v>4214</v>
      </c>
      <c r="L102" s="320">
        <f t="shared" si="38"/>
        <v>4648</v>
      </c>
      <c r="M102" s="320">
        <f t="shared" si="38"/>
        <v>4692</v>
      </c>
      <c r="N102" s="320">
        <f t="shared" si="38"/>
        <v>4571</v>
      </c>
      <c r="O102" s="320">
        <f t="shared" si="38"/>
        <v>5076</v>
      </c>
      <c r="P102" s="427">
        <f t="shared" si="38"/>
        <v>55345</v>
      </c>
      <c r="Q102" s="320">
        <f t="shared" si="38"/>
        <v>4118</v>
      </c>
      <c r="R102" s="320">
        <f t="shared" si="38"/>
        <v>3919</v>
      </c>
      <c r="S102" s="320">
        <f t="shared" si="38"/>
        <v>4957</v>
      </c>
      <c r="T102" s="320">
        <f t="shared" si="38"/>
        <v>4774</v>
      </c>
      <c r="U102" s="320">
        <f t="shared" si="38"/>
        <v>4850</v>
      </c>
      <c r="V102" s="320">
        <f t="shared" si="38"/>
        <v>4905</v>
      </c>
      <c r="W102" s="320">
        <f t="shared" si="38"/>
        <v>4721</v>
      </c>
      <c r="X102" s="320">
        <f t="shared" si="38"/>
        <v>4862</v>
      </c>
      <c r="Y102" s="320">
        <f t="shared" si="38"/>
        <v>4931</v>
      </c>
      <c r="Z102" s="320">
        <f t="shared" si="38"/>
        <v>4866</v>
      </c>
      <c r="AA102" s="320">
        <f t="shared" si="38"/>
        <v>4676</v>
      </c>
      <c r="AB102" s="320">
        <f t="shared" si="38"/>
        <v>5363</v>
      </c>
      <c r="AC102" s="427">
        <f t="shared" si="38"/>
        <v>56942</v>
      </c>
      <c r="AD102" s="320">
        <f t="shared" si="38"/>
        <v>4672</v>
      </c>
      <c r="AE102" s="320">
        <f t="shared" si="38"/>
        <v>4396</v>
      </c>
      <c r="AF102" s="320">
        <f t="shared" si="38"/>
        <v>4847</v>
      </c>
      <c r="AG102" s="320">
        <f t="shared" si="38"/>
        <v>4534</v>
      </c>
      <c r="AH102" s="320">
        <f t="shared" si="38"/>
        <v>5014</v>
      </c>
      <c r="AI102" s="320">
        <f t="shared" si="38"/>
        <v>4752</v>
      </c>
      <c r="AJ102" s="320">
        <f t="shared" ref="AJ102:BM102" si="39">+AJ103+AJ147+AJ183+AJ185</f>
        <v>4375</v>
      </c>
      <c r="AK102" s="320">
        <f t="shared" si="39"/>
        <v>4867</v>
      </c>
      <c r="AL102" s="320">
        <f t="shared" si="39"/>
        <v>4656</v>
      </c>
      <c r="AM102" s="320">
        <f t="shared" si="39"/>
        <v>4401</v>
      </c>
      <c r="AN102" s="320">
        <f t="shared" si="39"/>
        <v>4593</v>
      </c>
      <c r="AO102" s="320">
        <f t="shared" si="39"/>
        <v>4910</v>
      </c>
      <c r="AP102" s="319">
        <f t="shared" si="39"/>
        <v>4349</v>
      </c>
      <c r="AQ102" s="320">
        <f t="shared" si="39"/>
        <v>4190</v>
      </c>
      <c r="AR102" s="320">
        <f t="shared" si="39"/>
        <v>5017</v>
      </c>
      <c r="AS102" s="320">
        <f t="shared" si="39"/>
        <v>4464</v>
      </c>
      <c r="AT102" s="320">
        <f t="shared" si="39"/>
        <v>5468</v>
      </c>
      <c r="AU102" s="320">
        <f t="shared" si="39"/>
        <v>4549</v>
      </c>
      <c r="AV102" s="320">
        <f t="shared" si="39"/>
        <v>5120</v>
      </c>
      <c r="AW102" s="320">
        <f t="shared" si="39"/>
        <v>5111</v>
      </c>
      <c r="AX102" s="320">
        <f t="shared" si="39"/>
        <v>4742</v>
      </c>
      <c r="AY102" s="320">
        <f t="shared" si="39"/>
        <v>5478</v>
      </c>
      <c r="AZ102" s="320">
        <f t="shared" si="39"/>
        <v>4812</v>
      </c>
      <c r="BA102" s="320">
        <f t="shared" si="39"/>
        <v>4812</v>
      </c>
      <c r="BB102" s="319">
        <f t="shared" si="39"/>
        <v>4825</v>
      </c>
      <c r="BC102" s="320">
        <f t="shared" si="39"/>
        <v>4346</v>
      </c>
      <c r="BD102" s="320">
        <f t="shared" si="39"/>
        <v>4870</v>
      </c>
      <c r="BE102" s="320">
        <f t="shared" si="39"/>
        <v>5380</v>
      </c>
      <c r="BF102" s="320">
        <f t="shared" si="39"/>
        <v>5567</v>
      </c>
      <c r="BG102" s="320">
        <f t="shared" si="39"/>
        <v>5184</v>
      </c>
      <c r="BH102" s="320">
        <f t="shared" si="39"/>
        <v>6094</v>
      </c>
      <c r="BI102" s="320">
        <f t="shared" si="39"/>
        <v>5617</v>
      </c>
      <c r="BJ102" s="320">
        <f t="shared" si="39"/>
        <v>5571</v>
      </c>
      <c r="BK102" s="320">
        <f t="shared" si="39"/>
        <v>6144</v>
      </c>
      <c r="BL102" s="320">
        <f t="shared" si="39"/>
        <v>5908</v>
      </c>
      <c r="BM102" s="320">
        <f t="shared" si="39"/>
        <v>6385</v>
      </c>
      <c r="BN102" s="427">
        <f t="shared" si="33"/>
        <v>65891</v>
      </c>
      <c r="BO102" s="320">
        <f t="shared" ref="BO102:CF102" si="40">+BO103+BO147+BO183+BO185</f>
        <v>5975</v>
      </c>
      <c r="BP102" s="320">
        <f t="shared" si="40"/>
        <v>5667</v>
      </c>
      <c r="BQ102" s="320">
        <f t="shared" si="40"/>
        <v>5795</v>
      </c>
      <c r="BR102" s="320">
        <f t="shared" si="40"/>
        <v>6110</v>
      </c>
      <c r="BS102" s="320">
        <f t="shared" si="40"/>
        <v>6331</v>
      </c>
      <c r="BT102" s="320">
        <f t="shared" si="40"/>
        <v>5869</v>
      </c>
      <c r="BU102" s="320">
        <f t="shared" si="40"/>
        <v>6577</v>
      </c>
      <c r="BV102" s="320">
        <f t="shared" si="40"/>
        <v>6185</v>
      </c>
      <c r="BW102" s="320">
        <f t="shared" si="40"/>
        <v>6482</v>
      </c>
      <c r="BX102" s="320">
        <f t="shared" si="40"/>
        <v>7020</v>
      </c>
      <c r="BY102" s="320">
        <f t="shared" si="40"/>
        <v>5865</v>
      </c>
      <c r="BZ102" s="320">
        <f t="shared" si="40"/>
        <v>8096</v>
      </c>
      <c r="CA102" s="427">
        <f t="shared" si="30"/>
        <v>75972</v>
      </c>
      <c r="CB102" s="319">
        <f t="shared" si="40"/>
        <v>6958</v>
      </c>
      <c r="CC102" s="320">
        <f t="shared" si="40"/>
        <v>6200</v>
      </c>
      <c r="CD102" s="320">
        <f t="shared" si="40"/>
        <v>7463</v>
      </c>
      <c r="CE102" s="320">
        <f t="shared" si="40"/>
        <v>7619</v>
      </c>
      <c r="CF102" s="320">
        <f t="shared" si="40"/>
        <v>7075</v>
      </c>
      <c r="CG102" s="320">
        <f t="shared" ref="CG102" si="41">+CG103+CG147+CG183+CG185</f>
        <v>7719</v>
      </c>
      <c r="CH102" s="320">
        <f t="shared" ref="CH102:CO102" si="42">+CH103+CH147+CH183+CH185</f>
        <v>8563</v>
      </c>
      <c r="CI102" s="320">
        <f t="shared" si="42"/>
        <v>8072</v>
      </c>
      <c r="CJ102" s="320">
        <f t="shared" si="42"/>
        <v>8354</v>
      </c>
      <c r="CK102" s="320">
        <f t="shared" si="42"/>
        <v>9065</v>
      </c>
      <c r="CL102" s="320">
        <f t="shared" si="42"/>
        <v>8368</v>
      </c>
      <c r="CM102" s="320">
        <f t="shared" si="42"/>
        <v>9607</v>
      </c>
      <c r="CN102" s="427">
        <f>SUM(CB102:CM102)</f>
        <v>95063</v>
      </c>
      <c r="CO102" s="319">
        <f t="shared" si="42"/>
        <v>8202</v>
      </c>
      <c r="CP102" s="320">
        <f t="shared" ref="CP102:DB102" si="43">+CP103+CP147+CP183+CP185</f>
        <v>8027</v>
      </c>
      <c r="CQ102" s="320">
        <f t="shared" si="43"/>
        <v>9706</v>
      </c>
      <c r="CR102" s="320">
        <f t="shared" si="43"/>
        <v>9582</v>
      </c>
      <c r="CS102" s="320">
        <f t="shared" si="43"/>
        <v>9346</v>
      </c>
      <c r="CT102" s="320">
        <f t="shared" si="43"/>
        <v>10167</v>
      </c>
      <c r="CU102" s="320">
        <f t="shared" si="43"/>
        <v>9729</v>
      </c>
      <c r="CV102" s="320">
        <f t="shared" si="43"/>
        <v>10958</v>
      </c>
      <c r="CW102" s="320">
        <f t="shared" si="43"/>
        <v>10774</v>
      </c>
      <c r="CX102" s="320">
        <f t="shared" si="43"/>
        <v>10544</v>
      </c>
      <c r="CY102" s="320">
        <f t="shared" si="43"/>
        <v>10900</v>
      </c>
      <c r="CZ102" s="320">
        <f t="shared" si="43"/>
        <v>12418</v>
      </c>
      <c r="DA102" s="427">
        <f t="shared" si="28"/>
        <v>120353</v>
      </c>
      <c r="DB102" s="319">
        <f t="shared" si="43"/>
        <v>11337</v>
      </c>
      <c r="DC102" s="320">
        <f t="shared" ref="DC102:DJ102" si="44">+DC103+DC147+DC183+DC185</f>
        <v>10159</v>
      </c>
      <c r="DD102" s="320">
        <f t="shared" si="44"/>
        <v>13101</v>
      </c>
      <c r="DE102" s="320">
        <f t="shared" si="44"/>
        <v>10666</v>
      </c>
      <c r="DF102" s="320">
        <f t="shared" si="44"/>
        <v>12754</v>
      </c>
      <c r="DG102" s="320">
        <f t="shared" si="44"/>
        <v>11876</v>
      </c>
      <c r="DH102" s="320">
        <f t="shared" si="44"/>
        <v>11488</v>
      </c>
      <c r="DI102" s="320">
        <f t="shared" si="44"/>
        <v>11746</v>
      </c>
      <c r="DJ102" s="320">
        <f t="shared" si="44"/>
        <v>10822</v>
      </c>
      <c r="DK102" s="320">
        <f t="shared" ref="DK102:DM102" si="45">+DK103+DK147+DK183+DK185</f>
        <v>11582</v>
      </c>
      <c r="DL102" s="320">
        <f t="shared" si="45"/>
        <v>11115</v>
      </c>
      <c r="DM102" s="320">
        <f t="shared" si="45"/>
        <v>11097</v>
      </c>
      <c r="DN102" s="555">
        <f t="shared" si="35"/>
        <v>95063</v>
      </c>
      <c r="DO102" s="386">
        <f t="shared" si="36"/>
        <v>120353</v>
      </c>
      <c r="DP102" s="387">
        <f t="shared" si="37"/>
        <v>137743</v>
      </c>
      <c r="DQ102" s="531">
        <f t="shared" si="13"/>
        <v>14.449162048307883</v>
      </c>
      <c r="DW102" s="230"/>
      <c r="DX102" s="230"/>
      <c r="DY102" s="230"/>
      <c r="DZ102" s="230"/>
      <c r="EA102" s="230"/>
      <c r="EB102" s="230"/>
      <c r="EC102" s="230"/>
      <c r="ED102" s="230"/>
      <c r="EE102" s="230"/>
      <c r="EF102" s="230"/>
      <c r="EG102" s="230"/>
      <c r="EH102" s="230"/>
      <c r="EI102" s="230"/>
      <c r="EJ102" s="230"/>
      <c r="EK102" s="230"/>
      <c r="EL102" s="230"/>
      <c r="EM102" s="230"/>
      <c r="EN102" s="230"/>
    </row>
    <row r="103" spans="1:3422" s="36" customFormat="1" ht="20.100000000000001" customHeight="1" thickBot="1" x14ac:dyDescent="0.35">
      <c r="A103" s="526"/>
      <c r="B103" s="339" t="s">
        <v>71</v>
      </c>
      <c r="C103" s="271"/>
      <c r="D103" s="182">
        <f>SUM(D104:D146)-D141</f>
        <v>3540</v>
      </c>
      <c r="E103" s="166">
        <f t="shared" ref="E103:BP103" si="46">SUM(E104:E146)-E141</f>
        <v>2890</v>
      </c>
      <c r="F103" s="166">
        <f t="shared" si="46"/>
        <v>3326</v>
      </c>
      <c r="G103" s="166">
        <f t="shared" si="46"/>
        <v>3172</v>
      </c>
      <c r="H103" s="166">
        <f t="shared" si="46"/>
        <v>3135</v>
      </c>
      <c r="I103" s="166">
        <f t="shared" si="46"/>
        <v>3204</v>
      </c>
      <c r="J103" s="166">
        <f t="shared" si="46"/>
        <v>3336</v>
      </c>
      <c r="K103" s="166">
        <f t="shared" si="46"/>
        <v>2954</v>
      </c>
      <c r="L103" s="166">
        <f t="shared" si="46"/>
        <v>3325</v>
      </c>
      <c r="M103" s="166">
        <f t="shared" si="46"/>
        <v>3398</v>
      </c>
      <c r="N103" s="166">
        <f t="shared" si="46"/>
        <v>3222</v>
      </c>
      <c r="O103" s="166">
        <f t="shared" si="46"/>
        <v>3608</v>
      </c>
      <c r="P103" s="168">
        <f t="shared" si="46"/>
        <v>39110</v>
      </c>
      <c r="Q103" s="166">
        <f t="shared" si="46"/>
        <v>2992</v>
      </c>
      <c r="R103" s="166">
        <f t="shared" si="46"/>
        <v>2799</v>
      </c>
      <c r="S103" s="166">
        <f t="shared" si="46"/>
        <v>3560</v>
      </c>
      <c r="T103" s="166">
        <f t="shared" si="46"/>
        <v>3379</v>
      </c>
      <c r="U103" s="166">
        <f t="shared" si="46"/>
        <v>3440</v>
      </c>
      <c r="V103" s="166">
        <f t="shared" si="46"/>
        <v>3385</v>
      </c>
      <c r="W103" s="166">
        <f t="shared" si="46"/>
        <v>3372</v>
      </c>
      <c r="X103" s="166">
        <f t="shared" si="46"/>
        <v>3576</v>
      </c>
      <c r="Y103" s="166">
        <f t="shared" si="46"/>
        <v>3634</v>
      </c>
      <c r="Z103" s="166">
        <f t="shared" si="46"/>
        <v>3562</v>
      </c>
      <c r="AA103" s="166">
        <f t="shared" si="46"/>
        <v>3461</v>
      </c>
      <c r="AB103" s="166">
        <f t="shared" si="46"/>
        <v>3787</v>
      </c>
      <c r="AC103" s="168">
        <f t="shared" si="46"/>
        <v>40947</v>
      </c>
      <c r="AD103" s="166">
        <f t="shared" si="46"/>
        <v>3466</v>
      </c>
      <c r="AE103" s="166">
        <f t="shared" si="46"/>
        <v>3227</v>
      </c>
      <c r="AF103" s="166">
        <f t="shared" si="46"/>
        <v>3548</v>
      </c>
      <c r="AG103" s="166">
        <f t="shared" si="46"/>
        <v>3330</v>
      </c>
      <c r="AH103" s="166">
        <f t="shared" si="46"/>
        <v>3619</v>
      </c>
      <c r="AI103" s="166">
        <f t="shared" si="46"/>
        <v>3478</v>
      </c>
      <c r="AJ103" s="166">
        <f t="shared" si="46"/>
        <v>3061</v>
      </c>
      <c r="AK103" s="166">
        <f t="shared" si="46"/>
        <v>3343</v>
      </c>
      <c r="AL103" s="166">
        <f t="shared" si="46"/>
        <v>3208</v>
      </c>
      <c r="AM103" s="166">
        <f t="shared" si="46"/>
        <v>3093</v>
      </c>
      <c r="AN103" s="166">
        <f t="shared" si="46"/>
        <v>3184</v>
      </c>
      <c r="AO103" s="166">
        <f t="shared" si="46"/>
        <v>3413</v>
      </c>
      <c r="AP103" s="182">
        <f t="shared" si="46"/>
        <v>3047</v>
      </c>
      <c r="AQ103" s="166">
        <f t="shared" si="46"/>
        <v>2946</v>
      </c>
      <c r="AR103" s="166">
        <f t="shared" si="46"/>
        <v>3455</v>
      </c>
      <c r="AS103" s="166">
        <f t="shared" si="46"/>
        <v>2991</v>
      </c>
      <c r="AT103" s="166">
        <f t="shared" si="46"/>
        <v>3694</v>
      </c>
      <c r="AU103" s="166">
        <f t="shared" si="46"/>
        <v>3169</v>
      </c>
      <c r="AV103" s="166">
        <f t="shared" si="46"/>
        <v>3664</v>
      </c>
      <c r="AW103" s="166">
        <f t="shared" si="46"/>
        <v>3648</v>
      </c>
      <c r="AX103" s="166">
        <f t="shared" si="46"/>
        <v>3352</v>
      </c>
      <c r="AY103" s="166">
        <f t="shared" si="46"/>
        <v>3971</v>
      </c>
      <c r="AZ103" s="166">
        <f t="shared" si="46"/>
        <v>3492</v>
      </c>
      <c r="BA103" s="411">
        <f t="shared" si="46"/>
        <v>3500</v>
      </c>
      <c r="BB103" s="166">
        <f t="shared" si="46"/>
        <v>3421</v>
      </c>
      <c r="BC103" s="166">
        <f t="shared" si="46"/>
        <v>3115</v>
      </c>
      <c r="BD103" s="166">
        <f t="shared" si="46"/>
        <v>3510</v>
      </c>
      <c r="BE103" s="166">
        <f t="shared" si="46"/>
        <v>3924</v>
      </c>
      <c r="BF103" s="166">
        <f t="shared" si="46"/>
        <v>4158</v>
      </c>
      <c r="BG103" s="166">
        <f t="shared" si="46"/>
        <v>3851</v>
      </c>
      <c r="BH103" s="166">
        <f t="shared" si="46"/>
        <v>4624</v>
      </c>
      <c r="BI103" s="166">
        <f t="shared" si="46"/>
        <v>4104</v>
      </c>
      <c r="BJ103" s="166">
        <f t="shared" si="46"/>
        <v>4102</v>
      </c>
      <c r="BK103" s="166">
        <f t="shared" si="46"/>
        <v>4539</v>
      </c>
      <c r="BL103" s="166">
        <f t="shared" si="46"/>
        <v>4428</v>
      </c>
      <c r="BM103" s="166">
        <f t="shared" si="46"/>
        <v>4924</v>
      </c>
      <c r="BN103" s="168">
        <f t="shared" si="46"/>
        <v>48700</v>
      </c>
      <c r="BO103" s="166">
        <f t="shared" si="46"/>
        <v>4534</v>
      </c>
      <c r="BP103" s="166">
        <f t="shared" si="46"/>
        <v>4297</v>
      </c>
      <c r="BQ103" s="166">
        <f t="shared" ref="BQ103:DP103" si="47">SUM(BQ104:BQ146)-BQ141</f>
        <v>4382</v>
      </c>
      <c r="BR103" s="166">
        <f t="shared" si="47"/>
        <v>4614</v>
      </c>
      <c r="BS103" s="166">
        <f t="shared" si="47"/>
        <v>4771</v>
      </c>
      <c r="BT103" s="166">
        <f t="shared" si="47"/>
        <v>4427</v>
      </c>
      <c r="BU103" s="166">
        <f t="shared" si="47"/>
        <v>5008</v>
      </c>
      <c r="BV103" s="166">
        <f t="shared" si="47"/>
        <v>4554</v>
      </c>
      <c r="BW103" s="166">
        <f t="shared" si="47"/>
        <v>4822</v>
      </c>
      <c r="BX103" s="166">
        <f t="shared" si="47"/>
        <v>5310</v>
      </c>
      <c r="BY103" s="166">
        <f t="shared" si="47"/>
        <v>4466</v>
      </c>
      <c r="BZ103" s="166">
        <f t="shared" si="47"/>
        <v>6121</v>
      </c>
      <c r="CA103" s="168">
        <f t="shared" si="47"/>
        <v>57306</v>
      </c>
      <c r="CB103" s="166">
        <f t="shared" si="47"/>
        <v>5217</v>
      </c>
      <c r="CC103" s="166">
        <f t="shared" si="47"/>
        <v>4673</v>
      </c>
      <c r="CD103" s="166">
        <f t="shared" si="47"/>
        <v>5646</v>
      </c>
      <c r="CE103" s="166">
        <f t="shared" si="47"/>
        <v>5735</v>
      </c>
      <c r="CF103" s="166">
        <f t="shared" si="47"/>
        <v>5390</v>
      </c>
      <c r="CG103" s="166">
        <f t="shared" si="47"/>
        <v>5855</v>
      </c>
      <c r="CH103" s="166">
        <f t="shared" si="47"/>
        <v>6428</v>
      </c>
      <c r="CI103" s="166">
        <f t="shared" si="47"/>
        <v>5992</v>
      </c>
      <c r="CJ103" s="166">
        <f t="shared" si="47"/>
        <v>6210</v>
      </c>
      <c r="CK103" s="166">
        <f t="shared" si="47"/>
        <v>6794</v>
      </c>
      <c r="CL103" s="166">
        <f t="shared" si="47"/>
        <v>6288</v>
      </c>
      <c r="CM103" s="166">
        <f t="shared" si="47"/>
        <v>7260</v>
      </c>
      <c r="CN103" s="168">
        <f t="shared" si="47"/>
        <v>71488</v>
      </c>
      <c r="CO103" s="166">
        <f t="shared" si="47"/>
        <v>6178</v>
      </c>
      <c r="CP103" s="166">
        <f t="shared" si="47"/>
        <v>6047</v>
      </c>
      <c r="CQ103" s="166">
        <f t="shared" si="47"/>
        <v>7427</v>
      </c>
      <c r="CR103" s="166">
        <f t="shared" si="47"/>
        <v>7294</v>
      </c>
      <c r="CS103" s="166">
        <f t="shared" si="47"/>
        <v>7099</v>
      </c>
      <c r="CT103" s="166">
        <f t="shared" si="47"/>
        <v>7798</v>
      </c>
      <c r="CU103" s="166">
        <f t="shared" si="47"/>
        <v>7436</v>
      </c>
      <c r="CV103" s="166">
        <f t="shared" si="47"/>
        <v>8459</v>
      </c>
      <c r="CW103" s="166">
        <f t="shared" si="47"/>
        <v>8383</v>
      </c>
      <c r="CX103" s="166">
        <f t="shared" si="47"/>
        <v>8267</v>
      </c>
      <c r="CY103" s="166">
        <f t="shared" si="47"/>
        <v>8550</v>
      </c>
      <c r="CZ103" s="166">
        <f t="shared" si="47"/>
        <v>10088</v>
      </c>
      <c r="DA103" s="168">
        <f t="shared" si="47"/>
        <v>93026</v>
      </c>
      <c r="DB103" s="166">
        <f t="shared" si="47"/>
        <v>9163</v>
      </c>
      <c r="DC103" s="166">
        <f t="shared" si="47"/>
        <v>8189</v>
      </c>
      <c r="DD103" s="166">
        <f t="shared" si="47"/>
        <v>10637</v>
      </c>
      <c r="DE103" s="166">
        <f t="shared" si="47"/>
        <v>8447</v>
      </c>
      <c r="DF103" s="166">
        <f t="shared" si="47"/>
        <v>10151</v>
      </c>
      <c r="DG103" s="166">
        <f t="shared" si="47"/>
        <v>9400</v>
      </c>
      <c r="DH103" s="166">
        <f t="shared" si="47"/>
        <v>8795</v>
      </c>
      <c r="DI103" s="166">
        <f t="shared" si="47"/>
        <v>9281</v>
      </c>
      <c r="DJ103" s="166">
        <f t="shared" si="47"/>
        <v>8515</v>
      </c>
      <c r="DK103" s="166">
        <f t="shared" si="47"/>
        <v>9189</v>
      </c>
      <c r="DL103" s="166">
        <f t="shared" si="47"/>
        <v>8871</v>
      </c>
      <c r="DM103" s="166">
        <f t="shared" si="47"/>
        <v>8828</v>
      </c>
      <c r="DN103" s="182">
        <f t="shared" si="47"/>
        <v>71488</v>
      </c>
      <c r="DO103" s="166">
        <f t="shared" si="47"/>
        <v>93026</v>
      </c>
      <c r="DP103" s="411">
        <f t="shared" si="47"/>
        <v>109466</v>
      </c>
      <c r="DQ103" s="181">
        <f t="shared" si="13"/>
        <v>17.672478661879467</v>
      </c>
      <c r="DR103" s="230"/>
      <c r="DS103" s="230"/>
      <c r="DT103" s="230"/>
      <c r="DU103" s="230"/>
      <c r="DV103" s="230"/>
      <c r="DW103" s="230"/>
      <c r="DX103" s="230"/>
      <c r="DY103" s="230"/>
      <c r="DZ103" s="230"/>
      <c r="EA103" s="230"/>
      <c r="EB103" s="230"/>
      <c r="EC103" s="230"/>
      <c r="ED103" s="230"/>
      <c r="EE103" s="230"/>
      <c r="EF103" s="230"/>
      <c r="EG103" s="230"/>
      <c r="EH103" s="230"/>
      <c r="EI103" s="230"/>
      <c r="EJ103" s="230"/>
      <c r="EK103" s="230"/>
      <c r="EL103" s="230"/>
      <c r="EM103" s="230"/>
      <c r="EN103" s="23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/>
      <c r="PF103" s="10"/>
      <c r="PG103" s="10"/>
      <c r="PH103" s="10"/>
      <c r="PI103" s="10"/>
      <c r="PJ103" s="10"/>
      <c r="PK103" s="10"/>
      <c r="PL103" s="10"/>
      <c r="PM103" s="10"/>
      <c r="PN103" s="10"/>
      <c r="PO103" s="10"/>
      <c r="PP103" s="10"/>
      <c r="PQ103" s="10"/>
      <c r="PR103" s="10"/>
      <c r="PS103" s="10"/>
      <c r="PT103" s="10"/>
      <c r="PU103" s="10"/>
      <c r="PV103" s="10"/>
      <c r="PW103" s="10"/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/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/>
      <c r="RE103" s="10"/>
      <c r="RF103" s="10"/>
      <c r="RG103" s="10"/>
      <c r="RH103" s="10"/>
      <c r="RI103" s="10"/>
      <c r="RJ103" s="10"/>
      <c r="RK103" s="10"/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/>
      <c r="SB103" s="10"/>
      <c r="SC103" s="10"/>
      <c r="SD103" s="10"/>
      <c r="SE103" s="10"/>
      <c r="SF103" s="10"/>
      <c r="SG103" s="10"/>
      <c r="SH103" s="10"/>
      <c r="SI103" s="10"/>
      <c r="SJ103" s="10"/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/>
      <c r="UN103" s="10"/>
      <c r="UO103" s="10"/>
      <c r="UP103" s="10"/>
      <c r="UQ103" s="10"/>
      <c r="UR103" s="10"/>
      <c r="US103" s="10"/>
      <c r="UT103" s="10"/>
      <c r="UU103" s="10"/>
      <c r="UV103" s="10"/>
      <c r="UW103" s="10"/>
      <c r="UX103" s="10"/>
      <c r="UY103" s="10"/>
      <c r="UZ103" s="10"/>
      <c r="VA103" s="10"/>
      <c r="VB103" s="10"/>
      <c r="VC103" s="10"/>
      <c r="VD103" s="10"/>
      <c r="VE103" s="10"/>
      <c r="VF103" s="10"/>
      <c r="VG103" s="10"/>
      <c r="VH103" s="10"/>
      <c r="VI103" s="10"/>
      <c r="VJ103" s="10"/>
      <c r="VK103" s="10"/>
      <c r="VL103" s="10"/>
      <c r="VM103" s="10"/>
      <c r="VN103" s="10"/>
      <c r="VO103" s="10"/>
      <c r="VP103" s="10"/>
      <c r="VQ103" s="10"/>
      <c r="VR103" s="10"/>
      <c r="VS103" s="10"/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/>
      <c r="WG103" s="10"/>
      <c r="WH103" s="10"/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/>
      <c r="WU103" s="10"/>
      <c r="WV103" s="10"/>
      <c r="WW103" s="10"/>
      <c r="WX103" s="10"/>
      <c r="WY103" s="10"/>
      <c r="WZ103" s="10"/>
      <c r="XA103" s="10"/>
      <c r="XB103" s="10"/>
      <c r="XC103" s="10"/>
      <c r="XD103" s="10"/>
      <c r="XE103" s="10"/>
      <c r="XF103" s="10"/>
      <c r="XG103" s="10"/>
      <c r="XH103" s="10"/>
      <c r="XI103" s="10"/>
      <c r="XJ103" s="10"/>
      <c r="XK103" s="10"/>
      <c r="XL103" s="10"/>
      <c r="XM103" s="10"/>
      <c r="XN103" s="10"/>
      <c r="XO103" s="10"/>
      <c r="XP103" s="10"/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/>
      <c r="YC103" s="10"/>
      <c r="YD103" s="10"/>
      <c r="YE103" s="10"/>
      <c r="YF103" s="10"/>
      <c r="YG103" s="10"/>
      <c r="YH103" s="10"/>
      <c r="YI103" s="10"/>
      <c r="YJ103" s="10"/>
      <c r="YK103" s="10"/>
      <c r="YL103" s="10"/>
      <c r="YM103" s="10"/>
      <c r="YN103" s="10"/>
      <c r="YO103" s="10"/>
      <c r="YP103" s="10"/>
      <c r="YQ103" s="10"/>
      <c r="YR103" s="10"/>
      <c r="YS103" s="10"/>
      <c r="YT103" s="10"/>
      <c r="YU103" s="10"/>
      <c r="YV103" s="10"/>
      <c r="YW103" s="10"/>
      <c r="YX103" s="10"/>
      <c r="YY103" s="10"/>
      <c r="YZ103" s="10"/>
      <c r="ZA103" s="10"/>
      <c r="ZB103" s="10"/>
      <c r="ZC103" s="10"/>
      <c r="ZD103" s="10"/>
      <c r="ZE103" s="10"/>
      <c r="ZF103" s="10"/>
      <c r="ZG103" s="10"/>
      <c r="ZH103" s="10"/>
      <c r="ZI103" s="10"/>
      <c r="ZJ103" s="10"/>
      <c r="ZK103" s="10"/>
      <c r="ZL103" s="10"/>
      <c r="ZM103" s="10"/>
      <c r="ZN103" s="10"/>
      <c r="ZO103" s="10"/>
      <c r="ZP103" s="10"/>
      <c r="ZQ103" s="10"/>
      <c r="ZR103" s="10"/>
      <c r="ZS103" s="10"/>
      <c r="ZT103" s="10"/>
      <c r="ZU103" s="10"/>
      <c r="ZV103" s="10"/>
      <c r="ZW103" s="10"/>
      <c r="ZX103" s="10"/>
      <c r="ZY103" s="10"/>
      <c r="ZZ103" s="10"/>
      <c r="AAA103" s="10"/>
      <c r="AAB103" s="10"/>
      <c r="AAC103" s="10"/>
      <c r="AAD103" s="10"/>
      <c r="AAE103" s="10"/>
      <c r="AAF103" s="10"/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/>
      <c r="AAR103" s="10"/>
      <c r="AAS103" s="10"/>
      <c r="AAT103" s="10"/>
      <c r="AAU103" s="10"/>
      <c r="AAV103" s="10"/>
      <c r="AAW103" s="10"/>
      <c r="AAX103" s="10"/>
      <c r="AAY103" s="10"/>
      <c r="AAZ103" s="10"/>
      <c r="ABA103" s="10"/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10"/>
      <c r="ADO103" s="10"/>
      <c r="ADP103" s="10"/>
      <c r="ADQ103" s="10"/>
      <c r="ADR103" s="10"/>
      <c r="ADS103" s="10"/>
      <c r="ADT103" s="10"/>
      <c r="ADU103" s="10"/>
      <c r="ADV103" s="10"/>
      <c r="ADW103" s="10"/>
      <c r="ADX103" s="10"/>
      <c r="ADY103" s="10"/>
      <c r="ADZ103" s="10"/>
      <c r="AEA103" s="10"/>
      <c r="AEB103" s="10"/>
      <c r="AEC103" s="10"/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/>
      <c r="AER103" s="10"/>
      <c r="AES103" s="10"/>
      <c r="AET103" s="10"/>
      <c r="AEU103" s="10"/>
      <c r="AEV103" s="10"/>
      <c r="AEW103" s="10"/>
      <c r="AEX103" s="10"/>
      <c r="AEY103" s="10"/>
      <c r="AEZ103" s="10"/>
      <c r="AFA103" s="10"/>
      <c r="AFB103" s="10"/>
      <c r="AFC103" s="10"/>
      <c r="AFD103" s="10"/>
      <c r="AFE103" s="10"/>
      <c r="AFF103" s="10"/>
      <c r="AFG103" s="10"/>
      <c r="AFH103" s="10"/>
      <c r="AFI103" s="10"/>
      <c r="AFJ103" s="10"/>
      <c r="AFK103" s="10"/>
      <c r="AFL103" s="10"/>
      <c r="AFM103" s="10"/>
      <c r="AFN103" s="10"/>
      <c r="AFO103" s="10"/>
      <c r="AFP103" s="10"/>
      <c r="AFQ103" s="10"/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/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/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/>
      <c r="AJM103" s="10"/>
      <c r="AJN103" s="10"/>
      <c r="AJO103" s="10"/>
      <c r="AJP103" s="10"/>
      <c r="AJQ103" s="10"/>
      <c r="AJR103" s="10"/>
      <c r="AJS103" s="10"/>
      <c r="AJT103" s="10"/>
      <c r="AJU103" s="10"/>
      <c r="AJV103" s="10"/>
      <c r="AJW103" s="10"/>
      <c r="AJX103" s="10"/>
      <c r="AJY103" s="10"/>
      <c r="AJZ103" s="10"/>
      <c r="AKA103" s="10"/>
      <c r="AKB103" s="10"/>
      <c r="AKC103" s="10"/>
      <c r="AKD103" s="10"/>
      <c r="AKE103" s="10"/>
      <c r="AKF103" s="10"/>
      <c r="AKG103" s="10"/>
      <c r="AKH103" s="10"/>
      <c r="AKI103" s="10"/>
      <c r="AKJ103" s="10"/>
      <c r="AKK103" s="10"/>
      <c r="AKL103" s="10"/>
      <c r="AKM103" s="10"/>
      <c r="AKN103" s="10"/>
      <c r="AKO103" s="10"/>
      <c r="AKP103" s="10"/>
      <c r="AKQ103" s="10"/>
      <c r="AKR103" s="10"/>
      <c r="AKS103" s="10"/>
      <c r="AKT103" s="10"/>
      <c r="AKU103" s="10"/>
      <c r="AKV103" s="10"/>
      <c r="AKW103" s="10"/>
      <c r="AKX103" s="10"/>
      <c r="AKY103" s="10"/>
      <c r="AKZ103" s="10"/>
      <c r="ALA103" s="10"/>
      <c r="ALB103" s="10"/>
      <c r="ALC103" s="10"/>
      <c r="ALD103" s="10"/>
      <c r="ALE103" s="10"/>
      <c r="ALF103" s="10"/>
      <c r="ALG103" s="10"/>
      <c r="ALH103" s="10"/>
      <c r="ALI103" s="10"/>
      <c r="ALJ103" s="10"/>
      <c r="ALK103" s="10"/>
      <c r="ALL103" s="10"/>
      <c r="ALM103" s="10"/>
      <c r="ALN103" s="10"/>
      <c r="ALO103" s="10"/>
      <c r="ALP103" s="10"/>
      <c r="ALQ103" s="10"/>
      <c r="ALR103" s="10"/>
      <c r="ALS103" s="10"/>
      <c r="ALT103" s="10"/>
      <c r="ALU103" s="10"/>
      <c r="ALV103" s="10"/>
      <c r="ALW103" s="10"/>
      <c r="ALX103" s="10"/>
      <c r="ALY103" s="10"/>
      <c r="ALZ103" s="10"/>
      <c r="AMA103" s="10"/>
      <c r="AMB103" s="10"/>
      <c r="AMC103" s="10"/>
      <c r="AMD103" s="10"/>
      <c r="AME103" s="10"/>
      <c r="AMF103" s="10"/>
      <c r="AMG103" s="10"/>
      <c r="AMH103" s="10"/>
      <c r="AMI103" s="10"/>
      <c r="AMJ103" s="10"/>
      <c r="AMK103" s="10"/>
      <c r="AML103" s="10"/>
      <c r="AMM103" s="10"/>
      <c r="AMN103" s="10"/>
      <c r="AMO103" s="10"/>
      <c r="AMP103" s="10"/>
      <c r="AMQ103" s="10"/>
      <c r="AMR103" s="10"/>
      <c r="AMS103" s="10"/>
      <c r="AMT103" s="10"/>
      <c r="AMU103" s="10"/>
      <c r="AMV103" s="10"/>
      <c r="AMW103" s="10"/>
      <c r="AMX103" s="10"/>
      <c r="AMY103" s="10"/>
      <c r="AMZ103" s="10"/>
      <c r="ANA103" s="10"/>
      <c r="ANB103" s="10"/>
      <c r="ANC103" s="10"/>
      <c r="AND103" s="10"/>
      <c r="ANE103" s="10"/>
      <c r="ANF103" s="10"/>
      <c r="ANG103" s="10"/>
      <c r="ANH103" s="10"/>
      <c r="ANI103" s="10"/>
      <c r="ANJ103" s="10"/>
      <c r="ANK103" s="10"/>
      <c r="ANL103" s="10"/>
      <c r="ANM103" s="10"/>
      <c r="ANN103" s="10"/>
      <c r="ANO103" s="10"/>
      <c r="ANP103" s="10"/>
      <c r="ANQ103" s="10"/>
      <c r="ANR103" s="10"/>
      <c r="ANS103" s="10"/>
      <c r="ANT103" s="10"/>
      <c r="ANU103" s="10"/>
      <c r="ANV103" s="10"/>
      <c r="ANW103" s="10"/>
      <c r="ANX103" s="10"/>
      <c r="ANY103" s="10"/>
      <c r="ANZ103" s="10"/>
      <c r="AOA103" s="10"/>
      <c r="AOB103" s="10"/>
      <c r="AOC103" s="10"/>
      <c r="AOD103" s="10"/>
      <c r="AOE103" s="10"/>
      <c r="AOF103" s="10"/>
      <c r="AOG103" s="10"/>
      <c r="AOH103" s="10"/>
      <c r="AOI103" s="10"/>
      <c r="AOJ103" s="10"/>
      <c r="AOK103" s="10"/>
      <c r="AOL103" s="10"/>
      <c r="AOM103" s="10"/>
      <c r="AON103" s="10"/>
      <c r="AOO103" s="10"/>
      <c r="AOP103" s="10"/>
      <c r="AOQ103" s="10"/>
      <c r="AOR103" s="10"/>
      <c r="AOS103" s="10"/>
      <c r="AOT103" s="10"/>
      <c r="AOU103" s="10"/>
      <c r="AOV103" s="10"/>
      <c r="AOW103" s="10"/>
      <c r="AOX103" s="10"/>
      <c r="AOY103" s="10"/>
      <c r="AOZ103" s="10"/>
      <c r="APA103" s="10"/>
      <c r="APB103" s="10"/>
      <c r="APC103" s="10"/>
      <c r="APD103" s="10"/>
      <c r="APE103" s="10"/>
      <c r="APF103" s="10"/>
      <c r="APG103" s="10"/>
      <c r="APH103" s="10"/>
      <c r="API103" s="10"/>
      <c r="APJ103" s="10"/>
      <c r="APK103" s="10"/>
      <c r="APL103" s="10"/>
      <c r="APM103" s="10"/>
      <c r="APN103" s="10"/>
      <c r="APO103" s="10"/>
      <c r="APP103" s="10"/>
      <c r="APQ103" s="10"/>
      <c r="APR103" s="10"/>
      <c r="APS103" s="10"/>
      <c r="APT103" s="10"/>
      <c r="APU103" s="10"/>
      <c r="APV103" s="10"/>
      <c r="APW103" s="10"/>
      <c r="APX103" s="10"/>
      <c r="APY103" s="10"/>
      <c r="APZ103" s="10"/>
      <c r="AQA103" s="10"/>
      <c r="AQB103" s="10"/>
      <c r="AQC103" s="10"/>
      <c r="AQD103" s="10"/>
      <c r="AQE103" s="10"/>
      <c r="AQF103" s="10"/>
      <c r="AQG103" s="10"/>
      <c r="AQH103" s="10"/>
      <c r="AQI103" s="10"/>
      <c r="AQJ103" s="10"/>
      <c r="AQK103" s="10"/>
      <c r="AQL103" s="10"/>
      <c r="AQM103" s="10"/>
      <c r="AQN103" s="10"/>
      <c r="AQO103" s="10"/>
      <c r="AQP103" s="10"/>
      <c r="AQQ103" s="10"/>
      <c r="AQR103" s="10"/>
      <c r="AQS103" s="10"/>
      <c r="AQT103" s="10"/>
      <c r="AQU103" s="10"/>
      <c r="AQV103" s="10"/>
      <c r="AQW103" s="10"/>
      <c r="AQX103" s="10"/>
      <c r="AQY103" s="10"/>
      <c r="AQZ103" s="10"/>
      <c r="ARA103" s="10"/>
      <c r="ARB103" s="10"/>
      <c r="ARC103" s="10"/>
      <c r="ARD103" s="10"/>
      <c r="ARE103" s="10"/>
      <c r="ARF103" s="10"/>
      <c r="ARG103" s="10"/>
      <c r="ARH103" s="10"/>
      <c r="ARI103" s="10"/>
      <c r="ARJ103" s="10"/>
      <c r="ARK103" s="10"/>
      <c r="ARL103" s="10"/>
      <c r="ARM103" s="10"/>
      <c r="ARN103" s="10"/>
      <c r="ARO103" s="10"/>
      <c r="ARP103" s="10"/>
      <c r="ARQ103" s="10"/>
      <c r="ARR103" s="10"/>
      <c r="ARS103" s="10"/>
      <c r="ART103" s="10"/>
      <c r="ARU103" s="10"/>
      <c r="ARV103" s="10"/>
      <c r="ARW103" s="10"/>
      <c r="ARX103" s="10"/>
      <c r="ARY103" s="10"/>
      <c r="ARZ103" s="10"/>
      <c r="ASA103" s="10"/>
      <c r="ASB103" s="10"/>
      <c r="ASC103" s="10"/>
      <c r="ASD103" s="10"/>
      <c r="ASE103" s="10"/>
      <c r="ASF103" s="10"/>
      <c r="ASG103" s="10"/>
      <c r="ASH103" s="10"/>
      <c r="ASI103" s="10"/>
      <c r="ASJ103" s="10"/>
      <c r="ASK103" s="10"/>
      <c r="ASL103" s="10"/>
      <c r="ASM103" s="10"/>
      <c r="ASN103" s="10"/>
      <c r="ASO103" s="10"/>
      <c r="ASP103" s="10"/>
      <c r="ASQ103" s="10"/>
      <c r="ASR103" s="10"/>
      <c r="ASS103" s="10"/>
      <c r="AST103" s="10"/>
      <c r="ASU103" s="10"/>
      <c r="ASV103" s="10"/>
      <c r="ASW103" s="10"/>
      <c r="ASX103" s="10"/>
      <c r="ASY103" s="10"/>
      <c r="ASZ103" s="10"/>
      <c r="ATA103" s="10"/>
      <c r="ATB103" s="10"/>
      <c r="ATC103" s="10"/>
      <c r="ATD103" s="10"/>
      <c r="ATE103" s="10"/>
      <c r="ATF103" s="10"/>
      <c r="ATG103" s="10"/>
      <c r="ATH103" s="10"/>
      <c r="ATI103" s="10"/>
      <c r="ATJ103" s="10"/>
      <c r="ATK103" s="10"/>
      <c r="ATL103" s="10"/>
      <c r="ATM103" s="10"/>
      <c r="ATN103" s="10"/>
      <c r="ATO103" s="10"/>
      <c r="ATP103" s="10"/>
      <c r="ATQ103" s="10"/>
      <c r="ATR103" s="10"/>
      <c r="ATS103" s="10"/>
      <c r="ATT103" s="10"/>
      <c r="ATU103" s="10"/>
      <c r="ATV103" s="10"/>
      <c r="ATW103" s="10"/>
      <c r="ATX103" s="10"/>
      <c r="ATY103" s="10"/>
      <c r="ATZ103" s="10"/>
      <c r="AUA103" s="10"/>
      <c r="AUB103" s="10"/>
      <c r="AUC103" s="10"/>
      <c r="AUD103" s="10"/>
      <c r="AUE103" s="10"/>
      <c r="AUF103" s="10"/>
      <c r="AUG103" s="10"/>
      <c r="AUH103" s="10"/>
      <c r="AUI103" s="10"/>
      <c r="AUJ103" s="10"/>
      <c r="AUK103" s="10"/>
      <c r="AUL103" s="10"/>
      <c r="AUM103" s="10"/>
      <c r="AUN103" s="10"/>
      <c r="AUO103" s="10"/>
      <c r="AUP103" s="10"/>
      <c r="AUQ103" s="10"/>
      <c r="AUR103" s="10"/>
      <c r="AUS103" s="10"/>
      <c r="AUT103" s="10"/>
      <c r="AUU103" s="10"/>
      <c r="AUV103" s="10"/>
      <c r="AUW103" s="10"/>
      <c r="AUX103" s="10"/>
      <c r="AUY103" s="10"/>
      <c r="AUZ103" s="10"/>
      <c r="AVA103" s="10"/>
      <c r="AVB103" s="10"/>
      <c r="AVC103" s="10"/>
      <c r="AVD103" s="10"/>
      <c r="AVE103" s="10"/>
      <c r="AVF103" s="10"/>
      <c r="AVG103" s="10"/>
      <c r="AVH103" s="10"/>
      <c r="AVI103" s="10"/>
      <c r="AVJ103" s="10"/>
      <c r="AVK103" s="10"/>
      <c r="AVL103" s="10"/>
      <c r="AVM103" s="10"/>
      <c r="AVN103" s="10"/>
      <c r="AVO103" s="10"/>
      <c r="AVP103" s="10"/>
      <c r="AVQ103" s="10"/>
      <c r="AVR103" s="10"/>
      <c r="AVS103" s="10"/>
      <c r="AVT103" s="10"/>
      <c r="AVU103" s="10"/>
      <c r="AVV103" s="10"/>
      <c r="AVW103" s="10"/>
      <c r="AVX103" s="10"/>
      <c r="AVY103" s="10"/>
      <c r="AVZ103" s="10"/>
      <c r="AWA103" s="10"/>
      <c r="AWB103" s="10"/>
      <c r="AWC103" s="10"/>
      <c r="AWD103" s="10"/>
      <c r="AWE103" s="10"/>
      <c r="AWF103" s="10"/>
      <c r="AWG103" s="10"/>
      <c r="AWH103" s="10"/>
      <c r="AWI103" s="10"/>
      <c r="AWJ103" s="10"/>
      <c r="AWK103" s="10"/>
      <c r="AWL103" s="10"/>
      <c r="AWM103" s="10"/>
      <c r="AWN103" s="10"/>
      <c r="AWO103" s="10"/>
      <c r="AWP103" s="10"/>
      <c r="AWQ103" s="10"/>
      <c r="AWR103" s="10"/>
      <c r="AWS103" s="10"/>
      <c r="AWT103" s="10"/>
      <c r="AWU103" s="10"/>
      <c r="AWV103" s="10"/>
      <c r="AWW103" s="10"/>
      <c r="AWX103" s="10"/>
      <c r="AWY103" s="10"/>
      <c r="AWZ103" s="10"/>
      <c r="AXA103" s="10"/>
      <c r="AXB103" s="10"/>
      <c r="AXC103" s="10"/>
      <c r="AXD103" s="10"/>
      <c r="AXE103" s="10"/>
      <c r="AXF103" s="10"/>
      <c r="AXG103" s="10"/>
      <c r="AXH103" s="10"/>
      <c r="AXI103" s="10"/>
      <c r="AXJ103" s="10"/>
      <c r="AXK103" s="10"/>
      <c r="AXL103" s="10"/>
      <c r="AXM103" s="10"/>
      <c r="AXN103" s="10"/>
      <c r="AXO103" s="10"/>
      <c r="AXP103" s="10"/>
      <c r="AXQ103" s="10"/>
      <c r="AXR103" s="10"/>
      <c r="AXS103" s="10"/>
      <c r="AXT103" s="10"/>
      <c r="AXU103" s="10"/>
      <c r="AXV103" s="10"/>
      <c r="AXW103" s="10"/>
      <c r="AXX103" s="10"/>
      <c r="AXY103" s="10"/>
      <c r="AXZ103" s="10"/>
      <c r="AYA103" s="10"/>
      <c r="AYB103" s="10"/>
      <c r="AYC103" s="10"/>
      <c r="AYD103" s="10"/>
      <c r="AYE103" s="10"/>
      <c r="AYF103" s="10"/>
      <c r="AYG103" s="10"/>
      <c r="AYH103" s="10"/>
      <c r="AYI103" s="10"/>
      <c r="AYJ103" s="10"/>
      <c r="AYK103" s="10"/>
      <c r="AYL103" s="10"/>
      <c r="AYM103" s="10"/>
      <c r="AYN103" s="10"/>
      <c r="AYO103" s="10"/>
      <c r="AYP103" s="10"/>
      <c r="AYQ103" s="10"/>
      <c r="AYR103" s="10"/>
      <c r="AYS103" s="10"/>
      <c r="AYT103" s="10"/>
      <c r="AYU103" s="10"/>
      <c r="AYV103" s="10"/>
      <c r="AYW103" s="10"/>
      <c r="AYX103" s="10"/>
      <c r="AYY103" s="10"/>
      <c r="AYZ103" s="10"/>
      <c r="AZA103" s="10"/>
      <c r="AZB103" s="10"/>
      <c r="AZC103" s="10"/>
      <c r="AZD103" s="10"/>
      <c r="AZE103" s="10"/>
      <c r="AZF103" s="10"/>
      <c r="AZG103" s="10"/>
      <c r="AZH103" s="10"/>
      <c r="AZI103" s="10"/>
      <c r="AZJ103" s="10"/>
      <c r="AZK103" s="10"/>
      <c r="AZL103" s="10"/>
      <c r="AZM103" s="10"/>
      <c r="AZN103" s="10"/>
      <c r="AZO103" s="10"/>
      <c r="AZP103" s="10"/>
      <c r="AZQ103" s="10"/>
      <c r="AZR103" s="10"/>
      <c r="AZS103" s="10"/>
      <c r="AZT103" s="10"/>
      <c r="AZU103" s="10"/>
      <c r="AZV103" s="10"/>
      <c r="AZW103" s="10"/>
      <c r="AZX103" s="10"/>
      <c r="AZY103" s="10"/>
      <c r="AZZ103" s="10"/>
      <c r="BAA103" s="10"/>
      <c r="BAB103" s="10"/>
      <c r="BAC103" s="10"/>
      <c r="BAD103" s="10"/>
      <c r="BAE103" s="10"/>
      <c r="BAF103" s="10"/>
      <c r="BAG103" s="10"/>
      <c r="BAH103" s="10"/>
      <c r="BAI103" s="10"/>
      <c r="BAJ103" s="10"/>
      <c r="BAK103" s="10"/>
      <c r="BAL103" s="10"/>
      <c r="BAM103" s="10"/>
      <c r="BAN103" s="10"/>
      <c r="BAO103" s="10"/>
      <c r="BAP103" s="10"/>
      <c r="BAQ103" s="10"/>
      <c r="BAR103" s="10"/>
      <c r="BAS103" s="10"/>
      <c r="BAT103" s="10"/>
      <c r="BAU103" s="10"/>
      <c r="BAV103" s="10"/>
      <c r="BAW103" s="10"/>
      <c r="BAX103" s="10"/>
      <c r="BAY103" s="10"/>
      <c r="BAZ103" s="10"/>
      <c r="BBA103" s="10"/>
      <c r="BBB103" s="10"/>
      <c r="BBC103" s="10"/>
      <c r="BBD103" s="10"/>
      <c r="BBE103" s="10"/>
      <c r="BBF103" s="10"/>
      <c r="BBG103" s="10"/>
      <c r="BBH103" s="10"/>
      <c r="BBI103" s="10"/>
      <c r="BBJ103" s="10"/>
      <c r="BBK103" s="10"/>
      <c r="BBL103" s="10"/>
      <c r="BBM103" s="10"/>
      <c r="BBN103" s="10"/>
      <c r="BBO103" s="10"/>
      <c r="BBP103" s="10"/>
      <c r="BBQ103" s="10"/>
      <c r="BBR103" s="10"/>
      <c r="BBS103" s="10"/>
      <c r="BBT103" s="10"/>
      <c r="BBU103" s="10"/>
      <c r="BBV103" s="10"/>
      <c r="BBW103" s="10"/>
      <c r="BBX103" s="10"/>
      <c r="BBY103" s="10"/>
      <c r="BBZ103" s="10"/>
      <c r="BCA103" s="10"/>
      <c r="BCB103" s="10"/>
      <c r="BCC103" s="10"/>
      <c r="BCD103" s="10"/>
      <c r="BCE103" s="10"/>
      <c r="BCF103" s="10"/>
      <c r="BCG103" s="10"/>
      <c r="BCH103" s="10"/>
      <c r="BCI103" s="10"/>
      <c r="BCJ103" s="10"/>
      <c r="BCK103" s="10"/>
      <c r="BCL103" s="10"/>
      <c r="BCM103" s="10"/>
      <c r="BCN103" s="10"/>
      <c r="BCO103" s="10"/>
      <c r="BCP103" s="10"/>
      <c r="BCQ103" s="10"/>
      <c r="BCR103" s="10"/>
      <c r="BCS103" s="10"/>
      <c r="BCT103" s="10"/>
      <c r="BCU103" s="10"/>
      <c r="BCV103" s="10"/>
      <c r="BCW103" s="10"/>
      <c r="BCX103" s="10"/>
      <c r="BCY103" s="10"/>
      <c r="BCZ103" s="10"/>
      <c r="BDA103" s="10"/>
      <c r="BDB103" s="10"/>
      <c r="BDC103" s="10"/>
      <c r="BDD103" s="10"/>
      <c r="BDE103" s="10"/>
      <c r="BDF103" s="10"/>
      <c r="BDG103" s="10"/>
      <c r="BDH103" s="10"/>
      <c r="BDI103" s="10"/>
      <c r="BDJ103" s="10"/>
      <c r="BDK103" s="10"/>
      <c r="BDL103" s="10"/>
      <c r="BDM103" s="10"/>
      <c r="BDN103" s="10"/>
      <c r="BDO103" s="10"/>
      <c r="BDP103" s="10"/>
      <c r="BDQ103" s="10"/>
      <c r="BDR103" s="10"/>
      <c r="BDS103" s="10"/>
      <c r="BDT103" s="10"/>
      <c r="BDU103" s="10"/>
      <c r="BDV103" s="10"/>
      <c r="BDW103" s="10"/>
      <c r="BDX103" s="10"/>
      <c r="BDY103" s="10"/>
      <c r="BDZ103" s="10"/>
      <c r="BEA103" s="10"/>
      <c r="BEB103" s="10"/>
      <c r="BEC103" s="10"/>
      <c r="BED103" s="10"/>
      <c r="BEE103" s="10"/>
      <c r="BEF103" s="10"/>
      <c r="BEG103" s="10"/>
      <c r="BEH103" s="10"/>
      <c r="BEI103" s="10"/>
      <c r="BEJ103" s="10"/>
      <c r="BEK103" s="10"/>
      <c r="BEL103" s="10"/>
      <c r="BEM103" s="10"/>
      <c r="BEN103" s="10"/>
      <c r="BEO103" s="10"/>
      <c r="BEP103" s="10"/>
      <c r="BEQ103" s="10"/>
      <c r="BER103" s="10"/>
      <c r="BES103" s="10"/>
      <c r="BET103" s="10"/>
      <c r="BEU103" s="10"/>
      <c r="BEV103" s="10"/>
      <c r="BEW103" s="10"/>
      <c r="BEX103" s="10"/>
      <c r="BEY103" s="10"/>
      <c r="BEZ103" s="10"/>
      <c r="BFA103" s="10"/>
      <c r="BFB103" s="10"/>
      <c r="BFC103" s="10"/>
      <c r="BFD103" s="10"/>
      <c r="BFE103" s="10"/>
      <c r="BFF103" s="10"/>
      <c r="BFG103" s="10"/>
      <c r="BFH103" s="10"/>
      <c r="BFI103" s="10"/>
      <c r="BFJ103" s="10"/>
      <c r="BFK103" s="10"/>
      <c r="BFL103" s="10"/>
      <c r="BFM103" s="10"/>
      <c r="BFN103" s="10"/>
      <c r="BFO103" s="10"/>
      <c r="BFP103" s="10"/>
      <c r="BFQ103" s="10"/>
      <c r="BFR103" s="10"/>
      <c r="BFS103" s="10"/>
      <c r="BFT103" s="10"/>
      <c r="BFU103" s="10"/>
      <c r="BFV103" s="10"/>
      <c r="BFW103" s="10"/>
      <c r="BFX103" s="10"/>
      <c r="BFY103" s="10"/>
      <c r="BFZ103" s="10"/>
      <c r="BGA103" s="10"/>
      <c r="BGB103" s="10"/>
      <c r="BGC103" s="10"/>
      <c r="BGD103" s="10"/>
      <c r="BGE103" s="10"/>
      <c r="BGF103" s="10"/>
      <c r="BGG103" s="10"/>
      <c r="BGH103" s="10"/>
      <c r="BGI103" s="10"/>
      <c r="BGJ103" s="10"/>
      <c r="BGK103" s="10"/>
      <c r="BGL103" s="10"/>
      <c r="BGM103" s="10"/>
      <c r="BGN103" s="10"/>
      <c r="BGO103" s="10"/>
      <c r="BGP103" s="10"/>
      <c r="BGQ103" s="10"/>
      <c r="BGR103" s="10"/>
      <c r="BGS103" s="10"/>
      <c r="BGT103" s="10"/>
      <c r="BGU103" s="10"/>
      <c r="BGV103" s="10"/>
      <c r="BGW103" s="10"/>
      <c r="BGX103" s="10"/>
      <c r="BGY103" s="10"/>
      <c r="BGZ103" s="10"/>
      <c r="BHA103" s="10"/>
      <c r="BHB103" s="10"/>
      <c r="BHC103" s="10"/>
      <c r="BHD103" s="10"/>
      <c r="BHE103" s="10"/>
      <c r="BHF103" s="10"/>
      <c r="BHG103" s="10"/>
      <c r="BHH103" s="10"/>
      <c r="BHI103" s="10"/>
      <c r="BHJ103" s="10"/>
      <c r="BHK103" s="10"/>
      <c r="BHL103" s="10"/>
      <c r="BHM103" s="10"/>
      <c r="BHN103" s="10"/>
      <c r="BHO103" s="10"/>
      <c r="BHP103" s="10"/>
      <c r="BHQ103" s="10"/>
      <c r="BHR103" s="10"/>
      <c r="BHS103" s="10"/>
      <c r="BHT103" s="10"/>
      <c r="BHU103" s="10"/>
      <c r="BHV103" s="10"/>
      <c r="BHW103" s="10"/>
      <c r="BHX103" s="10"/>
      <c r="BHY103" s="10"/>
      <c r="BHZ103" s="10"/>
      <c r="BIA103" s="10"/>
      <c r="BIB103" s="10"/>
      <c r="BIC103" s="10"/>
      <c r="BID103" s="10"/>
      <c r="BIE103" s="10"/>
      <c r="BIF103" s="10"/>
      <c r="BIG103" s="10"/>
      <c r="BIH103" s="10"/>
      <c r="BII103" s="10"/>
      <c r="BIJ103" s="10"/>
      <c r="BIK103" s="10"/>
      <c r="BIL103" s="10"/>
      <c r="BIM103" s="10"/>
      <c r="BIN103" s="10"/>
      <c r="BIO103" s="10"/>
      <c r="BIP103" s="10"/>
      <c r="BIQ103" s="10"/>
      <c r="BIR103" s="10"/>
      <c r="BIS103" s="10"/>
      <c r="BIT103" s="10"/>
      <c r="BIU103" s="10"/>
      <c r="BIV103" s="10"/>
      <c r="BIW103" s="10"/>
      <c r="BIX103" s="10"/>
      <c r="BIY103" s="10"/>
      <c r="BIZ103" s="10"/>
      <c r="BJA103" s="10"/>
      <c r="BJB103" s="10"/>
      <c r="BJC103" s="10"/>
      <c r="BJD103" s="10"/>
      <c r="BJE103" s="10"/>
      <c r="BJF103" s="10"/>
      <c r="BJG103" s="10"/>
      <c r="BJH103" s="10"/>
      <c r="BJI103" s="10"/>
      <c r="BJJ103" s="10"/>
      <c r="BJK103" s="10"/>
      <c r="BJL103" s="10"/>
      <c r="BJM103" s="10"/>
      <c r="BJN103" s="10"/>
      <c r="BJO103" s="10"/>
      <c r="BJP103" s="10"/>
      <c r="BJQ103" s="10"/>
      <c r="BJR103" s="10"/>
      <c r="BJS103" s="10"/>
      <c r="BJT103" s="10"/>
      <c r="BJU103" s="10"/>
      <c r="BJV103" s="10"/>
      <c r="BJW103" s="10"/>
      <c r="BJX103" s="10"/>
      <c r="BJY103" s="10"/>
      <c r="BJZ103" s="10"/>
      <c r="BKA103" s="10"/>
      <c r="BKB103" s="10"/>
      <c r="BKC103" s="10"/>
      <c r="BKD103" s="10"/>
      <c r="BKE103" s="10"/>
      <c r="BKF103" s="10"/>
      <c r="BKG103" s="10"/>
      <c r="BKH103" s="10"/>
      <c r="BKI103" s="10"/>
      <c r="BKJ103" s="10"/>
      <c r="BKK103" s="10"/>
      <c r="BKL103" s="10"/>
      <c r="BKM103" s="10"/>
      <c r="BKN103" s="10"/>
      <c r="BKO103" s="10"/>
      <c r="BKP103" s="10"/>
      <c r="BKQ103" s="10"/>
      <c r="BKR103" s="10"/>
      <c r="BKS103" s="10"/>
      <c r="BKT103" s="10"/>
      <c r="BKU103" s="10"/>
      <c r="BKV103" s="10"/>
      <c r="BKW103" s="10"/>
      <c r="BKX103" s="10"/>
      <c r="BKY103" s="10"/>
      <c r="BKZ103" s="10"/>
      <c r="BLA103" s="10"/>
      <c r="BLB103" s="10"/>
      <c r="BLC103" s="10"/>
      <c r="BLD103" s="10"/>
      <c r="BLE103" s="10"/>
      <c r="BLF103" s="10"/>
      <c r="BLG103" s="10"/>
      <c r="BLH103" s="10"/>
      <c r="BLI103" s="10"/>
      <c r="BLJ103" s="10"/>
      <c r="BLK103" s="10"/>
      <c r="BLL103" s="10"/>
      <c r="BLM103" s="10"/>
      <c r="BLN103" s="10"/>
      <c r="BLO103" s="10"/>
      <c r="BLP103" s="10"/>
      <c r="BLQ103" s="10"/>
      <c r="BLR103" s="10"/>
      <c r="BLS103" s="10"/>
      <c r="BLT103" s="10"/>
      <c r="BLU103" s="10"/>
      <c r="BLV103" s="10"/>
      <c r="BLW103" s="10"/>
      <c r="BLX103" s="10"/>
      <c r="BLY103" s="10"/>
      <c r="BLZ103" s="10"/>
      <c r="BMA103" s="10"/>
      <c r="BMB103" s="10"/>
      <c r="BMC103" s="10"/>
      <c r="BMD103" s="10"/>
      <c r="BME103" s="10"/>
      <c r="BMF103" s="10"/>
      <c r="BMG103" s="10"/>
      <c r="BMH103" s="10"/>
      <c r="BMI103" s="10"/>
      <c r="BMJ103" s="10"/>
      <c r="BMK103" s="10"/>
      <c r="BML103" s="10"/>
      <c r="BMM103" s="10"/>
      <c r="BMN103" s="10"/>
      <c r="BMO103" s="10"/>
      <c r="BMP103" s="10"/>
      <c r="BMQ103" s="10"/>
      <c r="BMR103" s="10"/>
      <c r="BMS103" s="10"/>
      <c r="BMT103" s="10"/>
      <c r="BMU103" s="10"/>
      <c r="BMV103" s="10"/>
      <c r="BMW103" s="10"/>
      <c r="BMX103" s="10"/>
      <c r="BMY103" s="10"/>
      <c r="BMZ103" s="10"/>
      <c r="BNA103" s="10"/>
      <c r="BNB103" s="10"/>
      <c r="BNC103" s="10"/>
      <c r="BND103" s="10"/>
      <c r="BNE103" s="10"/>
      <c r="BNF103" s="10"/>
      <c r="BNG103" s="10"/>
      <c r="BNH103" s="10"/>
      <c r="BNI103" s="10"/>
      <c r="BNJ103" s="10"/>
      <c r="BNK103" s="10"/>
      <c r="BNL103" s="10"/>
      <c r="BNM103" s="10"/>
      <c r="BNN103" s="10"/>
      <c r="BNO103" s="10"/>
      <c r="BNP103" s="10"/>
      <c r="BNQ103" s="10"/>
      <c r="BNR103" s="10"/>
      <c r="BNS103" s="10"/>
      <c r="BNT103" s="10"/>
      <c r="BNU103" s="10"/>
      <c r="BNV103" s="10"/>
      <c r="BNW103" s="10"/>
      <c r="BNX103" s="10"/>
      <c r="BNY103" s="10"/>
      <c r="BNZ103" s="10"/>
      <c r="BOA103" s="10"/>
      <c r="BOB103" s="10"/>
      <c r="BOC103" s="10"/>
      <c r="BOD103" s="10"/>
      <c r="BOE103" s="10"/>
      <c r="BOF103" s="10"/>
      <c r="BOG103" s="10"/>
      <c r="BOH103" s="10"/>
      <c r="BOI103" s="10"/>
      <c r="BOJ103" s="10"/>
      <c r="BOK103" s="10"/>
      <c r="BOL103" s="10"/>
      <c r="BOM103" s="10"/>
      <c r="BON103" s="10"/>
      <c r="BOO103" s="10"/>
      <c r="BOP103" s="10"/>
      <c r="BOQ103" s="10"/>
      <c r="BOR103" s="10"/>
      <c r="BOS103" s="10"/>
      <c r="BOT103" s="10"/>
      <c r="BOU103" s="10"/>
      <c r="BOV103" s="10"/>
      <c r="BOW103" s="10"/>
      <c r="BOX103" s="10"/>
      <c r="BOY103" s="10"/>
      <c r="BOZ103" s="10"/>
      <c r="BPA103" s="10"/>
      <c r="BPB103" s="10"/>
      <c r="BPC103" s="10"/>
      <c r="BPD103" s="10"/>
      <c r="BPE103" s="10"/>
      <c r="BPF103" s="10"/>
      <c r="BPG103" s="10"/>
      <c r="BPH103" s="10"/>
      <c r="BPI103" s="10"/>
      <c r="BPJ103" s="10"/>
      <c r="BPK103" s="10"/>
      <c r="BPL103" s="10"/>
      <c r="BPM103" s="10"/>
      <c r="BPN103" s="10"/>
      <c r="BPO103" s="10"/>
      <c r="BPP103" s="10"/>
      <c r="BPQ103" s="10"/>
      <c r="BPR103" s="10"/>
      <c r="BPS103" s="10"/>
      <c r="BPT103" s="10"/>
      <c r="BPU103" s="10"/>
      <c r="BPV103" s="10"/>
      <c r="BPW103" s="10"/>
      <c r="BPX103" s="10"/>
      <c r="BPY103" s="10"/>
      <c r="BPZ103" s="10"/>
      <c r="BQA103" s="10"/>
      <c r="BQB103" s="10"/>
      <c r="BQC103" s="10"/>
      <c r="BQD103" s="10"/>
      <c r="BQE103" s="10"/>
      <c r="BQF103" s="10"/>
      <c r="BQG103" s="10"/>
      <c r="BQH103" s="10"/>
      <c r="BQI103" s="10"/>
      <c r="BQJ103" s="10"/>
      <c r="BQK103" s="10"/>
      <c r="BQL103" s="10"/>
      <c r="BQM103" s="10"/>
      <c r="BQN103" s="10"/>
      <c r="BQO103" s="10"/>
      <c r="BQP103" s="10"/>
      <c r="BQQ103" s="10"/>
      <c r="BQR103" s="10"/>
      <c r="BQS103" s="10"/>
      <c r="BQT103" s="10"/>
      <c r="BQU103" s="10"/>
      <c r="BQV103" s="10"/>
      <c r="BQW103" s="10"/>
      <c r="BQX103" s="10"/>
      <c r="BQY103" s="10"/>
      <c r="BQZ103" s="10"/>
      <c r="BRA103" s="10"/>
      <c r="BRB103" s="10"/>
      <c r="BRC103" s="10"/>
      <c r="BRD103" s="10"/>
      <c r="BRE103" s="10"/>
      <c r="BRF103" s="10"/>
      <c r="BRG103" s="10"/>
      <c r="BRH103" s="10"/>
      <c r="BRI103" s="10"/>
      <c r="BRJ103" s="10"/>
      <c r="BRK103" s="10"/>
      <c r="BRL103" s="10"/>
      <c r="BRM103" s="10"/>
      <c r="BRN103" s="10"/>
      <c r="BRO103" s="10"/>
      <c r="BRP103" s="10"/>
      <c r="BRQ103" s="10"/>
      <c r="BRR103" s="10"/>
      <c r="BRS103" s="10"/>
      <c r="BRT103" s="10"/>
      <c r="BRU103" s="10"/>
      <c r="BRV103" s="10"/>
      <c r="BRW103" s="10"/>
      <c r="BRX103" s="10"/>
      <c r="BRY103" s="10"/>
      <c r="BRZ103" s="10"/>
      <c r="BSA103" s="10"/>
      <c r="BSB103" s="10"/>
      <c r="BSC103" s="10"/>
      <c r="BSD103" s="10"/>
      <c r="BSE103" s="10"/>
      <c r="BSF103" s="10"/>
      <c r="BSG103" s="10"/>
      <c r="BSH103" s="10"/>
      <c r="BSI103" s="10"/>
      <c r="BSJ103" s="10"/>
      <c r="BSK103" s="10"/>
      <c r="BSL103" s="10"/>
      <c r="BSM103" s="10"/>
      <c r="BSN103" s="10"/>
      <c r="BSO103" s="10"/>
      <c r="BSP103" s="10"/>
      <c r="BSQ103" s="10"/>
      <c r="BSR103" s="10"/>
      <c r="BSS103" s="10"/>
      <c r="BST103" s="10"/>
      <c r="BSU103" s="10"/>
      <c r="BSV103" s="10"/>
      <c r="BSW103" s="10"/>
      <c r="BSX103" s="10"/>
      <c r="BSY103" s="10"/>
      <c r="BSZ103" s="10"/>
      <c r="BTA103" s="10"/>
      <c r="BTB103" s="10"/>
      <c r="BTC103" s="10"/>
      <c r="BTD103" s="10"/>
      <c r="BTE103" s="10"/>
      <c r="BTF103" s="10"/>
      <c r="BTG103" s="10"/>
      <c r="BTH103" s="10"/>
      <c r="BTI103" s="10"/>
      <c r="BTJ103" s="10"/>
      <c r="BTK103" s="10"/>
      <c r="BTL103" s="10"/>
      <c r="BTM103" s="10"/>
      <c r="BTN103" s="10"/>
      <c r="BTO103" s="10"/>
      <c r="BTP103" s="10"/>
      <c r="BTQ103" s="10"/>
      <c r="BTR103" s="10"/>
      <c r="BTS103" s="10"/>
      <c r="BTT103" s="10"/>
      <c r="BTU103" s="10"/>
      <c r="BTV103" s="10"/>
      <c r="BTW103" s="10"/>
      <c r="BTX103" s="10"/>
      <c r="BTY103" s="10"/>
      <c r="BTZ103" s="10"/>
      <c r="BUA103" s="10"/>
      <c r="BUB103" s="10"/>
      <c r="BUC103" s="10"/>
      <c r="BUD103" s="10"/>
      <c r="BUE103" s="10"/>
      <c r="BUF103" s="10"/>
      <c r="BUG103" s="10"/>
      <c r="BUH103" s="10"/>
      <c r="BUI103" s="10"/>
      <c r="BUJ103" s="10"/>
      <c r="BUK103" s="10"/>
      <c r="BUL103" s="10"/>
      <c r="BUM103" s="10"/>
      <c r="BUN103" s="10"/>
      <c r="BUO103" s="10"/>
      <c r="BUP103" s="10"/>
      <c r="BUQ103" s="10"/>
      <c r="BUR103" s="10"/>
      <c r="BUS103" s="10"/>
      <c r="BUT103" s="10"/>
      <c r="BUU103" s="10"/>
      <c r="BUV103" s="10"/>
      <c r="BUW103" s="10"/>
      <c r="BUX103" s="10"/>
      <c r="BUY103" s="10"/>
      <c r="BUZ103" s="10"/>
      <c r="BVA103" s="10"/>
      <c r="BVB103" s="10"/>
      <c r="BVC103" s="10"/>
      <c r="BVD103" s="10"/>
      <c r="BVE103" s="10"/>
      <c r="BVF103" s="10"/>
      <c r="BVG103" s="10"/>
      <c r="BVH103" s="10"/>
      <c r="BVI103" s="10"/>
      <c r="BVJ103" s="10"/>
      <c r="BVK103" s="10"/>
      <c r="BVL103" s="10"/>
      <c r="BVM103" s="10"/>
      <c r="BVN103" s="10"/>
      <c r="BVO103" s="10"/>
      <c r="BVP103" s="10"/>
      <c r="BVQ103" s="10"/>
      <c r="BVR103" s="10"/>
      <c r="BVS103" s="10"/>
      <c r="BVT103" s="10"/>
      <c r="BVU103" s="10"/>
      <c r="BVV103" s="10"/>
      <c r="BVW103" s="10"/>
      <c r="BVX103" s="10"/>
      <c r="BVY103" s="10"/>
      <c r="BVZ103" s="10"/>
      <c r="BWA103" s="10"/>
      <c r="BWB103" s="10"/>
      <c r="BWC103" s="10"/>
      <c r="BWD103" s="10"/>
      <c r="BWE103" s="10"/>
      <c r="BWF103" s="10"/>
      <c r="BWG103" s="10"/>
      <c r="BWH103" s="10"/>
      <c r="BWI103" s="10"/>
      <c r="BWJ103" s="10"/>
      <c r="BWK103" s="10"/>
      <c r="BWL103" s="10"/>
      <c r="BWM103" s="10"/>
      <c r="BWN103" s="10"/>
      <c r="BWO103" s="10"/>
      <c r="BWP103" s="10"/>
      <c r="BWQ103" s="10"/>
      <c r="BWR103" s="10"/>
      <c r="BWS103" s="10"/>
      <c r="BWT103" s="10"/>
      <c r="BWU103" s="10"/>
      <c r="BWV103" s="10"/>
      <c r="BWW103" s="10"/>
      <c r="BWX103" s="10"/>
      <c r="BWY103" s="10"/>
      <c r="BWZ103" s="10"/>
      <c r="BXA103" s="10"/>
      <c r="BXB103" s="10"/>
      <c r="BXC103" s="10"/>
      <c r="BXD103" s="10"/>
      <c r="BXE103" s="10"/>
      <c r="BXF103" s="10"/>
      <c r="BXG103" s="10"/>
      <c r="BXH103" s="10"/>
      <c r="BXI103" s="10"/>
      <c r="BXJ103" s="10"/>
      <c r="BXK103" s="10"/>
      <c r="BXL103" s="10"/>
      <c r="BXM103" s="10"/>
      <c r="BXN103" s="10"/>
      <c r="BXO103" s="10"/>
      <c r="BXP103" s="10"/>
      <c r="BXQ103" s="10"/>
      <c r="BXR103" s="10"/>
      <c r="BXS103" s="10"/>
      <c r="BXT103" s="10"/>
      <c r="BXU103" s="10"/>
      <c r="BXV103" s="10"/>
      <c r="BXW103" s="10"/>
      <c r="BXX103" s="10"/>
      <c r="BXY103" s="10"/>
      <c r="BXZ103" s="10"/>
      <c r="BYA103" s="10"/>
      <c r="BYB103" s="10"/>
      <c r="BYC103" s="10"/>
      <c r="BYD103" s="10"/>
      <c r="BYE103" s="10"/>
      <c r="BYF103" s="10"/>
      <c r="BYG103" s="10"/>
      <c r="BYH103" s="10"/>
      <c r="BYI103" s="10"/>
      <c r="BYJ103" s="10"/>
      <c r="BYK103" s="10"/>
      <c r="BYL103" s="10"/>
      <c r="BYM103" s="10"/>
      <c r="BYN103" s="10"/>
      <c r="BYO103" s="10"/>
      <c r="BYP103" s="10"/>
      <c r="BYQ103" s="10"/>
      <c r="BYR103" s="10"/>
      <c r="BYS103" s="10"/>
      <c r="BYT103" s="10"/>
      <c r="BYU103" s="10"/>
      <c r="BYV103" s="10"/>
      <c r="BYW103" s="10"/>
      <c r="BYX103" s="10"/>
      <c r="BYY103" s="10"/>
      <c r="BYZ103" s="10"/>
      <c r="BZA103" s="10"/>
      <c r="BZB103" s="10"/>
      <c r="BZC103" s="10"/>
      <c r="BZD103" s="10"/>
      <c r="BZE103" s="10"/>
      <c r="BZF103" s="10"/>
      <c r="BZG103" s="10"/>
      <c r="BZH103" s="10"/>
      <c r="BZI103" s="10"/>
      <c r="BZJ103" s="10"/>
      <c r="BZK103" s="10"/>
      <c r="BZL103" s="10"/>
      <c r="BZM103" s="10"/>
      <c r="BZN103" s="10"/>
      <c r="BZO103" s="10"/>
      <c r="BZP103" s="10"/>
      <c r="BZQ103" s="10"/>
      <c r="BZR103" s="10"/>
      <c r="BZS103" s="10"/>
      <c r="BZT103" s="10"/>
      <c r="BZU103" s="10"/>
      <c r="BZV103" s="10"/>
      <c r="BZW103" s="10"/>
      <c r="BZX103" s="10"/>
      <c r="BZY103" s="10"/>
      <c r="BZZ103" s="10"/>
      <c r="CAA103" s="10"/>
      <c r="CAB103" s="10"/>
      <c r="CAC103" s="10"/>
      <c r="CAD103" s="10"/>
      <c r="CAE103" s="10"/>
      <c r="CAF103" s="10"/>
      <c r="CAG103" s="10"/>
      <c r="CAH103" s="10"/>
      <c r="CAI103" s="10"/>
      <c r="CAJ103" s="10"/>
      <c r="CAK103" s="10"/>
      <c r="CAL103" s="10"/>
      <c r="CAM103" s="10"/>
      <c r="CAN103" s="10"/>
      <c r="CAO103" s="10"/>
      <c r="CAP103" s="10"/>
      <c r="CAQ103" s="10"/>
      <c r="CAR103" s="10"/>
      <c r="CAS103" s="10"/>
      <c r="CAT103" s="10"/>
      <c r="CAU103" s="10"/>
      <c r="CAV103" s="10"/>
      <c r="CAW103" s="10"/>
      <c r="CAX103" s="10"/>
      <c r="CAY103" s="10"/>
      <c r="CAZ103" s="10"/>
      <c r="CBA103" s="10"/>
      <c r="CBB103" s="10"/>
      <c r="CBC103" s="10"/>
      <c r="CBD103" s="10"/>
      <c r="CBE103" s="10"/>
      <c r="CBF103" s="10"/>
      <c r="CBG103" s="10"/>
      <c r="CBH103" s="10"/>
      <c r="CBI103" s="10"/>
      <c r="CBJ103" s="10"/>
      <c r="CBK103" s="10"/>
      <c r="CBL103" s="10"/>
      <c r="CBM103" s="10"/>
      <c r="CBN103" s="10"/>
      <c r="CBO103" s="10"/>
      <c r="CBP103" s="10"/>
      <c r="CBQ103" s="10"/>
      <c r="CBR103" s="10"/>
      <c r="CBS103" s="10"/>
      <c r="CBT103" s="10"/>
      <c r="CBU103" s="10"/>
      <c r="CBV103" s="10"/>
      <c r="CBW103" s="10"/>
      <c r="CBX103" s="10"/>
      <c r="CBY103" s="10"/>
      <c r="CBZ103" s="10"/>
      <c r="CCA103" s="10"/>
      <c r="CCB103" s="10"/>
      <c r="CCC103" s="10"/>
      <c r="CCD103" s="10"/>
      <c r="CCE103" s="10"/>
      <c r="CCF103" s="10"/>
      <c r="CCG103" s="10"/>
      <c r="CCH103" s="10"/>
      <c r="CCI103" s="10"/>
      <c r="CCJ103" s="10"/>
      <c r="CCK103" s="10"/>
      <c r="CCL103" s="10"/>
      <c r="CCM103" s="10"/>
      <c r="CCN103" s="10"/>
      <c r="CCO103" s="10"/>
      <c r="CCP103" s="10"/>
      <c r="CCQ103" s="10"/>
      <c r="CCR103" s="10"/>
      <c r="CCS103" s="10"/>
      <c r="CCT103" s="10"/>
      <c r="CCU103" s="10"/>
      <c r="CCV103" s="10"/>
      <c r="CCW103" s="10"/>
      <c r="CCX103" s="10"/>
      <c r="CCY103" s="10"/>
      <c r="CCZ103" s="10"/>
      <c r="CDA103" s="10"/>
      <c r="CDB103" s="10"/>
      <c r="CDC103" s="10"/>
      <c r="CDD103" s="10"/>
      <c r="CDE103" s="10"/>
      <c r="CDF103" s="10"/>
      <c r="CDG103" s="10"/>
      <c r="CDH103" s="10"/>
      <c r="CDI103" s="10"/>
      <c r="CDJ103" s="10"/>
      <c r="CDK103" s="10"/>
      <c r="CDL103" s="10"/>
      <c r="CDM103" s="10"/>
      <c r="CDN103" s="10"/>
      <c r="CDO103" s="10"/>
      <c r="CDP103" s="10"/>
      <c r="CDQ103" s="10"/>
      <c r="CDR103" s="10"/>
      <c r="CDS103" s="10"/>
      <c r="CDT103" s="10"/>
      <c r="CDU103" s="10"/>
      <c r="CDV103" s="10"/>
      <c r="CDW103" s="10"/>
      <c r="CDX103" s="10"/>
      <c r="CDY103" s="10"/>
      <c r="CDZ103" s="10"/>
      <c r="CEA103" s="10"/>
      <c r="CEB103" s="10"/>
      <c r="CEC103" s="10"/>
      <c r="CED103" s="10"/>
      <c r="CEE103" s="10"/>
      <c r="CEF103" s="10"/>
      <c r="CEG103" s="10"/>
      <c r="CEH103" s="10"/>
      <c r="CEI103" s="10"/>
      <c r="CEJ103" s="10"/>
      <c r="CEK103" s="10"/>
      <c r="CEL103" s="10"/>
      <c r="CEM103" s="10"/>
      <c r="CEN103" s="10"/>
      <c r="CEO103" s="10"/>
      <c r="CEP103" s="10"/>
      <c r="CEQ103" s="10"/>
      <c r="CER103" s="10"/>
      <c r="CES103" s="10"/>
      <c r="CET103" s="10"/>
      <c r="CEU103" s="10"/>
      <c r="CEV103" s="10"/>
      <c r="CEW103" s="10"/>
      <c r="CEX103" s="10"/>
      <c r="CEY103" s="10"/>
      <c r="CEZ103" s="10"/>
      <c r="CFA103" s="10"/>
      <c r="CFB103" s="10"/>
      <c r="CFC103" s="10"/>
      <c r="CFD103" s="10"/>
      <c r="CFE103" s="10"/>
      <c r="CFF103" s="10"/>
      <c r="CFG103" s="10"/>
      <c r="CFH103" s="10"/>
      <c r="CFI103" s="10"/>
      <c r="CFJ103" s="10"/>
      <c r="CFK103" s="10"/>
      <c r="CFL103" s="10"/>
      <c r="CFM103" s="10"/>
      <c r="CFN103" s="10"/>
      <c r="CFO103" s="10"/>
      <c r="CFP103" s="10"/>
      <c r="CFQ103" s="10"/>
      <c r="CFR103" s="10"/>
      <c r="CFS103" s="10"/>
      <c r="CFT103" s="10"/>
      <c r="CFU103" s="10"/>
      <c r="CFV103" s="10"/>
      <c r="CFW103" s="10"/>
      <c r="CFX103" s="10"/>
      <c r="CFY103" s="10"/>
      <c r="CFZ103" s="10"/>
      <c r="CGA103" s="10"/>
      <c r="CGB103" s="10"/>
      <c r="CGC103" s="10"/>
      <c r="CGD103" s="10"/>
      <c r="CGE103" s="10"/>
      <c r="CGF103" s="10"/>
      <c r="CGG103" s="10"/>
      <c r="CGH103" s="10"/>
      <c r="CGI103" s="10"/>
      <c r="CGJ103" s="10"/>
      <c r="CGK103" s="10"/>
      <c r="CGL103" s="10"/>
      <c r="CGM103" s="10"/>
      <c r="CGN103" s="10"/>
      <c r="CGO103" s="10"/>
      <c r="CGP103" s="10"/>
      <c r="CGQ103" s="10"/>
      <c r="CGR103" s="10"/>
      <c r="CGS103" s="10"/>
      <c r="CGT103" s="10"/>
      <c r="CGU103" s="10"/>
      <c r="CGV103" s="10"/>
      <c r="CGW103" s="10"/>
      <c r="CGX103" s="10"/>
      <c r="CGY103" s="10"/>
      <c r="CGZ103" s="10"/>
      <c r="CHA103" s="10"/>
      <c r="CHB103" s="10"/>
      <c r="CHC103" s="10"/>
      <c r="CHD103" s="10"/>
      <c r="CHE103" s="10"/>
      <c r="CHF103" s="10"/>
      <c r="CHG103" s="10"/>
      <c r="CHH103" s="10"/>
      <c r="CHI103" s="10"/>
      <c r="CHJ103" s="10"/>
      <c r="CHK103" s="10"/>
      <c r="CHL103" s="10"/>
      <c r="CHM103" s="10"/>
      <c r="CHN103" s="10"/>
      <c r="CHO103" s="10"/>
      <c r="CHP103" s="10"/>
      <c r="CHQ103" s="10"/>
      <c r="CHR103" s="10"/>
      <c r="CHS103" s="10"/>
      <c r="CHT103" s="10"/>
      <c r="CHU103" s="10"/>
      <c r="CHV103" s="10"/>
      <c r="CHW103" s="10"/>
      <c r="CHX103" s="10"/>
      <c r="CHY103" s="10"/>
      <c r="CHZ103" s="10"/>
      <c r="CIA103" s="10"/>
      <c r="CIB103" s="10"/>
      <c r="CIC103" s="10"/>
      <c r="CID103" s="10"/>
      <c r="CIE103" s="10"/>
      <c r="CIF103" s="10"/>
      <c r="CIG103" s="10"/>
      <c r="CIH103" s="10"/>
      <c r="CII103" s="10"/>
      <c r="CIJ103" s="10"/>
      <c r="CIK103" s="10"/>
      <c r="CIL103" s="10"/>
      <c r="CIM103" s="10"/>
      <c r="CIN103" s="10"/>
      <c r="CIO103" s="10"/>
      <c r="CIP103" s="10"/>
      <c r="CIQ103" s="10"/>
      <c r="CIR103" s="10"/>
      <c r="CIS103" s="10"/>
      <c r="CIT103" s="10"/>
      <c r="CIU103" s="10"/>
      <c r="CIV103" s="10"/>
      <c r="CIW103" s="10"/>
      <c r="CIX103" s="10"/>
      <c r="CIY103" s="10"/>
      <c r="CIZ103" s="10"/>
      <c r="CJA103" s="10"/>
      <c r="CJB103" s="10"/>
      <c r="CJC103" s="10"/>
      <c r="CJD103" s="10"/>
      <c r="CJE103" s="10"/>
      <c r="CJF103" s="10"/>
      <c r="CJG103" s="10"/>
      <c r="CJH103" s="10"/>
      <c r="CJI103" s="10"/>
      <c r="CJJ103" s="10"/>
      <c r="CJK103" s="10"/>
      <c r="CJL103" s="10"/>
      <c r="CJM103" s="10"/>
      <c r="CJN103" s="10"/>
      <c r="CJO103" s="10"/>
      <c r="CJP103" s="10"/>
      <c r="CJQ103" s="10"/>
      <c r="CJR103" s="10"/>
      <c r="CJS103" s="10"/>
      <c r="CJT103" s="10"/>
      <c r="CJU103" s="10"/>
      <c r="CJV103" s="10"/>
      <c r="CJW103" s="10"/>
      <c r="CJX103" s="10"/>
      <c r="CJY103" s="10"/>
      <c r="CJZ103" s="10"/>
      <c r="CKA103" s="10"/>
      <c r="CKB103" s="10"/>
      <c r="CKC103" s="10"/>
      <c r="CKD103" s="10"/>
      <c r="CKE103" s="10"/>
      <c r="CKF103" s="10"/>
      <c r="CKG103" s="10"/>
      <c r="CKH103" s="10"/>
      <c r="CKI103" s="10"/>
      <c r="CKJ103" s="10"/>
      <c r="CKK103" s="10"/>
      <c r="CKL103" s="10"/>
      <c r="CKM103" s="10"/>
      <c r="CKN103" s="10"/>
      <c r="CKO103" s="10"/>
      <c r="CKP103" s="10"/>
      <c r="CKQ103" s="10"/>
      <c r="CKR103" s="10"/>
      <c r="CKS103" s="10"/>
      <c r="CKT103" s="10"/>
      <c r="CKU103" s="10"/>
      <c r="CKV103" s="10"/>
      <c r="CKW103" s="10"/>
      <c r="CKX103" s="10"/>
      <c r="CKY103" s="10"/>
      <c r="CKZ103" s="10"/>
      <c r="CLA103" s="10"/>
      <c r="CLB103" s="10"/>
      <c r="CLC103" s="10"/>
      <c r="CLD103" s="10"/>
      <c r="CLE103" s="10"/>
      <c r="CLF103" s="10"/>
      <c r="CLG103" s="10"/>
      <c r="CLH103" s="10"/>
      <c r="CLI103" s="10"/>
      <c r="CLJ103" s="10"/>
      <c r="CLK103" s="10"/>
      <c r="CLL103" s="10"/>
      <c r="CLM103" s="10"/>
      <c r="CLN103" s="10"/>
      <c r="CLO103" s="10"/>
      <c r="CLP103" s="10"/>
      <c r="CLQ103" s="10"/>
      <c r="CLR103" s="10"/>
      <c r="CLS103" s="10"/>
      <c r="CLT103" s="10"/>
      <c r="CLU103" s="10"/>
      <c r="CLV103" s="10"/>
      <c r="CLW103" s="10"/>
      <c r="CLX103" s="10"/>
      <c r="CLY103" s="10"/>
      <c r="CLZ103" s="10"/>
      <c r="CMA103" s="10"/>
      <c r="CMB103" s="10"/>
      <c r="CMC103" s="10"/>
      <c r="CMD103" s="10"/>
      <c r="CME103" s="10"/>
      <c r="CMF103" s="10"/>
      <c r="CMG103" s="10"/>
      <c r="CMH103" s="10"/>
      <c r="CMI103" s="10"/>
      <c r="CMJ103" s="10"/>
      <c r="CMK103" s="10"/>
      <c r="CML103" s="10"/>
      <c r="CMM103" s="10"/>
      <c r="CMN103" s="10"/>
      <c r="CMO103" s="10"/>
      <c r="CMP103" s="10"/>
      <c r="CMQ103" s="10"/>
      <c r="CMR103" s="10"/>
      <c r="CMS103" s="10"/>
      <c r="CMT103" s="10"/>
      <c r="CMU103" s="10"/>
      <c r="CMV103" s="10"/>
      <c r="CMW103" s="10"/>
      <c r="CMX103" s="10"/>
      <c r="CMY103" s="10"/>
      <c r="CMZ103" s="10"/>
      <c r="CNA103" s="10"/>
      <c r="CNB103" s="10"/>
      <c r="CNC103" s="10"/>
      <c r="CND103" s="10"/>
      <c r="CNE103" s="10"/>
      <c r="CNF103" s="10"/>
      <c r="CNG103" s="10"/>
      <c r="CNH103" s="10"/>
      <c r="CNI103" s="10"/>
      <c r="CNJ103" s="10"/>
      <c r="CNK103" s="10"/>
      <c r="CNL103" s="10"/>
      <c r="CNM103" s="10"/>
      <c r="CNN103" s="10"/>
      <c r="CNO103" s="10"/>
      <c r="CNP103" s="10"/>
      <c r="CNQ103" s="10"/>
      <c r="CNR103" s="10"/>
      <c r="CNS103" s="10"/>
      <c r="CNT103" s="10"/>
      <c r="CNU103" s="10"/>
      <c r="CNV103" s="10"/>
      <c r="CNW103" s="10"/>
      <c r="CNX103" s="10"/>
      <c r="CNY103" s="10"/>
      <c r="CNZ103" s="10"/>
      <c r="COA103" s="10"/>
      <c r="COB103" s="10"/>
      <c r="COC103" s="10"/>
      <c r="COD103" s="10"/>
      <c r="COE103" s="10"/>
      <c r="COF103" s="10"/>
      <c r="COG103" s="10"/>
      <c r="COH103" s="10"/>
      <c r="COI103" s="10"/>
      <c r="COJ103" s="10"/>
      <c r="COK103" s="10"/>
      <c r="COL103" s="10"/>
      <c r="COM103" s="10"/>
      <c r="CON103" s="10"/>
      <c r="COO103" s="10"/>
      <c r="COP103" s="10"/>
      <c r="COQ103" s="10"/>
      <c r="COR103" s="10"/>
      <c r="COS103" s="10"/>
      <c r="COT103" s="10"/>
      <c r="COU103" s="10"/>
      <c r="COV103" s="10"/>
      <c r="COW103" s="10"/>
      <c r="COX103" s="10"/>
      <c r="COY103" s="10"/>
      <c r="COZ103" s="10"/>
      <c r="CPA103" s="10"/>
      <c r="CPB103" s="10"/>
      <c r="CPC103" s="10"/>
      <c r="CPD103" s="10"/>
      <c r="CPE103" s="10"/>
      <c r="CPF103" s="10"/>
      <c r="CPG103" s="10"/>
      <c r="CPH103" s="10"/>
      <c r="CPI103" s="10"/>
      <c r="CPJ103" s="10"/>
      <c r="CPK103" s="10"/>
      <c r="CPL103" s="10"/>
      <c r="CPM103" s="10"/>
      <c r="CPN103" s="10"/>
      <c r="CPO103" s="10"/>
      <c r="CPP103" s="10"/>
      <c r="CPQ103" s="10"/>
      <c r="CPR103" s="10"/>
      <c r="CPS103" s="10"/>
      <c r="CPT103" s="10"/>
      <c r="CPU103" s="10"/>
      <c r="CPV103" s="10"/>
      <c r="CPW103" s="10"/>
      <c r="CPX103" s="10"/>
      <c r="CPY103" s="10"/>
      <c r="CPZ103" s="10"/>
      <c r="CQA103" s="10"/>
      <c r="CQB103" s="10"/>
      <c r="CQC103" s="10"/>
      <c r="CQD103" s="10"/>
      <c r="CQE103" s="10"/>
      <c r="CQF103" s="10"/>
      <c r="CQG103" s="10"/>
      <c r="CQH103" s="10"/>
      <c r="CQI103" s="10"/>
      <c r="CQJ103" s="10"/>
      <c r="CQK103" s="10"/>
      <c r="CQL103" s="10"/>
      <c r="CQM103" s="10"/>
      <c r="CQN103" s="10"/>
      <c r="CQO103" s="10"/>
      <c r="CQP103" s="10"/>
      <c r="CQQ103" s="10"/>
      <c r="CQR103" s="10"/>
      <c r="CQS103" s="10"/>
      <c r="CQT103" s="10"/>
      <c r="CQU103" s="10"/>
      <c r="CQV103" s="10"/>
      <c r="CQW103" s="10"/>
      <c r="CQX103" s="10"/>
      <c r="CQY103" s="10"/>
      <c r="CQZ103" s="10"/>
      <c r="CRA103" s="10"/>
      <c r="CRB103" s="10"/>
      <c r="CRC103" s="10"/>
      <c r="CRD103" s="10"/>
      <c r="CRE103" s="10"/>
      <c r="CRF103" s="10"/>
      <c r="CRG103" s="10"/>
      <c r="CRH103" s="10"/>
      <c r="CRI103" s="10"/>
      <c r="CRJ103" s="10"/>
      <c r="CRK103" s="10"/>
      <c r="CRL103" s="10"/>
      <c r="CRM103" s="10"/>
      <c r="CRN103" s="10"/>
      <c r="CRO103" s="10"/>
      <c r="CRP103" s="10"/>
      <c r="CRQ103" s="10"/>
      <c r="CRR103" s="10"/>
      <c r="CRS103" s="10"/>
      <c r="CRT103" s="10"/>
      <c r="CRU103" s="10"/>
      <c r="CRV103" s="10"/>
      <c r="CRW103" s="10"/>
      <c r="CRX103" s="10"/>
      <c r="CRY103" s="10"/>
      <c r="CRZ103" s="10"/>
      <c r="CSA103" s="10"/>
      <c r="CSB103" s="10"/>
      <c r="CSC103" s="10"/>
      <c r="CSD103" s="10"/>
      <c r="CSE103" s="10"/>
      <c r="CSF103" s="10"/>
      <c r="CSG103" s="10"/>
      <c r="CSH103" s="10"/>
      <c r="CSI103" s="10"/>
      <c r="CSJ103" s="10"/>
      <c r="CSK103" s="10"/>
      <c r="CSL103" s="10"/>
      <c r="CSM103" s="10"/>
      <c r="CSN103" s="10"/>
      <c r="CSO103" s="10"/>
      <c r="CSP103" s="10"/>
      <c r="CSQ103" s="10"/>
      <c r="CSR103" s="10"/>
      <c r="CSS103" s="10"/>
      <c r="CST103" s="10"/>
      <c r="CSU103" s="10"/>
      <c r="CSV103" s="10"/>
      <c r="CSW103" s="10"/>
      <c r="CSX103" s="10"/>
      <c r="CSY103" s="10"/>
      <c r="CSZ103" s="10"/>
      <c r="CTA103" s="10"/>
      <c r="CTB103" s="10"/>
      <c r="CTC103" s="10"/>
      <c r="CTD103" s="10"/>
      <c r="CTE103" s="10"/>
      <c r="CTF103" s="10"/>
      <c r="CTG103" s="10"/>
      <c r="CTH103" s="10"/>
      <c r="CTI103" s="10"/>
      <c r="CTJ103" s="10"/>
      <c r="CTK103" s="10"/>
      <c r="CTL103" s="10"/>
      <c r="CTM103" s="10"/>
      <c r="CTN103" s="10"/>
      <c r="CTO103" s="10"/>
      <c r="CTP103" s="10"/>
      <c r="CTQ103" s="10"/>
      <c r="CTR103" s="10"/>
      <c r="CTS103" s="10"/>
      <c r="CTT103" s="10"/>
      <c r="CTU103" s="10"/>
      <c r="CTV103" s="10"/>
      <c r="CTW103" s="10"/>
      <c r="CTX103" s="10"/>
      <c r="CTY103" s="10"/>
      <c r="CTZ103" s="10"/>
      <c r="CUA103" s="10"/>
      <c r="CUB103" s="10"/>
      <c r="CUC103" s="10"/>
      <c r="CUD103" s="10"/>
      <c r="CUE103" s="10"/>
      <c r="CUF103" s="10"/>
      <c r="CUG103" s="10"/>
      <c r="CUH103" s="10"/>
      <c r="CUI103" s="10"/>
      <c r="CUJ103" s="10"/>
      <c r="CUK103" s="10"/>
      <c r="CUL103" s="10"/>
      <c r="CUM103" s="10"/>
      <c r="CUN103" s="10"/>
      <c r="CUO103" s="10"/>
      <c r="CUP103" s="10"/>
      <c r="CUQ103" s="10"/>
      <c r="CUR103" s="10"/>
      <c r="CUS103" s="10"/>
      <c r="CUT103" s="10"/>
      <c r="CUU103" s="10"/>
      <c r="CUV103" s="10"/>
      <c r="CUW103" s="10"/>
      <c r="CUX103" s="10"/>
      <c r="CUY103" s="10"/>
      <c r="CUZ103" s="10"/>
      <c r="CVA103" s="10"/>
      <c r="CVB103" s="10"/>
      <c r="CVC103" s="10"/>
      <c r="CVD103" s="10"/>
      <c r="CVE103" s="10"/>
      <c r="CVF103" s="10"/>
      <c r="CVG103" s="10"/>
      <c r="CVH103" s="10"/>
      <c r="CVI103" s="10"/>
      <c r="CVJ103" s="10"/>
      <c r="CVK103" s="10"/>
      <c r="CVL103" s="10"/>
      <c r="CVM103" s="10"/>
      <c r="CVN103" s="10"/>
      <c r="CVO103" s="10"/>
      <c r="CVP103" s="10"/>
      <c r="CVQ103" s="10"/>
      <c r="CVR103" s="10"/>
      <c r="CVS103" s="10"/>
      <c r="CVT103" s="10"/>
      <c r="CVU103" s="10"/>
      <c r="CVV103" s="10"/>
      <c r="CVW103" s="10"/>
      <c r="CVX103" s="10"/>
      <c r="CVY103" s="10"/>
      <c r="CVZ103" s="10"/>
      <c r="CWA103" s="10"/>
      <c r="CWB103" s="10"/>
      <c r="CWC103" s="10"/>
      <c r="CWD103" s="10"/>
      <c r="CWE103" s="10"/>
      <c r="CWF103" s="10"/>
      <c r="CWG103" s="10"/>
      <c r="CWH103" s="10"/>
      <c r="CWI103" s="10"/>
      <c r="CWJ103" s="10"/>
      <c r="CWK103" s="10"/>
      <c r="CWL103" s="10"/>
      <c r="CWM103" s="10"/>
      <c r="CWN103" s="10"/>
      <c r="CWO103" s="10"/>
      <c r="CWP103" s="10"/>
      <c r="CWQ103" s="10"/>
      <c r="CWR103" s="10"/>
      <c r="CWS103" s="10"/>
      <c r="CWT103" s="10"/>
      <c r="CWU103" s="10"/>
      <c r="CWV103" s="10"/>
      <c r="CWW103" s="10"/>
      <c r="CWX103" s="10"/>
      <c r="CWY103" s="10"/>
      <c r="CWZ103" s="10"/>
      <c r="CXA103" s="10"/>
      <c r="CXB103" s="10"/>
      <c r="CXC103" s="10"/>
      <c r="CXD103" s="10"/>
      <c r="CXE103" s="10"/>
      <c r="CXF103" s="10"/>
      <c r="CXG103" s="10"/>
      <c r="CXH103" s="10"/>
      <c r="CXI103" s="10"/>
      <c r="CXJ103" s="10"/>
      <c r="CXK103" s="10"/>
      <c r="CXL103" s="10"/>
      <c r="CXM103" s="10"/>
      <c r="CXN103" s="10"/>
      <c r="CXO103" s="10"/>
      <c r="CXP103" s="10"/>
      <c r="CXQ103" s="10"/>
      <c r="CXR103" s="10"/>
      <c r="CXS103" s="10"/>
      <c r="CXT103" s="10"/>
      <c r="CXU103" s="10"/>
      <c r="CXV103" s="10"/>
      <c r="CXW103" s="10"/>
      <c r="CXX103" s="10"/>
      <c r="CXY103" s="10"/>
      <c r="CXZ103" s="10"/>
      <c r="CYA103" s="10"/>
      <c r="CYB103" s="10"/>
      <c r="CYC103" s="10"/>
      <c r="CYD103" s="10"/>
      <c r="CYE103" s="10"/>
      <c r="CYF103" s="10"/>
      <c r="CYG103" s="10"/>
      <c r="CYH103" s="10"/>
      <c r="CYI103" s="10"/>
      <c r="CYJ103" s="10"/>
      <c r="CYK103" s="10"/>
      <c r="CYL103" s="10"/>
      <c r="CYM103" s="10"/>
      <c r="CYN103" s="10"/>
      <c r="CYO103" s="10"/>
      <c r="CYP103" s="10"/>
      <c r="CYQ103" s="10"/>
      <c r="CYR103" s="10"/>
      <c r="CYS103" s="10"/>
      <c r="CYT103" s="10"/>
      <c r="CYU103" s="10"/>
      <c r="CYV103" s="10"/>
      <c r="CYW103" s="10"/>
      <c r="CYX103" s="10"/>
      <c r="CYY103" s="10"/>
      <c r="CYZ103" s="10"/>
      <c r="CZA103" s="10"/>
      <c r="CZB103" s="10"/>
      <c r="CZC103" s="10"/>
      <c r="CZD103" s="10"/>
      <c r="CZE103" s="10"/>
      <c r="CZF103" s="10"/>
      <c r="CZG103" s="10"/>
      <c r="CZH103" s="10"/>
      <c r="CZI103" s="10"/>
      <c r="CZJ103" s="10"/>
      <c r="CZK103" s="10"/>
      <c r="CZL103" s="10"/>
      <c r="CZM103" s="10"/>
      <c r="CZN103" s="10"/>
      <c r="CZO103" s="10"/>
      <c r="CZP103" s="10"/>
      <c r="CZQ103" s="10"/>
      <c r="CZR103" s="10"/>
      <c r="CZS103" s="10"/>
      <c r="CZT103" s="10"/>
      <c r="CZU103" s="10"/>
      <c r="CZV103" s="10"/>
      <c r="CZW103" s="10"/>
      <c r="CZX103" s="10"/>
      <c r="CZY103" s="10"/>
      <c r="CZZ103" s="10"/>
      <c r="DAA103" s="10"/>
      <c r="DAB103" s="10"/>
      <c r="DAC103" s="10"/>
      <c r="DAD103" s="10"/>
      <c r="DAE103" s="10"/>
      <c r="DAF103" s="10"/>
      <c r="DAG103" s="10"/>
      <c r="DAH103" s="10"/>
      <c r="DAI103" s="10"/>
      <c r="DAJ103" s="10"/>
      <c r="DAK103" s="10"/>
      <c r="DAL103" s="10"/>
      <c r="DAM103" s="10"/>
      <c r="DAN103" s="10"/>
      <c r="DAO103" s="10"/>
      <c r="DAP103" s="10"/>
      <c r="DAQ103" s="10"/>
      <c r="DAR103" s="10"/>
      <c r="DAS103" s="10"/>
      <c r="DAT103" s="10"/>
      <c r="DAU103" s="10"/>
      <c r="DAV103" s="10"/>
      <c r="DAW103" s="10"/>
      <c r="DAX103" s="10"/>
      <c r="DAY103" s="10"/>
      <c r="DAZ103" s="10"/>
      <c r="DBA103" s="10"/>
      <c r="DBB103" s="10"/>
      <c r="DBC103" s="10"/>
      <c r="DBD103" s="10"/>
      <c r="DBE103" s="10"/>
      <c r="DBF103" s="10"/>
      <c r="DBG103" s="10"/>
      <c r="DBH103" s="10"/>
      <c r="DBI103" s="10"/>
      <c r="DBJ103" s="10"/>
      <c r="DBK103" s="10"/>
      <c r="DBL103" s="10"/>
      <c r="DBM103" s="10"/>
      <c r="DBN103" s="10"/>
      <c r="DBO103" s="10"/>
      <c r="DBP103" s="10"/>
      <c r="DBQ103" s="10"/>
      <c r="DBR103" s="10"/>
      <c r="DBS103" s="10"/>
      <c r="DBT103" s="10"/>
      <c r="DBU103" s="10"/>
      <c r="DBV103" s="10"/>
      <c r="DBW103" s="10"/>
      <c r="DBX103" s="10"/>
      <c r="DBY103" s="10"/>
      <c r="DBZ103" s="10"/>
      <c r="DCA103" s="10"/>
      <c r="DCB103" s="10"/>
      <c r="DCC103" s="10"/>
      <c r="DCD103" s="10"/>
      <c r="DCE103" s="10"/>
      <c r="DCF103" s="10"/>
      <c r="DCG103" s="10"/>
      <c r="DCH103" s="10"/>
      <c r="DCI103" s="10"/>
      <c r="DCJ103" s="10"/>
      <c r="DCK103" s="10"/>
      <c r="DCL103" s="10"/>
      <c r="DCM103" s="10"/>
      <c r="DCN103" s="10"/>
      <c r="DCO103" s="10"/>
      <c r="DCP103" s="10"/>
      <c r="DCQ103" s="10"/>
      <c r="DCR103" s="10"/>
      <c r="DCS103" s="10"/>
      <c r="DCT103" s="10"/>
      <c r="DCU103" s="10"/>
      <c r="DCV103" s="10"/>
      <c r="DCW103" s="10"/>
      <c r="DCX103" s="10"/>
      <c r="DCY103" s="10"/>
      <c r="DCZ103" s="10"/>
      <c r="DDA103" s="10"/>
      <c r="DDB103" s="10"/>
      <c r="DDC103" s="10"/>
      <c r="DDD103" s="10"/>
      <c r="DDE103" s="10"/>
      <c r="DDF103" s="10"/>
      <c r="DDG103" s="10"/>
      <c r="DDH103" s="10"/>
      <c r="DDI103" s="10"/>
      <c r="DDJ103" s="10"/>
      <c r="DDK103" s="10"/>
      <c r="DDL103" s="10"/>
      <c r="DDM103" s="10"/>
      <c r="DDN103" s="10"/>
      <c r="DDO103" s="10"/>
      <c r="DDP103" s="10"/>
      <c r="DDQ103" s="10"/>
      <c r="DDR103" s="10"/>
      <c r="DDS103" s="10"/>
      <c r="DDT103" s="10"/>
      <c r="DDU103" s="10"/>
      <c r="DDV103" s="10"/>
      <c r="DDW103" s="10"/>
      <c r="DDX103" s="10"/>
      <c r="DDY103" s="10"/>
      <c r="DDZ103" s="10"/>
      <c r="DEA103" s="10"/>
      <c r="DEB103" s="10"/>
      <c r="DEC103" s="10"/>
      <c r="DED103" s="10"/>
      <c r="DEE103" s="10"/>
      <c r="DEF103" s="10"/>
      <c r="DEG103" s="10"/>
      <c r="DEH103" s="10"/>
      <c r="DEI103" s="10"/>
      <c r="DEJ103" s="10"/>
      <c r="DEK103" s="10"/>
      <c r="DEL103" s="10"/>
      <c r="DEM103" s="10"/>
      <c r="DEN103" s="10"/>
      <c r="DEO103" s="10"/>
      <c r="DEP103" s="10"/>
      <c r="DEQ103" s="10"/>
      <c r="DER103" s="10"/>
      <c r="DES103" s="10"/>
      <c r="DET103" s="10"/>
      <c r="DEU103" s="10"/>
      <c r="DEV103" s="10"/>
      <c r="DEW103" s="10"/>
      <c r="DEX103" s="10"/>
      <c r="DEY103" s="10"/>
      <c r="DEZ103" s="10"/>
      <c r="DFA103" s="10"/>
      <c r="DFB103" s="10"/>
      <c r="DFC103" s="10"/>
      <c r="DFD103" s="10"/>
      <c r="DFE103" s="10"/>
      <c r="DFF103" s="10"/>
      <c r="DFG103" s="10"/>
      <c r="DFH103" s="10"/>
      <c r="DFI103" s="10"/>
      <c r="DFJ103" s="10"/>
      <c r="DFK103" s="10"/>
      <c r="DFL103" s="10"/>
      <c r="DFM103" s="10"/>
      <c r="DFN103" s="10"/>
      <c r="DFO103" s="10"/>
      <c r="DFP103" s="10"/>
      <c r="DFQ103" s="10"/>
      <c r="DFR103" s="10"/>
      <c r="DFS103" s="10"/>
      <c r="DFT103" s="10"/>
      <c r="DFU103" s="10"/>
      <c r="DFV103" s="10"/>
      <c r="DFW103" s="10"/>
      <c r="DFX103" s="10"/>
      <c r="DFY103" s="10"/>
      <c r="DFZ103" s="10"/>
      <c r="DGA103" s="10"/>
      <c r="DGB103" s="10"/>
      <c r="DGC103" s="10"/>
      <c r="DGD103" s="10"/>
      <c r="DGE103" s="10"/>
      <c r="DGF103" s="10"/>
      <c r="DGG103" s="10"/>
      <c r="DGH103" s="10"/>
      <c r="DGI103" s="10"/>
      <c r="DGJ103" s="10"/>
      <c r="DGK103" s="10"/>
      <c r="DGL103" s="10"/>
      <c r="DGM103" s="10"/>
      <c r="DGN103" s="10"/>
      <c r="DGO103" s="10"/>
      <c r="DGP103" s="10"/>
      <c r="DGQ103" s="10"/>
      <c r="DGR103" s="10"/>
      <c r="DGS103" s="10"/>
      <c r="DGT103" s="10"/>
      <c r="DGU103" s="10"/>
      <c r="DGV103" s="10"/>
      <c r="DGW103" s="10"/>
      <c r="DGX103" s="10"/>
      <c r="DGY103" s="10"/>
      <c r="DGZ103" s="10"/>
      <c r="DHA103" s="10"/>
      <c r="DHB103" s="10"/>
      <c r="DHC103" s="10"/>
      <c r="DHD103" s="10"/>
      <c r="DHE103" s="10"/>
      <c r="DHF103" s="10"/>
      <c r="DHG103" s="10"/>
      <c r="DHH103" s="10"/>
      <c r="DHI103" s="10"/>
      <c r="DHJ103" s="10"/>
      <c r="DHK103" s="10"/>
      <c r="DHL103" s="10"/>
      <c r="DHM103" s="10"/>
      <c r="DHN103" s="10"/>
      <c r="DHO103" s="10"/>
      <c r="DHP103" s="10"/>
      <c r="DHQ103" s="10"/>
      <c r="DHR103" s="10"/>
      <c r="DHS103" s="10"/>
      <c r="DHT103" s="10"/>
      <c r="DHU103" s="10"/>
      <c r="DHV103" s="10"/>
      <c r="DHW103" s="10"/>
      <c r="DHX103" s="10"/>
      <c r="DHY103" s="10"/>
      <c r="DHZ103" s="10"/>
      <c r="DIA103" s="10"/>
      <c r="DIB103" s="10"/>
      <c r="DIC103" s="10"/>
      <c r="DID103" s="10"/>
      <c r="DIE103" s="10"/>
      <c r="DIF103" s="10"/>
      <c r="DIG103" s="10"/>
      <c r="DIH103" s="10"/>
      <c r="DII103" s="10"/>
      <c r="DIJ103" s="10"/>
      <c r="DIK103" s="10"/>
      <c r="DIL103" s="10"/>
      <c r="DIM103" s="10"/>
      <c r="DIN103" s="10"/>
      <c r="DIO103" s="10"/>
      <c r="DIP103" s="10"/>
      <c r="DIQ103" s="10"/>
      <c r="DIR103" s="10"/>
      <c r="DIS103" s="10"/>
      <c r="DIT103" s="10"/>
      <c r="DIU103" s="10"/>
      <c r="DIV103" s="10"/>
      <c r="DIW103" s="10"/>
      <c r="DIX103" s="10"/>
      <c r="DIY103" s="10"/>
      <c r="DIZ103" s="10"/>
      <c r="DJA103" s="10"/>
      <c r="DJB103" s="10"/>
      <c r="DJC103" s="10"/>
      <c r="DJD103" s="10"/>
      <c r="DJE103" s="10"/>
      <c r="DJF103" s="10"/>
      <c r="DJG103" s="10"/>
      <c r="DJH103" s="10"/>
      <c r="DJI103" s="10"/>
      <c r="DJJ103" s="10"/>
      <c r="DJK103" s="10"/>
      <c r="DJL103" s="10"/>
      <c r="DJM103" s="10"/>
      <c r="DJN103" s="10"/>
      <c r="DJO103" s="10"/>
      <c r="DJP103" s="10"/>
      <c r="DJQ103" s="10"/>
      <c r="DJR103" s="10"/>
      <c r="DJS103" s="10"/>
      <c r="DJT103" s="10"/>
      <c r="DJU103" s="10"/>
      <c r="DJV103" s="10"/>
      <c r="DJW103" s="10"/>
      <c r="DJX103" s="10"/>
      <c r="DJY103" s="10"/>
      <c r="DJZ103" s="10"/>
      <c r="DKA103" s="10"/>
      <c r="DKB103" s="10"/>
      <c r="DKC103" s="10"/>
      <c r="DKD103" s="10"/>
      <c r="DKE103" s="10"/>
      <c r="DKF103" s="10"/>
      <c r="DKG103" s="10"/>
      <c r="DKH103" s="10"/>
      <c r="DKI103" s="10"/>
      <c r="DKJ103" s="10"/>
      <c r="DKK103" s="10"/>
      <c r="DKL103" s="10"/>
      <c r="DKM103" s="10"/>
      <c r="DKN103" s="10"/>
      <c r="DKO103" s="10"/>
      <c r="DKP103" s="10"/>
      <c r="DKQ103" s="10"/>
      <c r="DKR103" s="10"/>
      <c r="DKS103" s="10"/>
      <c r="DKT103" s="10"/>
      <c r="DKU103" s="10"/>
      <c r="DKV103" s="10"/>
      <c r="DKW103" s="10"/>
      <c r="DKX103" s="10"/>
      <c r="DKY103" s="10"/>
      <c r="DKZ103" s="10"/>
      <c r="DLA103" s="10"/>
      <c r="DLB103" s="10"/>
      <c r="DLC103" s="10"/>
      <c r="DLD103" s="10"/>
      <c r="DLE103" s="10"/>
      <c r="DLF103" s="10"/>
      <c r="DLG103" s="10"/>
      <c r="DLH103" s="10"/>
      <c r="DLI103" s="10"/>
      <c r="DLJ103" s="10"/>
      <c r="DLK103" s="10"/>
      <c r="DLL103" s="10"/>
      <c r="DLM103" s="10"/>
      <c r="DLN103" s="10"/>
      <c r="DLO103" s="10"/>
      <c r="DLP103" s="10"/>
      <c r="DLQ103" s="10"/>
      <c r="DLR103" s="10"/>
      <c r="DLS103" s="10"/>
      <c r="DLT103" s="10"/>
      <c r="DLU103" s="10"/>
      <c r="DLV103" s="10"/>
      <c r="DLW103" s="10"/>
      <c r="DLX103" s="10"/>
      <c r="DLY103" s="10"/>
      <c r="DLZ103" s="10"/>
      <c r="DMA103" s="10"/>
      <c r="DMB103" s="10"/>
      <c r="DMC103" s="10"/>
      <c r="DMD103" s="10"/>
      <c r="DME103" s="10"/>
      <c r="DMF103" s="10"/>
      <c r="DMG103" s="10"/>
      <c r="DMH103" s="10"/>
      <c r="DMI103" s="10"/>
      <c r="DMJ103" s="10"/>
      <c r="DMK103" s="10"/>
      <c r="DML103" s="10"/>
      <c r="DMM103" s="10"/>
      <c r="DMN103" s="10"/>
      <c r="DMO103" s="10"/>
      <c r="DMP103" s="10"/>
      <c r="DMQ103" s="10"/>
      <c r="DMR103" s="10"/>
      <c r="DMS103" s="10"/>
      <c r="DMT103" s="10"/>
      <c r="DMU103" s="10"/>
      <c r="DMV103" s="10"/>
      <c r="DMW103" s="10"/>
      <c r="DMX103" s="10"/>
      <c r="DMY103" s="10"/>
      <c r="DMZ103" s="10"/>
      <c r="DNA103" s="10"/>
      <c r="DNB103" s="10"/>
      <c r="DNC103" s="10"/>
      <c r="DND103" s="10"/>
      <c r="DNE103" s="10"/>
      <c r="DNF103" s="10"/>
      <c r="DNG103" s="10"/>
      <c r="DNH103" s="10"/>
      <c r="DNI103" s="10"/>
      <c r="DNJ103" s="10"/>
      <c r="DNK103" s="10"/>
      <c r="DNL103" s="10"/>
      <c r="DNM103" s="10"/>
      <c r="DNN103" s="10"/>
      <c r="DNO103" s="10"/>
      <c r="DNP103" s="10"/>
      <c r="DNQ103" s="10"/>
      <c r="DNR103" s="10"/>
      <c r="DNS103" s="10"/>
      <c r="DNT103" s="10"/>
      <c r="DNU103" s="10"/>
      <c r="DNV103" s="10"/>
      <c r="DNW103" s="10"/>
      <c r="DNX103" s="10"/>
      <c r="DNY103" s="10"/>
      <c r="DNZ103" s="10"/>
      <c r="DOA103" s="10"/>
      <c r="DOB103" s="10"/>
      <c r="DOC103" s="10"/>
      <c r="DOD103" s="10"/>
      <c r="DOE103" s="10"/>
      <c r="DOF103" s="10"/>
      <c r="DOG103" s="10"/>
      <c r="DOH103" s="10"/>
      <c r="DOI103" s="10"/>
      <c r="DOJ103" s="10"/>
      <c r="DOK103" s="10"/>
      <c r="DOL103" s="10"/>
      <c r="DOM103" s="10"/>
      <c r="DON103" s="10"/>
      <c r="DOO103" s="10"/>
      <c r="DOP103" s="10"/>
      <c r="DOQ103" s="10"/>
      <c r="DOR103" s="10"/>
      <c r="DOS103" s="10"/>
      <c r="DOT103" s="10"/>
      <c r="DOU103" s="10"/>
      <c r="DOV103" s="10"/>
      <c r="DOW103" s="10"/>
      <c r="DOX103" s="10"/>
      <c r="DOY103" s="10"/>
      <c r="DOZ103" s="10"/>
      <c r="DPA103" s="10"/>
      <c r="DPB103" s="10"/>
      <c r="DPC103" s="10"/>
      <c r="DPD103" s="10"/>
      <c r="DPE103" s="10"/>
      <c r="DPF103" s="10"/>
      <c r="DPG103" s="10"/>
      <c r="DPH103" s="10"/>
      <c r="DPI103" s="10"/>
      <c r="DPJ103" s="10"/>
      <c r="DPK103" s="10"/>
      <c r="DPL103" s="10"/>
      <c r="DPM103" s="10"/>
      <c r="DPN103" s="10"/>
      <c r="DPO103" s="10"/>
      <c r="DPP103" s="10"/>
      <c r="DPQ103" s="10"/>
      <c r="DPR103" s="10"/>
      <c r="DPS103" s="10"/>
      <c r="DPT103" s="10"/>
      <c r="DPU103" s="10"/>
      <c r="DPV103" s="10"/>
      <c r="DPW103" s="10"/>
      <c r="DPX103" s="10"/>
      <c r="DPY103" s="10"/>
      <c r="DPZ103" s="10"/>
      <c r="DQA103" s="10"/>
      <c r="DQB103" s="10"/>
      <c r="DQC103" s="10"/>
      <c r="DQD103" s="10"/>
      <c r="DQE103" s="10"/>
      <c r="DQF103" s="10"/>
      <c r="DQG103" s="10"/>
      <c r="DQH103" s="10"/>
      <c r="DQI103" s="10"/>
      <c r="DQJ103" s="10"/>
      <c r="DQK103" s="10"/>
      <c r="DQL103" s="10"/>
      <c r="DQM103" s="10"/>
      <c r="DQN103" s="10"/>
      <c r="DQO103" s="10"/>
      <c r="DQP103" s="10"/>
      <c r="DQQ103" s="10"/>
      <c r="DQR103" s="10"/>
      <c r="DQS103" s="10"/>
      <c r="DQT103" s="10"/>
      <c r="DQU103" s="10"/>
      <c r="DQV103" s="10"/>
      <c r="DQW103" s="10"/>
      <c r="DQX103" s="10"/>
      <c r="DQY103" s="10"/>
      <c r="DQZ103" s="10"/>
      <c r="DRA103" s="10"/>
      <c r="DRB103" s="10"/>
      <c r="DRC103" s="10"/>
      <c r="DRD103" s="10"/>
      <c r="DRE103" s="10"/>
      <c r="DRF103" s="10"/>
      <c r="DRG103" s="10"/>
      <c r="DRH103" s="10"/>
      <c r="DRI103" s="10"/>
      <c r="DRJ103" s="10"/>
      <c r="DRK103" s="10"/>
      <c r="DRL103" s="10"/>
      <c r="DRM103" s="10"/>
      <c r="DRN103" s="10"/>
      <c r="DRO103" s="10"/>
      <c r="DRP103" s="10"/>
      <c r="DRQ103" s="10"/>
      <c r="DRR103" s="10"/>
      <c r="DRS103" s="10"/>
      <c r="DRT103" s="10"/>
      <c r="DRU103" s="10"/>
      <c r="DRV103" s="10"/>
      <c r="DRW103" s="10"/>
      <c r="DRX103" s="10"/>
      <c r="DRY103" s="10"/>
      <c r="DRZ103" s="10"/>
      <c r="DSA103" s="10"/>
      <c r="DSB103" s="10"/>
      <c r="DSC103" s="10"/>
      <c r="DSD103" s="10"/>
      <c r="DSE103" s="10"/>
      <c r="DSF103" s="10"/>
      <c r="DSG103" s="10"/>
      <c r="DSH103" s="10"/>
      <c r="DSI103" s="10"/>
      <c r="DSJ103" s="10"/>
      <c r="DSK103" s="10"/>
      <c r="DSL103" s="10"/>
      <c r="DSM103" s="10"/>
      <c r="DSN103" s="10"/>
      <c r="DSO103" s="10"/>
      <c r="DSP103" s="10"/>
      <c r="DSQ103" s="10"/>
      <c r="DSR103" s="10"/>
      <c r="DSS103" s="10"/>
      <c r="DST103" s="10"/>
      <c r="DSU103" s="10"/>
      <c r="DSV103" s="10"/>
      <c r="DSW103" s="10"/>
      <c r="DSX103" s="10"/>
      <c r="DSY103" s="10"/>
      <c r="DSZ103" s="10"/>
      <c r="DTA103" s="10"/>
      <c r="DTB103" s="10"/>
      <c r="DTC103" s="10"/>
      <c r="DTD103" s="10"/>
      <c r="DTE103" s="10"/>
      <c r="DTF103" s="10"/>
      <c r="DTG103" s="10"/>
      <c r="DTH103" s="10"/>
      <c r="DTI103" s="10"/>
      <c r="DTJ103" s="10"/>
      <c r="DTK103" s="10"/>
      <c r="DTL103" s="10"/>
      <c r="DTM103" s="10"/>
      <c r="DTN103" s="10"/>
      <c r="DTO103" s="10"/>
      <c r="DTP103" s="10"/>
      <c r="DTQ103" s="10"/>
      <c r="DTR103" s="10"/>
      <c r="DTS103" s="10"/>
      <c r="DTT103" s="10"/>
      <c r="DTU103" s="10"/>
      <c r="DTV103" s="10"/>
      <c r="DTW103" s="10"/>
      <c r="DTX103" s="10"/>
      <c r="DTY103" s="10"/>
      <c r="DTZ103" s="10"/>
      <c r="DUA103" s="10"/>
      <c r="DUB103" s="10"/>
      <c r="DUC103" s="10"/>
      <c r="DUD103" s="10"/>
      <c r="DUE103" s="10"/>
      <c r="DUF103" s="10"/>
      <c r="DUG103" s="10"/>
      <c r="DUH103" s="10"/>
      <c r="DUI103" s="10"/>
      <c r="DUJ103" s="10"/>
      <c r="DUK103" s="10"/>
      <c r="DUL103" s="10"/>
      <c r="DUM103" s="10"/>
      <c r="DUN103" s="10"/>
      <c r="DUO103" s="10"/>
      <c r="DUP103" s="10"/>
      <c r="DUQ103" s="10"/>
      <c r="DUR103" s="10"/>
      <c r="DUS103" s="10"/>
      <c r="DUT103" s="10"/>
      <c r="DUU103" s="10"/>
      <c r="DUV103" s="10"/>
      <c r="DUW103" s="10"/>
      <c r="DUX103" s="10"/>
      <c r="DUY103" s="10"/>
      <c r="DUZ103" s="10"/>
      <c r="DVA103" s="10"/>
      <c r="DVB103" s="10"/>
      <c r="DVC103" s="10"/>
      <c r="DVD103" s="10"/>
      <c r="DVE103" s="10"/>
      <c r="DVF103" s="10"/>
      <c r="DVG103" s="10"/>
      <c r="DVH103" s="10"/>
      <c r="DVI103" s="10"/>
      <c r="DVJ103" s="10"/>
      <c r="DVK103" s="10"/>
      <c r="DVL103" s="10"/>
      <c r="DVM103" s="10"/>
      <c r="DVN103" s="10"/>
      <c r="DVO103" s="10"/>
      <c r="DVP103" s="10"/>
      <c r="DVQ103" s="10"/>
      <c r="DVR103" s="10"/>
      <c r="DVS103" s="10"/>
      <c r="DVT103" s="10"/>
      <c r="DVU103" s="10"/>
      <c r="DVV103" s="10"/>
      <c r="DVW103" s="10"/>
      <c r="DVX103" s="10"/>
      <c r="DVY103" s="10"/>
      <c r="DVZ103" s="10"/>
      <c r="DWA103" s="10"/>
      <c r="DWB103" s="10"/>
      <c r="DWC103" s="10"/>
      <c r="DWD103" s="10"/>
      <c r="DWE103" s="10"/>
      <c r="DWF103" s="10"/>
      <c r="DWG103" s="10"/>
      <c r="DWH103" s="10"/>
      <c r="DWI103" s="10"/>
      <c r="DWJ103" s="10"/>
      <c r="DWK103" s="10"/>
      <c r="DWL103" s="10"/>
      <c r="DWM103" s="10"/>
      <c r="DWN103" s="10"/>
      <c r="DWO103" s="10"/>
      <c r="DWP103" s="10"/>
      <c r="DWQ103" s="10"/>
      <c r="DWR103" s="10"/>
      <c r="DWS103" s="10"/>
      <c r="DWT103" s="10"/>
      <c r="DWU103" s="10"/>
      <c r="DWV103" s="10"/>
      <c r="DWW103" s="10"/>
      <c r="DWX103" s="10"/>
      <c r="DWY103" s="10"/>
      <c r="DWZ103" s="10"/>
      <c r="DXA103" s="10"/>
      <c r="DXB103" s="10"/>
      <c r="DXC103" s="10"/>
      <c r="DXD103" s="10"/>
      <c r="DXE103" s="10"/>
      <c r="DXF103" s="10"/>
      <c r="DXG103" s="10"/>
      <c r="DXH103" s="10"/>
      <c r="DXI103" s="10"/>
      <c r="DXJ103" s="10"/>
      <c r="DXK103" s="10"/>
      <c r="DXL103" s="10"/>
      <c r="DXM103" s="10"/>
      <c r="DXN103" s="10"/>
      <c r="DXO103" s="10"/>
      <c r="DXP103" s="10"/>
      <c r="DXQ103" s="10"/>
      <c r="DXR103" s="10"/>
      <c r="DXS103" s="10"/>
      <c r="DXT103" s="10"/>
      <c r="DXU103" s="10"/>
      <c r="DXV103" s="10"/>
      <c r="DXW103" s="10"/>
      <c r="DXX103" s="10"/>
      <c r="DXY103" s="10"/>
      <c r="DXZ103" s="10"/>
      <c r="DYA103" s="10"/>
      <c r="DYB103" s="10"/>
      <c r="DYC103" s="10"/>
      <c r="DYD103" s="10"/>
      <c r="DYE103" s="10"/>
      <c r="DYF103" s="10"/>
      <c r="DYG103" s="10"/>
      <c r="DYH103" s="10"/>
      <c r="DYI103" s="10"/>
      <c r="DYJ103" s="10"/>
      <c r="DYK103" s="10"/>
      <c r="DYL103" s="10"/>
      <c r="DYM103" s="10"/>
      <c r="DYN103" s="10"/>
      <c r="DYO103" s="10"/>
      <c r="DYP103" s="10"/>
      <c r="DYQ103" s="10"/>
      <c r="DYR103" s="10"/>
      <c r="DYS103" s="10"/>
      <c r="DYT103" s="10"/>
      <c r="DYU103" s="10"/>
      <c r="DYV103" s="10"/>
      <c r="DYW103" s="10"/>
      <c r="DYX103" s="10"/>
      <c r="DYY103" s="10"/>
      <c r="DYZ103" s="10"/>
      <c r="DZA103" s="10"/>
      <c r="DZB103" s="10"/>
      <c r="DZC103" s="10"/>
      <c r="DZD103" s="10"/>
      <c r="DZE103" s="10"/>
      <c r="DZF103" s="10"/>
      <c r="DZG103" s="10"/>
      <c r="DZH103" s="10"/>
      <c r="DZI103" s="10"/>
      <c r="DZJ103" s="10"/>
      <c r="DZK103" s="10"/>
      <c r="DZL103" s="10"/>
      <c r="DZM103" s="10"/>
      <c r="DZN103" s="10"/>
      <c r="DZO103" s="10"/>
      <c r="DZP103" s="10"/>
      <c r="DZQ103" s="10"/>
      <c r="DZR103" s="10"/>
      <c r="DZS103" s="10"/>
      <c r="DZT103" s="10"/>
      <c r="DZU103" s="10"/>
      <c r="DZV103" s="10"/>
      <c r="DZW103" s="10"/>
      <c r="DZX103" s="10"/>
      <c r="DZY103" s="10"/>
      <c r="DZZ103" s="10"/>
      <c r="EAA103" s="10"/>
      <c r="EAB103" s="10"/>
      <c r="EAC103" s="10"/>
      <c r="EAD103" s="10"/>
      <c r="EAE103" s="10"/>
      <c r="EAF103" s="10"/>
      <c r="EAG103" s="10"/>
      <c r="EAH103" s="10"/>
      <c r="EAI103" s="10"/>
      <c r="EAJ103" s="10"/>
      <c r="EAK103" s="10"/>
      <c r="EAL103" s="10"/>
      <c r="EAM103" s="10"/>
      <c r="EAN103" s="10"/>
      <c r="EAO103" s="10"/>
      <c r="EAP103" s="10"/>
    </row>
    <row r="104" spans="1:3422" ht="20.100000000000001" customHeight="1" x14ac:dyDescent="0.25">
      <c r="A104" s="526"/>
      <c r="B104" s="169" t="s">
        <v>8</v>
      </c>
      <c r="C104" s="127" t="s">
        <v>132</v>
      </c>
      <c r="D104" s="171">
        <v>1367</v>
      </c>
      <c r="E104" s="172">
        <v>1156</v>
      </c>
      <c r="F104" s="172">
        <v>1276</v>
      </c>
      <c r="G104" s="172">
        <v>1220</v>
      </c>
      <c r="H104" s="172">
        <v>1280</v>
      </c>
      <c r="I104" s="172">
        <v>1226</v>
      </c>
      <c r="J104" s="172">
        <v>1283</v>
      </c>
      <c r="K104" s="172">
        <v>1145</v>
      </c>
      <c r="L104" s="172">
        <v>1363</v>
      </c>
      <c r="M104" s="172">
        <v>1416</v>
      </c>
      <c r="N104" s="172">
        <v>1345</v>
      </c>
      <c r="O104" s="172">
        <v>1457</v>
      </c>
      <c r="P104" s="173">
        <f t="shared" ref="P104:P112" si="48">SUM(D104:O104)</f>
        <v>15534</v>
      </c>
      <c r="Q104" s="172">
        <v>1212</v>
      </c>
      <c r="R104" s="172">
        <v>1148</v>
      </c>
      <c r="S104" s="172">
        <v>1481</v>
      </c>
      <c r="T104" s="172">
        <v>1396</v>
      </c>
      <c r="U104" s="172">
        <v>1409</v>
      </c>
      <c r="V104" s="172">
        <v>1370</v>
      </c>
      <c r="W104" s="172">
        <v>1474</v>
      </c>
      <c r="X104" s="172">
        <v>1524</v>
      </c>
      <c r="Y104" s="172">
        <v>1521</v>
      </c>
      <c r="Z104" s="172">
        <v>1548</v>
      </c>
      <c r="AA104" s="172">
        <v>1481</v>
      </c>
      <c r="AB104" s="172">
        <v>1582</v>
      </c>
      <c r="AC104" s="173">
        <f t="shared" ref="AC104:AC112" si="49">SUM(Q104:AB104)</f>
        <v>17146</v>
      </c>
      <c r="AD104" s="172">
        <v>1458</v>
      </c>
      <c r="AE104" s="172">
        <v>1514</v>
      </c>
      <c r="AF104" s="172">
        <v>1632</v>
      </c>
      <c r="AG104" s="172">
        <v>1386</v>
      </c>
      <c r="AH104" s="172">
        <v>1590</v>
      </c>
      <c r="AI104" s="172">
        <v>1450</v>
      </c>
      <c r="AJ104" s="172">
        <v>1208</v>
      </c>
      <c r="AK104" s="172">
        <v>1265</v>
      </c>
      <c r="AL104" s="172">
        <v>1187</v>
      </c>
      <c r="AM104" s="246">
        <v>1127</v>
      </c>
      <c r="AN104" s="246">
        <v>1134</v>
      </c>
      <c r="AO104" s="246">
        <v>1255</v>
      </c>
      <c r="AP104" s="136">
        <v>1038</v>
      </c>
      <c r="AQ104" s="98">
        <v>875</v>
      </c>
      <c r="AR104" s="98">
        <v>1014</v>
      </c>
      <c r="AS104" s="98">
        <v>836</v>
      </c>
      <c r="AT104" s="98">
        <v>1009</v>
      </c>
      <c r="AU104" s="98">
        <v>892</v>
      </c>
      <c r="AV104" s="98">
        <v>1003</v>
      </c>
      <c r="AW104" s="98">
        <v>983</v>
      </c>
      <c r="AX104" s="98">
        <v>888</v>
      </c>
      <c r="AY104" s="98">
        <v>1055</v>
      </c>
      <c r="AZ104" s="98">
        <v>897</v>
      </c>
      <c r="BA104" s="98">
        <v>836</v>
      </c>
      <c r="BB104" s="136">
        <v>743</v>
      </c>
      <c r="BC104" s="98">
        <v>786</v>
      </c>
      <c r="BD104" s="98">
        <v>850</v>
      </c>
      <c r="BE104" s="98">
        <v>934</v>
      </c>
      <c r="BF104" s="98">
        <v>1037</v>
      </c>
      <c r="BG104" s="98">
        <v>931</v>
      </c>
      <c r="BH104" s="98">
        <v>1055</v>
      </c>
      <c r="BI104" s="98">
        <v>870</v>
      </c>
      <c r="BJ104" s="98">
        <v>812</v>
      </c>
      <c r="BK104" s="98">
        <v>836</v>
      </c>
      <c r="BL104" s="98">
        <v>841</v>
      </c>
      <c r="BM104" s="98">
        <v>949</v>
      </c>
      <c r="BN104" s="428">
        <f t="shared" ref="BN104:BN138" si="50">SUM(BB104:BM104)</f>
        <v>10644</v>
      </c>
      <c r="BO104" s="34">
        <v>891</v>
      </c>
      <c r="BP104" s="34">
        <v>827</v>
      </c>
      <c r="BQ104" s="34">
        <v>852</v>
      </c>
      <c r="BR104" s="34">
        <v>996</v>
      </c>
      <c r="BS104" s="34">
        <v>965</v>
      </c>
      <c r="BT104" s="34">
        <v>978</v>
      </c>
      <c r="BU104" s="34">
        <v>1113</v>
      </c>
      <c r="BV104" s="34">
        <v>927</v>
      </c>
      <c r="BW104" s="34">
        <v>239</v>
      </c>
      <c r="BX104" s="34">
        <v>22</v>
      </c>
      <c r="BY104" s="34">
        <v>8</v>
      </c>
      <c r="BZ104" s="34">
        <v>13</v>
      </c>
      <c r="CA104" s="467">
        <f t="shared" si="30"/>
        <v>7831</v>
      </c>
      <c r="CB104" s="136">
        <v>15</v>
      </c>
      <c r="CC104" s="98">
        <v>14</v>
      </c>
      <c r="CD104" s="98">
        <v>26</v>
      </c>
      <c r="CE104" s="98">
        <v>22</v>
      </c>
      <c r="CF104" s="98">
        <v>23</v>
      </c>
      <c r="CG104" s="98">
        <v>17</v>
      </c>
      <c r="CH104" s="98">
        <v>14</v>
      </c>
      <c r="CI104" s="98">
        <v>6</v>
      </c>
      <c r="CJ104" s="98">
        <v>3</v>
      </c>
      <c r="CK104" s="98">
        <v>7</v>
      </c>
      <c r="CL104" s="98">
        <v>17</v>
      </c>
      <c r="CM104" s="98">
        <v>30</v>
      </c>
      <c r="CN104" s="428">
        <f>SUM(CB104:CM104)</f>
        <v>194</v>
      </c>
      <c r="CO104" s="98">
        <v>25</v>
      </c>
      <c r="CP104" s="98">
        <v>23</v>
      </c>
      <c r="CQ104" s="98">
        <v>48</v>
      </c>
      <c r="CR104" s="98">
        <v>30</v>
      </c>
      <c r="CS104" s="98">
        <v>41</v>
      </c>
      <c r="CT104" s="98">
        <v>26</v>
      </c>
      <c r="CU104" s="98">
        <v>37</v>
      </c>
      <c r="CV104" s="98">
        <v>40</v>
      </c>
      <c r="CW104" s="98">
        <v>59</v>
      </c>
      <c r="CX104" s="98">
        <v>70</v>
      </c>
      <c r="CY104" s="98">
        <v>51</v>
      </c>
      <c r="CZ104" s="98">
        <v>40</v>
      </c>
      <c r="DA104" s="467">
        <f t="shared" si="28"/>
        <v>490</v>
      </c>
      <c r="DB104" s="136">
        <v>19</v>
      </c>
      <c r="DC104" s="98">
        <v>57</v>
      </c>
      <c r="DD104" s="98">
        <v>43</v>
      </c>
      <c r="DE104" s="98">
        <v>49</v>
      </c>
      <c r="DF104" s="98">
        <v>43</v>
      </c>
      <c r="DG104" s="98">
        <v>39</v>
      </c>
      <c r="DH104" s="98">
        <v>33</v>
      </c>
      <c r="DI104" s="98">
        <v>23</v>
      </c>
      <c r="DJ104" s="98">
        <v>50</v>
      </c>
      <c r="DK104" s="98">
        <v>53</v>
      </c>
      <c r="DL104" s="98">
        <v>47</v>
      </c>
      <c r="DM104" s="98">
        <v>38</v>
      </c>
      <c r="DN104" s="556">
        <f t="shared" si="35"/>
        <v>194</v>
      </c>
      <c r="DO104" s="479">
        <f t="shared" si="36"/>
        <v>490</v>
      </c>
      <c r="DP104" s="468">
        <f t="shared" si="37"/>
        <v>494</v>
      </c>
      <c r="DQ104" s="361">
        <f t="shared" si="13"/>
        <v>0.81632653061225469</v>
      </c>
      <c r="DW104" s="230"/>
      <c r="DX104" s="230"/>
      <c r="DY104" s="230"/>
      <c r="DZ104" s="230"/>
      <c r="EA104" s="230"/>
      <c r="EB104" s="230"/>
      <c r="EC104" s="230"/>
      <c r="ED104" s="230"/>
      <c r="EE104" s="230"/>
      <c r="EF104" s="230"/>
      <c r="EG104" s="230"/>
      <c r="EH104" s="230"/>
      <c r="EI104" s="230"/>
      <c r="EJ104" s="230"/>
      <c r="EK104" s="230"/>
      <c r="EL104" s="230"/>
      <c r="EM104" s="230"/>
      <c r="EN104" s="230"/>
    </row>
    <row r="105" spans="1:3422" ht="20.100000000000001" customHeight="1" x14ac:dyDescent="0.25">
      <c r="A105" s="526"/>
      <c r="B105" s="169" t="s">
        <v>9</v>
      </c>
      <c r="C105" s="170" t="s">
        <v>10</v>
      </c>
      <c r="D105" s="174">
        <v>70</v>
      </c>
      <c r="E105" s="175">
        <v>64</v>
      </c>
      <c r="F105" s="175">
        <v>88</v>
      </c>
      <c r="G105" s="175">
        <v>68</v>
      </c>
      <c r="H105" s="175">
        <v>60</v>
      </c>
      <c r="I105" s="175">
        <v>63</v>
      </c>
      <c r="J105" s="175">
        <v>57</v>
      </c>
      <c r="K105" s="175">
        <v>41</v>
      </c>
      <c r="L105" s="175">
        <v>42</v>
      </c>
      <c r="M105" s="175">
        <v>48</v>
      </c>
      <c r="N105" s="175">
        <v>55</v>
      </c>
      <c r="O105" s="175">
        <v>48</v>
      </c>
      <c r="P105" s="167">
        <f t="shared" si="48"/>
        <v>704</v>
      </c>
      <c r="Q105" s="176">
        <v>37</v>
      </c>
      <c r="R105" s="176">
        <v>36</v>
      </c>
      <c r="S105" s="176">
        <v>50</v>
      </c>
      <c r="T105" s="176">
        <v>57</v>
      </c>
      <c r="U105" s="176">
        <v>52</v>
      </c>
      <c r="V105" s="176">
        <v>65</v>
      </c>
      <c r="W105" s="176">
        <v>53</v>
      </c>
      <c r="X105" s="176">
        <v>59</v>
      </c>
      <c r="Y105" s="176">
        <v>65</v>
      </c>
      <c r="Z105" s="176">
        <v>61</v>
      </c>
      <c r="AA105" s="177">
        <v>68</v>
      </c>
      <c r="AB105" s="177">
        <v>68</v>
      </c>
      <c r="AC105" s="167">
        <f t="shared" si="49"/>
        <v>671</v>
      </c>
      <c r="AD105" s="177">
        <v>69</v>
      </c>
      <c r="AE105" s="177">
        <v>72</v>
      </c>
      <c r="AF105" s="177">
        <v>85</v>
      </c>
      <c r="AG105" s="177">
        <v>84</v>
      </c>
      <c r="AH105" s="177">
        <v>92</v>
      </c>
      <c r="AI105" s="177">
        <v>92</v>
      </c>
      <c r="AJ105" s="177">
        <v>86</v>
      </c>
      <c r="AK105" s="177">
        <v>97</v>
      </c>
      <c r="AL105" s="177">
        <v>79</v>
      </c>
      <c r="AM105" s="239">
        <v>81</v>
      </c>
      <c r="AN105" s="239">
        <v>92</v>
      </c>
      <c r="AO105" s="239">
        <v>82</v>
      </c>
      <c r="AP105" s="136">
        <v>79</v>
      </c>
      <c r="AQ105" s="98">
        <v>81</v>
      </c>
      <c r="AR105" s="98">
        <v>69</v>
      </c>
      <c r="AS105" s="98">
        <v>82</v>
      </c>
      <c r="AT105" s="98">
        <v>95</v>
      </c>
      <c r="AU105" s="98">
        <v>67</v>
      </c>
      <c r="AV105" s="98">
        <v>90</v>
      </c>
      <c r="AW105" s="98">
        <v>101</v>
      </c>
      <c r="AX105" s="98">
        <v>86</v>
      </c>
      <c r="AY105" s="98">
        <v>108</v>
      </c>
      <c r="AZ105" s="98">
        <v>86</v>
      </c>
      <c r="BA105" s="98">
        <v>83</v>
      </c>
      <c r="BB105" s="136">
        <v>85</v>
      </c>
      <c r="BC105" s="98">
        <v>68</v>
      </c>
      <c r="BD105" s="98">
        <v>73</v>
      </c>
      <c r="BE105" s="98">
        <v>85</v>
      </c>
      <c r="BF105" s="98">
        <v>89</v>
      </c>
      <c r="BG105" s="98">
        <v>97</v>
      </c>
      <c r="BH105" s="98">
        <v>87</v>
      </c>
      <c r="BI105" s="98">
        <v>106</v>
      </c>
      <c r="BJ105" s="98">
        <v>111</v>
      </c>
      <c r="BK105" s="98">
        <v>117</v>
      </c>
      <c r="BL105" s="98">
        <v>101</v>
      </c>
      <c r="BM105" s="98">
        <v>87</v>
      </c>
      <c r="BN105" s="428">
        <f t="shared" si="50"/>
        <v>1106</v>
      </c>
      <c r="BO105" s="98">
        <v>104</v>
      </c>
      <c r="BP105" s="98">
        <v>93</v>
      </c>
      <c r="BQ105" s="98">
        <v>82</v>
      </c>
      <c r="BR105" s="98">
        <v>95</v>
      </c>
      <c r="BS105" s="98">
        <v>94</v>
      </c>
      <c r="BT105" s="98">
        <v>91</v>
      </c>
      <c r="BU105" s="98">
        <v>92</v>
      </c>
      <c r="BV105" s="98">
        <v>95</v>
      </c>
      <c r="BW105" s="98">
        <v>93</v>
      </c>
      <c r="BX105" s="98">
        <v>100</v>
      </c>
      <c r="BY105" s="98">
        <v>81</v>
      </c>
      <c r="BZ105" s="98">
        <v>91</v>
      </c>
      <c r="CA105" s="467">
        <f t="shared" si="30"/>
        <v>1111</v>
      </c>
      <c r="CB105" s="136">
        <v>80</v>
      </c>
      <c r="CC105" s="98">
        <v>85</v>
      </c>
      <c r="CD105" s="98">
        <v>105</v>
      </c>
      <c r="CE105" s="98">
        <v>103</v>
      </c>
      <c r="CF105" s="98">
        <v>94</v>
      </c>
      <c r="CG105" s="98">
        <v>103</v>
      </c>
      <c r="CH105" s="98">
        <v>92</v>
      </c>
      <c r="CI105" s="98">
        <v>96</v>
      </c>
      <c r="CJ105" s="98">
        <v>111</v>
      </c>
      <c r="CK105" s="98">
        <v>108</v>
      </c>
      <c r="CL105" s="98">
        <v>95</v>
      </c>
      <c r="CM105" s="98">
        <v>106</v>
      </c>
      <c r="CN105" s="428">
        <f t="shared" ref="CN105:CN146" si="51">SUM(CB105:CM105)</f>
        <v>1178</v>
      </c>
      <c r="CO105" s="98">
        <v>79</v>
      </c>
      <c r="CP105" s="98">
        <v>88</v>
      </c>
      <c r="CQ105" s="98">
        <v>113</v>
      </c>
      <c r="CR105" s="98">
        <v>98</v>
      </c>
      <c r="CS105" s="98">
        <v>96</v>
      </c>
      <c r="CT105" s="98">
        <v>91</v>
      </c>
      <c r="CU105" s="98">
        <v>92</v>
      </c>
      <c r="CV105" s="98">
        <v>114</v>
      </c>
      <c r="CW105" s="98">
        <v>98</v>
      </c>
      <c r="CX105" s="98">
        <v>95</v>
      </c>
      <c r="CY105" s="98">
        <v>94</v>
      </c>
      <c r="CZ105" s="98">
        <v>93</v>
      </c>
      <c r="DA105" s="467">
        <f t="shared" si="28"/>
        <v>1151</v>
      </c>
      <c r="DB105" s="136">
        <v>110</v>
      </c>
      <c r="DC105" s="98">
        <v>86</v>
      </c>
      <c r="DD105" s="98">
        <v>123</v>
      </c>
      <c r="DE105" s="98">
        <v>97</v>
      </c>
      <c r="DF105" s="98">
        <v>122</v>
      </c>
      <c r="DG105" s="98">
        <v>98</v>
      </c>
      <c r="DH105" s="98">
        <v>106</v>
      </c>
      <c r="DI105" s="98">
        <v>105</v>
      </c>
      <c r="DJ105" s="98">
        <v>100</v>
      </c>
      <c r="DK105" s="98">
        <v>109</v>
      </c>
      <c r="DL105" s="98">
        <v>113</v>
      </c>
      <c r="DM105" s="98">
        <v>100</v>
      </c>
      <c r="DN105" s="556">
        <f t="shared" si="35"/>
        <v>1178</v>
      </c>
      <c r="DO105" s="479">
        <f t="shared" si="36"/>
        <v>1151</v>
      </c>
      <c r="DP105" s="468">
        <f t="shared" si="37"/>
        <v>1269</v>
      </c>
      <c r="DQ105" s="362">
        <f t="shared" si="13"/>
        <v>10.251954821894005</v>
      </c>
      <c r="DW105" s="230"/>
      <c r="DX105" s="230"/>
      <c r="DY105" s="230"/>
      <c r="DZ105" s="230"/>
      <c r="EA105" s="230"/>
      <c r="EB105" s="230"/>
      <c r="EC105" s="230"/>
      <c r="ED105" s="230"/>
      <c r="EE105" s="230"/>
      <c r="EF105" s="230"/>
      <c r="EG105" s="230"/>
      <c r="EH105" s="230"/>
      <c r="EI105" s="230"/>
      <c r="EJ105" s="230"/>
      <c r="EK105" s="230"/>
      <c r="EL105" s="230"/>
      <c r="EM105" s="230"/>
      <c r="EN105" s="230"/>
    </row>
    <row r="106" spans="1:3422" ht="20.100000000000001" customHeight="1" x14ac:dyDescent="0.25">
      <c r="A106" s="526"/>
      <c r="B106" s="169" t="s">
        <v>11</v>
      </c>
      <c r="C106" s="170" t="s">
        <v>12</v>
      </c>
      <c r="D106" s="174">
        <v>84</v>
      </c>
      <c r="E106" s="175">
        <v>72</v>
      </c>
      <c r="F106" s="175">
        <v>92</v>
      </c>
      <c r="G106" s="175">
        <v>71</v>
      </c>
      <c r="H106" s="175">
        <v>74</v>
      </c>
      <c r="I106" s="175">
        <v>69</v>
      </c>
      <c r="J106" s="175">
        <v>74</v>
      </c>
      <c r="K106" s="175">
        <v>40</v>
      </c>
      <c r="L106" s="175">
        <v>45</v>
      </c>
      <c r="M106" s="175">
        <v>41</v>
      </c>
      <c r="N106" s="175">
        <v>52</v>
      </c>
      <c r="O106" s="175">
        <v>53</v>
      </c>
      <c r="P106" s="167">
        <f t="shared" si="48"/>
        <v>767</v>
      </c>
      <c r="Q106" s="176">
        <v>29</v>
      </c>
      <c r="R106" s="176">
        <v>30</v>
      </c>
      <c r="S106" s="176">
        <v>48</v>
      </c>
      <c r="T106" s="176">
        <v>54</v>
      </c>
      <c r="U106" s="176">
        <v>50</v>
      </c>
      <c r="V106" s="176">
        <v>51</v>
      </c>
      <c r="W106" s="176">
        <v>54</v>
      </c>
      <c r="X106" s="176">
        <v>60</v>
      </c>
      <c r="Y106" s="176">
        <v>64</v>
      </c>
      <c r="Z106" s="176">
        <v>73</v>
      </c>
      <c r="AA106" s="177">
        <v>76</v>
      </c>
      <c r="AB106" s="177">
        <v>71</v>
      </c>
      <c r="AC106" s="167">
        <f t="shared" si="49"/>
        <v>660</v>
      </c>
      <c r="AD106" s="177">
        <v>62</v>
      </c>
      <c r="AE106" s="177">
        <v>64</v>
      </c>
      <c r="AF106" s="177">
        <v>90</v>
      </c>
      <c r="AG106" s="177">
        <v>89</v>
      </c>
      <c r="AH106" s="177">
        <v>90</v>
      </c>
      <c r="AI106" s="177">
        <v>83</v>
      </c>
      <c r="AJ106" s="177">
        <v>87</v>
      </c>
      <c r="AK106" s="177">
        <v>80</v>
      </c>
      <c r="AL106" s="177">
        <v>77</v>
      </c>
      <c r="AM106" s="239">
        <v>88</v>
      </c>
      <c r="AN106" s="239">
        <v>76</v>
      </c>
      <c r="AO106" s="239">
        <v>94</v>
      </c>
      <c r="AP106" s="136">
        <v>84</v>
      </c>
      <c r="AQ106" s="98">
        <v>78</v>
      </c>
      <c r="AR106" s="98">
        <v>106</v>
      </c>
      <c r="AS106" s="98">
        <v>67</v>
      </c>
      <c r="AT106" s="98">
        <v>102</v>
      </c>
      <c r="AU106" s="98">
        <v>102</v>
      </c>
      <c r="AV106" s="98">
        <v>90</v>
      </c>
      <c r="AW106" s="98">
        <v>109</v>
      </c>
      <c r="AX106" s="98">
        <v>80</v>
      </c>
      <c r="AY106" s="98">
        <v>94</v>
      </c>
      <c r="AZ106" s="98">
        <v>88</v>
      </c>
      <c r="BA106" s="98">
        <v>92</v>
      </c>
      <c r="BB106" s="136">
        <v>81</v>
      </c>
      <c r="BC106" s="98">
        <v>68</v>
      </c>
      <c r="BD106" s="98">
        <v>94</v>
      </c>
      <c r="BE106" s="98">
        <v>117</v>
      </c>
      <c r="BF106" s="98">
        <v>93</v>
      </c>
      <c r="BG106" s="98">
        <v>96</v>
      </c>
      <c r="BH106" s="98">
        <v>119</v>
      </c>
      <c r="BI106" s="98">
        <v>110</v>
      </c>
      <c r="BJ106" s="98">
        <v>106</v>
      </c>
      <c r="BK106" s="98">
        <v>112</v>
      </c>
      <c r="BL106" s="98">
        <v>90</v>
      </c>
      <c r="BM106" s="98">
        <v>96</v>
      </c>
      <c r="BN106" s="428">
        <f t="shared" si="50"/>
        <v>1182</v>
      </c>
      <c r="BO106" s="98">
        <v>102</v>
      </c>
      <c r="BP106" s="98">
        <v>93</v>
      </c>
      <c r="BQ106" s="98">
        <v>91</v>
      </c>
      <c r="BR106" s="98">
        <v>104</v>
      </c>
      <c r="BS106" s="98">
        <v>103</v>
      </c>
      <c r="BT106" s="98">
        <v>82</v>
      </c>
      <c r="BU106" s="98">
        <v>115</v>
      </c>
      <c r="BV106" s="98">
        <v>98</v>
      </c>
      <c r="BW106" s="98">
        <v>111</v>
      </c>
      <c r="BX106" s="98">
        <v>107</v>
      </c>
      <c r="BY106" s="98">
        <v>98</v>
      </c>
      <c r="BZ106" s="98">
        <v>109</v>
      </c>
      <c r="CA106" s="467">
        <f t="shared" si="30"/>
        <v>1213</v>
      </c>
      <c r="CB106" s="136">
        <v>103</v>
      </c>
      <c r="CC106" s="98">
        <v>88</v>
      </c>
      <c r="CD106" s="98">
        <v>112</v>
      </c>
      <c r="CE106" s="98">
        <v>109</v>
      </c>
      <c r="CF106" s="98">
        <v>105</v>
      </c>
      <c r="CG106" s="98">
        <v>118</v>
      </c>
      <c r="CH106" s="98">
        <v>123</v>
      </c>
      <c r="CI106" s="98">
        <v>114</v>
      </c>
      <c r="CJ106" s="98">
        <v>110</v>
      </c>
      <c r="CK106" s="98">
        <v>150</v>
      </c>
      <c r="CL106" s="98">
        <v>124</v>
      </c>
      <c r="CM106" s="98">
        <v>103</v>
      </c>
      <c r="CN106" s="428">
        <f t="shared" si="51"/>
        <v>1359</v>
      </c>
      <c r="CO106" s="98">
        <v>116</v>
      </c>
      <c r="CP106" s="98">
        <v>96</v>
      </c>
      <c r="CQ106" s="98">
        <v>115</v>
      </c>
      <c r="CR106" s="98">
        <v>116</v>
      </c>
      <c r="CS106" s="98">
        <v>100</v>
      </c>
      <c r="CT106" s="98">
        <v>62</v>
      </c>
      <c r="CU106" s="98">
        <v>26</v>
      </c>
      <c r="CV106" s="98">
        <v>116</v>
      </c>
      <c r="CW106" s="98">
        <v>138</v>
      </c>
      <c r="CX106" s="98">
        <v>126</v>
      </c>
      <c r="CY106" s="98">
        <v>110</v>
      </c>
      <c r="CZ106" s="98">
        <v>134</v>
      </c>
      <c r="DA106" s="467">
        <f t="shared" si="28"/>
        <v>1255</v>
      </c>
      <c r="DB106" s="136">
        <v>122</v>
      </c>
      <c r="DC106" s="98">
        <v>101</v>
      </c>
      <c r="DD106" s="98">
        <v>145</v>
      </c>
      <c r="DE106" s="98">
        <v>108</v>
      </c>
      <c r="DF106" s="98">
        <v>130</v>
      </c>
      <c r="DG106" s="98">
        <v>111</v>
      </c>
      <c r="DH106" s="98">
        <v>120</v>
      </c>
      <c r="DI106" s="98">
        <v>123</v>
      </c>
      <c r="DJ106" s="98">
        <v>111</v>
      </c>
      <c r="DK106" s="98">
        <v>147</v>
      </c>
      <c r="DL106" s="98">
        <v>134</v>
      </c>
      <c r="DM106" s="98">
        <v>145</v>
      </c>
      <c r="DN106" s="556">
        <f t="shared" si="35"/>
        <v>1359</v>
      </c>
      <c r="DO106" s="479">
        <f t="shared" si="36"/>
        <v>1255</v>
      </c>
      <c r="DP106" s="468">
        <f t="shared" si="37"/>
        <v>1497</v>
      </c>
      <c r="DQ106" s="362">
        <f t="shared" si="13"/>
        <v>19.282868525896426</v>
      </c>
      <c r="DW106" s="230"/>
      <c r="DX106" s="230"/>
      <c r="DY106" s="230"/>
      <c r="DZ106" s="230"/>
      <c r="EA106" s="230"/>
      <c r="EB106" s="230"/>
      <c r="EC106" s="230"/>
      <c r="ED106" s="230"/>
      <c r="EE106" s="230"/>
      <c r="EF106" s="230"/>
      <c r="EG106" s="230"/>
      <c r="EH106" s="230"/>
      <c r="EI106" s="230"/>
      <c r="EJ106" s="230"/>
      <c r="EK106" s="230"/>
      <c r="EL106" s="230"/>
      <c r="EM106" s="230"/>
      <c r="EN106" s="230"/>
    </row>
    <row r="107" spans="1:3422" ht="20.100000000000001" customHeight="1" x14ac:dyDescent="0.25">
      <c r="A107" s="526"/>
      <c r="B107" s="169" t="s">
        <v>13</v>
      </c>
      <c r="C107" s="128" t="s">
        <v>134</v>
      </c>
      <c r="D107" s="174">
        <v>261</v>
      </c>
      <c r="E107" s="175">
        <v>193</v>
      </c>
      <c r="F107" s="175">
        <v>244</v>
      </c>
      <c r="G107" s="175">
        <v>255</v>
      </c>
      <c r="H107" s="175">
        <v>211</v>
      </c>
      <c r="I107" s="175">
        <v>238</v>
      </c>
      <c r="J107" s="175">
        <v>319</v>
      </c>
      <c r="K107" s="175">
        <v>265</v>
      </c>
      <c r="L107" s="175">
        <v>282</v>
      </c>
      <c r="M107" s="175">
        <v>287</v>
      </c>
      <c r="N107" s="175">
        <v>306</v>
      </c>
      <c r="O107" s="175">
        <v>291</v>
      </c>
      <c r="P107" s="167">
        <f t="shared" si="48"/>
        <v>3152</v>
      </c>
      <c r="Q107" s="176">
        <v>305</v>
      </c>
      <c r="R107" s="176">
        <v>236</v>
      </c>
      <c r="S107" s="176">
        <v>279</v>
      </c>
      <c r="T107" s="176">
        <v>297</v>
      </c>
      <c r="U107" s="176">
        <v>253</v>
      </c>
      <c r="V107" s="176">
        <v>273</v>
      </c>
      <c r="W107" s="176">
        <v>286</v>
      </c>
      <c r="X107" s="176">
        <v>327</v>
      </c>
      <c r="Y107" s="176">
        <v>276</v>
      </c>
      <c r="Z107" s="176">
        <v>258</v>
      </c>
      <c r="AA107" s="177">
        <v>293</v>
      </c>
      <c r="AB107" s="177">
        <v>315</v>
      </c>
      <c r="AC107" s="167">
        <f t="shared" si="49"/>
        <v>3398</v>
      </c>
      <c r="AD107" s="177">
        <v>343</v>
      </c>
      <c r="AE107" s="177">
        <v>117</v>
      </c>
      <c r="AF107" s="177">
        <v>140</v>
      </c>
      <c r="AG107" s="177">
        <v>120</v>
      </c>
      <c r="AH107" s="177">
        <v>115</v>
      </c>
      <c r="AI107" s="248">
        <v>106</v>
      </c>
      <c r="AJ107" s="248">
        <v>115</v>
      </c>
      <c r="AK107" s="248">
        <v>118</v>
      </c>
      <c r="AL107" s="248">
        <v>120</v>
      </c>
      <c r="AM107" s="239">
        <v>110</v>
      </c>
      <c r="AN107" s="239">
        <v>110</v>
      </c>
      <c r="AO107" s="239">
        <v>106</v>
      </c>
      <c r="AP107" s="136">
        <v>116</v>
      </c>
      <c r="AQ107" s="98">
        <v>103</v>
      </c>
      <c r="AR107" s="98">
        <v>116</v>
      </c>
      <c r="AS107" s="98">
        <v>103</v>
      </c>
      <c r="AT107" s="98">
        <v>124</v>
      </c>
      <c r="AU107" s="98">
        <v>99</v>
      </c>
      <c r="AV107" s="98">
        <v>115</v>
      </c>
      <c r="AW107" s="98">
        <v>120</v>
      </c>
      <c r="AX107" s="98">
        <v>108</v>
      </c>
      <c r="AY107" s="98">
        <v>127</v>
      </c>
      <c r="AZ107" s="98">
        <v>103</v>
      </c>
      <c r="BA107" s="98">
        <v>102</v>
      </c>
      <c r="BB107" s="136">
        <v>114</v>
      </c>
      <c r="BC107" s="98">
        <v>24</v>
      </c>
      <c r="BD107" s="98">
        <v>20</v>
      </c>
      <c r="BE107" s="98">
        <v>22</v>
      </c>
      <c r="BF107" s="98">
        <v>21</v>
      </c>
      <c r="BG107" s="98">
        <v>19</v>
      </c>
      <c r="BH107" s="98">
        <v>22</v>
      </c>
      <c r="BI107" s="98">
        <v>19</v>
      </c>
      <c r="BJ107" s="98">
        <v>21</v>
      </c>
      <c r="BK107" s="98">
        <v>23</v>
      </c>
      <c r="BL107" s="98">
        <v>21</v>
      </c>
      <c r="BM107" s="98">
        <v>22</v>
      </c>
      <c r="BN107" s="428">
        <f t="shared" si="50"/>
        <v>348</v>
      </c>
      <c r="BO107" s="98">
        <v>21</v>
      </c>
      <c r="BP107" s="98">
        <v>20</v>
      </c>
      <c r="BQ107" s="98">
        <v>19</v>
      </c>
      <c r="BR107" s="98">
        <v>21</v>
      </c>
      <c r="BS107" s="98">
        <v>19</v>
      </c>
      <c r="BT107" s="98">
        <v>20</v>
      </c>
      <c r="BU107" s="98">
        <v>22</v>
      </c>
      <c r="BV107" s="98">
        <v>20</v>
      </c>
      <c r="BW107" s="98">
        <v>22</v>
      </c>
      <c r="BX107" s="98">
        <v>22</v>
      </c>
      <c r="BY107" s="98">
        <v>19</v>
      </c>
      <c r="BZ107" s="98">
        <v>22</v>
      </c>
      <c r="CA107" s="467">
        <f t="shared" si="30"/>
        <v>247</v>
      </c>
      <c r="CB107" s="136">
        <v>19</v>
      </c>
      <c r="CC107" s="98">
        <v>18</v>
      </c>
      <c r="CD107" s="98">
        <v>22</v>
      </c>
      <c r="CE107" s="98">
        <v>21</v>
      </c>
      <c r="CF107" s="98">
        <v>20</v>
      </c>
      <c r="CG107" s="98">
        <v>21</v>
      </c>
      <c r="CH107" s="98">
        <v>21</v>
      </c>
      <c r="CI107" s="98">
        <v>20</v>
      </c>
      <c r="CJ107" s="98">
        <v>22</v>
      </c>
      <c r="CK107" s="98">
        <v>22</v>
      </c>
      <c r="CL107" s="98">
        <v>20</v>
      </c>
      <c r="CM107" s="98">
        <v>22</v>
      </c>
      <c r="CN107" s="428">
        <f t="shared" si="51"/>
        <v>248</v>
      </c>
      <c r="CO107" s="98">
        <v>19</v>
      </c>
      <c r="CP107" s="98">
        <v>19</v>
      </c>
      <c r="CQ107" s="98">
        <v>22</v>
      </c>
      <c r="CR107" s="98">
        <v>21</v>
      </c>
      <c r="CS107" s="98">
        <v>20</v>
      </c>
      <c r="CT107" s="98">
        <v>21</v>
      </c>
      <c r="CU107" s="98">
        <v>21</v>
      </c>
      <c r="CV107" s="98">
        <v>23</v>
      </c>
      <c r="CW107" s="98">
        <v>22</v>
      </c>
      <c r="CX107" s="98">
        <v>21</v>
      </c>
      <c r="CY107" s="98">
        <v>21</v>
      </c>
      <c r="CZ107" s="98">
        <v>23</v>
      </c>
      <c r="DA107" s="467">
        <f t="shared" si="28"/>
        <v>253</v>
      </c>
      <c r="DB107" s="136">
        <v>19</v>
      </c>
      <c r="DC107" s="98">
        <v>18</v>
      </c>
      <c r="DD107" s="98">
        <v>23</v>
      </c>
      <c r="DE107" s="98">
        <v>20</v>
      </c>
      <c r="DF107" s="98">
        <v>21</v>
      </c>
      <c r="DG107" s="98">
        <v>20</v>
      </c>
      <c r="DH107" s="98">
        <v>21</v>
      </c>
      <c r="DI107" s="98">
        <v>22</v>
      </c>
      <c r="DJ107" s="98">
        <v>21</v>
      </c>
      <c r="DK107" s="98">
        <v>22</v>
      </c>
      <c r="DL107" s="98">
        <v>21</v>
      </c>
      <c r="DM107" s="98">
        <v>22</v>
      </c>
      <c r="DN107" s="556">
        <f t="shared" si="35"/>
        <v>248</v>
      </c>
      <c r="DO107" s="479">
        <f t="shared" si="36"/>
        <v>253</v>
      </c>
      <c r="DP107" s="468">
        <f t="shared" si="37"/>
        <v>250</v>
      </c>
      <c r="DQ107" s="362">
        <f t="shared" si="13"/>
        <v>-1.1857707509881465</v>
      </c>
      <c r="DW107" s="230"/>
      <c r="DX107" s="230"/>
      <c r="DY107" s="230"/>
      <c r="DZ107" s="230"/>
      <c r="EA107" s="230"/>
      <c r="EB107" s="230"/>
      <c r="EC107" s="230"/>
      <c r="ED107" s="230"/>
      <c r="EE107" s="230"/>
      <c r="EF107" s="230"/>
      <c r="EG107" s="230"/>
      <c r="EH107" s="230"/>
      <c r="EI107" s="230"/>
      <c r="EJ107" s="230"/>
      <c r="EK107" s="230"/>
      <c r="EL107" s="230"/>
      <c r="EM107" s="230"/>
      <c r="EN107" s="230"/>
    </row>
    <row r="108" spans="1:3422" ht="20.100000000000001" customHeight="1" x14ac:dyDescent="0.25">
      <c r="A108" s="526"/>
      <c r="B108" s="169" t="s">
        <v>14</v>
      </c>
      <c r="C108" s="128" t="s">
        <v>135</v>
      </c>
      <c r="D108" s="174">
        <v>0</v>
      </c>
      <c r="E108" s="175">
        <v>0</v>
      </c>
      <c r="F108" s="175">
        <v>0</v>
      </c>
      <c r="G108" s="175">
        <v>0</v>
      </c>
      <c r="H108" s="175">
        <v>0</v>
      </c>
      <c r="I108" s="175">
        <v>3</v>
      </c>
      <c r="J108" s="175">
        <v>21</v>
      </c>
      <c r="K108" s="175">
        <v>29</v>
      </c>
      <c r="L108" s="175">
        <v>44</v>
      </c>
      <c r="M108" s="175">
        <v>44</v>
      </c>
      <c r="N108" s="175">
        <v>40</v>
      </c>
      <c r="O108" s="175">
        <v>41</v>
      </c>
      <c r="P108" s="167">
        <f t="shared" si="48"/>
        <v>222</v>
      </c>
      <c r="Q108" s="176">
        <v>38</v>
      </c>
      <c r="R108" s="176">
        <v>36</v>
      </c>
      <c r="S108" s="176">
        <v>46</v>
      </c>
      <c r="T108" s="176">
        <v>42</v>
      </c>
      <c r="U108" s="176">
        <v>43</v>
      </c>
      <c r="V108" s="176">
        <v>40</v>
      </c>
      <c r="W108" s="176">
        <v>42</v>
      </c>
      <c r="X108" s="176">
        <v>42</v>
      </c>
      <c r="Y108" s="176">
        <v>43</v>
      </c>
      <c r="Z108" s="176">
        <v>43</v>
      </c>
      <c r="AA108" s="177">
        <v>42</v>
      </c>
      <c r="AB108" s="177">
        <v>43</v>
      </c>
      <c r="AC108" s="167">
        <f t="shared" si="49"/>
        <v>500</v>
      </c>
      <c r="AD108" s="177">
        <v>42</v>
      </c>
      <c r="AE108" s="177">
        <v>40</v>
      </c>
      <c r="AF108" s="177">
        <v>42</v>
      </c>
      <c r="AG108" s="177">
        <v>42</v>
      </c>
      <c r="AH108" s="177">
        <v>42</v>
      </c>
      <c r="AI108" s="177">
        <v>40</v>
      </c>
      <c r="AJ108" s="177">
        <v>22</v>
      </c>
      <c r="AK108" s="177">
        <v>23</v>
      </c>
      <c r="AL108" s="177">
        <v>22</v>
      </c>
      <c r="AM108" s="239">
        <v>21</v>
      </c>
      <c r="AN108" s="239">
        <v>21</v>
      </c>
      <c r="AO108" s="239">
        <v>20</v>
      </c>
      <c r="AP108" s="136">
        <v>21</v>
      </c>
      <c r="AQ108" s="98">
        <v>19</v>
      </c>
      <c r="AR108" s="98">
        <v>22</v>
      </c>
      <c r="AS108" s="98">
        <v>19</v>
      </c>
      <c r="AT108" s="98">
        <v>22</v>
      </c>
      <c r="AU108" s="98">
        <v>19</v>
      </c>
      <c r="AV108" s="98">
        <v>21</v>
      </c>
      <c r="AW108" s="98">
        <v>22</v>
      </c>
      <c r="AX108" s="98">
        <v>20</v>
      </c>
      <c r="AY108" s="98">
        <v>23</v>
      </c>
      <c r="AZ108" s="98">
        <v>20</v>
      </c>
      <c r="BA108" s="98">
        <v>19</v>
      </c>
      <c r="BB108" s="136">
        <v>21</v>
      </c>
      <c r="BC108" s="98">
        <v>18</v>
      </c>
      <c r="BD108" s="98">
        <v>20</v>
      </c>
      <c r="BE108" s="98">
        <v>22</v>
      </c>
      <c r="BF108" s="98">
        <v>21</v>
      </c>
      <c r="BG108" s="98">
        <v>19</v>
      </c>
      <c r="BH108" s="98">
        <v>22</v>
      </c>
      <c r="BI108" s="98">
        <v>21</v>
      </c>
      <c r="BJ108" s="98">
        <v>21</v>
      </c>
      <c r="BK108" s="98">
        <v>23</v>
      </c>
      <c r="BL108" s="98">
        <v>21</v>
      </c>
      <c r="BM108" s="98">
        <v>21</v>
      </c>
      <c r="BN108" s="428">
        <f t="shared" si="50"/>
        <v>250</v>
      </c>
      <c r="BO108" s="98">
        <v>21</v>
      </c>
      <c r="BP108" s="98">
        <v>20</v>
      </c>
      <c r="BQ108" s="98">
        <v>19</v>
      </c>
      <c r="BR108" s="98">
        <v>21</v>
      </c>
      <c r="BS108" s="98">
        <v>21</v>
      </c>
      <c r="BT108" s="98">
        <v>20</v>
      </c>
      <c r="BU108" s="98">
        <v>22</v>
      </c>
      <c r="BV108" s="98">
        <v>20</v>
      </c>
      <c r="BW108" s="98">
        <v>22</v>
      </c>
      <c r="BX108" s="98">
        <v>22</v>
      </c>
      <c r="BY108" s="98">
        <v>19</v>
      </c>
      <c r="BZ108" s="98">
        <v>22</v>
      </c>
      <c r="CA108" s="467">
        <f t="shared" si="30"/>
        <v>249</v>
      </c>
      <c r="CB108" s="136">
        <v>20</v>
      </c>
      <c r="CC108" s="98">
        <v>18</v>
      </c>
      <c r="CD108" s="98">
        <v>22</v>
      </c>
      <c r="CE108" s="98">
        <v>21</v>
      </c>
      <c r="CF108" s="98">
        <v>20</v>
      </c>
      <c r="CG108" s="98">
        <v>21</v>
      </c>
      <c r="CH108" s="98">
        <v>21</v>
      </c>
      <c r="CI108" s="98">
        <v>20</v>
      </c>
      <c r="CJ108" s="98">
        <v>22</v>
      </c>
      <c r="CK108" s="98">
        <v>22</v>
      </c>
      <c r="CL108" s="98">
        <v>20</v>
      </c>
      <c r="CM108" s="98">
        <v>22</v>
      </c>
      <c r="CN108" s="428">
        <f t="shared" si="51"/>
        <v>249</v>
      </c>
      <c r="CO108" s="98">
        <v>20</v>
      </c>
      <c r="CP108" s="98">
        <v>19</v>
      </c>
      <c r="CQ108" s="98">
        <v>22</v>
      </c>
      <c r="CR108" s="98">
        <v>21</v>
      </c>
      <c r="CS108" s="98">
        <v>20</v>
      </c>
      <c r="CT108" s="98">
        <v>21</v>
      </c>
      <c r="CU108" s="98">
        <v>21</v>
      </c>
      <c r="CV108" s="98">
        <v>23</v>
      </c>
      <c r="CW108" s="98">
        <v>22</v>
      </c>
      <c r="CX108" s="98">
        <v>21</v>
      </c>
      <c r="CY108" s="98">
        <v>21</v>
      </c>
      <c r="CZ108" s="98">
        <v>21</v>
      </c>
      <c r="DA108" s="467">
        <f t="shared" si="28"/>
        <v>252</v>
      </c>
      <c r="DB108" s="136">
        <v>21</v>
      </c>
      <c r="DC108" s="98">
        <v>18</v>
      </c>
      <c r="DD108" s="98">
        <v>23</v>
      </c>
      <c r="DE108" s="98">
        <v>19</v>
      </c>
      <c r="DF108" s="98">
        <v>22</v>
      </c>
      <c r="DG108" s="98">
        <v>20</v>
      </c>
      <c r="DH108" s="98">
        <v>20</v>
      </c>
      <c r="DI108" s="98">
        <v>22</v>
      </c>
      <c r="DJ108" s="98">
        <v>21</v>
      </c>
      <c r="DK108" s="98">
        <v>22</v>
      </c>
      <c r="DL108" s="98">
        <v>21</v>
      </c>
      <c r="DM108" s="98">
        <v>21</v>
      </c>
      <c r="DN108" s="556">
        <f t="shared" si="35"/>
        <v>249</v>
      </c>
      <c r="DO108" s="479">
        <f t="shared" si="36"/>
        <v>252</v>
      </c>
      <c r="DP108" s="468">
        <f t="shared" si="37"/>
        <v>250</v>
      </c>
      <c r="DQ108" s="362">
        <f t="shared" si="13"/>
        <v>-0.79365079365079083</v>
      </c>
      <c r="DW108" s="230"/>
      <c r="DX108" s="230"/>
      <c r="DY108" s="230"/>
      <c r="DZ108" s="230"/>
      <c r="EA108" s="230"/>
      <c r="EB108" s="230"/>
      <c r="EC108" s="230"/>
      <c r="ED108" s="230"/>
      <c r="EE108" s="230"/>
      <c r="EF108" s="230"/>
      <c r="EG108" s="230"/>
      <c r="EH108" s="230"/>
      <c r="EI108" s="230"/>
      <c r="EJ108" s="230"/>
      <c r="EK108" s="230"/>
      <c r="EL108" s="230"/>
      <c r="EM108" s="230"/>
      <c r="EN108" s="230"/>
    </row>
    <row r="109" spans="1:3422" ht="20.100000000000001" customHeight="1" x14ac:dyDescent="0.25">
      <c r="A109" s="526"/>
      <c r="B109" s="169" t="s">
        <v>15</v>
      </c>
      <c r="C109" s="170" t="s">
        <v>16</v>
      </c>
      <c r="D109" s="174">
        <v>16</v>
      </c>
      <c r="E109" s="175">
        <v>16</v>
      </c>
      <c r="F109" s="175">
        <v>15</v>
      </c>
      <c r="G109" s="175">
        <v>12</v>
      </c>
      <c r="H109" s="175">
        <v>24</v>
      </c>
      <c r="I109" s="175">
        <v>20</v>
      </c>
      <c r="J109" s="175">
        <v>7</v>
      </c>
      <c r="K109" s="175">
        <v>6</v>
      </c>
      <c r="L109" s="175">
        <v>7</v>
      </c>
      <c r="M109" s="175">
        <v>1</v>
      </c>
      <c r="N109" s="175">
        <v>2</v>
      </c>
      <c r="O109" s="175">
        <v>13</v>
      </c>
      <c r="P109" s="167">
        <f t="shared" si="48"/>
        <v>139</v>
      </c>
      <c r="Q109" s="176">
        <v>3</v>
      </c>
      <c r="R109" s="176">
        <v>2</v>
      </c>
      <c r="S109" s="176">
        <v>17</v>
      </c>
      <c r="T109" s="176">
        <v>29</v>
      </c>
      <c r="U109" s="176">
        <v>21</v>
      </c>
      <c r="V109" s="176">
        <v>2</v>
      </c>
      <c r="W109" s="176">
        <v>2</v>
      </c>
      <c r="X109" s="176"/>
      <c r="Y109" s="176">
        <v>2</v>
      </c>
      <c r="Z109" s="176">
        <v>7</v>
      </c>
      <c r="AA109" s="177">
        <v>11</v>
      </c>
      <c r="AB109" s="177">
        <v>6</v>
      </c>
      <c r="AC109" s="167">
        <f t="shared" si="49"/>
        <v>102</v>
      </c>
      <c r="AD109" s="177">
        <v>2</v>
      </c>
      <c r="AE109" s="177">
        <v>3</v>
      </c>
      <c r="AF109" s="177">
        <v>4</v>
      </c>
      <c r="AG109" s="177">
        <v>2</v>
      </c>
      <c r="AH109" s="177">
        <v>6</v>
      </c>
      <c r="AI109" s="177">
        <v>2</v>
      </c>
      <c r="AJ109" s="177">
        <v>0</v>
      </c>
      <c r="AK109" s="177">
        <v>2</v>
      </c>
      <c r="AL109" s="177">
        <v>1</v>
      </c>
      <c r="AM109" s="177">
        <v>0</v>
      </c>
      <c r="AN109" s="177">
        <v>0</v>
      </c>
      <c r="AO109" s="177">
        <v>2</v>
      </c>
      <c r="AP109" s="136">
        <v>2</v>
      </c>
      <c r="AQ109" s="98">
        <v>3</v>
      </c>
      <c r="AR109" s="98">
        <v>1</v>
      </c>
      <c r="AS109" s="98">
        <v>0</v>
      </c>
      <c r="AT109" s="98">
        <v>0</v>
      </c>
      <c r="AU109" s="98">
        <v>0</v>
      </c>
      <c r="AV109" s="98">
        <v>1</v>
      </c>
      <c r="AW109" s="98">
        <v>0</v>
      </c>
      <c r="AX109" s="98">
        <v>0</v>
      </c>
      <c r="AY109" s="98">
        <v>0</v>
      </c>
      <c r="AZ109" s="98">
        <v>0</v>
      </c>
      <c r="BA109" s="98">
        <v>0</v>
      </c>
      <c r="BB109" s="136">
        <v>0</v>
      </c>
      <c r="BC109" s="98">
        <v>0</v>
      </c>
      <c r="BD109" s="98">
        <v>0</v>
      </c>
      <c r="BE109" s="98">
        <v>0</v>
      </c>
      <c r="BF109" s="98">
        <v>0</v>
      </c>
      <c r="BG109" s="98">
        <v>0</v>
      </c>
      <c r="BH109" s="98">
        <v>2</v>
      </c>
      <c r="BI109" s="98">
        <v>0</v>
      </c>
      <c r="BJ109" s="98">
        <v>0</v>
      </c>
      <c r="BK109" s="98">
        <v>0</v>
      </c>
      <c r="BL109" s="98">
        <v>0</v>
      </c>
      <c r="BM109" s="98">
        <v>1</v>
      </c>
      <c r="BN109" s="428">
        <f t="shared" si="50"/>
        <v>3</v>
      </c>
      <c r="BO109" s="98">
        <v>0</v>
      </c>
      <c r="BP109" s="98">
        <v>0</v>
      </c>
      <c r="BQ109" s="98">
        <v>0</v>
      </c>
      <c r="BR109" s="98">
        <v>0</v>
      </c>
      <c r="BS109" s="98">
        <v>1</v>
      </c>
      <c r="BT109" s="98">
        <v>0</v>
      </c>
      <c r="BU109" s="98">
        <v>2</v>
      </c>
      <c r="BV109" s="98">
        <v>0</v>
      </c>
      <c r="BW109" s="98">
        <v>0</v>
      </c>
      <c r="BX109" s="98">
        <v>3</v>
      </c>
      <c r="BY109" s="98">
        <v>0</v>
      </c>
      <c r="BZ109" s="98">
        <v>0</v>
      </c>
      <c r="CA109" s="467">
        <f t="shared" si="30"/>
        <v>6</v>
      </c>
      <c r="CB109" s="136">
        <v>1</v>
      </c>
      <c r="CC109" s="98">
        <v>2</v>
      </c>
      <c r="CD109" s="98">
        <v>1</v>
      </c>
      <c r="CE109" s="98">
        <v>0</v>
      </c>
      <c r="CF109" s="98">
        <v>1</v>
      </c>
      <c r="CG109" s="98">
        <v>0</v>
      </c>
      <c r="CH109" s="98">
        <v>0</v>
      </c>
      <c r="CI109" s="98">
        <v>2</v>
      </c>
      <c r="CJ109" s="98">
        <v>1</v>
      </c>
      <c r="CK109" s="98">
        <v>0</v>
      </c>
      <c r="CL109" s="98">
        <v>0</v>
      </c>
      <c r="CM109" s="98">
        <v>3</v>
      </c>
      <c r="CN109" s="428">
        <f t="shared" si="51"/>
        <v>11</v>
      </c>
      <c r="CO109" s="98">
        <v>0</v>
      </c>
      <c r="CP109" s="98">
        <v>0</v>
      </c>
      <c r="CQ109" s="98">
        <v>1</v>
      </c>
      <c r="CR109" s="98">
        <v>1</v>
      </c>
      <c r="CS109" s="98">
        <v>1</v>
      </c>
      <c r="CT109" s="98">
        <v>1</v>
      </c>
      <c r="CU109" s="98">
        <v>1</v>
      </c>
      <c r="CV109" s="98">
        <v>2</v>
      </c>
      <c r="CW109" s="98">
        <v>2</v>
      </c>
      <c r="CX109" s="98">
        <v>1</v>
      </c>
      <c r="CY109" s="98">
        <v>0</v>
      </c>
      <c r="CZ109" s="98">
        <v>0</v>
      </c>
      <c r="DA109" s="467">
        <f t="shared" si="28"/>
        <v>10</v>
      </c>
      <c r="DB109" s="136">
        <v>0</v>
      </c>
      <c r="DC109" s="98">
        <v>0</v>
      </c>
      <c r="DD109" s="98">
        <v>0</v>
      </c>
      <c r="DE109" s="98">
        <v>5</v>
      </c>
      <c r="DF109" s="98">
        <v>1</v>
      </c>
      <c r="DG109" s="98">
        <v>1</v>
      </c>
      <c r="DH109" s="98">
        <v>1</v>
      </c>
      <c r="DI109" s="98">
        <v>0</v>
      </c>
      <c r="DJ109" s="98">
        <v>2</v>
      </c>
      <c r="DK109" s="98">
        <v>3</v>
      </c>
      <c r="DL109" s="98">
        <v>2</v>
      </c>
      <c r="DM109" s="98">
        <v>1</v>
      </c>
      <c r="DN109" s="556">
        <f t="shared" si="35"/>
        <v>11</v>
      </c>
      <c r="DO109" s="479">
        <f t="shared" si="36"/>
        <v>10</v>
      </c>
      <c r="DP109" s="468">
        <f t="shared" si="37"/>
        <v>16</v>
      </c>
      <c r="DQ109" s="362">
        <f t="shared" si="13"/>
        <v>60.000000000000007</v>
      </c>
      <c r="DW109" s="230"/>
      <c r="DX109" s="230"/>
      <c r="DY109" s="230"/>
      <c r="DZ109" s="230"/>
      <c r="EA109" s="230"/>
      <c r="EB109" s="230"/>
      <c r="EC109" s="230"/>
      <c r="ED109" s="230"/>
      <c r="EE109" s="230"/>
      <c r="EF109" s="230"/>
      <c r="EG109" s="230"/>
      <c r="EH109" s="230"/>
      <c r="EI109" s="230"/>
      <c r="EJ109" s="230"/>
      <c r="EK109" s="230"/>
      <c r="EL109" s="230"/>
      <c r="EM109" s="230"/>
      <c r="EN109" s="230"/>
    </row>
    <row r="110" spans="1:3422" ht="20.100000000000001" customHeight="1" x14ac:dyDescent="0.25">
      <c r="A110" s="526"/>
      <c r="B110" s="169" t="s">
        <v>19</v>
      </c>
      <c r="C110" s="170" t="s">
        <v>20</v>
      </c>
      <c r="D110" s="174">
        <v>257</v>
      </c>
      <c r="E110" s="175">
        <v>212</v>
      </c>
      <c r="F110" s="175">
        <v>236</v>
      </c>
      <c r="G110" s="175">
        <v>254</v>
      </c>
      <c r="H110" s="175">
        <v>230</v>
      </c>
      <c r="I110" s="175">
        <v>237</v>
      </c>
      <c r="J110" s="175">
        <v>265</v>
      </c>
      <c r="K110" s="175">
        <v>232</v>
      </c>
      <c r="L110" s="175">
        <v>263</v>
      </c>
      <c r="M110" s="175">
        <v>235</v>
      </c>
      <c r="N110" s="175">
        <v>246</v>
      </c>
      <c r="O110" s="175">
        <v>256</v>
      </c>
      <c r="P110" s="167">
        <f t="shared" si="48"/>
        <v>2923</v>
      </c>
      <c r="Q110" s="176">
        <v>236</v>
      </c>
      <c r="R110" s="176">
        <v>211</v>
      </c>
      <c r="S110" s="176">
        <v>274</v>
      </c>
      <c r="T110" s="176">
        <v>250</v>
      </c>
      <c r="U110" s="176">
        <v>253</v>
      </c>
      <c r="V110" s="176">
        <v>241</v>
      </c>
      <c r="W110" s="176">
        <v>259</v>
      </c>
      <c r="X110" s="176">
        <v>266</v>
      </c>
      <c r="Y110" s="176">
        <v>268</v>
      </c>
      <c r="Z110" s="176">
        <v>253</v>
      </c>
      <c r="AA110" s="177">
        <v>245</v>
      </c>
      <c r="AB110" s="177">
        <v>279</v>
      </c>
      <c r="AC110" s="167">
        <f t="shared" si="49"/>
        <v>3035</v>
      </c>
      <c r="AD110" s="177">
        <v>235</v>
      </c>
      <c r="AE110" s="177">
        <v>238</v>
      </c>
      <c r="AF110" s="177">
        <v>243</v>
      </c>
      <c r="AG110" s="177">
        <v>229</v>
      </c>
      <c r="AH110" s="177">
        <v>261</v>
      </c>
      <c r="AI110" s="177">
        <v>247</v>
      </c>
      <c r="AJ110" s="177">
        <v>266</v>
      </c>
      <c r="AK110" s="177">
        <v>404</v>
      </c>
      <c r="AL110" s="177">
        <v>385</v>
      </c>
      <c r="AM110" s="239">
        <v>323</v>
      </c>
      <c r="AN110" s="239">
        <v>377</v>
      </c>
      <c r="AO110" s="239">
        <v>397</v>
      </c>
      <c r="AP110" s="136">
        <v>371</v>
      </c>
      <c r="AQ110" s="98">
        <v>372</v>
      </c>
      <c r="AR110" s="98">
        <v>449</v>
      </c>
      <c r="AS110" s="98">
        <v>351</v>
      </c>
      <c r="AT110" s="98">
        <v>435</v>
      </c>
      <c r="AU110" s="98">
        <v>371</v>
      </c>
      <c r="AV110" s="98">
        <v>387</v>
      </c>
      <c r="AW110" s="98">
        <v>416</v>
      </c>
      <c r="AX110" s="98">
        <v>382</v>
      </c>
      <c r="AY110" s="98">
        <v>413</v>
      </c>
      <c r="AZ110" s="98">
        <v>359</v>
      </c>
      <c r="BA110" s="98">
        <v>372</v>
      </c>
      <c r="BB110" s="136">
        <v>384</v>
      </c>
      <c r="BC110" s="98">
        <v>308</v>
      </c>
      <c r="BD110" s="98">
        <v>380</v>
      </c>
      <c r="BE110" s="98">
        <v>394</v>
      </c>
      <c r="BF110" s="98">
        <v>398</v>
      </c>
      <c r="BG110" s="98">
        <v>356</v>
      </c>
      <c r="BH110" s="98">
        <v>419</v>
      </c>
      <c r="BI110" s="98">
        <v>396</v>
      </c>
      <c r="BJ110" s="98">
        <v>394</v>
      </c>
      <c r="BK110" s="98">
        <v>442</v>
      </c>
      <c r="BL110" s="98">
        <v>434</v>
      </c>
      <c r="BM110" s="98">
        <v>449</v>
      </c>
      <c r="BN110" s="428">
        <f t="shared" si="50"/>
        <v>4754</v>
      </c>
      <c r="BO110" s="98">
        <v>444</v>
      </c>
      <c r="BP110" s="98">
        <v>407</v>
      </c>
      <c r="BQ110" s="98">
        <v>386</v>
      </c>
      <c r="BR110" s="98">
        <v>429</v>
      </c>
      <c r="BS110" s="98">
        <v>437</v>
      </c>
      <c r="BT110" s="98">
        <v>417</v>
      </c>
      <c r="BU110" s="98">
        <v>481</v>
      </c>
      <c r="BV110" s="98">
        <v>475</v>
      </c>
      <c r="BW110" s="98">
        <v>501</v>
      </c>
      <c r="BX110" s="98">
        <v>488</v>
      </c>
      <c r="BY110" s="98">
        <v>418</v>
      </c>
      <c r="BZ110" s="98">
        <v>482</v>
      </c>
      <c r="CA110" s="467">
        <f t="shared" si="30"/>
        <v>5365</v>
      </c>
      <c r="CB110" s="136">
        <v>396</v>
      </c>
      <c r="CC110" s="98">
        <v>362</v>
      </c>
      <c r="CD110" s="98">
        <v>448</v>
      </c>
      <c r="CE110" s="98">
        <v>419</v>
      </c>
      <c r="CF110" s="98">
        <v>439</v>
      </c>
      <c r="CG110" s="98">
        <v>437</v>
      </c>
      <c r="CH110" s="98">
        <v>463</v>
      </c>
      <c r="CI110" s="98">
        <v>412</v>
      </c>
      <c r="CJ110" s="98">
        <v>472</v>
      </c>
      <c r="CK110" s="98">
        <v>504</v>
      </c>
      <c r="CL110" s="98">
        <v>455</v>
      </c>
      <c r="CM110" s="98">
        <v>519</v>
      </c>
      <c r="CN110" s="428">
        <f t="shared" si="51"/>
        <v>5326</v>
      </c>
      <c r="CO110" s="98">
        <v>439</v>
      </c>
      <c r="CP110" s="98">
        <v>424</v>
      </c>
      <c r="CQ110" s="98">
        <v>495</v>
      </c>
      <c r="CR110" s="98">
        <v>487</v>
      </c>
      <c r="CS110" s="98">
        <v>480</v>
      </c>
      <c r="CT110" s="98">
        <v>493</v>
      </c>
      <c r="CU110" s="98">
        <v>435</v>
      </c>
      <c r="CV110" s="98">
        <v>541</v>
      </c>
      <c r="CW110" s="98">
        <v>564</v>
      </c>
      <c r="CX110" s="98">
        <v>530</v>
      </c>
      <c r="CY110" s="98">
        <v>549</v>
      </c>
      <c r="CZ110" s="98">
        <v>575</v>
      </c>
      <c r="DA110" s="467">
        <f t="shared" si="28"/>
        <v>6012</v>
      </c>
      <c r="DB110" s="136">
        <v>523</v>
      </c>
      <c r="DC110" s="98">
        <v>473</v>
      </c>
      <c r="DD110" s="98">
        <v>616</v>
      </c>
      <c r="DE110" s="98">
        <v>565</v>
      </c>
      <c r="DF110" s="98">
        <v>633</v>
      </c>
      <c r="DG110" s="98">
        <v>583</v>
      </c>
      <c r="DH110" s="98">
        <v>631</v>
      </c>
      <c r="DI110" s="98">
        <v>636</v>
      </c>
      <c r="DJ110" s="98">
        <v>638</v>
      </c>
      <c r="DK110" s="98">
        <v>698</v>
      </c>
      <c r="DL110" s="98">
        <v>666</v>
      </c>
      <c r="DM110" s="98">
        <v>653</v>
      </c>
      <c r="DN110" s="556">
        <f t="shared" si="35"/>
        <v>5326</v>
      </c>
      <c r="DO110" s="479">
        <f t="shared" si="36"/>
        <v>6012</v>
      </c>
      <c r="DP110" s="468">
        <f t="shared" si="37"/>
        <v>7315</v>
      </c>
      <c r="DQ110" s="362">
        <f t="shared" si="13"/>
        <v>21.673320026613439</v>
      </c>
      <c r="DW110" s="230"/>
      <c r="DX110" s="230"/>
      <c r="DY110" s="230"/>
      <c r="DZ110" s="230"/>
      <c r="EA110" s="230"/>
      <c r="EB110" s="230"/>
      <c r="EC110" s="230"/>
      <c r="ED110" s="230"/>
      <c r="EE110" s="230"/>
      <c r="EF110" s="230"/>
      <c r="EG110" s="230"/>
      <c r="EH110" s="230"/>
      <c r="EI110" s="230"/>
      <c r="EJ110" s="230"/>
      <c r="EK110" s="230"/>
      <c r="EL110" s="230"/>
      <c r="EM110" s="230"/>
      <c r="EN110" s="230"/>
    </row>
    <row r="111" spans="1:3422" ht="20.100000000000001" customHeight="1" x14ac:dyDescent="0.3">
      <c r="A111" s="526"/>
      <c r="B111" s="458" t="s">
        <v>205</v>
      </c>
      <c r="C111" s="481" t="s">
        <v>208</v>
      </c>
      <c r="D111" s="174">
        <v>0</v>
      </c>
      <c r="E111" s="175">
        <v>0</v>
      </c>
      <c r="F111" s="175">
        <v>0</v>
      </c>
      <c r="G111" s="175">
        <v>0</v>
      </c>
      <c r="H111" s="175">
        <v>0</v>
      </c>
      <c r="I111" s="175">
        <v>0</v>
      </c>
      <c r="J111" s="175">
        <v>0</v>
      </c>
      <c r="K111" s="175">
        <v>0</v>
      </c>
      <c r="L111" s="175">
        <v>0</v>
      </c>
      <c r="M111" s="175">
        <v>0</v>
      </c>
      <c r="N111" s="175">
        <v>0</v>
      </c>
      <c r="O111" s="175">
        <v>0</v>
      </c>
      <c r="P111" s="167">
        <f t="shared" si="48"/>
        <v>0</v>
      </c>
      <c r="Q111" s="176">
        <v>0</v>
      </c>
      <c r="R111" s="176">
        <v>0</v>
      </c>
      <c r="S111" s="176">
        <v>0</v>
      </c>
      <c r="T111" s="176">
        <v>0</v>
      </c>
      <c r="U111" s="176">
        <v>0</v>
      </c>
      <c r="V111" s="176">
        <v>0</v>
      </c>
      <c r="W111" s="176">
        <v>0</v>
      </c>
      <c r="X111" s="176">
        <v>0</v>
      </c>
      <c r="Y111" s="176">
        <v>0</v>
      </c>
      <c r="Z111" s="176">
        <v>0</v>
      </c>
      <c r="AA111" s="177">
        <v>0</v>
      </c>
      <c r="AB111" s="177">
        <v>0</v>
      </c>
      <c r="AC111" s="167">
        <f t="shared" si="49"/>
        <v>0</v>
      </c>
      <c r="AD111" s="177">
        <v>0</v>
      </c>
      <c r="AE111" s="177">
        <v>0</v>
      </c>
      <c r="AF111" s="177">
        <v>0</v>
      </c>
      <c r="AG111" s="177">
        <v>0</v>
      </c>
      <c r="AH111" s="177">
        <v>0</v>
      </c>
      <c r="AI111" s="177">
        <v>0</v>
      </c>
      <c r="AJ111" s="177">
        <v>0</v>
      </c>
      <c r="AK111" s="177">
        <v>0</v>
      </c>
      <c r="AL111" s="177">
        <v>0</v>
      </c>
      <c r="AM111" s="239">
        <v>0</v>
      </c>
      <c r="AN111" s="239">
        <v>0</v>
      </c>
      <c r="AO111" s="239">
        <v>0</v>
      </c>
      <c r="AP111" s="136">
        <v>0</v>
      </c>
      <c r="AQ111" s="98">
        <v>0</v>
      </c>
      <c r="AR111" s="98">
        <v>0</v>
      </c>
      <c r="AS111" s="98">
        <v>0</v>
      </c>
      <c r="AT111" s="98">
        <v>0</v>
      </c>
      <c r="AU111" s="98">
        <v>0</v>
      </c>
      <c r="AV111" s="98">
        <v>0</v>
      </c>
      <c r="AW111" s="98">
        <v>0</v>
      </c>
      <c r="AX111" s="98">
        <v>0</v>
      </c>
      <c r="AY111" s="98">
        <v>0</v>
      </c>
      <c r="AZ111" s="98">
        <v>0</v>
      </c>
      <c r="BA111" s="98">
        <v>0</v>
      </c>
      <c r="BB111" s="136">
        <v>0</v>
      </c>
      <c r="BC111" s="98">
        <v>0</v>
      </c>
      <c r="BD111" s="98">
        <v>0</v>
      </c>
      <c r="BE111" s="98">
        <v>0</v>
      </c>
      <c r="BF111" s="98">
        <v>0</v>
      </c>
      <c r="BG111" s="98">
        <v>0</v>
      </c>
      <c r="BH111" s="98">
        <v>0</v>
      </c>
      <c r="BI111" s="98">
        <v>0</v>
      </c>
      <c r="BJ111" s="98">
        <v>0</v>
      </c>
      <c r="BK111" s="98">
        <v>0</v>
      </c>
      <c r="BL111" s="98">
        <v>0</v>
      </c>
      <c r="BM111" s="98">
        <v>0</v>
      </c>
      <c r="BN111" s="428">
        <f t="shared" si="50"/>
        <v>0</v>
      </c>
      <c r="BO111" s="98">
        <v>0</v>
      </c>
      <c r="BP111" s="98">
        <v>0</v>
      </c>
      <c r="BQ111" s="98">
        <v>0</v>
      </c>
      <c r="BR111" s="98">
        <v>0</v>
      </c>
      <c r="BS111" s="98">
        <v>0</v>
      </c>
      <c r="BT111" s="98">
        <v>0</v>
      </c>
      <c r="BU111" s="98">
        <v>0</v>
      </c>
      <c r="BV111" s="98">
        <v>0</v>
      </c>
      <c r="BW111" s="98">
        <v>0</v>
      </c>
      <c r="BX111" s="98">
        <v>0</v>
      </c>
      <c r="BY111" s="98">
        <v>0</v>
      </c>
      <c r="BZ111" s="98">
        <v>0</v>
      </c>
      <c r="CA111" s="467">
        <f t="shared" si="30"/>
        <v>0</v>
      </c>
      <c r="CB111" s="136">
        <v>0</v>
      </c>
      <c r="CC111" s="98">
        <v>0</v>
      </c>
      <c r="CD111" s="98">
        <v>0</v>
      </c>
      <c r="CE111" s="98">
        <v>0</v>
      </c>
      <c r="CF111" s="98">
        <v>0</v>
      </c>
      <c r="CG111" s="98">
        <v>0</v>
      </c>
      <c r="CH111" s="98">
        <v>0</v>
      </c>
      <c r="CI111" s="98">
        <v>0</v>
      </c>
      <c r="CJ111" s="98">
        <v>0</v>
      </c>
      <c r="CK111" s="98">
        <v>0</v>
      </c>
      <c r="CL111" s="98">
        <v>0</v>
      </c>
      <c r="CM111" s="98">
        <v>0</v>
      </c>
      <c r="CN111" s="428">
        <f t="shared" si="51"/>
        <v>0</v>
      </c>
      <c r="CO111" s="98">
        <v>0</v>
      </c>
      <c r="CP111" s="98">
        <v>0</v>
      </c>
      <c r="CQ111" s="98">
        <v>0</v>
      </c>
      <c r="CR111" s="98">
        <v>0</v>
      </c>
      <c r="CS111" s="98">
        <v>0</v>
      </c>
      <c r="CT111" s="98">
        <v>0</v>
      </c>
      <c r="CU111" s="98">
        <v>0</v>
      </c>
      <c r="CV111" s="98">
        <v>0</v>
      </c>
      <c r="CW111" s="98">
        <v>0</v>
      </c>
      <c r="CX111" s="98">
        <v>0</v>
      </c>
      <c r="CY111" s="98">
        <v>0</v>
      </c>
      <c r="CZ111" s="98">
        <v>0</v>
      </c>
      <c r="DA111" s="467">
        <f t="shared" si="28"/>
        <v>0</v>
      </c>
      <c r="DB111" s="136">
        <v>0</v>
      </c>
      <c r="DC111" s="98">
        <v>1</v>
      </c>
      <c r="DD111" s="98">
        <v>0</v>
      </c>
      <c r="DE111" s="98">
        <v>0</v>
      </c>
      <c r="DF111" s="98">
        <v>0</v>
      </c>
      <c r="DG111" s="98">
        <v>0</v>
      </c>
      <c r="DH111" s="98">
        <v>0</v>
      </c>
      <c r="DI111" s="98">
        <v>0</v>
      </c>
      <c r="DJ111" s="98">
        <v>0</v>
      </c>
      <c r="DK111" s="98">
        <v>0</v>
      </c>
      <c r="DL111" s="98">
        <v>0</v>
      </c>
      <c r="DM111" s="98">
        <v>0</v>
      </c>
      <c r="DN111" s="556">
        <f t="shared" si="35"/>
        <v>0</v>
      </c>
      <c r="DO111" s="479">
        <f t="shared" si="36"/>
        <v>0</v>
      </c>
      <c r="DP111" s="468">
        <f t="shared" si="37"/>
        <v>1</v>
      </c>
      <c r="DQ111" s="362"/>
      <c r="DW111" s="230"/>
      <c r="DX111" s="230"/>
      <c r="DY111" s="230"/>
      <c r="DZ111" s="230"/>
      <c r="EA111" s="230"/>
      <c r="EB111" s="230"/>
      <c r="EC111" s="230"/>
      <c r="ED111" s="230"/>
      <c r="EE111" s="230"/>
      <c r="EF111" s="230"/>
      <c r="EG111" s="230"/>
      <c r="EH111" s="230"/>
      <c r="EI111" s="230"/>
      <c r="EJ111" s="230"/>
      <c r="EK111" s="230"/>
      <c r="EL111" s="230"/>
      <c r="EM111" s="230"/>
      <c r="EN111" s="230"/>
    </row>
    <row r="112" spans="1:3422" ht="20.100000000000001" customHeight="1" x14ac:dyDescent="0.25">
      <c r="A112" s="526"/>
      <c r="B112" s="109" t="s">
        <v>26</v>
      </c>
      <c r="C112" s="128" t="s">
        <v>124</v>
      </c>
      <c r="D112" s="174">
        <v>0</v>
      </c>
      <c r="E112" s="175">
        <v>0</v>
      </c>
      <c r="F112" s="175">
        <v>0</v>
      </c>
      <c r="G112" s="175">
        <v>0</v>
      </c>
      <c r="H112" s="175">
        <v>0</v>
      </c>
      <c r="I112" s="175">
        <v>0</v>
      </c>
      <c r="J112" s="175">
        <v>0</v>
      </c>
      <c r="K112" s="175">
        <v>0</v>
      </c>
      <c r="L112" s="175">
        <v>0</v>
      </c>
      <c r="M112" s="175">
        <v>0</v>
      </c>
      <c r="N112" s="175">
        <v>0</v>
      </c>
      <c r="O112" s="175">
        <v>0</v>
      </c>
      <c r="P112" s="167">
        <f t="shared" si="48"/>
        <v>0</v>
      </c>
      <c r="Q112" s="176">
        <v>0</v>
      </c>
      <c r="R112" s="176">
        <v>0</v>
      </c>
      <c r="S112" s="176">
        <v>0</v>
      </c>
      <c r="T112" s="176">
        <v>0</v>
      </c>
      <c r="U112" s="176">
        <v>0</v>
      </c>
      <c r="V112" s="176">
        <v>0</v>
      </c>
      <c r="W112" s="176">
        <v>0</v>
      </c>
      <c r="X112" s="176">
        <v>0</v>
      </c>
      <c r="Y112" s="176">
        <v>0</v>
      </c>
      <c r="Z112" s="176">
        <v>0</v>
      </c>
      <c r="AA112" s="177">
        <v>0</v>
      </c>
      <c r="AB112" s="177">
        <v>0</v>
      </c>
      <c r="AC112" s="167">
        <f t="shared" si="49"/>
        <v>0</v>
      </c>
      <c r="AD112" s="177">
        <v>0</v>
      </c>
      <c r="AE112" s="177">
        <v>0</v>
      </c>
      <c r="AF112" s="177">
        <v>0</v>
      </c>
      <c r="AG112" s="177">
        <v>0</v>
      </c>
      <c r="AH112" s="177">
        <v>0</v>
      </c>
      <c r="AI112" s="177">
        <v>0</v>
      </c>
      <c r="AJ112" s="177">
        <v>0</v>
      </c>
      <c r="AK112" s="177">
        <v>0</v>
      </c>
      <c r="AL112" s="177">
        <v>0</v>
      </c>
      <c r="AM112" s="177">
        <v>0</v>
      </c>
      <c r="AN112" s="177">
        <v>0</v>
      </c>
      <c r="AO112" s="177">
        <v>0</v>
      </c>
      <c r="AP112" s="247">
        <v>0</v>
      </c>
      <c r="AQ112" s="177">
        <v>0</v>
      </c>
      <c r="AR112" s="177">
        <v>0</v>
      </c>
      <c r="AS112" s="177">
        <v>0</v>
      </c>
      <c r="AT112" s="177">
        <v>0</v>
      </c>
      <c r="AU112" s="177">
        <v>0</v>
      </c>
      <c r="AV112" s="177">
        <v>0</v>
      </c>
      <c r="AW112" s="177">
        <v>0</v>
      </c>
      <c r="AX112" s="177">
        <v>0</v>
      </c>
      <c r="AY112" s="177">
        <v>0</v>
      </c>
      <c r="AZ112" s="177">
        <v>0</v>
      </c>
      <c r="BA112" s="177">
        <v>0</v>
      </c>
      <c r="BB112" s="247">
        <v>0</v>
      </c>
      <c r="BC112" s="177">
        <v>0</v>
      </c>
      <c r="BD112" s="177">
        <v>0</v>
      </c>
      <c r="BE112" s="177">
        <v>0</v>
      </c>
      <c r="BF112" s="177">
        <v>0</v>
      </c>
      <c r="BG112" s="177">
        <v>0</v>
      </c>
      <c r="BH112" s="177">
        <v>0</v>
      </c>
      <c r="BI112" s="177">
        <v>0</v>
      </c>
      <c r="BJ112" s="177">
        <v>0</v>
      </c>
      <c r="BK112" s="177">
        <v>0</v>
      </c>
      <c r="BL112" s="177">
        <v>0</v>
      </c>
      <c r="BM112" s="177">
        <v>0</v>
      </c>
      <c r="BN112" s="428">
        <f t="shared" si="50"/>
        <v>0</v>
      </c>
      <c r="BO112" s="177">
        <v>0</v>
      </c>
      <c r="BP112" s="177">
        <v>0</v>
      </c>
      <c r="BQ112" s="177">
        <v>0</v>
      </c>
      <c r="BR112" s="177">
        <v>0</v>
      </c>
      <c r="BS112" s="177">
        <v>0</v>
      </c>
      <c r="BT112" s="177">
        <v>0</v>
      </c>
      <c r="BU112" s="177">
        <v>0</v>
      </c>
      <c r="BV112" s="177">
        <v>0</v>
      </c>
      <c r="BW112" s="177">
        <v>12</v>
      </c>
      <c r="BX112" s="177">
        <v>50</v>
      </c>
      <c r="BY112" s="177">
        <v>12</v>
      </c>
      <c r="BZ112" s="177">
        <v>26</v>
      </c>
      <c r="CA112" s="467">
        <f t="shared" si="30"/>
        <v>100</v>
      </c>
      <c r="CB112" s="247">
        <v>16</v>
      </c>
      <c r="CC112" s="177">
        <v>22</v>
      </c>
      <c r="CD112" s="177">
        <v>17</v>
      </c>
      <c r="CE112" s="177">
        <v>38</v>
      </c>
      <c r="CF112" s="177">
        <v>33</v>
      </c>
      <c r="CG112" s="177">
        <v>20</v>
      </c>
      <c r="CH112" s="177">
        <v>20</v>
      </c>
      <c r="CI112" s="177">
        <v>15</v>
      </c>
      <c r="CJ112" s="177">
        <v>6</v>
      </c>
      <c r="CK112" s="177">
        <v>9</v>
      </c>
      <c r="CL112" s="177">
        <v>16</v>
      </c>
      <c r="CM112" s="177">
        <v>23</v>
      </c>
      <c r="CN112" s="428">
        <f t="shared" si="51"/>
        <v>235</v>
      </c>
      <c r="CO112" s="177">
        <v>27</v>
      </c>
      <c r="CP112" s="177">
        <v>23</v>
      </c>
      <c r="CQ112" s="177">
        <v>44</v>
      </c>
      <c r="CR112" s="177">
        <v>34</v>
      </c>
      <c r="CS112" s="177">
        <v>35</v>
      </c>
      <c r="CT112" s="177">
        <v>28</v>
      </c>
      <c r="CU112" s="177">
        <v>32</v>
      </c>
      <c r="CV112" s="177">
        <v>48</v>
      </c>
      <c r="CW112" s="177">
        <v>45</v>
      </c>
      <c r="CX112" s="177">
        <v>71</v>
      </c>
      <c r="CY112" s="177">
        <v>53</v>
      </c>
      <c r="CZ112" s="177">
        <v>53</v>
      </c>
      <c r="DA112" s="467">
        <f t="shared" si="28"/>
        <v>493</v>
      </c>
      <c r="DB112" s="247">
        <v>18</v>
      </c>
      <c r="DC112" s="177">
        <v>37</v>
      </c>
      <c r="DD112" s="177">
        <v>44</v>
      </c>
      <c r="DE112" s="177">
        <v>55</v>
      </c>
      <c r="DF112" s="177">
        <v>42</v>
      </c>
      <c r="DG112" s="177">
        <v>27</v>
      </c>
      <c r="DH112" s="177">
        <v>41</v>
      </c>
      <c r="DI112" s="177">
        <v>25</v>
      </c>
      <c r="DJ112" s="177">
        <v>33</v>
      </c>
      <c r="DK112" s="177">
        <v>65</v>
      </c>
      <c r="DL112" s="177">
        <v>48</v>
      </c>
      <c r="DM112" s="177">
        <v>32</v>
      </c>
      <c r="DN112" s="556">
        <f t="shared" si="35"/>
        <v>235</v>
      </c>
      <c r="DO112" s="479">
        <f t="shared" si="36"/>
        <v>493</v>
      </c>
      <c r="DP112" s="468">
        <f t="shared" si="37"/>
        <v>467</v>
      </c>
      <c r="DQ112" s="362">
        <f t="shared" si="13"/>
        <v>-5.273833671399597</v>
      </c>
      <c r="DW112" s="230"/>
      <c r="DX112" s="230"/>
      <c r="DY112" s="230"/>
      <c r="DZ112" s="230"/>
      <c r="EA112" s="230"/>
      <c r="EB112" s="230"/>
      <c r="EC112" s="230"/>
      <c r="ED112" s="230"/>
      <c r="EE112" s="230"/>
      <c r="EF112" s="230"/>
      <c r="EG112" s="230"/>
      <c r="EH112" s="230"/>
      <c r="EI112" s="230"/>
      <c r="EJ112" s="230"/>
      <c r="EK112" s="230"/>
      <c r="EL112" s="230"/>
      <c r="EM112" s="230"/>
      <c r="EN112" s="230"/>
    </row>
    <row r="113" spans="1:144" ht="20.100000000000001" customHeight="1" x14ac:dyDescent="0.25">
      <c r="A113" s="526"/>
      <c r="B113" s="109" t="s">
        <v>141</v>
      </c>
      <c r="C113" s="128" t="s">
        <v>145</v>
      </c>
      <c r="D113" s="174">
        <v>0</v>
      </c>
      <c r="E113" s="175">
        <v>0</v>
      </c>
      <c r="F113" s="175">
        <v>0</v>
      </c>
      <c r="G113" s="175">
        <v>0</v>
      </c>
      <c r="H113" s="175">
        <v>0</v>
      </c>
      <c r="I113" s="175">
        <v>0</v>
      </c>
      <c r="J113" s="175">
        <v>0</v>
      </c>
      <c r="K113" s="175">
        <v>0</v>
      </c>
      <c r="L113" s="175">
        <v>0</v>
      </c>
      <c r="M113" s="175">
        <v>0</v>
      </c>
      <c r="N113" s="175">
        <v>0</v>
      </c>
      <c r="O113" s="175">
        <v>0</v>
      </c>
      <c r="P113" s="362">
        <v>0</v>
      </c>
      <c r="Q113" s="175">
        <v>0</v>
      </c>
      <c r="R113" s="175">
        <v>0</v>
      </c>
      <c r="S113" s="175">
        <v>0</v>
      </c>
      <c r="T113" s="175">
        <v>0</v>
      </c>
      <c r="U113" s="175">
        <v>0</v>
      </c>
      <c r="V113" s="175">
        <v>0</v>
      </c>
      <c r="W113" s="175">
        <v>0</v>
      </c>
      <c r="X113" s="175">
        <v>0</v>
      </c>
      <c r="Y113" s="175">
        <v>0</v>
      </c>
      <c r="Z113" s="175">
        <v>0</v>
      </c>
      <c r="AA113" s="175">
        <v>0</v>
      </c>
      <c r="AB113" s="175">
        <v>0</v>
      </c>
      <c r="AC113" s="388">
        <v>0</v>
      </c>
      <c r="AD113" s="175">
        <v>0</v>
      </c>
      <c r="AE113" s="175">
        <v>0</v>
      </c>
      <c r="AF113" s="175">
        <v>0</v>
      </c>
      <c r="AG113" s="175">
        <v>0</v>
      </c>
      <c r="AH113" s="175">
        <v>0</v>
      </c>
      <c r="AI113" s="175">
        <v>0</v>
      </c>
      <c r="AJ113" s="175">
        <v>0</v>
      </c>
      <c r="AK113" s="175">
        <v>0</v>
      </c>
      <c r="AL113" s="175">
        <v>0</v>
      </c>
      <c r="AM113" s="175">
        <v>0</v>
      </c>
      <c r="AN113" s="175">
        <v>0</v>
      </c>
      <c r="AO113" s="175">
        <v>0</v>
      </c>
      <c r="AP113" s="136">
        <v>0</v>
      </c>
      <c r="AQ113" s="98">
        <v>0</v>
      </c>
      <c r="AR113" s="98">
        <v>0</v>
      </c>
      <c r="AS113" s="98">
        <v>0</v>
      </c>
      <c r="AT113" s="98">
        <v>0</v>
      </c>
      <c r="AU113" s="98">
        <v>0</v>
      </c>
      <c r="AV113" s="98">
        <v>0</v>
      </c>
      <c r="AW113" s="98">
        <v>0</v>
      </c>
      <c r="AX113" s="98">
        <v>0</v>
      </c>
      <c r="AY113" s="98">
        <v>0</v>
      </c>
      <c r="AZ113" s="98">
        <v>0</v>
      </c>
      <c r="BA113" s="98">
        <v>0</v>
      </c>
      <c r="BB113" s="136">
        <v>0</v>
      </c>
      <c r="BC113" s="98">
        <v>0</v>
      </c>
      <c r="BD113" s="98">
        <v>0</v>
      </c>
      <c r="BE113" s="98">
        <v>0</v>
      </c>
      <c r="BF113" s="98">
        <v>0</v>
      </c>
      <c r="BG113" s="98">
        <v>0</v>
      </c>
      <c r="BH113" s="98">
        <v>0</v>
      </c>
      <c r="BI113" s="98">
        <v>0</v>
      </c>
      <c r="BJ113" s="98">
        <v>0</v>
      </c>
      <c r="BK113" s="98">
        <v>0</v>
      </c>
      <c r="BL113" s="98">
        <v>0</v>
      </c>
      <c r="BM113" s="98">
        <v>0</v>
      </c>
      <c r="BN113" s="428">
        <f t="shared" si="50"/>
        <v>0</v>
      </c>
      <c r="BO113" s="98">
        <v>0</v>
      </c>
      <c r="BP113" s="98">
        <v>0</v>
      </c>
      <c r="BQ113" s="98">
        <v>0</v>
      </c>
      <c r="BR113" s="98">
        <v>0</v>
      </c>
      <c r="BS113" s="98">
        <v>0</v>
      </c>
      <c r="BT113" s="98">
        <v>0</v>
      </c>
      <c r="BU113" s="98">
        <v>0</v>
      </c>
      <c r="BV113" s="98">
        <v>0</v>
      </c>
      <c r="BW113" s="98">
        <v>0</v>
      </c>
      <c r="BX113" s="98">
        <v>0</v>
      </c>
      <c r="BY113" s="98">
        <v>0</v>
      </c>
      <c r="BZ113" s="98">
        <v>234</v>
      </c>
      <c r="CA113" s="467">
        <f t="shared" si="30"/>
        <v>234</v>
      </c>
      <c r="CB113" s="136">
        <v>225</v>
      </c>
      <c r="CC113" s="98">
        <v>205</v>
      </c>
      <c r="CD113" s="98">
        <v>265</v>
      </c>
      <c r="CE113" s="98">
        <v>245</v>
      </c>
      <c r="CF113" s="98">
        <v>225</v>
      </c>
      <c r="CG113" s="98">
        <v>256</v>
      </c>
      <c r="CH113" s="98">
        <v>247</v>
      </c>
      <c r="CI113" s="98">
        <v>242</v>
      </c>
      <c r="CJ113" s="98">
        <v>261</v>
      </c>
      <c r="CK113" s="98">
        <v>268</v>
      </c>
      <c r="CL113" s="98">
        <v>244</v>
      </c>
      <c r="CM113" s="98">
        <v>272</v>
      </c>
      <c r="CN113" s="428">
        <f t="shared" si="51"/>
        <v>2955</v>
      </c>
      <c r="CO113" s="98">
        <v>240</v>
      </c>
      <c r="CP113" s="98">
        <v>239</v>
      </c>
      <c r="CQ113" s="98">
        <v>255</v>
      </c>
      <c r="CR113" s="98">
        <v>240</v>
      </c>
      <c r="CS113" s="98">
        <v>244</v>
      </c>
      <c r="CT113" s="98">
        <v>250</v>
      </c>
      <c r="CU113" s="98">
        <v>242</v>
      </c>
      <c r="CV113" s="98">
        <v>266</v>
      </c>
      <c r="CW113" s="98">
        <v>264</v>
      </c>
      <c r="CX113" s="98">
        <v>239</v>
      </c>
      <c r="CY113" s="98">
        <v>241</v>
      </c>
      <c r="CZ113" s="98">
        <v>256</v>
      </c>
      <c r="DA113" s="467">
        <f t="shared" si="28"/>
        <v>2976</v>
      </c>
      <c r="DB113" s="136">
        <v>243</v>
      </c>
      <c r="DC113" s="98">
        <v>198</v>
      </c>
      <c r="DD113" s="98">
        <v>276</v>
      </c>
      <c r="DE113" s="98">
        <v>228</v>
      </c>
      <c r="DF113" s="98">
        <v>268</v>
      </c>
      <c r="DG113" s="98">
        <v>273</v>
      </c>
      <c r="DH113" s="98">
        <v>247</v>
      </c>
      <c r="DI113" s="98">
        <v>291</v>
      </c>
      <c r="DJ113" s="98">
        <v>275</v>
      </c>
      <c r="DK113" s="98">
        <v>302</v>
      </c>
      <c r="DL113" s="98">
        <v>287</v>
      </c>
      <c r="DM113" s="98">
        <v>281</v>
      </c>
      <c r="DN113" s="556">
        <f t="shared" si="35"/>
        <v>2955</v>
      </c>
      <c r="DO113" s="479">
        <f t="shared" si="36"/>
        <v>2976</v>
      </c>
      <c r="DP113" s="468">
        <f t="shared" si="37"/>
        <v>3169</v>
      </c>
      <c r="DQ113" s="362">
        <f t="shared" si="13"/>
        <v>6.485215053763449</v>
      </c>
      <c r="DW113" s="230"/>
      <c r="DX113" s="230"/>
      <c r="DY113" s="230"/>
      <c r="DZ113" s="230"/>
      <c r="EA113" s="230"/>
      <c r="EB113" s="230"/>
      <c r="EC113" s="230"/>
      <c r="ED113" s="230"/>
      <c r="EE113" s="230"/>
      <c r="EF113" s="230"/>
      <c r="EG113" s="230"/>
      <c r="EH113" s="230"/>
      <c r="EI113" s="230"/>
      <c r="EJ113" s="230"/>
      <c r="EK113" s="230"/>
      <c r="EL113" s="230"/>
      <c r="EM113" s="230"/>
      <c r="EN113" s="230"/>
    </row>
    <row r="114" spans="1:144" ht="20.100000000000001" customHeight="1" x14ac:dyDescent="0.25">
      <c r="A114" s="526"/>
      <c r="B114" s="109" t="s">
        <v>139</v>
      </c>
      <c r="C114" s="128" t="s">
        <v>144</v>
      </c>
      <c r="D114" s="174">
        <v>0</v>
      </c>
      <c r="E114" s="175">
        <v>0</v>
      </c>
      <c r="F114" s="175">
        <v>0</v>
      </c>
      <c r="G114" s="175">
        <v>0</v>
      </c>
      <c r="H114" s="175">
        <v>0</v>
      </c>
      <c r="I114" s="175">
        <v>0</v>
      </c>
      <c r="J114" s="175">
        <v>0</v>
      </c>
      <c r="K114" s="175">
        <v>0</v>
      </c>
      <c r="L114" s="175">
        <v>0</v>
      </c>
      <c r="M114" s="175">
        <v>0</v>
      </c>
      <c r="N114" s="175">
        <v>0</v>
      </c>
      <c r="O114" s="175">
        <v>0</v>
      </c>
      <c r="P114" s="362">
        <v>0</v>
      </c>
      <c r="Q114" s="175">
        <v>0</v>
      </c>
      <c r="R114" s="175">
        <v>0</v>
      </c>
      <c r="S114" s="175">
        <v>0</v>
      </c>
      <c r="T114" s="175">
        <v>0</v>
      </c>
      <c r="U114" s="175">
        <v>0</v>
      </c>
      <c r="V114" s="175">
        <v>0</v>
      </c>
      <c r="W114" s="175">
        <v>0</v>
      </c>
      <c r="X114" s="175">
        <v>0</v>
      </c>
      <c r="Y114" s="175">
        <v>0</v>
      </c>
      <c r="Z114" s="175">
        <v>0</v>
      </c>
      <c r="AA114" s="175">
        <v>0</v>
      </c>
      <c r="AB114" s="175">
        <v>0</v>
      </c>
      <c r="AC114" s="388">
        <v>0</v>
      </c>
      <c r="AD114" s="175">
        <v>0</v>
      </c>
      <c r="AE114" s="175">
        <v>0</v>
      </c>
      <c r="AF114" s="175">
        <v>0</v>
      </c>
      <c r="AG114" s="175">
        <v>0</v>
      </c>
      <c r="AH114" s="175">
        <v>0</v>
      </c>
      <c r="AI114" s="175">
        <v>0</v>
      </c>
      <c r="AJ114" s="175">
        <v>0</v>
      </c>
      <c r="AK114" s="175">
        <v>0</v>
      </c>
      <c r="AL114" s="175">
        <v>0</v>
      </c>
      <c r="AM114" s="175">
        <v>0</v>
      </c>
      <c r="AN114" s="175">
        <v>0</v>
      </c>
      <c r="AO114" s="175">
        <v>0</v>
      </c>
      <c r="AP114" s="136">
        <v>0</v>
      </c>
      <c r="AQ114" s="98">
        <v>0</v>
      </c>
      <c r="AR114" s="98">
        <v>0</v>
      </c>
      <c r="AS114" s="98">
        <v>0</v>
      </c>
      <c r="AT114" s="98">
        <v>0</v>
      </c>
      <c r="AU114" s="98">
        <v>0</v>
      </c>
      <c r="AV114" s="98">
        <v>0</v>
      </c>
      <c r="AW114" s="98">
        <v>0</v>
      </c>
      <c r="AX114" s="98">
        <v>0</v>
      </c>
      <c r="AY114" s="98">
        <v>0</v>
      </c>
      <c r="AZ114" s="98">
        <v>0</v>
      </c>
      <c r="BA114" s="98">
        <v>0</v>
      </c>
      <c r="BB114" s="136">
        <v>0</v>
      </c>
      <c r="BC114" s="98">
        <v>0</v>
      </c>
      <c r="BD114" s="98">
        <v>0</v>
      </c>
      <c r="BE114" s="98">
        <v>0</v>
      </c>
      <c r="BF114" s="98">
        <v>0</v>
      </c>
      <c r="BG114" s="98">
        <v>0</v>
      </c>
      <c r="BH114" s="98">
        <v>0</v>
      </c>
      <c r="BI114" s="98">
        <v>0</v>
      </c>
      <c r="BJ114" s="98">
        <v>0</v>
      </c>
      <c r="BK114" s="98">
        <v>0</v>
      </c>
      <c r="BL114" s="98">
        <v>0</v>
      </c>
      <c r="BM114" s="98">
        <v>0</v>
      </c>
      <c r="BN114" s="428">
        <f t="shared" si="50"/>
        <v>0</v>
      </c>
      <c r="BO114" s="98">
        <v>0</v>
      </c>
      <c r="BP114" s="98">
        <v>0</v>
      </c>
      <c r="BQ114" s="98">
        <v>0</v>
      </c>
      <c r="BR114" s="98">
        <v>0</v>
      </c>
      <c r="BS114" s="98">
        <v>0</v>
      </c>
      <c r="BT114" s="98">
        <v>0</v>
      </c>
      <c r="BU114" s="98">
        <v>0</v>
      </c>
      <c r="BV114" s="98">
        <v>0</v>
      </c>
      <c r="BW114" s="98">
        <v>0</v>
      </c>
      <c r="BX114" s="98">
        <v>0</v>
      </c>
      <c r="BY114" s="98">
        <v>0</v>
      </c>
      <c r="BZ114" s="98">
        <v>161</v>
      </c>
      <c r="CA114" s="467">
        <f t="shared" si="30"/>
        <v>161</v>
      </c>
      <c r="CB114" s="136">
        <v>155</v>
      </c>
      <c r="CC114" s="98">
        <v>127</v>
      </c>
      <c r="CD114" s="98">
        <v>178</v>
      </c>
      <c r="CE114" s="98">
        <v>148</v>
      </c>
      <c r="CF114" s="98">
        <v>149</v>
      </c>
      <c r="CG114" s="98">
        <v>160</v>
      </c>
      <c r="CH114" s="98">
        <v>160</v>
      </c>
      <c r="CI114" s="98">
        <v>150</v>
      </c>
      <c r="CJ114" s="98">
        <v>161</v>
      </c>
      <c r="CK114" s="98">
        <v>163</v>
      </c>
      <c r="CL114" s="98">
        <v>121</v>
      </c>
      <c r="CM114" s="98">
        <v>135</v>
      </c>
      <c r="CN114" s="428">
        <f t="shared" si="51"/>
        <v>1807</v>
      </c>
      <c r="CO114" s="98">
        <v>130</v>
      </c>
      <c r="CP114" s="98">
        <v>114</v>
      </c>
      <c r="CQ114" s="98">
        <v>144</v>
      </c>
      <c r="CR114" s="98">
        <v>142</v>
      </c>
      <c r="CS114" s="98">
        <v>116</v>
      </c>
      <c r="CT114" s="98">
        <v>114</v>
      </c>
      <c r="CU114" s="98">
        <v>120</v>
      </c>
      <c r="CV114" s="98">
        <v>114</v>
      </c>
      <c r="CW114" s="98">
        <v>119</v>
      </c>
      <c r="CX114" s="98">
        <v>114</v>
      </c>
      <c r="CY114" s="98">
        <v>117</v>
      </c>
      <c r="CZ114" s="98">
        <v>138</v>
      </c>
      <c r="DA114" s="467">
        <f t="shared" si="28"/>
        <v>1482</v>
      </c>
      <c r="DB114" s="136">
        <v>144</v>
      </c>
      <c r="DC114" s="98">
        <v>103</v>
      </c>
      <c r="DD114" s="98">
        <v>142</v>
      </c>
      <c r="DE114" s="98">
        <v>124</v>
      </c>
      <c r="DF114" s="98">
        <v>163</v>
      </c>
      <c r="DG114" s="98">
        <v>145</v>
      </c>
      <c r="DH114" s="98">
        <v>134</v>
      </c>
      <c r="DI114" s="98">
        <v>186</v>
      </c>
      <c r="DJ114" s="98">
        <v>159</v>
      </c>
      <c r="DK114" s="98">
        <v>161</v>
      </c>
      <c r="DL114" s="98">
        <v>153</v>
      </c>
      <c r="DM114" s="98">
        <v>150</v>
      </c>
      <c r="DN114" s="556">
        <f t="shared" si="35"/>
        <v>1807</v>
      </c>
      <c r="DO114" s="479">
        <f t="shared" si="36"/>
        <v>1482</v>
      </c>
      <c r="DP114" s="468">
        <f t="shared" si="37"/>
        <v>1764</v>
      </c>
      <c r="DQ114" s="362">
        <f t="shared" si="13"/>
        <v>19.028340080971653</v>
      </c>
      <c r="DW114" s="230"/>
      <c r="DX114" s="230"/>
      <c r="DY114" s="230"/>
      <c r="DZ114" s="230"/>
      <c r="EA114" s="230"/>
      <c r="EB114" s="230"/>
      <c r="EC114" s="230"/>
      <c r="ED114" s="230"/>
      <c r="EE114" s="230"/>
      <c r="EF114" s="230"/>
      <c r="EG114" s="230"/>
      <c r="EH114" s="230"/>
      <c r="EI114" s="230"/>
      <c r="EJ114" s="230"/>
      <c r="EK114" s="230"/>
      <c r="EL114" s="230"/>
      <c r="EM114" s="230"/>
      <c r="EN114" s="230"/>
    </row>
    <row r="115" spans="1:144" ht="20.100000000000001" customHeight="1" x14ac:dyDescent="0.25">
      <c r="A115" s="526"/>
      <c r="B115" s="109" t="s">
        <v>142</v>
      </c>
      <c r="C115" s="128" t="s">
        <v>146</v>
      </c>
      <c r="D115" s="174">
        <v>0</v>
      </c>
      <c r="E115" s="175">
        <v>0</v>
      </c>
      <c r="F115" s="175">
        <v>0</v>
      </c>
      <c r="G115" s="175">
        <v>0</v>
      </c>
      <c r="H115" s="175">
        <v>0</v>
      </c>
      <c r="I115" s="175">
        <v>0</v>
      </c>
      <c r="J115" s="175">
        <v>0</v>
      </c>
      <c r="K115" s="175">
        <v>0</v>
      </c>
      <c r="L115" s="175">
        <v>0</v>
      </c>
      <c r="M115" s="175">
        <v>0</v>
      </c>
      <c r="N115" s="175">
        <v>0</v>
      </c>
      <c r="O115" s="175">
        <v>0</v>
      </c>
      <c r="P115" s="362">
        <v>0</v>
      </c>
      <c r="Q115" s="175">
        <v>0</v>
      </c>
      <c r="R115" s="175">
        <v>0</v>
      </c>
      <c r="S115" s="175">
        <v>0</v>
      </c>
      <c r="T115" s="175">
        <v>0</v>
      </c>
      <c r="U115" s="175">
        <v>0</v>
      </c>
      <c r="V115" s="175">
        <v>0</v>
      </c>
      <c r="W115" s="175">
        <v>0</v>
      </c>
      <c r="X115" s="175">
        <v>0</v>
      </c>
      <c r="Y115" s="175">
        <v>0</v>
      </c>
      <c r="Z115" s="175">
        <v>0</v>
      </c>
      <c r="AA115" s="175">
        <v>0</v>
      </c>
      <c r="AB115" s="175">
        <v>0</v>
      </c>
      <c r="AC115" s="388">
        <v>0</v>
      </c>
      <c r="AD115" s="175">
        <v>0</v>
      </c>
      <c r="AE115" s="175">
        <v>0</v>
      </c>
      <c r="AF115" s="175">
        <v>0</v>
      </c>
      <c r="AG115" s="175">
        <v>0</v>
      </c>
      <c r="AH115" s="175">
        <v>0</v>
      </c>
      <c r="AI115" s="175">
        <v>0</v>
      </c>
      <c r="AJ115" s="175">
        <v>0</v>
      </c>
      <c r="AK115" s="175">
        <v>0</v>
      </c>
      <c r="AL115" s="175">
        <v>0</v>
      </c>
      <c r="AM115" s="175">
        <v>0</v>
      </c>
      <c r="AN115" s="175">
        <v>0</v>
      </c>
      <c r="AO115" s="175">
        <v>0</v>
      </c>
      <c r="AP115" s="136">
        <v>0</v>
      </c>
      <c r="AQ115" s="98">
        <v>0</v>
      </c>
      <c r="AR115" s="98">
        <v>0</v>
      </c>
      <c r="AS115" s="98">
        <v>0</v>
      </c>
      <c r="AT115" s="98">
        <v>0</v>
      </c>
      <c r="AU115" s="98">
        <v>0</v>
      </c>
      <c r="AV115" s="98">
        <v>0</v>
      </c>
      <c r="AW115" s="98">
        <v>0</v>
      </c>
      <c r="AX115" s="98">
        <v>0</v>
      </c>
      <c r="AY115" s="98">
        <v>0</v>
      </c>
      <c r="AZ115" s="98">
        <v>0</v>
      </c>
      <c r="BA115" s="98">
        <v>0</v>
      </c>
      <c r="BB115" s="136">
        <v>0</v>
      </c>
      <c r="BC115" s="98">
        <v>0</v>
      </c>
      <c r="BD115" s="98">
        <v>0</v>
      </c>
      <c r="BE115" s="98">
        <v>0</v>
      </c>
      <c r="BF115" s="98">
        <v>0</v>
      </c>
      <c r="BG115" s="98">
        <v>0</v>
      </c>
      <c r="BH115" s="98">
        <v>0</v>
      </c>
      <c r="BI115" s="98">
        <v>0</v>
      </c>
      <c r="BJ115" s="98">
        <v>0</v>
      </c>
      <c r="BK115" s="98">
        <v>0</v>
      </c>
      <c r="BL115" s="98">
        <v>0</v>
      </c>
      <c r="BM115" s="98">
        <v>0</v>
      </c>
      <c r="BN115" s="428">
        <f t="shared" si="50"/>
        <v>0</v>
      </c>
      <c r="BO115" s="98">
        <v>0</v>
      </c>
      <c r="BP115" s="98">
        <v>0</v>
      </c>
      <c r="BQ115" s="98">
        <v>0</v>
      </c>
      <c r="BR115" s="98">
        <v>0</v>
      </c>
      <c r="BS115" s="98">
        <v>0</v>
      </c>
      <c r="BT115" s="98">
        <v>0</v>
      </c>
      <c r="BU115" s="98">
        <v>0</v>
      </c>
      <c r="BV115" s="98">
        <v>0</v>
      </c>
      <c r="BW115" s="98">
        <v>0</v>
      </c>
      <c r="BX115" s="98">
        <v>0</v>
      </c>
      <c r="BY115" s="98">
        <v>0</v>
      </c>
      <c r="BZ115" s="98">
        <v>57</v>
      </c>
      <c r="CA115" s="467">
        <f t="shared" si="30"/>
        <v>57</v>
      </c>
      <c r="CB115" s="136">
        <v>41</v>
      </c>
      <c r="CC115" s="98">
        <v>27</v>
      </c>
      <c r="CD115" s="98">
        <v>17</v>
      </c>
      <c r="CE115" s="98">
        <v>23</v>
      </c>
      <c r="CF115" s="98">
        <v>9</v>
      </c>
      <c r="CG115" s="98">
        <v>9</v>
      </c>
      <c r="CH115" s="98">
        <v>7</v>
      </c>
      <c r="CI115" s="98">
        <v>10</v>
      </c>
      <c r="CJ115" s="98">
        <v>6</v>
      </c>
      <c r="CK115" s="98">
        <v>6</v>
      </c>
      <c r="CL115" s="98">
        <v>11</v>
      </c>
      <c r="CM115" s="98">
        <v>19</v>
      </c>
      <c r="CN115" s="428">
        <f t="shared" si="51"/>
        <v>185</v>
      </c>
      <c r="CO115" s="98">
        <v>20</v>
      </c>
      <c r="CP115" s="98">
        <v>20</v>
      </c>
      <c r="CQ115" s="98">
        <v>21</v>
      </c>
      <c r="CR115" s="98">
        <v>17</v>
      </c>
      <c r="CS115" s="98">
        <v>20</v>
      </c>
      <c r="CT115" s="98">
        <v>16</v>
      </c>
      <c r="CU115" s="98">
        <v>18</v>
      </c>
      <c r="CV115" s="98">
        <v>19</v>
      </c>
      <c r="CW115" s="98">
        <v>13</v>
      </c>
      <c r="CX115" s="98">
        <v>19</v>
      </c>
      <c r="CY115" s="98">
        <v>12</v>
      </c>
      <c r="CZ115" s="98">
        <v>14</v>
      </c>
      <c r="DA115" s="467">
        <f t="shared" si="28"/>
        <v>209</v>
      </c>
      <c r="DB115" s="136">
        <v>16</v>
      </c>
      <c r="DC115" s="98">
        <v>11</v>
      </c>
      <c r="DD115" s="98">
        <v>20</v>
      </c>
      <c r="DE115" s="98">
        <v>11</v>
      </c>
      <c r="DF115" s="98">
        <v>20</v>
      </c>
      <c r="DG115" s="98">
        <v>16</v>
      </c>
      <c r="DH115" s="98">
        <v>15</v>
      </c>
      <c r="DI115" s="98">
        <v>12</v>
      </c>
      <c r="DJ115" s="98">
        <v>11</v>
      </c>
      <c r="DK115" s="98">
        <v>10</v>
      </c>
      <c r="DL115" s="98">
        <v>11</v>
      </c>
      <c r="DM115" s="98">
        <v>17</v>
      </c>
      <c r="DN115" s="556">
        <f t="shared" si="35"/>
        <v>185</v>
      </c>
      <c r="DO115" s="479">
        <f t="shared" si="36"/>
        <v>209</v>
      </c>
      <c r="DP115" s="468">
        <f t="shared" si="37"/>
        <v>170</v>
      </c>
      <c r="DQ115" s="362">
        <f t="shared" si="13"/>
        <v>-18.66028708133971</v>
      </c>
      <c r="DW115" s="230"/>
      <c r="DX115" s="230"/>
      <c r="DY115" s="230"/>
      <c r="DZ115" s="230"/>
      <c r="EA115" s="230"/>
      <c r="EB115" s="230"/>
      <c r="EC115" s="230"/>
      <c r="ED115" s="230"/>
      <c r="EE115" s="230"/>
      <c r="EF115" s="230"/>
      <c r="EG115" s="230"/>
      <c r="EH115" s="230"/>
      <c r="EI115" s="230"/>
      <c r="EJ115" s="230"/>
      <c r="EK115" s="230"/>
      <c r="EL115" s="230"/>
      <c r="EM115" s="230"/>
      <c r="EN115" s="230"/>
    </row>
    <row r="116" spans="1:144" ht="20.100000000000001" customHeight="1" x14ac:dyDescent="0.25">
      <c r="A116" s="526"/>
      <c r="B116" s="109" t="s">
        <v>123</v>
      </c>
      <c r="C116" s="128" t="s">
        <v>125</v>
      </c>
      <c r="D116" s="174">
        <v>0</v>
      </c>
      <c r="E116" s="175">
        <v>0</v>
      </c>
      <c r="F116" s="175">
        <v>0</v>
      </c>
      <c r="G116" s="175">
        <v>0</v>
      </c>
      <c r="H116" s="175">
        <v>0</v>
      </c>
      <c r="I116" s="175">
        <v>0</v>
      </c>
      <c r="J116" s="175">
        <v>0</v>
      </c>
      <c r="K116" s="175">
        <v>0</v>
      </c>
      <c r="L116" s="175">
        <v>0</v>
      </c>
      <c r="M116" s="175">
        <v>0</v>
      </c>
      <c r="N116" s="175">
        <v>0</v>
      </c>
      <c r="O116" s="175">
        <v>0</v>
      </c>
      <c r="P116" s="167">
        <f>SUM(D116:O116)</f>
        <v>0</v>
      </c>
      <c r="Q116" s="176">
        <v>0</v>
      </c>
      <c r="R116" s="176">
        <v>0</v>
      </c>
      <c r="S116" s="176">
        <v>0</v>
      </c>
      <c r="T116" s="176">
        <v>0</v>
      </c>
      <c r="U116" s="176">
        <v>0</v>
      </c>
      <c r="V116" s="176">
        <v>0</v>
      </c>
      <c r="W116" s="176">
        <v>0</v>
      </c>
      <c r="X116" s="176">
        <v>0</v>
      </c>
      <c r="Y116" s="176">
        <v>0</v>
      </c>
      <c r="Z116" s="176">
        <v>0</v>
      </c>
      <c r="AA116" s="177">
        <v>0</v>
      </c>
      <c r="AB116" s="177">
        <v>0</v>
      </c>
      <c r="AC116" s="167">
        <f>SUM(Q116:AB116)</f>
        <v>0</v>
      </c>
      <c r="AD116" s="177">
        <v>0</v>
      </c>
      <c r="AE116" s="177">
        <v>0</v>
      </c>
      <c r="AF116" s="177">
        <v>0</v>
      </c>
      <c r="AG116" s="177">
        <v>0</v>
      </c>
      <c r="AH116" s="177">
        <v>0</v>
      </c>
      <c r="AI116" s="177">
        <v>0</v>
      </c>
      <c r="AJ116" s="177">
        <v>0</v>
      </c>
      <c r="AK116" s="177">
        <v>0</v>
      </c>
      <c r="AL116" s="177">
        <v>0</v>
      </c>
      <c r="AM116" s="177">
        <v>0</v>
      </c>
      <c r="AN116" s="177">
        <v>0</v>
      </c>
      <c r="AO116" s="177">
        <v>0</v>
      </c>
      <c r="AP116" s="247">
        <v>0</v>
      </c>
      <c r="AQ116" s="177">
        <v>0</v>
      </c>
      <c r="AR116" s="177">
        <v>0</v>
      </c>
      <c r="AS116" s="177">
        <v>0</v>
      </c>
      <c r="AT116" s="177">
        <v>0</v>
      </c>
      <c r="AU116" s="177">
        <v>0</v>
      </c>
      <c r="AV116" s="177">
        <v>0</v>
      </c>
      <c r="AW116" s="177">
        <v>0</v>
      </c>
      <c r="AX116" s="177">
        <v>0</v>
      </c>
      <c r="AY116" s="177">
        <v>0</v>
      </c>
      <c r="AZ116" s="177">
        <v>0</v>
      </c>
      <c r="BA116" s="177">
        <v>0</v>
      </c>
      <c r="BB116" s="247">
        <v>0</v>
      </c>
      <c r="BC116" s="177">
        <v>0</v>
      </c>
      <c r="BD116" s="177">
        <v>0</v>
      </c>
      <c r="BE116" s="177">
        <v>0</v>
      </c>
      <c r="BF116" s="177">
        <v>0</v>
      </c>
      <c r="BG116" s="177">
        <v>0</v>
      </c>
      <c r="BH116" s="177">
        <v>0</v>
      </c>
      <c r="BI116" s="177">
        <v>0</v>
      </c>
      <c r="BJ116" s="177">
        <v>0</v>
      </c>
      <c r="BK116" s="177">
        <v>0</v>
      </c>
      <c r="BL116" s="177">
        <v>0</v>
      </c>
      <c r="BM116" s="177">
        <v>0</v>
      </c>
      <c r="BN116" s="428">
        <f t="shared" si="50"/>
        <v>0</v>
      </c>
      <c r="BO116" s="177">
        <v>0</v>
      </c>
      <c r="BP116" s="177">
        <v>0</v>
      </c>
      <c r="BQ116" s="177">
        <v>0</v>
      </c>
      <c r="BR116" s="177">
        <v>0</v>
      </c>
      <c r="BS116" s="177">
        <v>0</v>
      </c>
      <c r="BT116" s="177">
        <v>0</v>
      </c>
      <c r="BU116" s="177">
        <v>0</v>
      </c>
      <c r="BV116" s="177">
        <v>0</v>
      </c>
      <c r="BW116" s="177">
        <v>0</v>
      </c>
      <c r="BX116" s="177">
        <v>0</v>
      </c>
      <c r="BY116" s="177">
        <v>0</v>
      </c>
      <c r="BZ116" s="177">
        <v>0</v>
      </c>
      <c r="CA116" s="467">
        <f t="shared" si="30"/>
        <v>0</v>
      </c>
      <c r="CB116" s="247">
        <v>0</v>
      </c>
      <c r="CC116" s="177">
        <v>0</v>
      </c>
      <c r="CD116" s="177">
        <v>0</v>
      </c>
      <c r="CE116" s="177">
        <v>0</v>
      </c>
      <c r="CF116" s="177">
        <v>0</v>
      </c>
      <c r="CG116" s="177">
        <v>0</v>
      </c>
      <c r="CH116" s="177">
        <v>0</v>
      </c>
      <c r="CI116" s="177">
        <v>0</v>
      </c>
      <c r="CJ116" s="177">
        <v>0</v>
      </c>
      <c r="CK116" s="177">
        <v>0</v>
      </c>
      <c r="CL116" s="177">
        <v>0</v>
      </c>
      <c r="CM116" s="177">
        <v>0</v>
      </c>
      <c r="CN116" s="428">
        <f t="shared" si="51"/>
        <v>0</v>
      </c>
      <c r="CO116" s="177">
        <v>0</v>
      </c>
      <c r="CP116" s="177">
        <v>0</v>
      </c>
      <c r="CQ116" s="177">
        <v>0</v>
      </c>
      <c r="CR116" s="177">
        <v>0</v>
      </c>
      <c r="CS116" s="177">
        <v>0</v>
      </c>
      <c r="CT116" s="177">
        <v>0</v>
      </c>
      <c r="CU116" s="177">
        <v>0</v>
      </c>
      <c r="CV116" s="177">
        <v>0</v>
      </c>
      <c r="CW116" s="177">
        <v>0</v>
      </c>
      <c r="CX116" s="177">
        <v>0</v>
      </c>
      <c r="CY116" s="177">
        <v>0</v>
      </c>
      <c r="CZ116" s="177">
        <v>0</v>
      </c>
      <c r="DA116" s="467">
        <f t="shared" si="28"/>
        <v>0</v>
      </c>
      <c r="DB116" s="247">
        <v>0</v>
      </c>
      <c r="DC116" s="177">
        <v>0</v>
      </c>
      <c r="DD116" s="177">
        <v>0</v>
      </c>
      <c r="DE116" s="177">
        <v>0</v>
      </c>
      <c r="DF116" s="177">
        <v>0</v>
      </c>
      <c r="DG116" s="177">
        <v>0</v>
      </c>
      <c r="DH116" s="177">
        <v>0</v>
      </c>
      <c r="DI116" s="177">
        <v>0</v>
      </c>
      <c r="DJ116" s="177">
        <v>0</v>
      </c>
      <c r="DK116" s="177">
        <v>0</v>
      </c>
      <c r="DL116" s="177">
        <v>0</v>
      </c>
      <c r="DM116" s="177">
        <v>0</v>
      </c>
      <c r="DN116" s="556">
        <f t="shared" si="35"/>
        <v>0</v>
      </c>
      <c r="DO116" s="479">
        <f t="shared" si="36"/>
        <v>0</v>
      </c>
      <c r="DP116" s="468">
        <f t="shared" si="37"/>
        <v>0</v>
      </c>
      <c r="DQ116" s="362"/>
      <c r="DW116" s="230"/>
      <c r="DX116" s="230"/>
      <c r="DY116" s="230"/>
      <c r="DZ116" s="230"/>
      <c r="EA116" s="230"/>
      <c r="EB116" s="230"/>
      <c r="EC116" s="230"/>
      <c r="ED116" s="230"/>
      <c r="EE116" s="230"/>
      <c r="EF116" s="230"/>
      <c r="EG116" s="230"/>
      <c r="EH116" s="230"/>
      <c r="EI116" s="230"/>
      <c r="EJ116" s="230"/>
      <c r="EK116" s="230"/>
      <c r="EL116" s="230"/>
      <c r="EM116" s="230"/>
      <c r="EN116" s="230"/>
    </row>
    <row r="117" spans="1:144" ht="20.100000000000001" customHeight="1" x14ac:dyDescent="0.25">
      <c r="A117" s="526"/>
      <c r="B117" s="109" t="s">
        <v>169</v>
      </c>
      <c r="C117" s="459" t="s">
        <v>201</v>
      </c>
      <c r="D117" s="174">
        <v>0</v>
      </c>
      <c r="E117" s="175">
        <v>0</v>
      </c>
      <c r="F117" s="175">
        <v>0</v>
      </c>
      <c r="G117" s="175">
        <v>0</v>
      </c>
      <c r="H117" s="175">
        <v>0</v>
      </c>
      <c r="I117" s="175">
        <v>0</v>
      </c>
      <c r="J117" s="175">
        <v>0</v>
      </c>
      <c r="K117" s="175">
        <v>0</v>
      </c>
      <c r="L117" s="175">
        <v>0</v>
      </c>
      <c r="M117" s="175">
        <v>0</v>
      </c>
      <c r="N117" s="175">
        <v>0</v>
      </c>
      <c r="O117" s="175">
        <v>0</v>
      </c>
      <c r="P117" s="167">
        <f>SUM(D117:O117)</f>
        <v>0</v>
      </c>
      <c r="Q117" s="176">
        <v>0</v>
      </c>
      <c r="R117" s="176">
        <v>0</v>
      </c>
      <c r="S117" s="176">
        <v>0</v>
      </c>
      <c r="T117" s="176">
        <v>0</v>
      </c>
      <c r="U117" s="176">
        <v>0</v>
      </c>
      <c r="V117" s="176">
        <v>0</v>
      </c>
      <c r="W117" s="176">
        <v>0</v>
      </c>
      <c r="X117" s="176">
        <v>0</v>
      </c>
      <c r="Y117" s="176">
        <v>0</v>
      </c>
      <c r="Z117" s="176">
        <v>0</v>
      </c>
      <c r="AA117" s="177">
        <v>0</v>
      </c>
      <c r="AB117" s="177">
        <v>0</v>
      </c>
      <c r="AC117" s="167">
        <f>SUM(Q117:AB117)</f>
        <v>0</v>
      </c>
      <c r="AD117" s="177">
        <v>0</v>
      </c>
      <c r="AE117" s="177">
        <v>0</v>
      </c>
      <c r="AF117" s="177">
        <v>0</v>
      </c>
      <c r="AG117" s="177">
        <v>0</v>
      </c>
      <c r="AH117" s="177">
        <v>0</v>
      </c>
      <c r="AI117" s="177">
        <v>0</v>
      </c>
      <c r="AJ117" s="177">
        <v>0</v>
      </c>
      <c r="AK117" s="177">
        <v>0</v>
      </c>
      <c r="AL117" s="177">
        <v>0</v>
      </c>
      <c r="AM117" s="177">
        <v>0</v>
      </c>
      <c r="AN117" s="177">
        <v>0</v>
      </c>
      <c r="AO117" s="177">
        <v>0</v>
      </c>
      <c r="AP117" s="247">
        <v>0</v>
      </c>
      <c r="AQ117" s="177">
        <v>0</v>
      </c>
      <c r="AR117" s="177">
        <v>0</v>
      </c>
      <c r="AS117" s="177">
        <v>0</v>
      </c>
      <c r="AT117" s="177">
        <v>0</v>
      </c>
      <c r="AU117" s="177">
        <v>0</v>
      </c>
      <c r="AV117" s="177">
        <v>0</v>
      </c>
      <c r="AW117" s="177">
        <v>0</v>
      </c>
      <c r="AX117" s="177">
        <v>0</v>
      </c>
      <c r="AY117" s="177">
        <v>0</v>
      </c>
      <c r="AZ117" s="177">
        <v>0</v>
      </c>
      <c r="BA117" s="177">
        <v>0</v>
      </c>
      <c r="BB117" s="247">
        <v>0</v>
      </c>
      <c r="BC117" s="177">
        <v>0</v>
      </c>
      <c r="BD117" s="177">
        <v>0</v>
      </c>
      <c r="BE117" s="177">
        <v>0</v>
      </c>
      <c r="BF117" s="177">
        <v>0</v>
      </c>
      <c r="BG117" s="177">
        <v>0</v>
      </c>
      <c r="BH117" s="177">
        <v>0</v>
      </c>
      <c r="BI117" s="177">
        <v>0</v>
      </c>
      <c r="BJ117" s="177">
        <v>0</v>
      </c>
      <c r="BK117" s="177">
        <v>0</v>
      </c>
      <c r="BL117" s="177">
        <v>0</v>
      </c>
      <c r="BM117" s="177">
        <v>0</v>
      </c>
      <c r="BN117" s="428">
        <f t="shared" si="50"/>
        <v>0</v>
      </c>
      <c r="BO117" s="177">
        <v>0</v>
      </c>
      <c r="BP117" s="177">
        <v>0</v>
      </c>
      <c r="BQ117" s="177">
        <v>0</v>
      </c>
      <c r="BR117" s="177">
        <v>0</v>
      </c>
      <c r="BS117" s="177">
        <v>0</v>
      </c>
      <c r="BT117" s="177">
        <v>0</v>
      </c>
      <c r="BU117" s="177">
        <v>0</v>
      </c>
      <c r="BV117" s="177">
        <v>0</v>
      </c>
      <c r="BW117" s="177">
        <v>0</v>
      </c>
      <c r="BX117" s="177">
        <v>0</v>
      </c>
      <c r="BY117" s="177">
        <v>0</v>
      </c>
      <c r="BZ117" s="177">
        <v>0</v>
      </c>
      <c r="CA117" s="467">
        <f t="shared" si="30"/>
        <v>0</v>
      </c>
      <c r="CB117" s="247">
        <v>0</v>
      </c>
      <c r="CC117" s="177">
        <v>0</v>
      </c>
      <c r="CD117" s="177">
        <v>0</v>
      </c>
      <c r="CE117" s="177">
        <v>0</v>
      </c>
      <c r="CF117" s="177">
        <v>0</v>
      </c>
      <c r="CG117" s="177">
        <v>0</v>
      </c>
      <c r="CH117" s="177">
        <v>0</v>
      </c>
      <c r="CI117" s="177">
        <v>0</v>
      </c>
      <c r="CJ117" s="177">
        <v>0</v>
      </c>
      <c r="CK117" s="177">
        <v>0</v>
      </c>
      <c r="CL117" s="177">
        <v>0</v>
      </c>
      <c r="CM117" s="177">
        <v>0</v>
      </c>
      <c r="CN117" s="428">
        <f t="shared" si="51"/>
        <v>0</v>
      </c>
      <c r="CO117" s="177">
        <v>0</v>
      </c>
      <c r="CP117" s="177">
        <v>0</v>
      </c>
      <c r="CQ117" s="177">
        <v>0</v>
      </c>
      <c r="CR117" s="177">
        <v>1</v>
      </c>
      <c r="CS117" s="177">
        <v>1</v>
      </c>
      <c r="CT117" s="177">
        <v>0</v>
      </c>
      <c r="CU117" s="177">
        <v>6</v>
      </c>
      <c r="CV117" s="177">
        <v>6</v>
      </c>
      <c r="CW117" s="177">
        <v>3</v>
      </c>
      <c r="CX117" s="177">
        <v>2</v>
      </c>
      <c r="CY117" s="177">
        <v>7</v>
      </c>
      <c r="CZ117" s="177">
        <v>23</v>
      </c>
      <c r="DA117" s="467">
        <f t="shared" si="28"/>
        <v>49</v>
      </c>
      <c r="DB117" s="247">
        <v>5</v>
      </c>
      <c r="DC117" s="177">
        <v>1</v>
      </c>
      <c r="DD117" s="177">
        <v>2</v>
      </c>
      <c r="DE117" s="177">
        <v>1</v>
      </c>
      <c r="DF117" s="177">
        <v>1</v>
      </c>
      <c r="DG117" s="177">
        <v>2</v>
      </c>
      <c r="DH117" s="177">
        <v>2</v>
      </c>
      <c r="DI117" s="177">
        <v>4</v>
      </c>
      <c r="DJ117" s="177">
        <v>3</v>
      </c>
      <c r="DK117" s="177">
        <v>5</v>
      </c>
      <c r="DL117" s="177">
        <v>1</v>
      </c>
      <c r="DM117" s="177">
        <v>2</v>
      </c>
      <c r="DN117" s="556">
        <f t="shared" si="35"/>
        <v>0</v>
      </c>
      <c r="DO117" s="479">
        <f t="shared" si="36"/>
        <v>49</v>
      </c>
      <c r="DP117" s="468">
        <f t="shared" si="37"/>
        <v>29</v>
      </c>
      <c r="DQ117" s="362">
        <f t="shared" si="13"/>
        <v>-40.816326530612244</v>
      </c>
      <c r="DW117" s="230"/>
      <c r="DX117" s="230"/>
      <c r="DY117" s="230"/>
      <c r="DZ117" s="230"/>
      <c r="EA117" s="230"/>
      <c r="EB117" s="230"/>
      <c r="EC117" s="230"/>
      <c r="ED117" s="230"/>
      <c r="EE117" s="230"/>
      <c r="EF117" s="230"/>
      <c r="EG117" s="230"/>
      <c r="EH117" s="230"/>
      <c r="EI117" s="230"/>
      <c r="EJ117" s="230"/>
      <c r="EK117" s="230"/>
      <c r="EL117" s="230"/>
      <c r="EM117" s="230"/>
      <c r="EN117" s="230"/>
    </row>
    <row r="118" spans="1:144" ht="19.5" customHeight="1" x14ac:dyDescent="0.25">
      <c r="A118" s="526"/>
      <c r="B118" s="169" t="s">
        <v>17</v>
      </c>
      <c r="C118" s="170" t="s">
        <v>18</v>
      </c>
      <c r="D118" s="174">
        <v>217</v>
      </c>
      <c r="E118" s="175">
        <v>201</v>
      </c>
      <c r="F118" s="175">
        <v>256</v>
      </c>
      <c r="G118" s="175">
        <v>235</v>
      </c>
      <c r="H118" s="175">
        <v>218</v>
      </c>
      <c r="I118" s="175">
        <v>246</v>
      </c>
      <c r="J118" s="175">
        <v>245</v>
      </c>
      <c r="K118" s="175">
        <v>227</v>
      </c>
      <c r="L118" s="175">
        <v>257</v>
      </c>
      <c r="M118" s="175">
        <v>262</v>
      </c>
      <c r="N118" s="175">
        <v>237</v>
      </c>
      <c r="O118" s="175">
        <v>260</v>
      </c>
      <c r="P118" s="167">
        <f>SUM(D118:O118)</f>
        <v>2861</v>
      </c>
      <c r="Q118" s="176">
        <v>219</v>
      </c>
      <c r="R118" s="176">
        <v>223</v>
      </c>
      <c r="S118" s="176">
        <v>287</v>
      </c>
      <c r="T118" s="176">
        <v>251</v>
      </c>
      <c r="U118" s="176">
        <v>256</v>
      </c>
      <c r="V118" s="176">
        <v>258</v>
      </c>
      <c r="W118" s="176">
        <v>274</v>
      </c>
      <c r="X118" s="176">
        <v>257</v>
      </c>
      <c r="Y118" s="176">
        <v>274</v>
      </c>
      <c r="Z118" s="176">
        <v>268</v>
      </c>
      <c r="AA118" s="177">
        <v>276</v>
      </c>
      <c r="AB118" s="177">
        <v>292</v>
      </c>
      <c r="AC118" s="167">
        <f>SUM(Q118:AB118)</f>
        <v>3135</v>
      </c>
      <c r="AD118" s="177">
        <v>268</v>
      </c>
      <c r="AE118" s="177">
        <v>241</v>
      </c>
      <c r="AF118" s="177">
        <v>273</v>
      </c>
      <c r="AG118" s="177">
        <v>283</v>
      </c>
      <c r="AH118" s="177">
        <v>284</v>
      </c>
      <c r="AI118" s="177">
        <v>280</v>
      </c>
      <c r="AJ118" s="177">
        <v>298</v>
      </c>
      <c r="AK118" s="177">
        <v>413</v>
      </c>
      <c r="AL118" s="177">
        <v>421</v>
      </c>
      <c r="AM118" s="177">
        <v>401</v>
      </c>
      <c r="AN118" s="177">
        <v>403</v>
      </c>
      <c r="AO118" s="177">
        <v>414</v>
      </c>
      <c r="AP118" s="136">
        <v>372</v>
      </c>
      <c r="AQ118" s="98">
        <v>348</v>
      </c>
      <c r="AR118" s="98">
        <v>422</v>
      </c>
      <c r="AS118" s="98">
        <v>408</v>
      </c>
      <c r="AT118" s="98">
        <v>486</v>
      </c>
      <c r="AU118" s="98">
        <v>425</v>
      </c>
      <c r="AV118" s="98">
        <v>486</v>
      </c>
      <c r="AW118" s="98">
        <v>497</v>
      </c>
      <c r="AX118" s="98">
        <v>429</v>
      </c>
      <c r="AY118" s="98">
        <v>558</v>
      </c>
      <c r="AZ118" s="98">
        <v>494</v>
      </c>
      <c r="BA118" s="98">
        <v>453</v>
      </c>
      <c r="BB118" s="136">
        <v>477</v>
      </c>
      <c r="BC118" s="98">
        <v>459</v>
      </c>
      <c r="BD118" s="98">
        <v>482</v>
      </c>
      <c r="BE118" s="98">
        <v>553</v>
      </c>
      <c r="BF118" s="98">
        <v>482</v>
      </c>
      <c r="BG118" s="98">
        <v>484</v>
      </c>
      <c r="BH118" s="98">
        <v>572</v>
      </c>
      <c r="BI118" s="98">
        <v>534</v>
      </c>
      <c r="BJ118" s="98">
        <v>535</v>
      </c>
      <c r="BK118" s="98">
        <v>569</v>
      </c>
      <c r="BL118" s="98">
        <v>532</v>
      </c>
      <c r="BM118" s="98">
        <v>532</v>
      </c>
      <c r="BN118" s="428">
        <f t="shared" si="50"/>
        <v>6211</v>
      </c>
      <c r="BO118" s="98">
        <v>511</v>
      </c>
      <c r="BP118" s="98">
        <v>512</v>
      </c>
      <c r="BQ118" s="98">
        <v>516</v>
      </c>
      <c r="BR118" s="98">
        <v>524</v>
      </c>
      <c r="BS118" s="98">
        <v>567</v>
      </c>
      <c r="BT118" s="98">
        <v>542</v>
      </c>
      <c r="BU118" s="98">
        <v>587</v>
      </c>
      <c r="BV118" s="98">
        <v>538</v>
      </c>
      <c r="BW118" s="98">
        <v>575</v>
      </c>
      <c r="BX118" s="98">
        <v>556</v>
      </c>
      <c r="BY118" s="98">
        <v>443</v>
      </c>
      <c r="BZ118" s="98">
        <v>523</v>
      </c>
      <c r="CA118" s="467">
        <f t="shared" si="30"/>
        <v>6394</v>
      </c>
      <c r="CB118" s="136">
        <v>473</v>
      </c>
      <c r="CC118" s="98">
        <v>403</v>
      </c>
      <c r="CD118" s="98">
        <v>486</v>
      </c>
      <c r="CE118" s="98">
        <v>505</v>
      </c>
      <c r="CF118" s="98">
        <v>440</v>
      </c>
      <c r="CG118" s="98">
        <v>453</v>
      </c>
      <c r="CH118" s="98">
        <v>505</v>
      </c>
      <c r="CI118" s="98">
        <v>429</v>
      </c>
      <c r="CJ118" s="98">
        <v>473</v>
      </c>
      <c r="CK118" s="98">
        <v>482</v>
      </c>
      <c r="CL118" s="98">
        <v>453</v>
      </c>
      <c r="CM118" s="98">
        <v>519</v>
      </c>
      <c r="CN118" s="428">
        <f t="shared" si="51"/>
        <v>5621</v>
      </c>
      <c r="CO118" s="98">
        <v>431</v>
      </c>
      <c r="CP118" s="98">
        <v>432</v>
      </c>
      <c r="CQ118" s="98">
        <v>510</v>
      </c>
      <c r="CR118" s="98">
        <v>482</v>
      </c>
      <c r="CS118" s="98">
        <v>438</v>
      </c>
      <c r="CT118" s="98">
        <v>512</v>
      </c>
      <c r="CU118" s="98">
        <v>527</v>
      </c>
      <c r="CV118" s="98">
        <v>573</v>
      </c>
      <c r="CW118" s="98">
        <v>561</v>
      </c>
      <c r="CX118" s="98">
        <v>560</v>
      </c>
      <c r="CY118" s="98">
        <v>539</v>
      </c>
      <c r="CZ118" s="98">
        <v>532</v>
      </c>
      <c r="DA118" s="467">
        <f t="shared" si="28"/>
        <v>6097</v>
      </c>
      <c r="DB118" s="136">
        <v>523</v>
      </c>
      <c r="DC118" s="98">
        <v>464</v>
      </c>
      <c r="DD118" s="98">
        <v>632</v>
      </c>
      <c r="DE118" s="98">
        <v>498</v>
      </c>
      <c r="DF118" s="98">
        <v>588</v>
      </c>
      <c r="DG118" s="98">
        <v>539</v>
      </c>
      <c r="DH118" s="98">
        <v>548</v>
      </c>
      <c r="DI118" s="98">
        <v>594</v>
      </c>
      <c r="DJ118" s="98">
        <v>588</v>
      </c>
      <c r="DK118" s="98">
        <v>580</v>
      </c>
      <c r="DL118" s="98">
        <v>558</v>
      </c>
      <c r="DM118" s="98">
        <v>537</v>
      </c>
      <c r="DN118" s="556">
        <f t="shared" si="35"/>
        <v>5621</v>
      </c>
      <c r="DO118" s="479">
        <f t="shared" si="36"/>
        <v>6097</v>
      </c>
      <c r="DP118" s="468">
        <f t="shared" si="37"/>
        <v>6649</v>
      </c>
      <c r="DQ118" s="362">
        <f t="shared" si="13"/>
        <v>9.0536329342299382</v>
      </c>
      <c r="DW118" s="230"/>
      <c r="DX118" s="230"/>
      <c r="DY118" s="230"/>
      <c r="DZ118" s="230"/>
      <c r="EA118" s="230"/>
      <c r="EB118" s="230"/>
      <c r="EC118" s="230"/>
      <c r="ED118" s="230"/>
      <c r="EE118" s="230"/>
      <c r="EF118" s="230"/>
      <c r="EG118" s="230"/>
      <c r="EH118" s="230"/>
      <c r="EI118" s="230"/>
      <c r="EJ118" s="230"/>
      <c r="EK118" s="230"/>
      <c r="EL118" s="230"/>
      <c r="EM118" s="230"/>
      <c r="EN118" s="230"/>
    </row>
    <row r="119" spans="1:144" ht="20.100000000000001" customHeight="1" x14ac:dyDescent="0.25">
      <c r="A119" s="526"/>
      <c r="B119" s="109" t="s">
        <v>156</v>
      </c>
      <c r="C119" s="128" t="s">
        <v>157</v>
      </c>
      <c r="D119" s="174">
        <v>0</v>
      </c>
      <c r="E119" s="175">
        <v>0</v>
      </c>
      <c r="F119" s="175">
        <v>0</v>
      </c>
      <c r="G119" s="175">
        <v>0</v>
      </c>
      <c r="H119" s="175">
        <v>0</v>
      </c>
      <c r="I119" s="175">
        <v>0</v>
      </c>
      <c r="J119" s="175">
        <v>0</v>
      </c>
      <c r="K119" s="175">
        <v>0</v>
      </c>
      <c r="L119" s="175">
        <v>0</v>
      </c>
      <c r="M119" s="175">
        <v>0</v>
      </c>
      <c r="N119" s="175">
        <v>0</v>
      </c>
      <c r="O119" s="175">
        <v>0</v>
      </c>
      <c r="P119" s="362">
        <v>0</v>
      </c>
      <c r="Q119" s="175">
        <v>0</v>
      </c>
      <c r="R119" s="175">
        <v>0</v>
      </c>
      <c r="S119" s="175">
        <v>0</v>
      </c>
      <c r="T119" s="175">
        <v>0</v>
      </c>
      <c r="U119" s="175">
        <v>0</v>
      </c>
      <c r="V119" s="175">
        <v>0</v>
      </c>
      <c r="W119" s="175">
        <v>0</v>
      </c>
      <c r="X119" s="175">
        <v>0</v>
      </c>
      <c r="Y119" s="175">
        <v>0</v>
      </c>
      <c r="Z119" s="175">
        <v>0</v>
      </c>
      <c r="AA119" s="175">
        <v>0</v>
      </c>
      <c r="AB119" s="175">
        <v>0</v>
      </c>
      <c r="AC119" s="388">
        <v>0</v>
      </c>
      <c r="AD119" s="175">
        <v>0</v>
      </c>
      <c r="AE119" s="175">
        <v>0</v>
      </c>
      <c r="AF119" s="175">
        <v>0</v>
      </c>
      <c r="AG119" s="175">
        <v>0</v>
      </c>
      <c r="AH119" s="175">
        <v>0</v>
      </c>
      <c r="AI119" s="175">
        <v>0</v>
      </c>
      <c r="AJ119" s="175">
        <v>0</v>
      </c>
      <c r="AK119" s="175">
        <v>0</v>
      </c>
      <c r="AL119" s="175">
        <v>0</v>
      </c>
      <c r="AM119" s="175">
        <v>0</v>
      </c>
      <c r="AN119" s="175">
        <v>0</v>
      </c>
      <c r="AO119" s="175">
        <v>0</v>
      </c>
      <c r="AP119" s="136">
        <v>0</v>
      </c>
      <c r="AQ119" s="98">
        <v>0</v>
      </c>
      <c r="AR119" s="98">
        <v>0</v>
      </c>
      <c r="AS119" s="98">
        <v>0</v>
      </c>
      <c r="AT119" s="98">
        <v>0</v>
      </c>
      <c r="AU119" s="98">
        <v>0</v>
      </c>
      <c r="AV119" s="98">
        <v>0</v>
      </c>
      <c r="AW119" s="98">
        <v>0</v>
      </c>
      <c r="AX119" s="98">
        <v>0</v>
      </c>
      <c r="AY119" s="98">
        <v>0</v>
      </c>
      <c r="AZ119" s="98">
        <v>0</v>
      </c>
      <c r="BA119" s="98">
        <v>0</v>
      </c>
      <c r="BB119" s="136">
        <v>0</v>
      </c>
      <c r="BC119" s="98">
        <v>0</v>
      </c>
      <c r="BD119" s="98">
        <v>0</v>
      </c>
      <c r="BE119" s="98">
        <v>0</v>
      </c>
      <c r="BF119" s="98">
        <v>0</v>
      </c>
      <c r="BG119" s="98">
        <v>0</v>
      </c>
      <c r="BH119" s="98">
        <v>0</v>
      </c>
      <c r="BI119" s="98">
        <v>0</v>
      </c>
      <c r="BJ119" s="98">
        <v>0</v>
      </c>
      <c r="BK119" s="98">
        <v>0</v>
      </c>
      <c r="BL119" s="98">
        <v>0</v>
      </c>
      <c r="BM119" s="98">
        <v>0</v>
      </c>
      <c r="BN119" s="428">
        <f t="shared" si="50"/>
        <v>0</v>
      </c>
      <c r="BO119" s="98">
        <v>0</v>
      </c>
      <c r="BP119" s="98">
        <v>0</v>
      </c>
      <c r="BQ119" s="98">
        <v>0</v>
      </c>
      <c r="BR119" s="98">
        <v>0</v>
      </c>
      <c r="BS119" s="98">
        <v>0</v>
      </c>
      <c r="BT119" s="98">
        <v>0</v>
      </c>
      <c r="BU119" s="98">
        <v>0</v>
      </c>
      <c r="BV119" s="98">
        <v>0</v>
      </c>
      <c r="BW119" s="98">
        <v>0</v>
      </c>
      <c r="BX119" s="98">
        <v>0</v>
      </c>
      <c r="BY119" s="98">
        <v>0</v>
      </c>
      <c r="BZ119" s="98">
        <v>0</v>
      </c>
      <c r="CA119" s="467">
        <f t="shared" si="30"/>
        <v>0</v>
      </c>
      <c r="CB119" s="136">
        <v>0</v>
      </c>
      <c r="CC119" s="98">
        <v>2</v>
      </c>
      <c r="CD119" s="98">
        <v>23</v>
      </c>
      <c r="CE119" s="98">
        <v>16</v>
      </c>
      <c r="CF119" s="98">
        <v>21</v>
      </c>
      <c r="CG119" s="98">
        <v>26</v>
      </c>
      <c r="CH119" s="98">
        <v>33</v>
      </c>
      <c r="CI119" s="98">
        <v>25</v>
      </c>
      <c r="CJ119" s="98">
        <v>16</v>
      </c>
      <c r="CK119" s="98">
        <v>25</v>
      </c>
      <c r="CL119" s="98">
        <v>13</v>
      </c>
      <c r="CM119" s="98">
        <v>28</v>
      </c>
      <c r="CN119" s="428">
        <f t="shared" si="51"/>
        <v>228</v>
      </c>
      <c r="CO119" s="98">
        <v>11</v>
      </c>
      <c r="CP119" s="98">
        <v>14</v>
      </c>
      <c r="CQ119" s="98">
        <v>19</v>
      </c>
      <c r="CR119" s="98">
        <v>11</v>
      </c>
      <c r="CS119" s="98">
        <v>17</v>
      </c>
      <c r="CT119" s="98">
        <v>30</v>
      </c>
      <c r="CU119" s="98">
        <v>17</v>
      </c>
      <c r="CV119" s="98">
        <v>20</v>
      </c>
      <c r="CW119" s="98">
        <v>33</v>
      </c>
      <c r="CX119" s="98">
        <v>19</v>
      </c>
      <c r="CY119" s="98">
        <v>22</v>
      </c>
      <c r="CZ119" s="98">
        <v>29</v>
      </c>
      <c r="DA119" s="467">
        <f t="shared" si="28"/>
        <v>242</v>
      </c>
      <c r="DB119" s="136">
        <v>22</v>
      </c>
      <c r="DC119" s="98">
        <v>16</v>
      </c>
      <c r="DD119" s="98">
        <v>31</v>
      </c>
      <c r="DE119" s="98">
        <v>20</v>
      </c>
      <c r="DF119" s="98">
        <v>28</v>
      </c>
      <c r="DG119" s="98">
        <v>25</v>
      </c>
      <c r="DH119" s="98">
        <v>22</v>
      </c>
      <c r="DI119" s="98">
        <v>41</v>
      </c>
      <c r="DJ119" s="98">
        <v>35</v>
      </c>
      <c r="DK119" s="98">
        <v>51</v>
      </c>
      <c r="DL119" s="98">
        <v>30</v>
      </c>
      <c r="DM119" s="98">
        <v>35</v>
      </c>
      <c r="DN119" s="556">
        <f t="shared" si="35"/>
        <v>228</v>
      </c>
      <c r="DO119" s="479">
        <f t="shared" si="36"/>
        <v>242</v>
      </c>
      <c r="DP119" s="468">
        <f t="shared" si="37"/>
        <v>356</v>
      </c>
      <c r="DQ119" s="362">
        <f t="shared" si="13"/>
        <v>47.107438016528924</v>
      </c>
      <c r="DW119" s="230"/>
      <c r="DX119" s="230"/>
      <c r="DY119" s="230"/>
      <c r="DZ119" s="230"/>
      <c r="EA119" s="230"/>
      <c r="EB119" s="230"/>
      <c r="EC119" s="230"/>
      <c r="ED119" s="230"/>
      <c r="EE119" s="230"/>
      <c r="EF119" s="230"/>
      <c r="EG119" s="230"/>
      <c r="EH119" s="230"/>
      <c r="EI119" s="230"/>
      <c r="EJ119" s="230"/>
      <c r="EK119" s="230"/>
      <c r="EL119" s="230"/>
      <c r="EM119" s="230"/>
      <c r="EN119" s="230"/>
    </row>
    <row r="120" spans="1:144" ht="20.100000000000001" customHeight="1" x14ac:dyDescent="0.25">
      <c r="A120" s="526"/>
      <c r="B120" s="109" t="s">
        <v>154</v>
      </c>
      <c r="C120" s="128" t="s">
        <v>202</v>
      </c>
      <c r="D120" s="174">
        <v>0</v>
      </c>
      <c r="E120" s="175">
        <v>0</v>
      </c>
      <c r="F120" s="175">
        <v>0</v>
      </c>
      <c r="G120" s="175">
        <v>0</v>
      </c>
      <c r="H120" s="175">
        <v>0</v>
      </c>
      <c r="I120" s="175">
        <v>0</v>
      </c>
      <c r="J120" s="175">
        <v>0</v>
      </c>
      <c r="K120" s="175">
        <v>0</v>
      </c>
      <c r="L120" s="175">
        <v>0</v>
      </c>
      <c r="M120" s="175">
        <v>0</v>
      </c>
      <c r="N120" s="175">
        <v>0</v>
      </c>
      <c r="O120" s="175">
        <v>0</v>
      </c>
      <c r="P120" s="362"/>
      <c r="Q120" s="175">
        <v>0</v>
      </c>
      <c r="R120" s="175">
        <v>0</v>
      </c>
      <c r="S120" s="175">
        <v>0</v>
      </c>
      <c r="T120" s="175">
        <v>0</v>
      </c>
      <c r="U120" s="175">
        <v>0</v>
      </c>
      <c r="V120" s="175">
        <v>0</v>
      </c>
      <c r="W120" s="175">
        <v>0</v>
      </c>
      <c r="X120" s="175">
        <v>0</v>
      </c>
      <c r="Y120" s="175">
        <v>0</v>
      </c>
      <c r="Z120" s="175">
        <v>0</v>
      </c>
      <c r="AA120" s="175">
        <v>0</v>
      </c>
      <c r="AB120" s="175">
        <v>0</v>
      </c>
      <c r="AC120" s="388"/>
      <c r="AD120" s="175">
        <v>0</v>
      </c>
      <c r="AE120" s="175">
        <v>0</v>
      </c>
      <c r="AF120" s="175">
        <v>0</v>
      </c>
      <c r="AG120" s="175">
        <v>0</v>
      </c>
      <c r="AH120" s="175">
        <v>0</v>
      </c>
      <c r="AI120" s="175">
        <v>0</v>
      </c>
      <c r="AJ120" s="175">
        <v>0</v>
      </c>
      <c r="AK120" s="175">
        <v>0</v>
      </c>
      <c r="AL120" s="175">
        <v>0</v>
      </c>
      <c r="AM120" s="175">
        <v>0</v>
      </c>
      <c r="AN120" s="175">
        <v>0</v>
      </c>
      <c r="AO120" s="175">
        <v>0</v>
      </c>
      <c r="AP120" s="136">
        <v>0</v>
      </c>
      <c r="AQ120" s="98">
        <v>0</v>
      </c>
      <c r="AR120" s="98">
        <v>0</v>
      </c>
      <c r="AS120" s="98">
        <v>0</v>
      </c>
      <c r="AT120" s="98">
        <v>0</v>
      </c>
      <c r="AU120" s="98">
        <v>0</v>
      </c>
      <c r="AV120" s="98">
        <v>0</v>
      </c>
      <c r="AW120" s="98">
        <v>0</v>
      </c>
      <c r="AX120" s="98">
        <v>0</v>
      </c>
      <c r="AY120" s="98">
        <v>0</v>
      </c>
      <c r="AZ120" s="98">
        <v>0</v>
      </c>
      <c r="BA120" s="98">
        <v>0</v>
      </c>
      <c r="BB120" s="136">
        <v>0</v>
      </c>
      <c r="BC120" s="98">
        <v>0</v>
      </c>
      <c r="BD120" s="98">
        <v>0</v>
      </c>
      <c r="BE120" s="98">
        <v>0</v>
      </c>
      <c r="BF120" s="98">
        <v>0</v>
      </c>
      <c r="BG120" s="98">
        <v>0</v>
      </c>
      <c r="BH120" s="98">
        <v>0</v>
      </c>
      <c r="BI120" s="98">
        <v>0</v>
      </c>
      <c r="BJ120" s="98">
        <v>0</v>
      </c>
      <c r="BK120" s="98">
        <v>0</v>
      </c>
      <c r="BL120" s="98">
        <v>0</v>
      </c>
      <c r="BM120" s="98">
        <v>0</v>
      </c>
      <c r="BN120" s="428">
        <f t="shared" si="50"/>
        <v>0</v>
      </c>
      <c r="BO120" s="98">
        <v>0</v>
      </c>
      <c r="BP120" s="98">
        <v>0</v>
      </c>
      <c r="BQ120" s="98">
        <v>0</v>
      </c>
      <c r="BR120" s="98">
        <v>0</v>
      </c>
      <c r="BS120" s="98">
        <v>0</v>
      </c>
      <c r="BT120" s="98">
        <v>0</v>
      </c>
      <c r="BU120" s="98">
        <v>0</v>
      </c>
      <c r="BV120" s="98">
        <v>0</v>
      </c>
      <c r="BW120" s="98">
        <v>0</v>
      </c>
      <c r="BX120" s="98">
        <v>0</v>
      </c>
      <c r="BY120" s="98">
        <v>0</v>
      </c>
      <c r="BZ120" s="98">
        <v>0</v>
      </c>
      <c r="CA120" s="467">
        <f t="shared" si="30"/>
        <v>0</v>
      </c>
      <c r="CB120" s="136">
        <v>0</v>
      </c>
      <c r="CC120" s="98">
        <v>0</v>
      </c>
      <c r="CD120" s="98">
        <v>0</v>
      </c>
      <c r="CE120" s="98">
        <v>0</v>
      </c>
      <c r="CF120" s="98">
        <v>0</v>
      </c>
      <c r="CG120" s="98">
        <v>0</v>
      </c>
      <c r="CH120" s="98">
        <v>0</v>
      </c>
      <c r="CI120" s="98">
        <v>0</v>
      </c>
      <c r="CJ120" s="98">
        <v>0</v>
      </c>
      <c r="CK120" s="98">
        <v>0</v>
      </c>
      <c r="CL120" s="98">
        <v>0</v>
      </c>
      <c r="CM120" s="98">
        <v>0</v>
      </c>
      <c r="CN120" s="428">
        <f t="shared" si="51"/>
        <v>0</v>
      </c>
      <c r="CO120" s="98">
        <v>0</v>
      </c>
      <c r="CP120" s="98">
        <v>0</v>
      </c>
      <c r="CQ120" s="98">
        <v>0</v>
      </c>
      <c r="CR120" s="98">
        <v>0</v>
      </c>
      <c r="CS120" s="98">
        <v>0</v>
      </c>
      <c r="CT120" s="98">
        <v>0</v>
      </c>
      <c r="CU120" s="98">
        <v>0</v>
      </c>
      <c r="CV120" s="98">
        <v>0</v>
      </c>
      <c r="CW120" s="98">
        <v>1</v>
      </c>
      <c r="CX120" s="98">
        <v>0</v>
      </c>
      <c r="CY120" s="98">
        <v>0</v>
      </c>
      <c r="CZ120" s="98">
        <v>0</v>
      </c>
      <c r="DA120" s="467">
        <f t="shared" si="28"/>
        <v>1</v>
      </c>
      <c r="DB120" s="136">
        <v>0</v>
      </c>
      <c r="DC120" s="98">
        <v>0</v>
      </c>
      <c r="DD120" s="98">
        <v>0</v>
      </c>
      <c r="DE120" s="98">
        <v>0</v>
      </c>
      <c r="DF120" s="98">
        <v>0</v>
      </c>
      <c r="DG120" s="98">
        <v>0</v>
      </c>
      <c r="DH120" s="98">
        <v>0</v>
      </c>
      <c r="DI120" s="98">
        <v>0</v>
      </c>
      <c r="DJ120" s="98">
        <v>0</v>
      </c>
      <c r="DK120" s="98">
        <v>0</v>
      </c>
      <c r="DL120" s="98">
        <v>0</v>
      </c>
      <c r="DM120" s="98">
        <v>0</v>
      </c>
      <c r="DN120" s="556">
        <f t="shared" si="35"/>
        <v>0</v>
      </c>
      <c r="DO120" s="479">
        <f t="shared" si="36"/>
        <v>1</v>
      </c>
      <c r="DP120" s="468">
        <f t="shared" si="37"/>
        <v>0</v>
      </c>
      <c r="DQ120" s="362"/>
      <c r="DW120" s="230"/>
      <c r="DX120" s="230"/>
      <c r="DY120" s="230"/>
      <c r="DZ120" s="230"/>
      <c r="EA120" s="230"/>
      <c r="EB120" s="230"/>
      <c r="EC120" s="230"/>
      <c r="ED120" s="230"/>
      <c r="EE120" s="230"/>
      <c r="EF120" s="230"/>
      <c r="EG120" s="230"/>
      <c r="EH120" s="230"/>
      <c r="EI120" s="230"/>
      <c r="EJ120" s="230"/>
      <c r="EK120" s="230"/>
      <c r="EL120" s="230"/>
      <c r="EM120" s="230"/>
      <c r="EN120" s="230"/>
    </row>
    <row r="121" spans="1:144" ht="20.100000000000001" customHeight="1" x14ac:dyDescent="0.25">
      <c r="A121" s="526"/>
      <c r="B121" s="458" t="s">
        <v>28</v>
      </c>
      <c r="C121" s="459" t="s">
        <v>29</v>
      </c>
      <c r="D121" s="460">
        <v>1</v>
      </c>
      <c r="E121" s="461">
        <v>4</v>
      </c>
      <c r="F121" s="461">
        <v>0</v>
      </c>
      <c r="G121" s="461">
        <v>0</v>
      </c>
      <c r="H121" s="461">
        <v>2</v>
      </c>
      <c r="I121" s="461">
        <v>0</v>
      </c>
      <c r="J121" s="461">
        <v>0</v>
      </c>
      <c r="K121" s="461">
        <v>0</v>
      </c>
      <c r="L121" s="461">
        <v>0</v>
      </c>
      <c r="M121" s="462">
        <v>0</v>
      </c>
      <c r="N121" s="462">
        <v>0</v>
      </c>
      <c r="O121" s="461">
        <v>0</v>
      </c>
      <c r="P121" s="463">
        <f>SUM(D121:O121)</f>
        <v>7</v>
      </c>
      <c r="Q121" s="464">
        <v>0</v>
      </c>
      <c r="R121" s="464">
        <v>0</v>
      </c>
      <c r="S121" s="464">
        <v>0</v>
      </c>
      <c r="T121" s="464">
        <v>0</v>
      </c>
      <c r="U121" s="464">
        <v>0</v>
      </c>
      <c r="V121" s="464">
        <v>0</v>
      </c>
      <c r="W121" s="464">
        <v>0</v>
      </c>
      <c r="X121" s="464">
        <v>0</v>
      </c>
      <c r="Y121" s="464">
        <v>0</v>
      </c>
      <c r="Z121" s="464">
        <v>0</v>
      </c>
      <c r="AA121" s="464">
        <v>0</v>
      </c>
      <c r="AB121" s="465">
        <v>0</v>
      </c>
      <c r="AC121" s="463">
        <f>SUM(Q121:AB121)</f>
        <v>0</v>
      </c>
      <c r="AD121" s="465">
        <v>0</v>
      </c>
      <c r="AE121" s="465">
        <v>0</v>
      </c>
      <c r="AF121" s="465">
        <v>0</v>
      </c>
      <c r="AG121" s="465">
        <v>1</v>
      </c>
      <c r="AH121" s="465">
        <v>2</v>
      </c>
      <c r="AI121" s="465">
        <v>0</v>
      </c>
      <c r="AJ121" s="465">
        <v>0</v>
      </c>
      <c r="AK121" s="465">
        <v>0</v>
      </c>
      <c r="AL121" s="465">
        <v>0</v>
      </c>
      <c r="AM121" s="465">
        <v>0</v>
      </c>
      <c r="AN121" s="465">
        <v>0</v>
      </c>
      <c r="AO121" s="465">
        <v>0</v>
      </c>
      <c r="AP121" s="466">
        <v>0</v>
      </c>
      <c r="AQ121" s="465">
        <v>0</v>
      </c>
      <c r="AR121" s="465">
        <v>0</v>
      </c>
      <c r="AS121" s="465">
        <v>0</v>
      </c>
      <c r="AT121" s="465">
        <v>0</v>
      </c>
      <c r="AU121" s="465">
        <v>0</v>
      </c>
      <c r="AV121" s="465">
        <v>0</v>
      </c>
      <c r="AW121" s="465">
        <v>0</v>
      </c>
      <c r="AX121" s="465">
        <v>0</v>
      </c>
      <c r="AY121" s="465">
        <v>0</v>
      </c>
      <c r="AZ121" s="465">
        <v>0</v>
      </c>
      <c r="BA121" s="465">
        <v>0</v>
      </c>
      <c r="BB121" s="466">
        <v>0</v>
      </c>
      <c r="BC121" s="465">
        <v>0</v>
      </c>
      <c r="BD121" s="465">
        <v>0</v>
      </c>
      <c r="BE121" s="465">
        <v>1</v>
      </c>
      <c r="BF121" s="465">
        <v>0</v>
      </c>
      <c r="BG121" s="465">
        <v>0</v>
      </c>
      <c r="BH121" s="55">
        <v>0</v>
      </c>
      <c r="BI121" s="465">
        <v>0</v>
      </c>
      <c r="BJ121" s="465">
        <v>0</v>
      </c>
      <c r="BK121" s="465">
        <v>0</v>
      </c>
      <c r="BL121" s="465">
        <v>0</v>
      </c>
      <c r="BM121" s="465">
        <v>0</v>
      </c>
      <c r="BN121" s="467">
        <f t="shared" si="50"/>
        <v>1</v>
      </c>
      <c r="BO121" s="465">
        <v>0</v>
      </c>
      <c r="BP121" s="465">
        <v>0</v>
      </c>
      <c r="BQ121" s="465">
        <v>0</v>
      </c>
      <c r="BR121" s="465">
        <v>1</v>
      </c>
      <c r="BS121" s="465">
        <v>1</v>
      </c>
      <c r="BT121" s="465">
        <v>0</v>
      </c>
      <c r="BU121" s="465">
        <v>2</v>
      </c>
      <c r="BV121" s="465">
        <v>1</v>
      </c>
      <c r="BW121" s="465">
        <v>0</v>
      </c>
      <c r="BX121" s="465">
        <v>0</v>
      </c>
      <c r="BY121" s="465">
        <v>0</v>
      </c>
      <c r="BZ121" s="465">
        <v>3</v>
      </c>
      <c r="CA121" s="467">
        <f t="shared" si="30"/>
        <v>8</v>
      </c>
      <c r="CB121" s="466">
        <v>1</v>
      </c>
      <c r="CC121" s="465">
        <v>0</v>
      </c>
      <c r="CD121" s="465">
        <v>0</v>
      </c>
      <c r="CE121" s="465">
        <v>0</v>
      </c>
      <c r="CF121" s="465">
        <v>0</v>
      </c>
      <c r="CG121" s="465">
        <v>0</v>
      </c>
      <c r="CH121" s="465">
        <v>1</v>
      </c>
      <c r="CI121" s="465">
        <v>0</v>
      </c>
      <c r="CJ121" s="465">
        <v>1</v>
      </c>
      <c r="CK121" s="465">
        <v>3</v>
      </c>
      <c r="CL121" s="465">
        <v>5</v>
      </c>
      <c r="CM121" s="465">
        <v>0</v>
      </c>
      <c r="CN121" s="428">
        <f t="shared" si="51"/>
        <v>11</v>
      </c>
      <c r="CO121" s="465">
        <v>2</v>
      </c>
      <c r="CP121" s="465">
        <v>6</v>
      </c>
      <c r="CQ121" s="465">
        <v>4</v>
      </c>
      <c r="CR121" s="465">
        <v>4</v>
      </c>
      <c r="CS121" s="465">
        <v>7</v>
      </c>
      <c r="CT121" s="465">
        <v>3</v>
      </c>
      <c r="CU121" s="465">
        <v>6</v>
      </c>
      <c r="CV121" s="465">
        <v>8</v>
      </c>
      <c r="CW121" s="465">
        <v>5</v>
      </c>
      <c r="CX121" s="465">
        <v>4</v>
      </c>
      <c r="CY121" s="465">
        <v>2</v>
      </c>
      <c r="CZ121" s="465">
        <v>2</v>
      </c>
      <c r="DA121" s="467">
        <f t="shared" si="28"/>
        <v>53</v>
      </c>
      <c r="DB121" s="466">
        <v>1</v>
      </c>
      <c r="DC121" s="465">
        <v>1</v>
      </c>
      <c r="DD121" s="465">
        <v>0</v>
      </c>
      <c r="DE121" s="465">
        <v>1</v>
      </c>
      <c r="DF121" s="465">
        <v>22</v>
      </c>
      <c r="DG121" s="465">
        <v>1</v>
      </c>
      <c r="DH121" s="465">
        <v>1</v>
      </c>
      <c r="DI121" s="465">
        <v>7</v>
      </c>
      <c r="DJ121" s="465">
        <v>6</v>
      </c>
      <c r="DK121" s="465">
        <v>1</v>
      </c>
      <c r="DL121" s="465">
        <v>1</v>
      </c>
      <c r="DM121" s="465">
        <v>9</v>
      </c>
      <c r="DN121" s="556">
        <f t="shared" si="35"/>
        <v>11</v>
      </c>
      <c r="DO121" s="479">
        <f t="shared" si="36"/>
        <v>53</v>
      </c>
      <c r="DP121" s="468">
        <f t="shared" si="37"/>
        <v>51</v>
      </c>
      <c r="DQ121" s="469">
        <f t="shared" ref="DQ121:DQ150" si="52">((DP121/DO121)-1)*100</f>
        <v>-3.7735849056603765</v>
      </c>
      <c r="DW121" s="230"/>
      <c r="DX121" s="230"/>
      <c r="DY121" s="230"/>
      <c r="DZ121" s="230"/>
      <c r="EA121" s="230"/>
      <c r="EB121" s="230"/>
      <c r="EC121" s="230"/>
      <c r="ED121" s="230"/>
      <c r="EE121" s="230"/>
      <c r="EF121" s="230"/>
      <c r="EG121" s="230"/>
      <c r="EH121" s="230"/>
      <c r="EI121" s="230"/>
      <c r="EJ121" s="230"/>
      <c r="EK121" s="230"/>
      <c r="EL121" s="230"/>
      <c r="EM121" s="230"/>
      <c r="EN121" s="230"/>
    </row>
    <row r="122" spans="1:144" ht="20.100000000000001" customHeight="1" x14ac:dyDescent="0.25">
      <c r="A122" s="526"/>
      <c r="B122" s="458" t="s">
        <v>30</v>
      </c>
      <c r="C122" s="459" t="s">
        <v>31</v>
      </c>
      <c r="D122" s="460">
        <v>1</v>
      </c>
      <c r="E122" s="461">
        <v>4</v>
      </c>
      <c r="F122" s="461">
        <v>0</v>
      </c>
      <c r="G122" s="461">
        <v>0</v>
      </c>
      <c r="H122" s="461">
        <v>1</v>
      </c>
      <c r="I122" s="461">
        <v>0</v>
      </c>
      <c r="J122" s="461">
        <v>0</v>
      </c>
      <c r="K122" s="461">
        <v>0</v>
      </c>
      <c r="L122" s="461">
        <v>0</v>
      </c>
      <c r="M122" s="462">
        <v>0</v>
      </c>
      <c r="N122" s="462">
        <v>0</v>
      </c>
      <c r="O122" s="461">
        <v>0</v>
      </c>
      <c r="P122" s="463">
        <f>SUM(D122:O122)</f>
        <v>6</v>
      </c>
      <c r="Q122" s="464">
        <v>0</v>
      </c>
      <c r="R122" s="464">
        <v>0</v>
      </c>
      <c r="S122" s="464">
        <v>0</v>
      </c>
      <c r="T122" s="464">
        <v>0</v>
      </c>
      <c r="U122" s="464">
        <v>0</v>
      </c>
      <c r="V122" s="464">
        <v>0</v>
      </c>
      <c r="W122" s="464">
        <v>0</v>
      </c>
      <c r="X122" s="464">
        <v>0</v>
      </c>
      <c r="Y122" s="464">
        <v>0</v>
      </c>
      <c r="Z122" s="464">
        <v>0</v>
      </c>
      <c r="AA122" s="464">
        <v>0</v>
      </c>
      <c r="AB122" s="465">
        <v>0</v>
      </c>
      <c r="AC122" s="463">
        <f>SUM(Q122:AB122)</f>
        <v>0</v>
      </c>
      <c r="AD122" s="465">
        <v>0</v>
      </c>
      <c r="AE122" s="465">
        <v>0</v>
      </c>
      <c r="AF122" s="465">
        <v>0</v>
      </c>
      <c r="AG122" s="465">
        <v>1</v>
      </c>
      <c r="AH122" s="465">
        <v>2</v>
      </c>
      <c r="AI122" s="465">
        <v>0</v>
      </c>
      <c r="AJ122" s="465">
        <v>0</v>
      </c>
      <c r="AK122" s="465">
        <v>0</v>
      </c>
      <c r="AL122" s="465">
        <v>0</v>
      </c>
      <c r="AM122" s="465">
        <v>0</v>
      </c>
      <c r="AN122" s="465">
        <v>0</v>
      </c>
      <c r="AO122" s="465">
        <v>0</v>
      </c>
      <c r="AP122" s="466">
        <v>0</v>
      </c>
      <c r="AQ122" s="465">
        <v>0</v>
      </c>
      <c r="AR122" s="465">
        <v>0</v>
      </c>
      <c r="AS122" s="465">
        <v>0</v>
      </c>
      <c r="AT122" s="465">
        <v>0</v>
      </c>
      <c r="AU122" s="465">
        <v>0</v>
      </c>
      <c r="AV122" s="465">
        <v>0</v>
      </c>
      <c r="AW122" s="465">
        <v>0</v>
      </c>
      <c r="AX122" s="465">
        <v>0</v>
      </c>
      <c r="AY122" s="465">
        <v>0</v>
      </c>
      <c r="AZ122" s="465">
        <v>0</v>
      </c>
      <c r="BA122" s="465">
        <v>0</v>
      </c>
      <c r="BB122" s="466">
        <v>0</v>
      </c>
      <c r="BC122" s="465">
        <v>0</v>
      </c>
      <c r="BD122" s="465">
        <v>0</v>
      </c>
      <c r="BE122" s="465">
        <v>0</v>
      </c>
      <c r="BF122" s="465">
        <v>0</v>
      </c>
      <c r="BG122" s="465">
        <v>0</v>
      </c>
      <c r="BH122" s="55">
        <v>0</v>
      </c>
      <c r="BI122" s="465">
        <v>0</v>
      </c>
      <c r="BJ122" s="465">
        <v>0</v>
      </c>
      <c r="BK122" s="465">
        <v>0</v>
      </c>
      <c r="BL122" s="465">
        <v>0</v>
      </c>
      <c r="BM122" s="465">
        <v>0</v>
      </c>
      <c r="BN122" s="467">
        <f t="shared" si="50"/>
        <v>0</v>
      </c>
      <c r="BO122" s="465">
        <v>0</v>
      </c>
      <c r="BP122" s="465">
        <v>0</v>
      </c>
      <c r="BQ122" s="465">
        <v>0</v>
      </c>
      <c r="BR122" s="465">
        <v>0</v>
      </c>
      <c r="BS122" s="465">
        <v>0</v>
      </c>
      <c r="BT122" s="465">
        <v>0</v>
      </c>
      <c r="BU122" s="465">
        <v>0</v>
      </c>
      <c r="BV122" s="465">
        <v>0</v>
      </c>
      <c r="BW122" s="465">
        <v>0</v>
      </c>
      <c r="BX122" s="465">
        <v>0</v>
      </c>
      <c r="BY122" s="465">
        <v>0</v>
      </c>
      <c r="BZ122" s="465">
        <v>0</v>
      </c>
      <c r="CA122" s="467">
        <f t="shared" si="30"/>
        <v>0</v>
      </c>
      <c r="CB122" s="466">
        <v>0</v>
      </c>
      <c r="CC122" s="465">
        <v>0</v>
      </c>
      <c r="CD122" s="465">
        <v>0</v>
      </c>
      <c r="CE122" s="465">
        <v>0</v>
      </c>
      <c r="CF122" s="465">
        <v>0</v>
      </c>
      <c r="CG122" s="465">
        <v>0</v>
      </c>
      <c r="CH122" s="465">
        <v>0</v>
      </c>
      <c r="CI122" s="465">
        <v>0</v>
      </c>
      <c r="CJ122" s="465">
        <v>0</v>
      </c>
      <c r="CK122" s="465">
        <v>0</v>
      </c>
      <c r="CL122" s="465">
        <v>0</v>
      </c>
      <c r="CM122" s="465">
        <v>0</v>
      </c>
      <c r="CN122" s="428">
        <f t="shared" si="51"/>
        <v>0</v>
      </c>
      <c r="CO122" s="465">
        <v>0</v>
      </c>
      <c r="CP122" s="465">
        <v>0</v>
      </c>
      <c r="CQ122" s="465">
        <v>0</v>
      </c>
      <c r="CR122" s="465">
        <v>0</v>
      </c>
      <c r="CS122" s="465">
        <v>0</v>
      </c>
      <c r="CT122" s="465">
        <v>0</v>
      </c>
      <c r="CU122" s="465">
        <v>0</v>
      </c>
      <c r="CV122" s="465">
        <v>0</v>
      </c>
      <c r="CW122" s="465">
        <v>0</v>
      </c>
      <c r="CX122" s="465">
        <v>0</v>
      </c>
      <c r="CY122" s="465">
        <v>0</v>
      </c>
      <c r="CZ122" s="465">
        <v>0</v>
      </c>
      <c r="DA122" s="467">
        <f t="shared" si="28"/>
        <v>0</v>
      </c>
      <c r="DB122" s="466">
        <v>0</v>
      </c>
      <c r="DC122" s="465">
        <v>0</v>
      </c>
      <c r="DD122" s="465">
        <v>0</v>
      </c>
      <c r="DE122" s="465">
        <v>0</v>
      </c>
      <c r="DF122" s="465">
        <v>0</v>
      </c>
      <c r="DG122" s="465">
        <v>0</v>
      </c>
      <c r="DH122" s="465">
        <v>0</v>
      </c>
      <c r="DI122" s="465">
        <v>0</v>
      </c>
      <c r="DJ122" s="465">
        <v>0</v>
      </c>
      <c r="DK122" s="465">
        <v>0</v>
      </c>
      <c r="DL122" s="465">
        <v>0</v>
      </c>
      <c r="DM122" s="465">
        <v>0</v>
      </c>
      <c r="DN122" s="556">
        <f t="shared" si="35"/>
        <v>0</v>
      </c>
      <c r="DO122" s="479">
        <f t="shared" si="36"/>
        <v>0</v>
      </c>
      <c r="DP122" s="468">
        <f t="shared" si="37"/>
        <v>0</v>
      </c>
      <c r="DQ122" s="469"/>
      <c r="DW122" s="230"/>
      <c r="DX122" s="230"/>
      <c r="DY122" s="230"/>
      <c r="DZ122" s="230"/>
      <c r="EA122" s="230"/>
      <c r="EB122" s="230"/>
      <c r="EC122" s="230"/>
      <c r="ED122" s="230"/>
      <c r="EE122" s="230"/>
      <c r="EF122" s="230"/>
      <c r="EG122" s="230"/>
      <c r="EH122" s="230"/>
      <c r="EI122" s="230"/>
      <c r="EJ122" s="230"/>
      <c r="EK122" s="230"/>
      <c r="EL122" s="230"/>
      <c r="EM122" s="230"/>
      <c r="EN122" s="230"/>
    </row>
    <row r="123" spans="1:144" ht="20.100000000000001" customHeight="1" x14ac:dyDescent="0.25">
      <c r="A123" s="526"/>
      <c r="B123" s="458" t="s">
        <v>206</v>
      </c>
      <c r="C123" s="459" t="s">
        <v>207</v>
      </c>
      <c r="D123" s="460">
        <v>0</v>
      </c>
      <c r="E123" s="461">
        <v>0</v>
      </c>
      <c r="F123" s="461">
        <v>0</v>
      </c>
      <c r="G123" s="461">
        <v>0</v>
      </c>
      <c r="H123" s="461">
        <v>0</v>
      </c>
      <c r="I123" s="461">
        <v>0</v>
      </c>
      <c r="J123" s="461">
        <v>0</v>
      </c>
      <c r="K123" s="461">
        <v>0</v>
      </c>
      <c r="L123" s="461">
        <v>0</v>
      </c>
      <c r="M123" s="462">
        <v>0</v>
      </c>
      <c r="N123" s="462">
        <v>0</v>
      </c>
      <c r="O123" s="461">
        <v>0</v>
      </c>
      <c r="P123" s="463"/>
      <c r="Q123" s="464">
        <v>0</v>
      </c>
      <c r="R123" s="464">
        <v>0</v>
      </c>
      <c r="S123" s="464">
        <v>0</v>
      </c>
      <c r="T123" s="464">
        <v>0</v>
      </c>
      <c r="U123" s="464">
        <v>0</v>
      </c>
      <c r="V123" s="464">
        <v>0</v>
      </c>
      <c r="W123" s="464">
        <v>0</v>
      </c>
      <c r="X123" s="464">
        <v>0</v>
      </c>
      <c r="Y123" s="464">
        <v>0</v>
      </c>
      <c r="Z123" s="464">
        <v>0</v>
      </c>
      <c r="AA123" s="464">
        <v>0</v>
      </c>
      <c r="AB123" s="465">
        <v>0</v>
      </c>
      <c r="AC123" s="463"/>
      <c r="AD123" s="465">
        <v>0</v>
      </c>
      <c r="AE123" s="465">
        <v>0</v>
      </c>
      <c r="AF123" s="465">
        <v>0</v>
      </c>
      <c r="AG123" s="465">
        <v>0</v>
      </c>
      <c r="AH123" s="465">
        <v>0</v>
      </c>
      <c r="AI123" s="465">
        <v>0</v>
      </c>
      <c r="AJ123" s="465">
        <v>0</v>
      </c>
      <c r="AK123" s="465">
        <v>0</v>
      </c>
      <c r="AL123" s="465">
        <v>0</v>
      </c>
      <c r="AM123" s="465">
        <v>0</v>
      </c>
      <c r="AN123" s="465">
        <v>0</v>
      </c>
      <c r="AO123" s="465">
        <v>0</v>
      </c>
      <c r="AP123" s="466">
        <v>0</v>
      </c>
      <c r="AQ123" s="465">
        <v>0</v>
      </c>
      <c r="AR123" s="465">
        <v>0</v>
      </c>
      <c r="AS123" s="465">
        <v>0</v>
      </c>
      <c r="AT123" s="465">
        <v>0</v>
      </c>
      <c r="AU123" s="465">
        <v>0</v>
      </c>
      <c r="AV123" s="465">
        <v>0</v>
      </c>
      <c r="AW123" s="465">
        <v>0</v>
      </c>
      <c r="AX123" s="465">
        <v>0</v>
      </c>
      <c r="AY123" s="465">
        <v>0</v>
      </c>
      <c r="AZ123" s="465">
        <v>0</v>
      </c>
      <c r="BA123" s="465">
        <v>0</v>
      </c>
      <c r="BB123" s="466">
        <v>0</v>
      </c>
      <c r="BC123" s="465">
        <v>0</v>
      </c>
      <c r="BD123" s="465">
        <v>0</v>
      </c>
      <c r="BE123" s="465">
        <v>0</v>
      </c>
      <c r="BF123" s="465">
        <v>0</v>
      </c>
      <c r="BG123" s="465">
        <v>0</v>
      </c>
      <c r="BH123" s="55">
        <v>0</v>
      </c>
      <c r="BI123" s="465">
        <v>0</v>
      </c>
      <c r="BJ123" s="465">
        <v>0</v>
      </c>
      <c r="BK123" s="465">
        <v>0</v>
      </c>
      <c r="BL123" s="465">
        <v>0</v>
      </c>
      <c r="BM123" s="465">
        <v>0</v>
      </c>
      <c r="BN123" s="467">
        <f t="shared" si="50"/>
        <v>0</v>
      </c>
      <c r="BO123" s="465">
        <v>0</v>
      </c>
      <c r="BP123" s="465">
        <v>0</v>
      </c>
      <c r="BQ123" s="465">
        <v>0</v>
      </c>
      <c r="BR123" s="465">
        <v>0</v>
      </c>
      <c r="BS123" s="465">
        <v>0</v>
      </c>
      <c r="BT123" s="465">
        <v>0</v>
      </c>
      <c r="BU123" s="465">
        <v>0</v>
      </c>
      <c r="BV123" s="465">
        <v>0</v>
      </c>
      <c r="BW123" s="465">
        <v>0</v>
      </c>
      <c r="BX123" s="465">
        <v>0</v>
      </c>
      <c r="BY123" s="465">
        <v>0</v>
      </c>
      <c r="BZ123" s="465">
        <v>0</v>
      </c>
      <c r="CA123" s="467">
        <f t="shared" si="30"/>
        <v>0</v>
      </c>
      <c r="CB123" s="466">
        <v>0</v>
      </c>
      <c r="CC123" s="465">
        <v>0</v>
      </c>
      <c r="CD123" s="465">
        <v>0</v>
      </c>
      <c r="CE123" s="465">
        <v>0</v>
      </c>
      <c r="CF123" s="465">
        <v>0</v>
      </c>
      <c r="CG123" s="465">
        <v>0</v>
      </c>
      <c r="CH123" s="465">
        <v>0</v>
      </c>
      <c r="CI123" s="465">
        <v>0</v>
      </c>
      <c r="CJ123" s="465">
        <v>0</v>
      </c>
      <c r="CK123" s="465">
        <v>0</v>
      </c>
      <c r="CL123" s="465">
        <v>0</v>
      </c>
      <c r="CM123" s="465">
        <v>0</v>
      </c>
      <c r="CN123" s="428">
        <f t="shared" si="51"/>
        <v>0</v>
      </c>
      <c r="CO123" s="465">
        <v>0</v>
      </c>
      <c r="CP123" s="465">
        <v>0</v>
      </c>
      <c r="CQ123" s="465">
        <v>0</v>
      </c>
      <c r="CR123" s="465">
        <v>0</v>
      </c>
      <c r="CS123" s="465">
        <v>0</v>
      </c>
      <c r="CT123" s="465">
        <v>0</v>
      </c>
      <c r="CU123" s="465">
        <v>0</v>
      </c>
      <c r="CV123" s="465">
        <v>0</v>
      </c>
      <c r="CW123" s="465">
        <v>0</v>
      </c>
      <c r="CX123" s="465">
        <v>0</v>
      </c>
      <c r="CY123" s="465">
        <v>0</v>
      </c>
      <c r="CZ123" s="465">
        <v>0</v>
      </c>
      <c r="DA123" s="467">
        <f t="shared" si="28"/>
        <v>0</v>
      </c>
      <c r="DB123" s="466">
        <v>0</v>
      </c>
      <c r="DC123" s="465">
        <v>1</v>
      </c>
      <c r="DD123" s="465">
        <v>0</v>
      </c>
      <c r="DE123" s="465">
        <v>0</v>
      </c>
      <c r="DF123" s="465">
        <v>0</v>
      </c>
      <c r="DG123" s="465">
        <v>0</v>
      </c>
      <c r="DH123" s="465">
        <v>0</v>
      </c>
      <c r="DI123" s="465">
        <v>0</v>
      </c>
      <c r="DJ123" s="465">
        <v>0</v>
      </c>
      <c r="DK123" s="465">
        <v>0</v>
      </c>
      <c r="DL123" s="465">
        <v>0</v>
      </c>
      <c r="DM123" s="465">
        <v>0</v>
      </c>
      <c r="DN123" s="556">
        <f t="shared" si="35"/>
        <v>0</v>
      </c>
      <c r="DO123" s="479">
        <f t="shared" si="36"/>
        <v>0</v>
      </c>
      <c r="DP123" s="468">
        <f t="shared" si="37"/>
        <v>1</v>
      </c>
      <c r="DQ123" s="469"/>
      <c r="DW123" s="230"/>
      <c r="DX123" s="230"/>
      <c r="DY123" s="230"/>
      <c r="DZ123" s="230"/>
      <c r="EA123" s="230"/>
      <c r="EB123" s="230"/>
      <c r="EC123" s="230"/>
      <c r="ED123" s="230"/>
      <c r="EE123" s="230"/>
      <c r="EF123" s="230"/>
      <c r="EG123" s="230"/>
      <c r="EH123" s="230"/>
      <c r="EI123" s="230"/>
      <c r="EJ123" s="230"/>
      <c r="EK123" s="230"/>
      <c r="EL123" s="230"/>
      <c r="EM123" s="230"/>
      <c r="EN123" s="230"/>
    </row>
    <row r="124" spans="1:144" ht="20.100000000000001" customHeight="1" x14ac:dyDescent="0.25">
      <c r="A124" s="526"/>
      <c r="B124" s="458" t="s">
        <v>136</v>
      </c>
      <c r="C124" s="459" t="s">
        <v>187</v>
      </c>
      <c r="D124" s="460">
        <v>0</v>
      </c>
      <c r="E124" s="461">
        <v>0</v>
      </c>
      <c r="F124" s="461">
        <v>0</v>
      </c>
      <c r="G124" s="461">
        <v>0</v>
      </c>
      <c r="H124" s="461">
        <v>1</v>
      </c>
      <c r="I124" s="461">
        <v>0</v>
      </c>
      <c r="J124" s="461">
        <v>0</v>
      </c>
      <c r="K124" s="461">
        <v>0</v>
      </c>
      <c r="L124" s="461">
        <v>0</v>
      </c>
      <c r="M124" s="462">
        <v>0</v>
      </c>
      <c r="N124" s="462">
        <v>0</v>
      </c>
      <c r="O124" s="461">
        <v>0</v>
      </c>
      <c r="P124" s="463">
        <f>SUM(D124:O124)</f>
        <v>1</v>
      </c>
      <c r="Q124" s="464">
        <v>0</v>
      </c>
      <c r="R124" s="464">
        <v>0</v>
      </c>
      <c r="S124" s="464">
        <v>0</v>
      </c>
      <c r="T124" s="464">
        <v>0</v>
      </c>
      <c r="U124" s="464">
        <v>0</v>
      </c>
      <c r="V124" s="464">
        <v>0</v>
      </c>
      <c r="W124" s="464">
        <v>0</v>
      </c>
      <c r="X124" s="464">
        <v>0</v>
      </c>
      <c r="Y124" s="464">
        <v>0</v>
      </c>
      <c r="Z124" s="464">
        <v>0</v>
      </c>
      <c r="AA124" s="464">
        <v>0</v>
      </c>
      <c r="AB124" s="465">
        <v>0</v>
      </c>
      <c r="AC124" s="463">
        <f>SUM(Q124:AB124)</f>
        <v>0</v>
      </c>
      <c r="AD124" s="465">
        <v>0</v>
      </c>
      <c r="AE124" s="465">
        <v>0</v>
      </c>
      <c r="AF124" s="465">
        <v>0</v>
      </c>
      <c r="AG124" s="465">
        <v>0</v>
      </c>
      <c r="AH124" s="465">
        <v>0</v>
      </c>
      <c r="AI124" s="465">
        <v>0</v>
      </c>
      <c r="AJ124" s="465">
        <v>0</v>
      </c>
      <c r="AK124" s="465">
        <v>0</v>
      </c>
      <c r="AL124" s="465">
        <v>0</v>
      </c>
      <c r="AM124" s="465">
        <v>0</v>
      </c>
      <c r="AN124" s="465">
        <v>0</v>
      </c>
      <c r="AO124" s="465">
        <v>0</v>
      </c>
      <c r="AP124" s="466">
        <v>0</v>
      </c>
      <c r="AQ124" s="465">
        <v>0</v>
      </c>
      <c r="AR124" s="465">
        <v>0</v>
      </c>
      <c r="AS124" s="465">
        <v>0</v>
      </c>
      <c r="AT124" s="465">
        <v>0</v>
      </c>
      <c r="AU124" s="465">
        <v>0</v>
      </c>
      <c r="AV124" s="465">
        <v>0</v>
      </c>
      <c r="AW124" s="465">
        <v>0</v>
      </c>
      <c r="AX124" s="465">
        <v>0</v>
      </c>
      <c r="AY124" s="465">
        <v>0</v>
      </c>
      <c r="AZ124" s="465">
        <v>0</v>
      </c>
      <c r="BA124" s="465">
        <v>0</v>
      </c>
      <c r="BB124" s="466">
        <v>0</v>
      </c>
      <c r="BC124" s="465">
        <v>0</v>
      </c>
      <c r="BD124" s="465">
        <v>0</v>
      </c>
      <c r="BE124" s="465">
        <v>1</v>
      </c>
      <c r="BF124" s="465">
        <v>0</v>
      </c>
      <c r="BG124" s="465">
        <v>0</v>
      </c>
      <c r="BH124" s="55">
        <v>0</v>
      </c>
      <c r="BI124" s="465">
        <v>0</v>
      </c>
      <c r="BJ124" s="465">
        <v>0</v>
      </c>
      <c r="BK124" s="465">
        <v>0</v>
      </c>
      <c r="BL124" s="465">
        <v>0</v>
      </c>
      <c r="BM124" s="465">
        <v>0</v>
      </c>
      <c r="BN124" s="467">
        <f t="shared" si="50"/>
        <v>1</v>
      </c>
      <c r="BO124" s="465">
        <v>0</v>
      </c>
      <c r="BP124" s="465">
        <v>0</v>
      </c>
      <c r="BQ124" s="465">
        <v>0</v>
      </c>
      <c r="BR124" s="465">
        <v>1</v>
      </c>
      <c r="BS124" s="465">
        <v>1</v>
      </c>
      <c r="BT124" s="465">
        <v>0</v>
      </c>
      <c r="BU124" s="465">
        <v>2</v>
      </c>
      <c r="BV124" s="465">
        <v>1</v>
      </c>
      <c r="BW124" s="465">
        <v>0</v>
      </c>
      <c r="BX124" s="465">
        <v>0</v>
      </c>
      <c r="BY124" s="465">
        <v>0</v>
      </c>
      <c r="BZ124" s="465">
        <v>4</v>
      </c>
      <c r="CA124" s="467">
        <f t="shared" si="30"/>
        <v>9</v>
      </c>
      <c r="CB124" s="466">
        <v>0</v>
      </c>
      <c r="CC124" s="465">
        <v>0</v>
      </c>
      <c r="CD124" s="465">
        <v>0</v>
      </c>
      <c r="CE124" s="465">
        <v>0</v>
      </c>
      <c r="CF124" s="465">
        <v>0</v>
      </c>
      <c r="CG124" s="465">
        <v>0</v>
      </c>
      <c r="CH124" s="465">
        <v>1</v>
      </c>
      <c r="CI124" s="465">
        <v>0</v>
      </c>
      <c r="CJ124" s="465">
        <v>1</v>
      </c>
      <c r="CK124" s="465">
        <v>4</v>
      </c>
      <c r="CL124" s="465">
        <v>4</v>
      </c>
      <c r="CM124" s="465">
        <v>0</v>
      </c>
      <c r="CN124" s="428">
        <f t="shared" si="51"/>
        <v>10</v>
      </c>
      <c r="CO124" s="465">
        <v>2</v>
      </c>
      <c r="CP124" s="465">
        <v>6</v>
      </c>
      <c r="CQ124" s="465">
        <v>4</v>
      </c>
      <c r="CR124" s="465">
        <v>5</v>
      </c>
      <c r="CS124" s="465">
        <v>7</v>
      </c>
      <c r="CT124" s="465">
        <v>1</v>
      </c>
      <c r="CU124" s="465">
        <v>6</v>
      </c>
      <c r="CV124" s="465">
        <v>10</v>
      </c>
      <c r="CW124" s="465">
        <v>4</v>
      </c>
      <c r="CX124" s="465">
        <v>5</v>
      </c>
      <c r="CY124" s="465">
        <v>1</v>
      </c>
      <c r="CZ124" s="465">
        <v>2</v>
      </c>
      <c r="DA124" s="467">
        <f t="shared" si="28"/>
        <v>53</v>
      </c>
      <c r="DB124" s="466">
        <v>0</v>
      </c>
      <c r="DC124" s="465">
        <v>0</v>
      </c>
      <c r="DD124" s="465">
        <v>0</v>
      </c>
      <c r="DE124" s="465">
        <v>4</v>
      </c>
      <c r="DF124" s="465">
        <v>16</v>
      </c>
      <c r="DG124" s="465">
        <v>1</v>
      </c>
      <c r="DH124" s="465">
        <v>1</v>
      </c>
      <c r="DI124" s="465">
        <v>8</v>
      </c>
      <c r="DJ124" s="465">
        <v>5</v>
      </c>
      <c r="DK124" s="465">
        <v>1</v>
      </c>
      <c r="DL124" s="465">
        <v>0</v>
      </c>
      <c r="DM124" s="465">
        <v>10</v>
      </c>
      <c r="DN124" s="556">
        <f t="shared" si="35"/>
        <v>10</v>
      </c>
      <c r="DO124" s="479">
        <f t="shared" si="36"/>
        <v>53</v>
      </c>
      <c r="DP124" s="468">
        <f t="shared" si="37"/>
        <v>46</v>
      </c>
      <c r="DQ124" s="469">
        <f t="shared" si="52"/>
        <v>-13.207547169811317</v>
      </c>
      <c r="DW124" s="230"/>
      <c r="DX124" s="230"/>
      <c r="DY124" s="230"/>
      <c r="DZ124" s="230"/>
      <c r="EA124" s="230"/>
      <c r="EB124" s="230"/>
      <c r="EC124" s="230"/>
      <c r="ED124" s="230"/>
      <c r="EE124" s="230"/>
      <c r="EF124" s="230"/>
      <c r="EG124" s="230"/>
      <c r="EH124" s="230"/>
      <c r="EI124" s="230"/>
      <c r="EJ124" s="230"/>
      <c r="EK124" s="230"/>
      <c r="EL124" s="230"/>
      <c r="EM124" s="230"/>
      <c r="EN124" s="230"/>
    </row>
    <row r="125" spans="1:144" ht="20.100000000000001" customHeight="1" x14ac:dyDescent="0.25">
      <c r="A125" s="526"/>
      <c r="B125" s="458" t="s">
        <v>186</v>
      </c>
      <c r="C125" s="459" t="s">
        <v>190</v>
      </c>
      <c r="D125" s="460">
        <v>0</v>
      </c>
      <c r="E125" s="461">
        <v>0</v>
      </c>
      <c r="F125" s="461">
        <v>0</v>
      </c>
      <c r="G125" s="461">
        <v>0</v>
      </c>
      <c r="H125" s="461">
        <v>0</v>
      </c>
      <c r="I125" s="461">
        <v>0</v>
      </c>
      <c r="J125" s="461">
        <v>0</v>
      </c>
      <c r="K125" s="461">
        <v>0</v>
      </c>
      <c r="L125" s="461">
        <v>0</v>
      </c>
      <c r="M125" s="462">
        <v>0</v>
      </c>
      <c r="N125" s="462">
        <v>0</v>
      </c>
      <c r="O125" s="461">
        <v>0</v>
      </c>
      <c r="P125" s="463">
        <f>SUM(D125:O125)</f>
        <v>0</v>
      </c>
      <c r="Q125" s="464">
        <v>0</v>
      </c>
      <c r="R125" s="464">
        <v>0</v>
      </c>
      <c r="S125" s="464">
        <v>0</v>
      </c>
      <c r="T125" s="464">
        <v>0</v>
      </c>
      <c r="U125" s="464">
        <v>0</v>
      </c>
      <c r="V125" s="464">
        <v>0</v>
      </c>
      <c r="W125" s="464">
        <v>0</v>
      </c>
      <c r="X125" s="464">
        <v>0</v>
      </c>
      <c r="Y125" s="464">
        <v>0</v>
      </c>
      <c r="Z125" s="464">
        <v>0</v>
      </c>
      <c r="AA125" s="464">
        <v>0</v>
      </c>
      <c r="AB125" s="465">
        <v>0</v>
      </c>
      <c r="AC125" s="463">
        <f>SUM(Q125:AB125)</f>
        <v>0</v>
      </c>
      <c r="AD125" s="465">
        <v>0</v>
      </c>
      <c r="AE125" s="465">
        <v>0</v>
      </c>
      <c r="AF125" s="465">
        <v>0</v>
      </c>
      <c r="AG125" s="465">
        <v>0</v>
      </c>
      <c r="AH125" s="465">
        <v>0</v>
      </c>
      <c r="AI125" s="465">
        <v>0</v>
      </c>
      <c r="AJ125" s="465">
        <v>0</v>
      </c>
      <c r="AK125" s="465">
        <v>0</v>
      </c>
      <c r="AL125" s="465">
        <v>0</v>
      </c>
      <c r="AM125" s="465">
        <v>0</v>
      </c>
      <c r="AN125" s="465">
        <v>0</v>
      </c>
      <c r="AO125" s="465">
        <v>0</v>
      </c>
      <c r="AP125" s="466">
        <v>0</v>
      </c>
      <c r="AQ125" s="465">
        <v>0</v>
      </c>
      <c r="AR125" s="465">
        <v>0</v>
      </c>
      <c r="AS125" s="465">
        <v>0</v>
      </c>
      <c r="AT125" s="465">
        <v>0</v>
      </c>
      <c r="AU125" s="465">
        <v>0</v>
      </c>
      <c r="AV125" s="465">
        <v>0</v>
      </c>
      <c r="AW125" s="465">
        <v>0</v>
      </c>
      <c r="AX125" s="465">
        <v>0</v>
      </c>
      <c r="AY125" s="465">
        <v>0</v>
      </c>
      <c r="AZ125" s="465">
        <v>0</v>
      </c>
      <c r="BA125" s="465">
        <v>0</v>
      </c>
      <c r="BB125" s="466">
        <v>0</v>
      </c>
      <c r="BC125" s="465">
        <v>0</v>
      </c>
      <c r="BD125" s="465">
        <v>0</v>
      </c>
      <c r="BE125" s="465">
        <v>0</v>
      </c>
      <c r="BF125" s="465">
        <v>0</v>
      </c>
      <c r="BG125" s="465">
        <v>0</v>
      </c>
      <c r="BH125" s="55">
        <v>0</v>
      </c>
      <c r="BI125" s="465">
        <v>0</v>
      </c>
      <c r="BJ125" s="465">
        <v>0</v>
      </c>
      <c r="BK125" s="465">
        <v>0</v>
      </c>
      <c r="BL125" s="465">
        <v>0</v>
      </c>
      <c r="BM125" s="465">
        <v>0</v>
      </c>
      <c r="BN125" s="467">
        <f t="shared" si="50"/>
        <v>0</v>
      </c>
      <c r="BO125" s="465">
        <v>0</v>
      </c>
      <c r="BP125" s="465">
        <v>0</v>
      </c>
      <c r="BQ125" s="465">
        <v>0</v>
      </c>
      <c r="BR125" s="465">
        <v>0</v>
      </c>
      <c r="BS125" s="465">
        <v>0</v>
      </c>
      <c r="BT125" s="465">
        <v>0</v>
      </c>
      <c r="BU125" s="465">
        <v>0</v>
      </c>
      <c r="BV125" s="465">
        <v>0</v>
      </c>
      <c r="BW125" s="465">
        <v>0</v>
      </c>
      <c r="BX125" s="465">
        <v>0</v>
      </c>
      <c r="BY125" s="465">
        <v>0</v>
      </c>
      <c r="BZ125" s="465">
        <v>0</v>
      </c>
      <c r="CA125" s="467">
        <f t="shared" si="30"/>
        <v>0</v>
      </c>
      <c r="CB125" s="466">
        <v>0</v>
      </c>
      <c r="CC125" s="465">
        <v>0</v>
      </c>
      <c r="CD125" s="465">
        <v>0</v>
      </c>
      <c r="CE125" s="465">
        <v>0</v>
      </c>
      <c r="CF125" s="465">
        <v>0</v>
      </c>
      <c r="CG125" s="465">
        <v>0</v>
      </c>
      <c r="CH125" s="465">
        <v>0</v>
      </c>
      <c r="CI125" s="465">
        <v>0</v>
      </c>
      <c r="CJ125" s="465">
        <v>0</v>
      </c>
      <c r="CK125" s="465">
        <v>0</v>
      </c>
      <c r="CL125" s="465">
        <v>0</v>
      </c>
      <c r="CM125" s="465">
        <v>0</v>
      </c>
      <c r="CN125" s="428">
        <f t="shared" si="51"/>
        <v>0</v>
      </c>
      <c r="CO125" s="465">
        <v>1</v>
      </c>
      <c r="CP125" s="465">
        <v>0</v>
      </c>
      <c r="CQ125" s="465">
        <v>0</v>
      </c>
      <c r="CR125" s="465">
        <v>0</v>
      </c>
      <c r="CS125" s="465">
        <v>0</v>
      </c>
      <c r="CT125" s="465">
        <v>0</v>
      </c>
      <c r="CU125" s="465">
        <v>0</v>
      </c>
      <c r="CV125" s="465">
        <v>0</v>
      </c>
      <c r="CW125" s="465">
        <v>0</v>
      </c>
      <c r="CX125" s="465">
        <v>0</v>
      </c>
      <c r="CY125" s="465">
        <v>0</v>
      </c>
      <c r="CZ125" s="465">
        <v>0</v>
      </c>
      <c r="DA125" s="467">
        <f t="shared" si="28"/>
        <v>1</v>
      </c>
      <c r="DB125" s="466">
        <v>0</v>
      </c>
      <c r="DC125" s="465">
        <v>0</v>
      </c>
      <c r="DD125" s="465">
        <v>0</v>
      </c>
      <c r="DE125" s="465">
        <v>1</v>
      </c>
      <c r="DF125" s="465">
        <v>2</v>
      </c>
      <c r="DG125" s="465">
        <v>0</v>
      </c>
      <c r="DH125" s="465">
        <v>0</v>
      </c>
      <c r="DI125" s="465">
        <v>0</v>
      </c>
      <c r="DJ125" s="465">
        <v>0</v>
      </c>
      <c r="DK125" s="465">
        <v>0</v>
      </c>
      <c r="DL125" s="465">
        <v>0</v>
      </c>
      <c r="DM125" s="465">
        <v>0</v>
      </c>
      <c r="DN125" s="556">
        <f t="shared" si="35"/>
        <v>0</v>
      </c>
      <c r="DO125" s="479">
        <f t="shared" si="36"/>
        <v>1</v>
      </c>
      <c r="DP125" s="468">
        <f t="shared" si="37"/>
        <v>3</v>
      </c>
      <c r="DQ125" s="469">
        <f t="shared" si="52"/>
        <v>200</v>
      </c>
      <c r="DW125" s="230"/>
      <c r="DX125" s="230"/>
      <c r="DY125" s="230"/>
      <c r="DZ125" s="230"/>
      <c r="EA125" s="230"/>
      <c r="EB125" s="230"/>
      <c r="EC125" s="230"/>
      <c r="ED125" s="230"/>
      <c r="EE125" s="230"/>
      <c r="EF125" s="230"/>
      <c r="EG125" s="230"/>
      <c r="EH125" s="230"/>
      <c r="EI125" s="230"/>
      <c r="EJ125" s="230"/>
      <c r="EK125" s="230"/>
      <c r="EL125" s="230"/>
      <c r="EM125" s="230"/>
      <c r="EN125" s="230"/>
    </row>
    <row r="126" spans="1:144" ht="20.100000000000001" customHeight="1" x14ac:dyDescent="0.25">
      <c r="A126" s="526"/>
      <c r="B126" s="169" t="s">
        <v>32</v>
      </c>
      <c r="C126" s="128" t="s">
        <v>133</v>
      </c>
      <c r="D126" s="174">
        <v>337</v>
      </c>
      <c r="E126" s="175">
        <v>211</v>
      </c>
      <c r="F126" s="175">
        <v>243</v>
      </c>
      <c r="G126" s="175">
        <v>224</v>
      </c>
      <c r="H126" s="175">
        <v>245</v>
      </c>
      <c r="I126" s="175">
        <v>252</v>
      </c>
      <c r="J126" s="175">
        <v>240</v>
      </c>
      <c r="K126" s="175">
        <v>188</v>
      </c>
      <c r="L126" s="175">
        <v>204</v>
      </c>
      <c r="M126" s="178">
        <v>213</v>
      </c>
      <c r="N126" s="178">
        <v>215</v>
      </c>
      <c r="O126" s="175">
        <v>352</v>
      </c>
      <c r="P126" s="167">
        <f>SUM(D126:O126)</f>
        <v>2924</v>
      </c>
      <c r="Q126" s="176">
        <v>201</v>
      </c>
      <c r="R126" s="176">
        <v>204</v>
      </c>
      <c r="S126" s="176">
        <v>292</v>
      </c>
      <c r="T126" s="176">
        <v>295</v>
      </c>
      <c r="U126" s="176">
        <v>426</v>
      </c>
      <c r="V126" s="176">
        <v>419</v>
      </c>
      <c r="W126" s="176">
        <v>314</v>
      </c>
      <c r="X126" s="176">
        <v>391</v>
      </c>
      <c r="Y126" s="176">
        <v>426</v>
      </c>
      <c r="Z126" s="176">
        <v>337</v>
      </c>
      <c r="AA126" s="177">
        <v>327</v>
      </c>
      <c r="AB126" s="177">
        <v>488</v>
      </c>
      <c r="AC126" s="167">
        <f>SUM(Q126:AB126)</f>
        <v>4120</v>
      </c>
      <c r="AD126" s="177">
        <v>347</v>
      </c>
      <c r="AE126" s="177">
        <v>348</v>
      </c>
      <c r="AF126" s="177">
        <v>397</v>
      </c>
      <c r="AG126" s="177">
        <v>494</v>
      </c>
      <c r="AH126" s="177">
        <v>485</v>
      </c>
      <c r="AI126" s="177">
        <v>495</v>
      </c>
      <c r="AJ126" s="177">
        <v>479</v>
      </c>
      <c r="AK126" s="177">
        <v>380</v>
      </c>
      <c r="AL126" s="177">
        <v>386</v>
      </c>
      <c r="AM126" s="239">
        <v>401</v>
      </c>
      <c r="AN126" s="239">
        <v>445</v>
      </c>
      <c r="AO126" s="239">
        <v>489</v>
      </c>
      <c r="AP126" s="136">
        <v>471</v>
      </c>
      <c r="AQ126" s="98">
        <v>660</v>
      </c>
      <c r="AR126" s="98">
        <v>762</v>
      </c>
      <c r="AS126" s="98">
        <v>690</v>
      </c>
      <c r="AT126" s="98">
        <v>872</v>
      </c>
      <c r="AU126" s="98">
        <v>713</v>
      </c>
      <c r="AV126" s="98">
        <v>899</v>
      </c>
      <c r="AW126" s="98">
        <v>817</v>
      </c>
      <c r="AX126" s="98">
        <v>856</v>
      </c>
      <c r="AY126" s="98">
        <v>1038</v>
      </c>
      <c r="AZ126" s="98">
        <v>932</v>
      </c>
      <c r="BA126" s="98">
        <v>1018</v>
      </c>
      <c r="BB126" s="136">
        <v>924</v>
      </c>
      <c r="BC126" s="98">
        <v>931</v>
      </c>
      <c r="BD126" s="98">
        <v>1123</v>
      </c>
      <c r="BE126" s="98">
        <v>1294</v>
      </c>
      <c r="BF126" s="98">
        <v>1524</v>
      </c>
      <c r="BG126" s="98">
        <v>1280</v>
      </c>
      <c r="BH126" s="98">
        <v>1702</v>
      </c>
      <c r="BI126" s="98">
        <v>1464</v>
      </c>
      <c r="BJ126" s="98">
        <v>1553</v>
      </c>
      <c r="BK126" s="98">
        <v>1770</v>
      </c>
      <c r="BL126" s="98">
        <v>1810</v>
      </c>
      <c r="BM126" s="98">
        <v>2059</v>
      </c>
      <c r="BN126" s="428">
        <f t="shared" si="50"/>
        <v>17434</v>
      </c>
      <c r="BO126" s="98">
        <v>1752</v>
      </c>
      <c r="BP126" s="98">
        <v>1745</v>
      </c>
      <c r="BQ126" s="98">
        <v>1836</v>
      </c>
      <c r="BR126" s="98">
        <v>1821</v>
      </c>
      <c r="BS126" s="98">
        <v>1971</v>
      </c>
      <c r="BT126" s="98">
        <v>1705</v>
      </c>
      <c r="BU126" s="98">
        <v>1946</v>
      </c>
      <c r="BV126" s="98">
        <v>1813</v>
      </c>
      <c r="BW126" s="98">
        <v>1478</v>
      </c>
      <c r="BX126" s="98">
        <v>1160</v>
      </c>
      <c r="BY126" s="98">
        <v>1012</v>
      </c>
      <c r="BZ126" s="98">
        <v>1328</v>
      </c>
      <c r="CA126" s="467">
        <f t="shared" si="30"/>
        <v>19567</v>
      </c>
      <c r="CB126" s="136">
        <v>1184</v>
      </c>
      <c r="CC126" s="98">
        <v>1028</v>
      </c>
      <c r="CD126" s="98">
        <v>1203</v>
      </c>
      <c r="CE126" s="98">
        <v>1151</v>
      </c>
      <c r="CF126" s="98">
        <v>1100</v>
      </c>
      <c r="CG126" s="98">
        <v>1176</v>
      </c>
      <c r="CH126" s="98">
        <v>1250</v>
      </c>
      <c r="CI126" s="98">
        <v>1101</v>
      </c>
      <c r="CJ126" s="98">
        <v>1197</v>
      </c>
      <c r="CK126" s="98">
        <v>1192</v>
      </c>
      <c r="CL126" s="98">
        <v>1041</v>
      </c>
      <c r="CM126" s="98">
        <v>1283</v>
      </c>
      <c r="CN126" s="428">
        <f t="shared" si="51"/>
        <v>13906</v>
      </c>
      <c r="CO126" s="98">
        <v>1080</v>
      </c>
      <c r="CP126" s="98">
        <v>1070</v>
      </c>
      <c r="CQ126" s="98">
        <v>1218</v>
      </c>
      <c r="CR126" s="98">
        <v>1290</v>
      </c>
      <c r="CS126" s="98">
        <v>1304</v>
      </c>
      <c r="CT126" s="98">
        <v>1469</v>
      </c>
      <c r="CU126" s="98">
        <v>1513</v>
      </c>
      <c r="CV126" s="98">
        <v>1812</v>
      </c>
      <c r="CW126" s="98">
        <v>1772</v>
      </c>
      <c r="CX126" s="98">
        <v>1729</v>
      </c>
      <c r="CY126" s="98">
        <v>1700</v>
      </c>
      <c r="CZ126" s="98">
        <v>1978</v>
      </c>
      <c r="DA126" s="467">
        <f t="shared" si="28"/>
        <v>17935</v>
      </c>
      <c r="DB126" s="136">
        <v>1695</v>
      </c>
      <c r="DC126" s="98">
        <v>1529</v>
      </c>
      <c r="DD126" s="98">
        <v>2016</v>
      </c>
      <c r="DE126" s="98">
        <v>1791</v>
      </c>
      <c r="DF126" s="98">
        <v>2025</v>
      </c>
      <c r="DG126" s="98">
        <v>1863</v>
      </c>
      <c r="DH126" s="98">
        <v>1802</v>
      </c>
      <c r="DI126" s="98">
        <v>1890</v>
      </c>
      <c r="DJ126" s="98">
        <v>1742</v>
      </c>
      <c r="DK126" s="98">
        <v>1894</v>
      </c>
      <c r="DL126" s="98">
        <v>1802</v>
      </c>
      <c r="DM126" s="98">
        <v>1910</v>
      </c>
      <c r="DN126" s="556">
        <f t="shared" si="35"/>
        <v>13906</v>
      </c>
      <c r="DO126" s="479">
        <f t="shared" si="36"/>
        <v>17935</v>
      </c>
      <c r="DP126" s="468">
        <f t="shared" si="37"/>
        <v>21959</v>
      </c>
      <c r="DQ126" s="362">
        <f t="shared" si="52"/>
        <v>22.436576526345142</v>
      </c>
      <c r="DW126" s="230"/>
      <c r="DX126" s="230"/>
      <c r="DY126" s="230"/>
      <c r="DZ126" s="230"/>
      <c r="EA126" s="230"/>
      <c r="EB126" s="230"/>
      <c r="EC126" s="230"/>
      <c r="ED126" s="230"/>
      <c r="EE126" s="230"/>
      <c r="EF126" s="230"/>
      <c r="EG126" s="230"/>
      <c r="EH126" s="230"/>
      <c r="EI126" s="230"/>
      <c r="EJ126" s="230"/>
      <c r="EK126" s="230"/>
      <c r="EL126" s="230"/>
      <c r="EM126" s="230"/>
      <c r="EN126" s="230"/>
    </row>
    <row r="127" spans="1:144" ht="20.100000000000001" customHeight="1" x14ac:dyDescent="0.25">
      <c r="A127" s="526"/>
      <c r="B127" s="169" t="s">
        <v>103</v>
      </c>
      <c r="C127" s="128" t="s">
        <v>104</v>
      </c>
      <c r="D127" s="174">
        <v>0</v>
      </c>
      <c r="E127" s="175">
        <v>0</v>
      </c>
      <c r="F127" s="175">
        <v>0</v>
      </c>
      <c r="G127" s="175">
        <v>0</v>
      </c>
      <c r="H127" s="175">
        <v>0</v>
      </c>
      <c r="I127" s="175">
        <v>0</v>
      </c>
      <c r="J127" s="175">
        <v>0</v>
      </c>
      <c r="K127" s="175">
        <v>0</v>
      </c>
      <c r="L127" s="175">
        <v>0</v>
      </c>
      <c r="M127" s="175">
        <v>0</v>
      </c>
      <c r="N127" s="175">
        <v>0</v>
      </c>
      <c r="O127" s="175">
        <v>0</v>
      </c>
      <c r="P127" s="362">
        <v>0</v>
      </c>
      <c r="Q127" s="175">
        <v>0</v>
      </c>
      <c r="R127" s="175">
        <v>0</v>
      </c>
      <c r="S127" s="175">
        <v>0</v>
      </c>
      <c r="T127" s="175">
        <v>0</v>
      </c>
      <c r="U127" s="175">
        <v>0</v>
      </c>
      <c r="V127" s="175">
        <v>0</v>
      </c>
      <c r="W127" s="175">
        <v>0</v>
      </c>
      <c r="X127" s="175">
        <v>0</v>
      </c>
      <c r="Y127" s="175">
        <v>0</v>
      </c>
      <c r="Z127" s="175">
        <v>0</v>
      </c>
      <c r="AA127" s="175">
        <v>0</v>
      </c>
      <c r="AB127" s="175">
        <v>0</v>
      </c>
      <c r="AC127" s="388">
        <v>0</v>
      </c>
      <c r="AD127" s="175">
        <v>0</v>
      </c>
      <c r="AE127" s="175">
        <v>0</v>
      </c>
      <c r="AF127" s="175">
        <v>0</v>
      </c>
      <c r="AG127" s="175">
        <v>0</v>
      </c>
      <c r="AH127" s="175">
        <v>0</v>
      </c>
      <c r="AI127" s="175">
        <v>0</v>
      </c>
      <c r="AJ127" s="175">
        <v>0</v>
      </c>
      <c r="AK127" s="175">
        <v>0</v>
      </c>
      <c r="AL127" s="175">
        <v>0</v>
      </c>
      <c r="AM127" s="175">
        <v>0</v>
      </c>
      <c r="AN127" s="175">
        <v>0</v>
      </c>
      <c r="AO127" s="175">
        <v>0</v>
      </c>
      <c r="AP127" s="136">
        <v>0</v>
      </c>
      <c r="AQ127" s="98">
        <v>0</v>
      </c>
      <c r="AR127" s="98">
        <v>0</v>
      </c>
      <c r="AS127" s="98">
        <v>0</v>
      </c>
      <c r="AT127" s="98">
        <v>0</v>
      </c>
      <c r="AU127" s="98">
        <v>0</v>
      </c>
      <c r="AV127" s="98">
        <v>0</v>
      </c>
      <c r="AW127" s="98">
        <v>0</v>
      </c>
      <c r="AX127" s="98">
        <v>0</v>
      </c>
      <c r="AY127" s="98">
        <v>0</v>
      </c>
      <c r="AZ127" s="98">
        <v>0</v>
      </c>
      <c r="BA127" s="98">
        <v>0</v>
      </c>
      <c r="BB127" s="136">
        <v>0</v>
      </c>
      <c r="BC127" s="98">
        <v>0</v>
      </c>
      <c r="BD127" s="98">
        <v>0</v>
      </c>
      <c r="BE127" s="98">
        <v>0</v>
      </c>
      <c r="BF127" s="98">
        <v>2</v>
      </c>
      <c r="BG127" s="98">
        <v>0</v>
      </c>
      <c r="BH127" s="98">
        <v>3</v>
      </c>
      <c r="BI127" s="98">
        <v>3</v>
      </c>
      <c r="BJ127" s="98">
        <v>3</v>
      </c>
      <c r="BK127" s="98">
        <v>0</v>
      </c>
      <c r="BL127" s="98">
        <v>1</v>
      </c>
      <c r="BM127" s="98">
        <v>1</v>
      </c>
      <c r="BN127" s="428">
        <f t="shared" si="50"/>
        <v>13</v>
      </c>
      <c r="BO127" s="98">
        <v>1</v>
      </c>
      <c r="BP127" s="98">
        <v>0</v>
      </c>
      <c r="BQ127" s="98">
        <v>2</v>
      </c>
      <c r="BR127" s="98">
        <v>0</v>
      </c>
      <c r="BS127" s="98">
        <v>1</v>
      </c>
      <c r="BT127" s="98">
        <v>1</v>
      </c>
      <c r="BU127" s="98">
        <v>2</v>
      </c>
      <c r="BV127" s="98">
        <v>0</v>
      </c>
      <c r="BW127" s="98">
        <v>0</v>
      </c>
      <c r="BX127" s="98">
        <v>0</v>
      </c>
      <c r="BY127" s="98">
        <v>0</v>
      </c>
      <c r="BZ127" s="98">
        <v>0</v>
      </c>
      <c r="CA127" s="467">
        <f t="shared" si="30"/>
        <v>7</v>
      </c>
      <c r="CB127" s="136">
        <v>0</v>
      </c>
      <c r="CC127" s="98">
        <v>0</v>
      </c>
      <c r="CD127" s="98">
        <v>0</v>
      </c>
      <c r="CE127" s="98">
        <v>0</v>
      </c>
      <c r="CF127" s="98">
        <v>0</v>
      </c>
      <c r="CG127" s="98">
        <v>0</v>
      </c>
      <c r="CH127" s="98">
        <v>0</v>
      </c>
      <c r="CI127" s="98">
        <v>1</v>
      </c>
      <c r="CJ127" s="98">
        <v>0</v>
      </c>
      <c r="CK127" s="98">
        <v>0</v>
      </c>
      <c r="CL127" s="98">
        <v>1</v>
      </c>
      <c r="CM127" s="98">
        <v>0</v>
      </c>
      <c r="CN127" s="428">
        <f t="shared" si="51"/>
        <v>2</v>
      </c>
      <c r="CO127" s="98">
        <v>0</v>
      </c>
      <c r="CP127" s="98">
        <v>0</v>
      </c>
      <c r="CQ127" s="98">
        <v>0</v>
      </c>
      <c r="CR127" s="98">
        <v>1</v>
      </c>
      <c r="CS127" s="98">
        <v>1</v>
      </c>
      <c r="CT127" s="98">
        <v>0</v>
      </c>
      <c r="CU127" s="98">
        <v>0</v>
      </c>
      <c r="CV127" s="98">
        <v>1</v>
      </c>
      <c r="CW127" s="98">
        <v>0</v>
      </c>
      <c r="CX127" s="98">
        <v>0</v>
      </c>
      <c r="CY127" s="98">
        <v>0</v>
      </c>
      <c r="CZ127" s="98">
        <v>0</v>
      </c>
      <c r="DA127" s="467">
        <f t="shared" si="28"/>
        <v>3</v>
      </c>
      <c r="DB127" s="136">
        <v>0</v>
      </c>
      <c r="DC127" s="98">
        <v>0</v>
      </c>
      <c r="DD127" s="98">
        <v>1</v>
      </c>
      <c r="DE127" s="98">
        <v>0</v>
      </c>
      <c r="DF127" s="98">
        <v>0</v>
      </c>
      <c r="DG127" s="98">
        <v>0</v>
      </c>
      <c r="DH127" s="98">
        <v>0</v>
      </c>
      <c r="DI127" s="98">
        <v>0</v>
      </c>
      <c r="DJ127" s="98">
        <v>0</v>
      </c>
      <c r="DK127" s="98">
        <v>0</v>
      </c>
      <c r="DL127" s="98">
        <v>0</v>
      </c>
      <c r="DM127" s="98">
        <v>0</v>
      </c>
      <c r="DN127" s="556">
        <f t="shared" si="35"/>
        <v>2</v>
      </c>
      <c r="DO127" s="479">
        <f t="shared" si="36"/>
        <v>3</v>
      </c>
      <c r="DP127" s="468">
        <f t="shared" si="37"/>
        <v>1</v>
      </c>
      <c r="DQ127" s="362">
        <f t="shared" si="52"/>
        <v>-66.666666666666671</v>
      </c>
      <c r="DW127" s="230"/>
      <c r="DX127" s="230"/>
      <c r="DY127" s="230"/>
      <c r="DZ127" s="230"/>
      <c r="EA127" s="230"/>
      <c r="EB127" s="230"/>
      <c r="EC127" s="230"/>
      <c r="ED127" s="230"/>
      <c r="EE127" s="230"/>
      <c r="EF127" s="230"/>
      <c r="EG127" s="230"/>
      <c r="EH127" s="230"/>
      <c r="EI127" s="230"/>
      <c r="EJ127" s="230"/>
      <c r="EK127" s="230"/>
      <c r="EL127" s="230"/>
      <c r="EM127" s="230"/>
      <c r="EN127" s="230"/>
    </row>
    <row r="128" spans="1:144" ht="20.100000000000001" customHeight="1" x14ac:dyDescent="0.25">
      <c r="A128" s="526"/>
      <c r="B128" s="109" t="s">
        <v>126</v>
      </c>
      <c r="C128" s="128" t="s">
        <v>129</v>
      </c>
      <c r="D128" s="174">
        <v>0</v>
      </c>
      <c r="E128" s="175">
        <v>0</v>
      </c>
      <c r="F128" s="175">
        <v>0</v>
      </c>
      <c r="G128" s="175">
        <v>0</v>
      </c>
      <c r="H128" s="175">
        <v>0</v>
      </c>
      <c r="I128" s="175">
        <v>0</v>
      </c>
      <c r="J128" s="175">
        <v>0</v>
      </c>
      <c r="K128" s="175">
        <v>0</v>
      </c>
      <c r="L128" s="175">
        <v>0</v>
      </c>
      <c r="M128" s="175">
        <v>0</v>
      </c>
      <c r="N128" s="175">
        <v>0</v>
      </c>
      <c r="O128" s="175">
        <v>0</v>
      </c>
      <c r="P128" s="362">
        <v>0</v>
      </c>
      <c r="Q128" s="175">
        <v>0</v>
      </c>
      <c r="R128" s="175">
        <v>0</v>
      </c>
      <c r="S128" s="175">
        <v>0</v>
      </c>
      <c r="T128" s="175">
        <v>0</v>
      </c>
      <c r="U128" s="175">
        <v>0</v>
      </c>
      <c r="V128" s="175">
        <v>0</v>
      </c>
      <c r="W128" s="175">
        <v>0</v>
      </c>
      <c r="X128" s="175">
        <v>0</v>
      </c>
      <c r="Y128" s="175">
        <v>0</v>
      </c>
      <c r="Z128" s="175">
        <v>0</v>
      </c>
      <c r="AA128" s="175">
        <v>0</v>
      </c>
      <c r="AB128" s="175">
        <v>0</v>
      </c>
      <c r="AC128" s="388">
        <v>0</v>
      </c>
      <c r="AD128" s="175">
        <v>0</v>
      </c>
      <c r="AE128" s="175">
        <v>0</v>
      </c>
      <c r="AF128" s="175">
        <v>0</v>
      </c>
      <c r="AG128" s="175">
        <v>0</v>
      </c>
      <c r="AH128" s="175">
        <v>0</v>
      </c>
      <c r="AI128" s="175">
        <v>0</v>
      </c>
      <c r="AJ128" s="175">
        <v>0</v>
      </c>
      <c r="AK128" s="175">
        <v>0</v>
      </c>
      <c r="AL128" s="175">
        <v>0</v>
      </c>
      <c r="AM128" s="175">
        <v>0</v>
      </c>
      <c r="AN128" s="175">
        <v>0</v>
      </c>
      <c r="AO128" s="175">
        <v>0</v>
      </c>
      <c r="AP128" s="136">
        <v>0</v>
      </c>
      <c r="AQ128" s="98">
        <v>0</v>
      </c>
      <c r="AR128" s="98">
        <v>0</v>
      </c>
      <c r="AS128" s="98">
        <v>0</v>
      </c>
      <c r="AT128" s="98">
        <v>0</v>
      </c>
      <c r="AU128" s="98">
        <v>0</v>
      </c>
      <c r="AV128" s="98">
        <v>0</v>
      </c>
      <c r="AW128" s="98">
        <v>0</v>
      </c>
      <c r="AX128" s="98">
        <v>0</v>
      </c>
      <c r="AY128" s="98">
        <v>0</v>
      </c>
      <c r="AZ128" s="98">
        <v>0</v>
      </c>
      <c r="BA128" s="98">
        <v>0</v>
      </c>
      <c r="BB128" s="136">
        <v>0</v>
      </c>
      <c r="BC128" s="98">
        <v>0</v>
      </c>
      <c r="BD128" s="98">
        <v>0</v>
      </c>
      <c r="BE128" s="98">
        <v>0</v>
      </c>
      <c r="BF128" s="98">
        <v>0</v>
      </c>
      <c r="BG128" s="98">
        <v>0</v>
      </c>
      <c r="BH128" s="98">
        <v>0</v>
      </c>
      <c r="BI128" s="98">
        <v>0</v>
      </c>
      <c r="BJ128" s="98">
        <v>0</v>
      </c>
      <c r="BK128" s="98">
        <v>0</v>
      </c>
      <c r="BL128" s="98">
        <v>0</v>
      </c>
      <c r="BM128" s="98">
        <v>0</v>
      </c>
      <c r="BN128" s="428">
        <f t="shared" si="50"/>
        <v>0</v>
      </c>
      <c r="BO128" s="98">
        <v>0</v>
      </c>
      <c r="BP128" s="98">
        <v>0</v>
      </c>
      <c r="BQ128" s="98">
        <v>0</v>
      </c>
      <c r="BR128" s="98">
        <v>0</v>
      </c>
      <c r="BS128" s="98">
        <v>0</v>
      </c>
      <c r="BT128" s="98">
        <v>0</v>
      </c>
      <c r="BU128" s="98">
        <v>0</v>
      </c>
      <c r="BV128" s="98">
        <v>0</v>
      </c>
      <c r="BW128" s="98">
        <v>35</v>
      </c>
      <c r="BX128" s="98">
        <v>65</v>
      </c>
      <c r="BY128" s="98">
        <v>52</v>
      </c>
      <c r="BZ128" s="98">
        <v>66</v>
      </c>
      <c r="CA128" s="467">
        <f t="shared" si="30"/>
        <v>218</v>
      </c>
      <c r="CB128" s="136">
        <v>33</v>
      </c>
      <c r="CC128" s="98">
        <v>43</v>
      </c>
      <c r="CD128" s="98">
        <v>63</v>
      </c>
      <c r="CE128" s="98">
        <v>45</v>
      </c>
      <c r="CF128" s="98">
        <v>41</v>
      </c>
      <c r="CG128" s="98">
        <v>43</v>
      </c>
      <c r="CH128" s="98">
        <v>63</v>
      </c>
      <c r="CI128" s="98">
        <v>63</v>
      </c>
      <c r="CJ128" s="98">
        <v>63</v>
      </c>
      <c r="CK128" s="98">
        <v>70</v>
      </c>
      <c r="CL128" s="98">
        <v>76</v>
      </c>
      <c r="CM128" s="98">
        <v>68</v>
      </c>
      <c r="CN128" s="428">
        <f t="shared" si="51"/>
        <v>671</v>
      </c>
      <c r="CO128" s="98">
        <v>88</v>
      </c>
      <c r="CP128" s="98">
        <v>101</v>
      </c>
      <c r="CQ128" s="98">
        <v>97</v>
      </c>
      <c r="CR128" s="98">
        <v>155</v>
      </c>
      <c r="CS128" s="98">
        <v>129</v>
      </c>
      <c r="CT128" s="98">
        <v>191</v>
      </c>
      <c r="CU128" s="98">
        <v>143</v>
      </c>
      <c r="CV128" s="98">
        <v>207</v>
      </c>
      <c r="CW128" s="98">
        <v>168</v>
      </c>
      <c r="CX128" s="98">
        <v>174</v>
      </c>
      <c r="CY128" s="98">
        <v>171</v>
      </c>
      <c r="CZ128" s="98">
        <v>165</v>
      </c>
      <c r="DA128" s="467">
        <f t="shared" si="28"/>
        <v>1789</v>
      </c>
      <c r="DB128" s="136">
        <v>132</v>
      </c>
      <c r="DC128" s="98">
        <v>163</v>
      </c>
      <c r="DD128" s="98">
        <v>207</v>
      </c>
      <c r="DE128" s="98">
        <v>187</v>
      </c>
      <c r="DF128" s="98">
        <v>141</v>
      </c>
      <c r="DG128" s="98">
        <v>118</v>
      </c>
      <c r="DH128" s="98">
        <v>108</v>
      </c>
      <c r="DI128" s="98">
        <v>154</v>
      </c>
      <c r="DJ128" s="98">
        <v>145</v>
      </c>
      <c r="DK128" s="98">
        <v>160</v>
      </c>
      <c r="DL128" s="98">
        <v>137</v>
      </c>
      <c r="DM128" s="98">
        <v>142</v>
      </c>
      <c r="DN128" s="556">
        <f t="shared" si="35"/>
        <v>671</v>
      </c>
      <c r="DO128" s="479">
        <f t="shared" si="36"/>
        <v>1789</v>
      </c>
      <c r="DP128" s="468">
        <f t="shared" si="37"/>
        <v>1794</v>
      </c>
      <c r="DQ128" s="362">
        <f t="shared" si="52"/>
        <v>0.27948574622693734</v>
      </c>
      <c r="DW128" s="230"/>
      <c r="DX128" s="230"/>
      <c r="DY128" s="230"/>
      <c r="DZ128" s="230"/>
      <c r="EA128" s="230"/>
      <c r="EB128" s="230"/>
      <c r="EC128" s="230"/>
      <c r="ED128" s="230"/>
      <c r="EE128" s="230"/>
      <c r="EF128" s="230"/>
      <c r="EG128" s="230"/>
      <c r="EH128" s="230"/>
      <c r="EI128" s="230"/>
      <c r="EJ128" s="230"/>
      <c r="EK128" s="230"/>
      <c r="EL128" s="230"/>
      <c r="EM128" s="230"/>
      <c r="EN128" s="230"/>
    </row>
    <row r="129" spans="1:144" ht="20.100000000000001" customHeight="1" x14ac:dyDescent="0.25">
      <c r="A129" s="526"/>
      <c r="B129" s="109" t="s">
        <v>127</v>
      </c>
      <c r="C129" s="128" t="s">
        <v>176</v>
      </c>
      <c r="D129" s="174">
        <v>0</v>
      </c>
      <c r="E129" s="175">
        <v>0</v>
      </c>
      <c r="F129" s="175">
        <v>0</v>
      </c>
      <c r="G129" s="175">
        <v>0</v>
      </c>
      <c r="H129" s="175">
        <v>0</v>
      </c>
      <c r="I129" s="175">
        <v>0</v>
      </c>
      <c r="J129" s="175">
        <v>0</v>
      </c>
      <c r="K129" s="175">
        <v>0</v>
      </c>
      <c r="L129" s="175">
        <v>0</v>
      </c>
      <c r="M129" s="175">
        <v>0</v>
      </c>
      <c r="N129" s="175">
        <v>0</v>
      </c>
      <c r="O129" s="175">
        <v>0</v>
      </c>
      <c r="P129" s="362">
        <v>0</v>
      </c>
      <c r="Q129" s="175">
        <v>0</v>
      </c>
      <c r="R129" s="175">
        <v>0</v>
      </c>
      <c r="S129" s="175">
        <v>0</v>
      </c>
      <c r="T129" s="175">
        <v>0</v>
      </c>
      <c r="U129" s="175">
        <v>0</v>
      </c>
      <c r="V129" s="175">
        <v>0</v>
      </c>
      <c r="W129" s="175">
        <v>0</v>
      </c>
      <c r="X129" s="175">
        <v>0</v>
      </c>
      <c r="Y129" s="175">
        <v>0</v>
      </c>
      <c r="Z129" s="175">
        <v>0</v>
      </c>
      <c r="AA129" s="175">
        <v>0</v>
      </c>
      <c r="AB129" s="175">
        <v>0</v>
      </c>
      <c r="AC129" s="388">
        <v>0</v>
      </c>
      <c r="AD129" s="175">
        <v>0</v>
      </c>
      <c r="AE129" s="175">
        <v>0</v>
      </c>
      <c r="AF129" s="175">
        <v>0</v>
      </c>
      <c r="AG129" s="175">
        <v>0</v>
      </c>
      <c r="AH129" s="175">
        <v>0</v>
      </c>
      <c r="AI129" s="175">
        <v>0</v>
      </c>
      <c r="AJ129" s="175">
        <v>0</v>
      </c>
      <c r="AK129" s="175">
        <v>0</v>
      </c>
      <c r="AL129" s="175">
        <v>0</v>
      </c>
      <c r="AM129" s="175">
        <v>0</v>
      </c>
      <c r="AN129" s="175">
        <v>0</v>
      </c>
      <c r="AO129" s="175">
        <v>0</v>
      </c>
      <c r="AP129" s="136">
        <v>0</v>
      </c>
      <c r="AQ129" s="98">
        <v>0</v>
      </c>
      <c r="AR129" s="98">
        <v>0</v>
      </c>
      <c r="AS129" s="98">
        <v>0</v>
      </c>
      <c r="AT129" s="98">
        <v>0</v>
      </c>
      <c r="AU129" s="98">
        <v>0</v>
      </c>
      <c r="AV129" s="98">
        <v>0</v>
      </c>
      <c r="AW129" s="98">
        <v>0</v>
      </c>
      <c r="AX129" s="98">
        <v>0</v>
      </c>
      <c r="AY129" s="98">
        <v>0</v>
      </c>
      <c r="AZ129" s="98">
        <v>0</v>
      </c>
      <c r="BA129" s="98">
        <v>0</v>
      </c>
      <c r="BB129" s="136">
        <v>0</v>
      </c>
      <c r="BC129" s="98">
        <v>0</v>
      </c>
      <c r="BD129" s="98">
        <v>0</v>
      </c>
      <c r="BE129" s="98">
        <v>0</v>
      </c>
      <c r="BF129" s="98">
        <v>0</v>
      </c>
      <c r="BG129" s="98">
        <v>0</v>
      </c>
      <c r="BH129" s="98">
        <v>0</v>
      </c>
      <c r="BI129" s="98">
        <v>0</v>
      </c>
      <c r="BJ129" s="98">
        <v>0</v>
      </c>
      <c r="BK129" s="98">
        <v>0</v>
      </c>
      <c r="BL129" s="98">
        <v>0</v>
      </c>
      <c r="BM129" s="98">
        <v>0</v>
      </c>
      <c r="BN129" s="428">
        <f t="shared" si="50"/>
        <v>0</v>
      </c>
      <c r="BO129" s="98">
        <v>0</v>
      </c>
      <c r="BP129" s="98">
        <v>0</v>
      </c>
      <c r="BQ129" s="98">
        <v>0</v>
      </c>
      <c r="BR129" s="98">
        <v>0</v>
      </c>
      <c r="BS129" s="98">
        <v>0</v>
      </c>
      <c r="BT129" s="98">
        <v>0</v>
      </c>
      <c r="BU129" s="98">
        <v>0</v>
      </c>
      <c r="BV129" s="98">
        <v>0</v>
      </c>
      <c r="BW129" s="98">
        <v>1087</v>
      </c>
      <c r="BX129" s="98">
        <v>1961</v>
      </c>
      <c r="BY129" s="98">
        <v>1639</v>
      </c>
      <c r="BZ129" s="98">
        <v>2159</v>
      </c>
      <c r="CA129" s="467">
        <f t="shared" si="30"/>
        <v>6846</v>
      </c>
      <c r="CB129" s="136">
        <v>1690</v>
      </c>
      <c r="CC129" s="98">
        <v>1652</v>
      </c>
      <c r="CD129" s="98">
        <v>1934</v>
      </c>
      <c r="CE129" s="98">
        <v>2032</v>
      </c>
      <c r="CF129" s="98">
        <v>1930</v>
      </c>
      <c r="CG129" s="98">
        <v>2167</v>
      </c>
      <c r="CH129" s="98">
        <v>2560</v>
      </c>
      <c r="CI129" s="98">
        <v>2412</v>
      </c>
      <c r="CJ129" s="98">
        <v>2393</v>
      </c>
      <c r="CK129" s="98">
        <v>2779</v>
      </c>
      <c r="CL129" s="98">
        <v>2670</v>
      </c>
      <c r="CM129" s="98">
        <v>2996</v>
      </c>
      <c r="CN129" s="428">
        <f t="shared" si="51"/>
        <v>27215</v>
      </c>
      <c r="CO129" s="98">
        <v>2481</v>
      </c>
      <c r="CP129" s="98">
        <v>2476</v>
      </c>
      <c r="CQ129" s="98">
        <v>3318</v>
      </c>
      <c r="CR129" s="98">
        <v>3170</v>
      </c>
      <c r="CS129" s="98">
        <v>3023</v>
      </c>
      <c r="CT129" s="98">
        <v>3255</v>
      </c>
      <c r="CU129" s="98">
        <v>3039</v>
      </c>
      <c r="CV129" s="98">
        <v>3483</v>
      </c>
      <c r="CW129" s="98">
        <v>3496</v>
      </c>
      <c r="CX129" s="98">
        <v>3516</v>
      </c>
      <c r="CY129" s="98">
        <v>3863</v>
      </c>
      <c r="CZ129" s="98">
        <v>5030</v>
      </c>
      <c r="DA129" s="467">
        <f t="shared" si="28"/>
        <v>40150</v>
      </c>
      <c r="DB129" s="136">
        <v>4562</v>
      </c>
      <c r="DC129" s="98">
        <v>4093</v>
      </c>
      <c r="DD129" s="98">
        <v>5271</v>
      </c>
      <c r="DE129" s="98">
        <v>3734</v>
      </c>
      <c r="DF129" s="98">
        <v>4790</v>
      </c>
      <c r="DG129" s="98">
        <v>4289</v>
      </c>
      <c r="DH129" s="98">
        <v>3757</v>
      </c>
      <c r="DI129" s="98">
        <v>4060</v>
      </c>
      <c r="DJ129" s="98">
        <v>3492</v>
      </c>
      <c r="DK129" s="98">
        <v>3700</v>
      </c>
      <c r="DL129" s="98">
        <v>3609</v>
      </c>
      <c r="DM129" s="98">
        <v>3514</v>
      </c>
      <c r="DN129" s="556">
        <f t="shared" si="35"/>
        <v>27215</v>
      </c>
      <c r="DO129" s="479">
        <f t="shared" si="36"/>
        <v>40150</v>
      </c>
      <c r="DP129" s="468">
        <f t="shared" si="37"/>
        <v>48871</v>
      </c>
      <c r="DQ129" s="362">
        <f t="shared" si="52"/>
        <v>21.72104607721046</v>
      </c>
      <c r="DW129" s="230"/>
      <c r="DX129" s="230"/>
      <c r="DY129" s="230"/>
      <c r="DZ129" s="230"/>
      <c r="EA129" s="230"/>
      <c r="EB129" s="230"/>
      <c r="EC129" s="230"/>
      <c r="ED129" s="230"/>
      <c r="EE129" s="230"/>
      <c r="EF129" s="230"/>
      <c r="EG129" s="230"/>
      <c r="EH129" s="230"/>
      <c r="EI129" s="230"/>
      <c r="EJ129" s="230"/>
      <c r="EK129" s="230"/>
      <c r="EL129" s="230"/>
      <c r="EM129" s="230"/>
      <c r="EN129" s="230"/>
    </row>
    <row r="130" spans="1:144" ht="20.100000000000001" customHeight="1" x14ac:dyDescent="0.25">
      <c r="A130" s="526"/>
      <c r="B130" s="109" t="s">
        <v>128</v>
      </c>
      <c r="C130" s="128" t="s">
        <v>130</v>
      </c>
      <c r="D130" s="174">
        <v>0</v>
      </c>
      <c r="E130" s="175">
        <v>0</v>
      </c>
      <c r="F130" s="175">
        <v>0</v>
      </c>
      <c r="G130" s="175">
        <v>0</v>
      </c>
      <c r="H130" s="175">
        <v>0</v>
      </c>
      <c r="I130" s="175">
        <v>0</v>
      </c>
      <c r="J130" s="175">
        <v>0</v>
      </c>
      <c r="K130" s="175">
        <v>0</v>
      </c>
      <c r="L130" s="175">
        <v>0</v>
      </c>
      <c r="M130" s="175">
        <v>0</v>
      </c>
      <c r="N130" s="175">
        <v>0</v>
      </c>
      <c r="O130" s="175">
        <v>0</v>
      </c>
      <c r="P130" s="362">
        <v>0</v>
      </c>
      <c r="Q130" s="175">
        <v>0</v>
      </c>
      <c r="R130" s="175">
        <v>0</v>
      </c>
      <c r="S130" s="175">
        <v>0</v>
      </c>
      <c r="T130" s="175">
        <v>0</v>
      </c>
      <c r="U130" s="175">
        <v>0</v>
      </c>
      <c r="V130" s="175">
        <v>0</v>
      </c>
      <c r="W130" s="175">
        <v>0</v>
      </c>
      <c r="X130" s="175">
        <v>0</v>
      </c>
      <c r="Y130" s="175">
        <v>0</v>
      </c>
      <c r="Z130" s="175">
        <v>0</v>
      </c>
      <c r="AA130" s="175">
        <v>0</v>
      </c>
      <c r="AB130" s="175">
        <v>0</v>
      </c>
      <c r="AC130" s="388">
        <v>0</v>
      </c>
      <c r="AD130" s="175">
        <v>0</v>
      </c>
      <c r="AE130" s="175">
        <v>0</v>
      </c>
      <c r="AF130" s="175">
        <v>0</v>
      </c>
      <c r="AG130" s="175">
        <v>0</v>
      </c>
      <c r="AH130" s="175">
        <v>0</v>
      </c>
      <c r="AI130" s="175">
        <v>0</v>
      </c>
      <c r="AJ130" s="175">
        <v>0</v>
      </c>
      <c r="AK130" s="175">
        <v>0</v>
      </c>
      <c r="AL130" s="175">
        <v>0</v>
      </c>
      <c r="AM130" s="175">
        <v>0</v>
      </c>
      <c r="AN130" s="175">
        <v>0</v>
      </c>
      <c r="AO130" s="175">
        <v>0</v>
      </c>
      <c r="AP130" s="136">
        <v>0</v>
      </c>
      <c r="AQ130" s="98">
        <v>0</v>
      </c>
      <c r="AR130" s="98">
        <v>0</v>
      </c>
      <c r="AS130" s="98">
        <v>0</v>
      </c>
      <c r="AT130" s="98">
        <v>0</v>
      </c>
      <c r="AU130" s="98">
        <v>0</v>
      </c>
      <c r="AV130" s="98">
        <v>0</v>
      </c>
      <c r="AW130" s="98">
        <v>0</v>
      </c>
      <c r="AX130" s="98">
        <v>0</v>
      </c>
      <c r="AY130" s="98">
        <v>0</v>
      </c>
      <c r="AZ130" s="98">
        <v>0</v>
      </c>
      <c r="BA130" s="98">
        <v>0</v>
      </c>
      <c r="BB130" s="136">
        <v>0</v>
      </c>
      <c r="BC130" s="98">
        <v>0</v>
      </c>
      <c r="BD130" s="98">
        <v>0</v>
      </c>
      <c r="BE130" s="98">
        <v>0</v>
      </c>
      <c r="BF130" s="98">
        <v>0</v>
      </c>
      <c r="BG130" s="98">
        <v>0</v>
      </c>
      <c r="BH130" s="98">
        <v>0</v>
      </c>
      <c r="BI130" s="98">
        <v>0</v>
      </c>
      <c r="BJ130" s="98">
        <v>0</v>
      </c>
      <c r="BK130" s="98">
        <v>0</v>
      </c>
      <c r="BL130" s="98">
        <v>0</v>
      </c>
      <c r="BM130" s="98">
        <v>0</v>
      </c>
      <c r="BN130" s="428">
        <f t="shared" si="50"/>
        <v>0</v>
      </c>
      <c r="BO130" s="98">
        <v>0</v>
      </c>
      <c r="BP130" s="98">
        <v>0</v>
      </c>
      <c r="BQ130" s="98">
        <v>0</v>
      </c>
      <c r="BR130" s="98">
        <v>0</v>
      </c>
      <c r="BS130" s="98">
        <v>0</v>
      </c>
      <c r="BT130" s="98">
        <v>0</v>
      </c>
      <c r="BU130" s="98">
        <v>0</v>
      </c>
      <c r="BV130" s="98">
        <v>0</v>
      </c>
      <c r="BW130" s="98">
        <v>36</v>
      </c>
      <c r="BX130" s="98">
        <v>103</v>
      </c>
      <c r="BY130" s="98">
        <v>111</v>
      </c>
      <c r="BZ130" s="98">
        <v>80</v>
      </c>
      <c r="CA130" s="467">
        <f t="shared" si="30"/>
        <v>330</v>
      </c>
      <c r="CB130" s="136">
        <v>54</v>
      </c>
      <c r="CC130" s="98">
        <v>63</v>
      </c>
      <c r="CD130" s="98">
        <v>57</v>
      </c>
      <c r="CE130" s="98">
        <v>67</v>
      </c>
      <c r="CF130" s="98">
        <v>101</v>
      </c>
      <c r="CG130" s="98">
        <v>76</v>
      </c>
      <c r="CH130" s="98">
        <v>77</v>
      </c>
      <c r="CI130" s="98">
        <v>54</v>
      </c>
      <c r="CJ130" s="98">
        <v>35</v>
      </c>
      <c r="CK130" s="98">
        <v>55</v>
      </c>
      <c r="CL130" s="98">
        <v>61</v>
      </c>
      <c r="CM130" s="98">
        <v>47</v>
      </c>
      <c r="CN130" s="428">
        <f t="shared" si="51"/>
        <v>747</v>
      </c>
      <c r="CO130" s="98">
        <v>26</v>
      </c>
      <c r="CP130" s="98">
        <v>36</v>
      </c>
      <c r="CQ130" s="98">
        <v>39</v>
      </c>
      <c r="CR130" s="98">
        <v>41</v>
      </c>
      <c r="CS130" s="98">
        <v>55</v>
      </c>
      <c r="CT130" s="98">
        <v>6</v>
      </c>
      <c r="CU130" s="98">
        <v>10</v>
      </c>
      <c r="CV130" s="98">
        <v>44</v>
      </c>
      <c r="CW130" s="98">
        <v>71</v>
      </c>
      <c r="CX130" s="98">
        <v>39</v>
      </c>
      <c r="CY130" s="98">
        <v>51</v>
      </c>
      <c r="CZ130" s="98">
        <v>43</v>
      </c>
      <c r="DA130" s="467">
        <f t="shared" si="28"/>
        <v>461</v>
      </c>
      <c r="DB130" s="136">
        <v>32</v>
      </c>
      <c r="DC130" s="98">
        <v>21</v>
      </c>
      <c r="DD130" s="98">
        <v>52</v>
      </c>
      <c r="DE130" s="98">
        <v>46</v>
      </c>
      <c r="DF130" s="98">
        <v>76</v>
      </c>
      <c r="DG130" s="98">
        <v>70</v>
      </c>
      <c r="DH130" s="98">
        <v>75</v>
      </c>
      <c r="DI130" s="98">
        <v>123</v>
      </c>
      <c r="DJ130" s="98">
        <v>120</v>
      </c>
      <c r="DK130" s="98">
        <v>119</v>
      </c>
      <c r="DL130" s="98">
        <v>117</v>
      </c>
      <c r="DM130" s="98">
        <v>94</v>
      </c>
      <c r="DN130" s="556">
        <f t="shared" si="35"/>
        <v>747</v>
      </c>
      <c r="DO130" s="479">
        <f t="shared" si="36"/>
        <v>461</v>
      </c>
      <c r="DP130" s="468">
        <f t="shared" si="37"/>
        <v>945</v>
      </c>
      <c r="DQ130" s="362">
        <f t="shared" si="52"/>
        <v>104.98915401301518</v>
      </c>
      <c r="DW130" s="230"/>
      <c r="DX130" s="230"/>
      <c r="DY130" s="230"/>
      <c r="DZ130" s="230"/>
      <c r="EA130" s="230"/>
      <c r="EB130" s="230"/>
      <c r="EC130" s="230"/>
      <c r="ED130" s="230"/>
      <c r="EE130" s="230"/>
      <c r="EF130" s="230"/>
      <c r="EG130" s="230"/>
      <c r="EH130" s="230"/>
      <c r="EI130" s="230"/>
      <c r="EJ130" s="230"/>
      <c r="EK130" s="230"/>
      <c r="EL130" s="230"/>
      <c r="EM130" s="230"/>
      <c r="EN130" s="230"/>
    </row>
    <row r="131" spans="1:144" ht="20.100000000000001" customHeight="1" x14ac:dyDescent="0.25">
      <c r="A131" s="526"/>
      <c r="B131" s="109" t="s">
        <v>170</v>
      </c>
      <c r="C131" s="128" t="s">
        <v>172</v>
      </c>
      <c r="D131" s="174">
        <v>0</v>
      </c>
      <c r="E131" s="175">
        <v>0</v>
      </c>
      <c r="F131" s="175">
        <v>0</v>
      </c>
      <c r="G131" s="175">
        <v>0</v>
      </c>
      <c r="H131" s="175">
        <v>0</v>
      </c>
      <c r="I131" s="175">
        <v>0</v>
      </c>
      <c r="J131" s="175">
        <v>0</v>
      </c>
      <c r="K131" s="175">
        <v>0</v>
      </c>
      <c r="L131" s="175">
        <v>0</v>
      </c>
      <c r="M131" s="175">
        <v>0</v>
      </c>
      <c r="N131" s="175">
        <v>0</v>
      </c>
      <c r="O131" s="175"/>
      <c r="P131" s="362">
        <v>0</v>
      </c>
      <c r="Q131" s="175">
        <v>0</v>
      </c>
      <c r="R131" s="175">
        <v>0</v>
      </c>
      <c r="S131" s="175">
        <v>0</v>
      </c>
      <c r="T131" s="175">
        <v>0</v>
      </c>
      <c r="U131" s="175">
        <v>0</v>
      </c>
      <c r="V131" s="175">
        <v>0</v>
      </c>
      <c r="W131" s="175">
        <v>0</v>
      </c>
      <c r="X131" s="175">
        <v>0</v>
      </c>
      <c r="Y131" s="175">
        <v>0</v>
      </c>
      <c r="Z131" s="175">
        <v>0</v>
      </c>
      <c r="AA131" s="175">
        <v>0</v>
      </c>
      <c r="AB131" s="175">
        <v>0</v>
      </c>
      <c r="AC131" s="388">
        <v>0</v>
      </c>
      <c r="AD131" s="175">
        <v>0</v>
      </c>
      <c r="AE131" s="175">
        <v>0</v>
      </c>
      <c r="AF131" s="175">
        <v>0</v>
      </c>
      <c r="AG131" s="175">
        <v>0</v>
      </c>
      <c r="AH131" s="175">
        <v>0</v>
      </c>
      <c r="AI131" s="175">
        <v>0</v>
      </c>
      <c r="AJ131" s="175">
        <v>0</v>
      </c>
      <c r="AK131" s="175">
        <v>0</v>
      </c>
      <c r="AL131" s="175">
        <v>0</v>
      </c>
      <c r="AM131" s="175">
        <v>0</v>
      </c>
      <c r="AN131" s="175">
        <v>0</v>
      </c>
      <c r="AO131" s="175">
        <v>0</v>
      </c>
      <c r="AP131" s="136">
        <v>0</v>
      </c>
      <c r="AQ131" s="98">
        <v>0</v>
      </c>
      <c r="AR131" s="98">
        <v>0</v>
      </c>
      <c r="AS131" s="98">
        <v>0</v>
      </c>
      <c r="AT131" s="98">
        <v>0</v>
      </c>
      <c r="AU131" s="98">
        <v>0</v>
      </c>
      <c r="AV131" s="98">
        <v>0</v>
      </c>
      <c r="AW131" s="98">
        <v>0</v>
      </c>
      <c r="AX131" s="98">
        <v>0</v>
      </c>
      <c r="AY131" s="98">
        <v>0</v>
      </c>
      <c r="AZ131" s="98">
        <v>0</v>
      </c>
      <c r="BA131" s="98">
        <v>0</v>
      </c>
      <c r="BB131" s="136">
        <v>0</v>
      </c>
      <c r="BC131" s="98">
        <v>0</v>
      </c>
      <c r="BD131" s="98">
        <v>0</v>
      </c>
      <c r="BE131" s="98">
        <v>0</v>
      </c>
      <c r="BF131" s="98">
        <v>0</v>
      </c>
      <c r="BG131" s="98">
        <v>0</v>
      </c>
      <c r="BH131" s="98">
        <v>0</v>
      </c>
      <c r="BI131" s="98">
        <v>0</v>
      </c>
      <c r="BJ131" s="98">
        <v>0</v>
      </c>
      <c r="BK131" s="98">
        <v>0</v>
      </c>
      <c r="BL131" s="98">
        <v>0</v>
      </c>
      <c r="BM131" s="98">
        <v>0</v>
      </c>
      <c r="BN131" s="428">
        <f t="shared" si="50"/>
        <v>0</v>
      </c>
      <c r="BO131" s="98">
        <v>0</v>
      </c>
      <c r="BP131" s="98">
        <v>0</v>
      </c>
      <c r="BQ131" s="98">
        <v>0</v>
      </c>
      <c r="BR131" s="98">
        <v>0</v>
      </c>
      <c r="BS131" s="98">
        <v>0</v>
      </c>
      <c r="BT131" s="98">
        <v>0</v>
      </c>
      <c r="BU131" s="98">
        <v>0</v>
      </c>
      <c r="BV131" s="98">
        <v>0</v>
      </c>
      <c r="BW131" s="98">
        <v>0</v>
      </c>
      <c r="BX131" s="98">
        <v>0</v>
      </c>
      <c r="BY131" s="98">
        <v>0</v>
      </c>
      <c r="BZ131" s="98">
        <v>0</v>
      </c>
      <c r="CA131" s="467">
        <f t="shared" si="30"/>
        <v>0</v>
      </c>
      <c r="CB131" s="136">
        <v>0</v>
      </c>
      <c r="CC131" s="98">
        <v>0</v>
      </c>
      <c r="CD131" s="98">
        <v>0</v>
      </c>
      <c r="CE131" s="98">
        <v>0</v>
      </c>
      <c r="CF131" s="98">
        <v>0</v>
      </c>
      <c r="CG131" s="98">
        <v>46</v>
      </c>
      <c r="CH131" s="98">
        <v>82</v>
      </c>
      <c r="CI131" s="98">
        <v>71</v>
      </c>
      <c r="CJ131" s="98">
        <v>78</v>
      </c>
      <c r="CK131" s="98">
        <v>79</v>
      </c>
      <c r="CL131" s="98">
        <v>62</v>
      </c>
      <c r="CM131" s="98">
        <v>62</v>
      </c>
      <c r="CN131" s="428">
        <f t="shared" si="51"/>
        <v>480</v>
      </c>
      <c r="CO131" s="98">
        <v>63</v>
      </c>
      <c r="CP131" s="98">
        <v>63</v>
      </c>
      <c r="CQ131" s="98">
        <v>77</v>
      </c>
      <c r="CR131" s="98">
        <v>68</v>
      </c>
      <c r="CS131" s="98">
        <v>68</v>
      </c>
      <c r="CT131" s="98">
        <v>71</v>
      </c>
      <c r="CU131" s="98">
        <v>73</v>
      </c>
      <c r="CV131" s="98">
        <v>81</v>
      </c>
      <c r="CW131" s="98">
        <v>79</v>
      </c>
      <c r="CX131" s="98">
        <v>79</v>
      </c>
      <c r="CY131" s="98">
        <v>86</v>
      </c>
      <c r="CZ131" s="98">
        <v>74</v>
      </c>
      <c r="DA131" s="467">
        <f t="shared" si="28"/>
        <v>882</v>
      </c>
      <c r="DB131" s="136">
        <v>68</v>
      </c>
      <c r="DC131" s="98">
        <v>68</v>
      </c>
      <c r="DD131" s="98">
        <v>84</v>
      </c>
      <c r="DE131" s="98">
        <v>57</v>
      </c>
      <c r="DF131" s="98">
        <v>78</v>
      </c>
      <c r="DG131" s="98">
        <v>63</v>
      </c>
      <c r="DH131" s="98">
        <v>73</v>
      </c>
      <c r="DI131" s="98">
        <v>72</v>
      </c>
      <c r="DJ131" s="98">
        <v>72</v>
      </c>
      <c r="DK131" s="98">
        <v>79</v>
      </c>
      <c r="DL131" s="98">
        <v>74</v>
      </c>
      <c r="DM131" s="98">
        <v>70</v>
      </c>
      <c r="DN131" s="556">
        <f t="shared" si="35"/>
        <v>480</v>
      </c>
      <c r="DO131" s="479">
        <f t="shared" si="36"/>
        <v>882</v>
      </c>
      <c r="DP131" s="468">
        <f t="shared" si="37"/>
        <v>858</v>
      </c>
      <c r="DQ131" s="362">
        <f t="shared" si="52"/>
        <v>-2.7210884353741527</v>
      </c>
      <c r="DW131" s="230"/>
      <c r="DX131" s="230"/>
      <c r="DY131" s="230"/>
      <c r="DZ131" s="230"/>
      <c r="EA131" s="230"/>
      <c r="EB131" s="230"/>
      <c r="EC131" s="230"/>
      <c r="ED131" s="230"/>
      <c r="EE131" s="230"/>
      <c r="EF131" s="230"/>
      <c r="EG131" s="230"/>
      <c r="EH131" s="230"/>
      <c r="EI131" s="230"/>
      <c r="EJ131" s="230"/>
      <c r="EK131" s="230"/>
      <c r="EL131" s="230"/>
      <c r="EM131" s="230"/>
      <c r="EN131" s="230"/>
    </row>
    <row r="132" spans="1:144" ht="20.100000000000001" customHeight="1" x14ac:dyDescent="0.25">
      <c r="A132" s="526"/>
      <c r="B132" s="109" t="s">
        <v>171</v>
      </c>
      <c r="C132" s="128" t="s">
        <v>173</v>
      </c>
      <c r="D132" s="174">
        <v>0</v>
      </c>
      <c r="E132" s="175">
        <v>0</v>
      </c>
      <c r="F132" s="175">
        <v>0</v>
      </c>
      <c r="G132" s="175">
        <v>0</v>
      </c>
      <c r="H132" s="175">
        <v>0</v>
      </c>
      <c r="I132" s="175">
        <v>0</v>
      </c>
      <c r="J132" s="175">
        <v>0</v>
      </c>
      <c r="K132" s="175">
        <v>0</v>
      </c>
      <c r="L132" s="175">
        <v>0</v>
      </c>
      <c r="M132" s="175">
        <v>0</v>
      </c>
      <c r="N132" s="175">
        <v>0</v>
      </c>
      <c r="O132" s="175">
        <v>0</v>
      </c>
      <c r="P132" s="362">
        <v>0</v>
      </c>
      <c r="Q132" s="175">
        <v>0</v>
      </c>
      <c r="R132" s="175">
        <v>0</v>
      </c>
      <c r="S132" s="175">
        <v>0</v>
      </c>
      <c r="T132" s="175">
        <v>0</v>
      </c>
      <c r="U132" s="175">
        <v>0</v>
      </c>
      <c r="V132" s="175">
        <v>0</v>
      </c>
      <c r="W132" s="175">
        <v>0</v>
      </c>
      <c r="X132" s="175">
        <v>0</v>
      </c>
      <c r="Y132" s="175">
        <v>0</v>
      </c>
      <c r="Z132" s="175">
        <v>0</v>
      </c>
      <c r="AA132" s="175">
        <v>0</v>
      </c>
      <c r="AB132" s="175">
        <v>0</v>
      </c>
      <c r="AC132" s="388">
        <v>0</v>
      </c>
      <c r="AD132" s="175">
        <v>0</v>
      </c>
      <c r="AE132" s="175">
        <v>0</v>
      </c>
      <c r="AF132" s="175">
        <v>0</v>
      </c>
      <c r="AG132" s="175">
        <v>0</v>
      </c>
      <c r="AH132" s="175">
        <v>0</v>
      </c>
      <c r="AI132" s="175">
        <v>0</v>
      </c>
      <c r="AJ132" s="175">
        <v>0</v>
      </c>
      <c r="AK132" s="175">
        <v>0</v>
      </c>
      <c r="AL132" s="175">
        <v>0</v>
      </c>
      <c r="AM132" s="175">
        <v>0</v>
      </c>
      <c r="AN132" s="175">
        <v>0</v>
      </c>
      <c r="AO132" s="175">
        <v>0</v>
      </c>
      <c r="AP132" s="136">
        <v>0</v>
      </c>
      <c r="AQ132" s="98">
        <v>0</v>
      </c>
      <c r="AR132" s="98">
        <v>0</v>
      </c>
      <c r="AS132" s="98">
        <v>0</v>
      </c>
      <c r="AT132" s="98">
        <v>0</v>
      </c>
      <c r="AU132" s="98">
        <v>0</v>
      </c>
      <c r="AV132" s="98">
        <v>0</v>
      </c>
      <c r="AW132" s="98">
        <v>0</v>
      </c>
      <c r="AX132" s="98">
        <v>0</v>
      </c>
      <c r="AY132" s="98">
        <v>0</v>
      </c>
      <c r="AZ132" s="98">
        <v>0</v>
      </c>
      <c r="BA132" s="98">
        <v>0</v>
      </c>
      <c r="BB132" s="136">
        <v>0</v>
      </c>
      <c r="BC132" s="98">
        <v>0</v>
      </c>
      <c r="BD132" s="98">
        <v>0</v>
      </c>
      <c r="BE132" s="98">
        <v>0</v>
      </c>
      <c r="BF132" s="98">
        <v>0</v>
      </c>
      <c r="BG132" s="98">
        <v>0</v>
      </c>
      <c r="BH132" s="98">
        <v>0</v>
      </c>
      <c r="BI132" s="98">
        <v>0</v>
      </c>
      <c r="BJ132" s="98">
        <v>0</v>
      </c>
      <c r="BK132" s="98">
        <v>0</v>
      </c>
      <c r="BL132" s="98">
        <v>0</v>
      </c>
      <c r="BM132" s="98">
        <v>0</v>
      </c>
      <c r="BN132" s="428">
        <f t="shared" si="50"/>
        <v>0</v>
      </c>
      <c r="BO132" s="98">
        <v>0</v>
      </c>
      <c r="BP132" s="98">
        <v>0</v>
      </c>
      <c r="BQ132" s="98">
        <v>0</v>
      </c>
      <c r="BR132" s="98">
        <v>0</v>
      </c>
      <c r="BS132" s="98">
        <v>0</v>
      </c>
      <c r="BT132" s="98">
        <v>0</v>
      </c>
      <c r="BU132" s="98">
        <v>0</v>
      </c>
      <c r="BV132" s="98">
        <v>0</v>
      </c>
      <c r="BW132" s="98">
        <v>0</v>
      </c>
      <c r="BX132" s="98">
        <v>0</v>
      </c>
      <c r="BY132" s="98">
        <v>0</v>
      </c>
      <c r="BZ132" s="98">
        <v>0</v>
      </c>
      <c r="CA132" s="467">
        <f t="shared" si="30"/>
        <v>0</v>
      </c>
      <c r="CB132" s="136">
        <v>0</v>
      </c>
      <c r="CC132" s="98">
        <v>0</v>
      </c>
      <c r="CD132" s="98">
        <v>0</v>
      </c>
      <c r="CE132" s="98">
        <v>0</v>
      </c>
      <c r="CF132" s="98">
        <v>0</v>
      </c>
      <c r="CG132" s="98">
        <v>26</v>
      </c>
      <c r="CH132" s="98">
        <v>52</v>
      </c>
      <c r="CI132" s="98">
        <v>49</v>
      </c>
      <c r="CJ132" s="98">
        <v>48</v>
      </c>
      <c r="CK132" s="98">
        <v>46</v>
      </c>
      <c r="CL132" s="98">
        <v>58</v>
      </c>
      <c r="CM132" s="98">
        <v>69</v>
      </c>
      <c r="CN132" s="428">
        <f t="shared" si="51"/>
        <v>348</v>
      </c>
      <c r="CO132" s="98">
        <v>51</v>
      </c>
      <c r="CP132" s="98">
        <v>50</v>
      </c>
      <c r="CQ132" s="98">
        <v>55</v>
      </c>
      <c r="CR132" s="98">
        <v>58</v>
      </c>
      <c r="CS132" s="98">
        <v>53</v>
      </c>
      <c r="CT132" s="98">
        <v>55</v>
      </c>
      <c r="CU132" s="98">
        <v>53</v>
      </c>
      <c r="CV132" s="98">
        <v>58</v>
      </c>
      <c r="CW132" s="98">
        <v>54</v>
      </c>
      <c r="CX132" s="98">
        <v>48</v>
      </c>
      <c r="CY132" s="98">
        <v>49</v>
      </c>
      <c r="CZ132" s="98">
        <v>52</v>
      </c>
      <c r="DA132" s="467">
        <f t="shared" si="28"/>
        <v>636</v>
      </c>
      <c r="DB132" s="136">
        <v>52</v>
      </c>
      <c r="DC132" s="98">
        <v>44</v>
      </c>
      <c r="DD132" s="98">
        <v>56</v>
      </c>
      <c r="DE132" s="98">
        <v>50</v>
      </c>
      <c r="DF132" s="98">
        <v>50</v>
      </c>
      <c r="DG132" s="98">
        <v>58</v>
      </c>
      <c r="DH132" s="98">
        <v>54</v>
      </c>
      <c r="DI132" s="98">
        <v>52</v>
      </c>
      <c r="DJ132" s="98">
        <v>48</v>
      </c>
      <c r="DK132" s="98">
        <v>52</v>
      </c>
      <c r="DL132" s="98">
        <v>51</v>
      </c>
      <c r="DM132" s="98">
        <v>50</v>
      </c>
      <c r="DN132" s="556">
        <f t="shared" ref="DN132:DN163" si="53">SUM($CB132:$CM132)</f>
        <v>348</v>
      </c>
      <c r="DO132" s="479">
        <f t="shared" ref="DO132:DO163" si="54">SUM($CO132:$CZ132)</f>
        <v>636</v>
      </c>
      <c r="DP132" s="468">
        <f t="shared" ref="DP132:DP163" si="55">SUM($DB132:$DM132)</f>
        <v>617</v>
      </c>
      <c r="DQ132" s="362">
        <f t="shared" si="52"/>
        <v>-2.9874213836478036</v>
      </c>
      <c r="DW132" s="230"/>
      <c r="DX132" s="230"/>
      <c r="DY132" s="230"/>
      <c r="DZ132" s="230"/>
      <c r="EA132" s="230"/>
      <c r="EB132" s="230"/>
      <c r="EC132" s="230"/>
      <c r="ED132" s="230"/>
      <c r="EE132" s="230"/>
      <c r="EF132" s="230"/>
      <c r="EG132" s="230"/>
      <c r="EH132" s="230"/>
      <c r="EI132" s="230"/>
      <c r="EJ132" s="230"/>
      <c r="EK132" s="230"/>
      <c r="EL132" s="230"/>
      <c r="EM132" s="230"/>
      <c r="EN132" s="230"/>
    </row>
    <row r="133" spans="1:144" ht="20.100000000000001" customHeight="1" x14ac:dyDescent="0.25">
      <c r="A133" s="526"/>
      <c r="B133" s="109" t="s">
        <v>180</v>
      </c>
      <c r="C133" s="128" t="s">
        <v>181</v>
      </c>
      <c r="D133" s="174">
        <v>0</v>
      </c>
      <c r="E133" s="175">
        <v>0</v>
      </c>
      <c r="F133" s="175">
        <v>0</v>
      </c>
      <c r="G133" s="175">
        <v>0</v>
      </c>
      <c r="H133" s="175">
        <v>0</v>
      </c>
      <c r="I133" s="175">
        <v>0</v>
      </c>
      <c r="J133" s="175">
        <v>0</v>
      </c>
      <c r="K133" s="175">
        <v>0</v>
      </c>
      <c r="L133" s="175">
        <v>0</v>
      </c>
      <c r="M133" s="175">
        <v>0</v>
      </c>
      <c r="N133" s="175">
        <v>0</v>
      </c>
      <c r="O133" s="175">
        <v>0</v>
      </c>
      <c r="P133" s="362">
        <v>0</v>
      </c>
      <c r="Q133" s="175">
        <v>0</v>
      </c>
      <c r="R133" s="175">
        <v>0</v>
      </c>
      <c r="S133" s="175">
        <v>0</v>
      </c>
      <c r="T133" s="175">
        <v>0</v>
      </c>
      <c r="U133" s="175">
        <v>0</v>
      </c>
      <c r="V133" s="175">
        <v>0</v>
      </c>
      <c r="W133" s="175">
        <v>0</v>
      </c>
      <c r="X133" s="175">
        <v>0</v>
      </c>
      <c r="Y133" s="175">
        <v>0</v>
      </c>
      <c r="Z133" s="175">
        <v>0</v>
      </c>
      <c r="AA133" s="175">
        <v>0</v>
      </c>
      <c r="AB133" s="175">
        <v>0</v>
      </c>
      <c r="AC133" s="388">
        <v>0</v>
      </c>
      <c r="AD133" s="175">
        <v>0</v>
      </c>
      <c r="AE133" s="175">
        <v>0</v>
      </c>
      <c r="AF133" s="175">
        <v>0</v>
      </c>
      <c r="AG133" s="175">
        <v>0</v>
      </c>
      <c r="AH133" s="175">
        <v>0</v>
      </c>
      <c r="AI133" s="175">
        <v>0</v>
      </c>
      <c r="AJ133" s="175">
        <v>0</v>
      </c>
      <c r="AK133" s="175">
        <v>0</v>
      </c>
      <c r="AL133" s="175">
        <v>0</v>
      </c>
      <c r="AM133" s="175">
        <v>0</v>
      </c>
      <c r="AN133" s="175">
        <v>0</v>
      </c>
      <c r="AO133" s="175">
        <v>0</v>
      </c>
      <c r="AP133" s="136">
        <v>0</v>
      </c>
      <c r="AQ133" s="98">
        <v>0</v>
      </c>
      <c r="AR133" s="98">
        <v>0</v>
      </c>
      <c r="AS133" s="98">
        <v>0</v>
      </c>
      <c r="AT133" s="98">
        <v>0</v>
      </c>
      <c r="AU133" s="98">
        <v>0</v>
      </c>
      <c r="AV133" s="98">
        <v>0</v>
      </c>
      <c r="AW133" s="98">
        <v>0</v>
      </c>
      <c r="AX133" s="98">
        <v>0</v>
      </c>
      <c r="AY133" s="98">
        <v>0</v>
      </c>
      <c r="AZ133" s="98">
        <v>0</v>
      </c>
      <c r="BA133" s="98">
        <v>0</v>
      </c>
      <c r="BB133" s="136">
        <v>0</v>
      </c>
      <c r="BC133" s="98">
        <v>0</v>
      </c>
      <c r="BD133" s="98">
        <v>0</v>
      </c>
      <c r="BE133" s="98">
        <v>0</v>
      </c>
      <c r="BF133" s="98">
        <v>0</v>
      </c>
      <c r="BG133" s="98">
        <v>0</v>
      </c>
      <c r="BH133" s="98">
        <v>0</v>
      </c>
      <c r="BI133" s="98">
        <v>0</v>
      </c>
      <c r="BJ133" s="98">
        <v>0</v>
      </c>
      <c r="BK133" s="98">
        <v>0</v>
      </c>
      <c r="BL133" s="98">
        <v>0</v>
      </c>
      <c r="BM133" s="98">
        <v>0</v>
      </c>
      <c r="BN133" s="428">
        <f t="shared" si="50"/>
        <v>0</v>
      </c>
      <c r="BO133" s="98">
        <v>0</v>
      </c>
      <c r="BP133" s="98">
        <v>0</v>
      </c>
      <c r="BQ133" s="98">
        <v>0</v>
      </c>
      <c r="BR133" s="98">
        <v>0</v>
      </c>
      <c r="BS133" s="98">
        <v>0</v>
      </c>
      <c r="BT133" s="98">
        <v>0</v>
      </c>
      <c r="BU133" s="98">
        <v>0</v>
      </c>
      <c r="BV133" s="98">
        <v>0</v>
      </c>
      <c r="BW133" s="98">
        <v>0</v>
      </c>
      <c r="BX133" s="98">
        <v>0</v>
      </c>
      <c r="BY133" s="98">
        <v>0</v>
      </c>
      <c r="BZ133" s="98">
        <v>0</v>
      </c>
      <c r="CA133" s="467">
        <f t="shared" si="30"/>
        <v>0</v>
      </c>
      <c r="CB133" s="136">
        <v>0</v>
      </c>
      <c r="CC133" s="98">
        <v>0</v>
      </c>
      <c r="CD133" s="98">
        <v>0</v>
      </c>
      <c r="CE133" s="98">
        <v>0</v>
      </c>
      <c r="CF133" s="98">
        <v>0</v>
      </c>
      <c r="CG133" s="98">
        <v>0</v>
      </c>
      <c r="CH133" s="98">
        <v>0</v>
      </c>
      <c r="CI133" s="98">
        <v>0</v>
      </c>
      <c r="CJ133" s="98">
        <v>1</v>
      </c>
      <c r="CK133" s="98">
        <v>1</v>
      </c>
      <c r="CL133" s="98">
        <v>3</v>
      </c>
      <c r="CM133" s="98">
        <v>12</v>
      </c>
      <c r="CN133" s="428">
        <f t="shared" si="51"/>
        <v>17</v>
      </c>
      <c r="CO133" s="98">
        <v>3</v>
      </c>
      <c r="CP133" s="98">
        <v>5</v>
      </c>
      <c r="CQ133" s="98">
        <v>3</v>
      </c>
      <c r="CR133" s="98">
        <v>4</v>
      </c>
      <c r="CS133" s="98">
        <v>3</v>
      </c>
      <c r="CT133" s="98">
        <v>2</v>
      </c>
      <c r="CU133" s="98">
        <v>4</v>
      </c>
      <c r="CV133" s="98">
        <v>4</v>
      </c>
      <c r="CW133" s="98">
        <v>1</v>
      </c>
      <c r="CX133" s="98">
        <v>5</v>
      </c>
      <c r="CY133" s="98">
        <v>5</v>
      </c>
      <c r="CZ133" s="98">
        <v>8</v>
      </c>
      <c r="DA133" s="467">
        <f t="shared" si="28"/>
        <v>47</v>
      </c>
      <c r="DB133" s="136">
        <v>6</v>
      </c>
      <c r="DC133" s="98">
        <v>3</v>
      </c>
      <c r="DD133" s="98">
        <v>2</v>
      </c>
      <c r="DE133" s="98">
        <v>0</v>
      </c>
      <c r="DF133" s="98">
        <v>1</v>
      </c>
      <c r="DG133" s="98">
        <v>1</v>
      </c>
      <c r="DH133" s="98">
        <v>2</v>
      </c>
      <c r="DI133" s="98">
        <v>11</v>
      </c>
      <c r="DJ133" s="98">
        <v>4</v>
      </c>
      <c r="DK133" s="98">
        <v>7</v>
      </c>
      <c r="DL133" s="98">
        <v>8</v>
      </c>
      <c r="DM133" s="98">
        <v>7</v>
      </c>
      <c r="DN133" s="556">
        <f t="shared" si="53"/>
        <v>17</v>
      </c>
      <c r="DO133" s="479">
        <f t="shared" si="54"/>
        <v>47</v>
      </c>
      <c r="DP133" s="468">
        <f t="shared" si="55"/>
        <v>52</v>
      </c>
      <c r="DQ133" s="362">
        <f t="shared" si="52"/>
        <v>10.638297872340431</v>
      </c>
      <c r="DW133" s="230"/>
      <c r="DX133" s="230"/>
      <c r="DY133" s="230"/>
      <c r="DZ133" s="230"/>
      <c r="EA133" s="230"/>
      <c r="EB133" s="230"/>
      <c r="EC133" s="230"/>
      <c r="ED133" s="230"/>
      <c r="EE133" s="230"/>
      <c r="EF133" s="230"/>
      <c r="EG133" s="230"/>
      <c r="EH133" s="230"/>
      <c r="EI133" s="230"/>
      <c r="EJ133" s="230"/>
      <c r="EK133" s="230"/>
      <c r="EL133" s="230"/>
      <c r="EM133" s="230"/>
      <c r="EN133" s="230"/>
    </row>
    <row r="134" spans="1:144" ht="20.100000000000001" customHeight="1" x14ac:dyDescent="0.25">
      <c r="A134" s="526"/>
      <c r="B134" s="458" t="s">
        <v>192</v>
      </c>
      <c r="C134" s="459" t="s">
        <v>196</v>
      </c>
      <c r="D134" s="473">
        <v>0</v>
      </c>
      <c r="E134" s="473">
        <v>0</v>
      </c>
      <c r="F134" s="473">
        <v>0</v>
      </c>
      <c r="G134" s="473">
        <v>0</v>
      </c>
      <c r="H134" s="473">
        <v>0</v>
      </c>
      <c r="I134" s="473">
        <v>0</v>
      </c>
      <c r="J134" s="473">
        <v>0</v>
      </c>
      <c r="K134" s="473">
        <v>0</v>
      </c>
      <c r="L134" s="473">
        <v>0</v>
      </c>
      <c r="M134" s="473">
        <v>0</v>
      </c>
      <c r="N134" s="473">
        <v>0</v>
      </c>
      <c r="O134" s="474">
        <v>0</v>
      </c>
      <c r="P134" s="362">
        <v>0</v>
      </c>
      <c r="Q134" s="473">
        <v>0</v>
      </c>
      <c r="R134" s="473">
        <v>0</v>
      </c>
      <c r="S134" s="473">
        <v>0</v>
      </c>
      <c r="T134" s="473">
        <v>0</v>
      </c>
      <c r="U134" s="473">
        <v>0</v>
      </c>
      <c r="V134" s="473">
        <v>0</v>
      </c>
      <c r="W134" s="473">
        <v>0</v>
      </c>
      <c r="X134" s="473">
        <v>0</v>
      </c>
      <c r="Y134" s="473">
        <v>0</v>
      </c>
      <c r="Z134" s="473">
        <v>0</v>
      </c>
      <c r="AA134" s="473">
        <v>0</v>
      </c>
      <c r="AB134" s="474">
        <v>0</v>
      </c>
      <c r="AC134" s="475">
        <v>0</v>
      </c>
      <c r="AD134" s="55">
        <v>0</v>
      </c>
      <c r="AE134" s="55">
        <v>0</v>
      </c>
      <c r="AF134" s="55">
        <v>0</v>
      </c>
      <c r="AG134" s="55">
        <v>0</v>
      </c>
      <c r="AH134" s="55">
        <v>0</v>
      </c>
      <c r="AI134" s="55">
        <v>0</v>
      </c>
      <c r="AJ134" s="55">
        <v>0</v>
      </c>
      <c r="AK134" s="55">
        <v>0</v>
      </c>
      <c r="AL134" s="55">
        <v>0</v>
      </c>
      <c r="AM134" s="55">
        <v>0</v>
      </c>
      <c r="AN134" s="55">
        <v>0</v>
      </c>
      <c r="AO134" s="55">
        <v>0</v>
      </c>
      <c r="AP134" s="478">
        <v>0</v>
      </c>
      <c r="AQ134" s="55">
        <v>0</v>
      </c>
      <c r="AR134" s="55">
        <v>0</v>
      </c>
      <c r="AS134" s="55">
        <v>0</v>
      </c>
      <c r="AT134" s="55">
        <v>0</v>
      </c>
      <c r="AU134" s="55">
        <v>0</v>
      </c>
      <c r="AV134" s="55">
        <v>0</v>
      </c>
      <c r="AW134" s="55">
        <v>0</v>
      </c>
      <c r="AX134" s="55">
        <v>0</v>
      </c>
      <c r="AY134" s="55">
        <v>0</v>
      </c>
      <c r="AZ134" s="55">
        <v>0</v>
      </c>
      <c r="BA134" s="55">
        <v>0</v>
      </c>
      <c r="BB134" s="478">
        <v>0</v>
      </c>
      <c r="BC134" s="55">
        <v>0</v>
      </c>
      <c r="BD134" s="55">
        <v>0</v>
      </c>
      <c r="BE134" s="55">
        <v>0</v>
      </c>
      <c r="BF134" s="55">
        <v>0</v>
      </c>
      <c r="BG134" s="55">
        <v>0</v>
      </c>
      <c r="BH134" s="55">
        <v>0</v>
      </c>
      <c r="BI134" s="55">
        <v>0</v>
      </c>
      <c r="BJ134" s="55">
        <v>0</v>
      </c>
      <c r="BK134" s="55">
        <v>0</v>
      </c>
      <c r="BL134" s="55">
        <v>0</v>
      </c>
      <c r="BM134" s="55">
        <v>0</v>
      </c>
      <c r="BN134" s="467">
        <f t="shared" si="50"/>
        <v>0</v>
      </c>
      <c r="BO134" s="55">
        <v>0</v>
      </c>
      <c r="BP134" s="55">
        <v>0</v>
      </c>
      <c r="BQ134" s="55">
        <v>0</v>
      </c>
      <c r="BR134" s="55">
        <v>0</v>
      </c>
      <c r="BS134" s="55">
        <v>0</v>
      </c>
      <c r="BT134" s="55">
        <v>0</v>
      </c>
      <c r="BU134" s="55">
        <v>0</v>
      </c>
      <c r="BV134" s="55">
        <v>0</v>
      </c>
      <c r="BW134" s="55">
        <v>0</v>
      </c>
      <c r="BX134" s="55">
        <v>0</v>
      </c>
      <c r="BY134" s="55">
        <v>0</v>
      </c>
      <c r="BZ134" s="55">
        <v>0</v>
      </c>
      <c r="CA134" s="467">
        <f t="shared" si="30"/>
        <v>0</v>
      </c>
      <c r="CB134" s="478">
        <v>0</v>
      </c>
      <c r="CC134" s="55">
        <v>0</v>
      </c>
      <c r="CD134" s="55">
        <v>0</v>
      </c>
      <c r="CE134" s="55">
        <v>0</v>
      </c>
      <c r="CF134" s="55">
        <v>0</v>
      </c>
      <c r="CG134" s="55">
        <v>0</v>
      </c>
      <c r="CH134" s="55">
        <v>0</v>
      </c>
      <c r="CI134" s="55">
        <v>0</v>
      </c>
      <c r="CJ134" s="55">
        <v>0</v>
      </c>
      <c r="CK134" s="55">
        <v>0</v>
      </c>
      <c r="CL134" s="55">
        <v>0</v>
      </c>
      <c r="CM134" s="55">
        <v>0</v>
      </c>
      <c r="CN134" s="428">
        <f t="shared" si="51"/>
        <v>0</v>
      </c>
      <c r="CO134" s="55">
        <v>0</v>
      </c>
      <c r="CP134" s="55">
        <v>1</v>
      </c>
      <c r="CQ134" s="55">
        <v>0</v>
      </c>
      <c r="CR134" s="55">
        <v>0</v>
      </c>
      <c r="CS134" s="55">
        <v>7</v>
      </c>
      <c r="CT134" s="55">
        <v>20</v>
      </c>
      <c r="CU134" s="55">
        <v>8</v>
      </c>
      <c r="CV134" s="55">
        <v>1</v>
      </c>
      <c r="CW134" s="55">
        <v>0</v>
      </c>
      <c r="CX134" s="55">
        <v>0</v>
      </c>
      <c r="CY134" s="55">
        <v>0</v>
      </c>
      <c r="CZ134" s="55">
        <v>0</v>
      </c>
      <c r="DA134" s="467">
        <f t="shared" si="28"/>
        <v>37</v>
      </c>
      <c r="DB134" s="478">
        <v>0</v>
      </c>
      <c r="DC134" s="55">
        <v>0</v>
      </c>
      <c r="DD134" s="55">
        <v>0</v>
      </c>
      <c r="DE134" s="55">
        <v>0</v>
      </c>
      <c r="DF134" s="55">
        <v>0</v>
      </c>
      <c r="DG134" s="55">
        <v>0</v>
      </c>
      <c r="DH134" s="55">
        <v>0</v>
      </c>
      <c r="DI134" s="55">
        <v>0</v>
      </c>
      <c r="DJ134" s="55">
        <v>4</v>
      </c>
      <c r="DK134" s="55">
        <v>5</v>
      </c>
      <c r="DL134" s="55">
        <v>6</v>
      </c>
      <c r="DM134" s="55">
        <v>10</v>
      </c>
      <c r="DN134" s="556">
        <f t="shared" si="53"/>
        <v>0</v>
      </c>
      <c r="DO134" s="479">
        <f t="shared" si="54"/>
        <v>37</v>
      </c>
      <c r="DP134" s="468">
        <f t="shared" si="55"/>
        <v>25</v>
      </c>
      <c r="DQ134" s="362">
        <f t="shared" si="52"/>
        <v>-32.432432432432435</v>
      </c>
      <c r="DW134" s="230"/>
      <c r="DX134" s="230"/>
      <c r="DY134" s="230"/>
      <c r="DZ134" s="230"/>
      <c r="EA134" s="230"/>
      <c r="EB134" s="230"/>
      <c r="EC134" s="230"/>
      <c r="ED134" s="230"/>
      <c r="EE134" s="230"/>
      <c r="EF134" s="230"/>
      <c r="EG134" s="230"/>
      <c r="EH134" s="230"/>
      <c r="EI134" s="230"/>
      <c r="EJ134" s="230"/>
      <c r="EK134" s="230"/>
      <c r="EL134" s="230"/>
      <c r="EM134" s="230"/>
      <c r="EN134" s="230"/>
    </row>
    <row r="135" spans="1:144" ht="20.100000000000001" customHeight="1" x14ac:dyDescent="0.25">
      <c r="A135" s="526"/>
      <c r="B135" s="458" t="s">
        <v>193</v>
      </c>
      <c r="C135" s="459" t="s">
        <v>197</v>
      </c>
      <c r="D135" s="473">
        <v>0</v>
      </c>
      <c r="E135" s="473">
        <v>0</v>
      </c>
      <c r="F135" s="473">
        <v>0</v>
      </c>
      <c r="G135" s="473">
        <v>0</v>
      </c>
      <c r="H135" s="473">
        <v>0</v>
      </c>
      <c r="I135" s="473">
        <v>0</v>
      </c>
      <c r="J135" s="473">
        <v>0</v>
      </c>
      <c r="K135" s="473">
        <v>0</v>
      </c>
      <c r="L135" s="473">
        <v>0</v>
      </c>
      <c r="M135" s="473">
        <v>0</v>
      </c>
      <c r="N135" s="473">
        <v>0</v>
      </c>
      <c r="O135" s="474">
        <v>0</v>
      </c>
      <c r="P135" s="362">
        <v>0</v>
      </c>
      <c r="Q135" s="473">
        <v>0</v>
      </c>
      <c r="R135" s="473">
        <v>0</v>
      </c>
      <c r="S135" s="473">
        <v>0</v>
      </c>
      <c r="T135" s="473">
        <v>0</v>
      </c>
      <c r="U135" s="473">
        <v>0</v>
      </c>
      <c r="V135" s="473">
        <v>0</v>
      </c>
      <c r="W135" s="473">
        <v>0</v>
      </c>
      <c r="X135" s="473">
        <v>0</v>
      </c>
      <c r="Y135" s="473">
        <v>0</v>
      </c>
      <c r="Z135" s="473">
        <v>0</v>
      </c>
      <c r="AA135" s="473">
        <v>0</v>
      </c>
      <c r="AB135" s="474">
        <v>0</v>
      </c>
      <c r="AC135" s="475">
        <v>0</v>
      </c>
      <c r="AD135" s="55">
        <v>0</v>
      </c>
      <c r="AE135" s="55">
        <v>0</v>
      </c>
      <c r="AF135" s="55">
        <v>0</v>
      </c>
      <c r="AG135" s="55">
        <v>0</v>
      </c>
      <c r="AH135" s="55">
        <v>0</v>
      </c>
      <c r="AI135" s="55">
        <v>0</v>
      </c>
      <c r="AJ135" s="55">
        <v>0</v>
      </c>
      <c r="AK135" s="55">
        <v>0</v>
      </c>
      <c r="AL135" s="55">
        <v>0</v>
      </c>
      <c r="AM135" s="55">
        <v>0</v>
      </c>
      <c r="AN135" s="55">
        <v>0</v>
      </c>
      <c r="AO135" s="55">
        <v>0</v>
      </c>
      <c r="AP135" s="478">
        <v>0</v>
      </c>
      <c r="AQ135" s="55">
        <v>0</v>
      </c>
      <c r="AR135" s="55">
        <v>0</v>
      </c>
      <c r="AS135" s="55">
        <v>0</v>
      </c>
      <c r="AT135" s="55">
        <v>0</v>
      </c>
      <c r="AU135" s="55">
        <v>0</v>
      </c>
      <c r="AV135" s="55">
        <v>0</v>
      </c>
      <c r="AW135" s="55">
        <v>0</v>
      </c>
      <c r="AX135" s="55">
        <v>0</v>
      </c>
      <c r="AY135" s="55">
        <v>0</v>
      </c>
      <c r="AZ135" s="55">
        <v>0</v>
      </c>
      <c r="BA135" s="55">
        <v>0</v>
      </c>
      <c r="BB135" s="478">
        <v>0</v>
      </c>
      <c r="BC135" s="55">
        <v>0</v>
      </c>
      <c r="BD135" s="55">
        <v>0</v>
      </c>
      <c r="BE135" s="55">
        <v>0</v>
      </c>
      <c r="BF135" s="55">
        <v>0</v>
      </c>
      <c r="BG135" s="55">
        <v>0</v>
      </c>
      <c r="BH135" s="55">
        <v>0</v>
      </c>
      <c r="BI135" s="55">
        <v>0</v>
      </c>
      <c r="BJ135" s="55">
        <v>0</v>
      </c>
      <c r="BK135" s="55">
        <v>0</v>
      </c>
      <c r="BL135" s="55">
        <v>0</v>
      </c>
      <c r="BM135" s="55">
        <v>0</v>
      </c>
      <c r="BN135" s="467">
        <f t="shared" si="50"/>
        <v>0</v>
      </c>
      <c r="BO135" s="55">
        <v>0</v>
      </c>
      <c r="BP135" s="55">
        <v>0</v>
      </c>
      <c r="BQ135" s="55">
        <v>0</v>
      </c>
      <c r="BR135" s="55">
        <v>0</v>
      </c>
      <c r="BS135" s="55">
        <v>0</v>
      </c>
      <c r="BT135" s="55">
        <v>0</v>
      </c>
      <c r="BU135" s="55">
        <v>0</v>
      </c>
      <c r="BV135" s="55">
        <v>0</v>
      </c>
      <c r="BW135" s="55">
        <v>0</v>
      </c>
      <c r="BX135" s="55">
        <v>0</v>
      </c>
      <c r="BY135" s="55">
        <v>0</v>
      </c>
      <c r="BZ135" s="55">
        <v>0</v>
      </c>
      <c r="CA135" s="467">
        <f t="shared" si="30"/>
        <v>0</v>
      </c>
      <c r="CB135" s="478">
        <v>0</v>
      </c>
      <c r="CC135" s="55">
        <v>0</v>
      </c>
      <c r="CD135" s="55">
        <v>0</v>
      </c>
      <c r="CE135" s="55">
        <v>0</v>
      </c>
      <c r="CF135" s="55">
        <v>0</v>
      </c>
      <c r="CG135" s="55">
        <v>0</v>
      </c>
      <c r="CH135" s="55">
        <v>0</v>
      </c>
      <c r="CI135" s="55">
        <v>0</v>
      </c>
      <c r="CJ135" s="55">
        <v>0</v>
      </c>
      <c r="CK135" s="55">
        <v>0</v>
      </c>
      <c r="CL135" s="55">
        <v>0</v>
      </c>
      <c r="CM135" s="55">
        <v>0</v>
      </c>
      <c r="CN135" s="428">
        <f t="shared" si="51"/>
        <v>0</v>
      </c>
      <c r="CO135" s="55">
        <v>0</v>
      </c>
      <c r="CP135" s="55">
        <v>12</v>
      </c>
      <c r="CQ135" s="55">
        <v>11</v>
      </c>
      <c r="CR135" s="55">
        <v>14</v>
      </c>
      <c r="CS135" s="55">
        <v>19</v>
      </c>
      <c r="CT135" s="55">
        <v>82</v>
      </c>
      <c r="CU135" s="55">
        <v>92</v>
      </c>
      <c r="CV135" s="55">
        <v>16</v>
      </c>
      <c r="CW135" s="55">
        <v>0</v>
      </c>
      <c r="CX135" s="55">
        <v>0</v>
      </c>
      <c r="CY135" s="55">
        <v>0</v>
      </c>
      <c r="CZ135" s="55">
        <v>0</v>
      </c>
      <c r="DA135" s="467">
        <f t="shared" si="28"/>
        <v>246</v>
      </c>
      <c r="DB135" s="478">
        <v>0</v>
      </c>
      <c r="DC135" s="55">
        <v>0</v>
      </c>
      <c r="DD135" s="55">
        <v>0</v>
      </c>
      <c r="DE135" s="55">
        <v>0</v>
      </c>
      <c r="DF135" s="55">
        <v>0</v>
      </c>
      <c r="DG135" s="55">
        <v>0</v>
      </c>
      <c r="DH135" s="55">
        <v>0</v>
      </c>
      <c r="DI135" s="55">
        <v>0</v>
      </c>
      <c r="DJ135" s="55">
        <v>0</v>
      </c>
      <c r="DK135" s="55">
        <v>0</v>
      </c>
      <c r="DL135" s="55">
        <v>0</v>
      </c>
      <c r="DM135" s="55">
        <v>0</v>
      </c>
      <c r="DN135" s="556">
        <f t="shared" si="53"/>
        <v>0</v>
      </c>
      <c r="DO135" s="479">
        <f t="shared" si="54"/>
        <v>246</v>
      </c>
      <c r="DP135" s="468">
        <f t="shared" si="55"/>
        <v>0</v>
      </c>
      <c r="DQ135" s="362">
        <f t="shared" si="52"/>
        <v>-100</v>
      </c>
      <c r="DW135" s="230"/>
      <c r="DX135" s="230"/>
      <c r="DY135" s="230"/>
      <c r="DZ135" s="230"/>
      <c r="EA135" s="230"/>
      <c r="EB135" s="230"/>
      <c r="EC135" s="230"/>
      <c r="ED135" s="230"/>
      <c r="EE135" s="230"/>
      <c r="EF135" s="230"/>
      <c r="EG135" s="230"/>
      <c r="EH135" s="230"/>
      <c r="EI135" s="230"/>
      <c r="EJ135" s="230"/>
      <c r="EK135" s="230"/>
      <c r="EL135" s="230"/>
      <c r="EM135" s="230"/>
      <c r="EN135" s="230"/>
    </row>
    <row r="136" spans="1:144" ht="20.100000000000001" customHeight="1" x14ac:dyDescent="0.25">
      <c r="A136" s="526"/>
      <c r="B136" s="458" t="s">
        <v>194</v>
      </c>
      <c r="C136" s="459" t="s">
        <v>198</v>
      </c>
      <c r="D136" s="473">
        <v>0</v>
      </c>
      <c r="E136" s="473">
        <v>0</v>
      </c>
      <c r="F136" s="473">
        <v>0</v>
      </c>
      <c r="G136" s="473">
        <v>0</v>
      </c>
      <c r="H136" s="473">
        <v>0</v>
      </c>
      <c r="I136" s="473">
        <v>0</v>
      </c>
      <c r="J136" s="473">
        <v>0</v>
      </c>
      <c r="K136" s="473">
        <v>0</v>
      </c>
      <c r="L136" s="473">
        <v>0</v>
      </c>
      <c r="M136" s="473">
        <v>0</v>
      </c>
      <c r="N136" s="473">
        <v>0</v>
      </c>
      <c r="O136" s="474">
        <v>0</v>
      </c>
      <c r="P136" s="362">
        <v>0</v>
      </c>
      <c r="Q136" s="473">
        <v>0</v>
      </c>
      <c r="R136" s="473">
        <v>0</v>
      </c>
      <c r="S136" s="473">
        <v>0</v>
      </c>
      <c r="T136" s="473">
        <v>0</v>
      </c>
      <c r="U136" s="473">
        <v>0</v>
      </c>
      <c r="V136" s="473">
        <v>0</v>
      </c>
      <c r="W136" s="473">
        <v>0</v>
      </c>
      <c r="X136" s="473">
        <v>0</v>
      </c>
      <c r="Y136" s="473">
        <v>0</v>
      </c>
      <c r="Z136" s="473">
        <v>0</v>
      </c>
      <c r="AA136" s="473">
        <v>0</v>
      </c>
      <c r="AB136" s="474">
        <v>0</v>
      </c>
      <c r="AC136" s="475">
        <v>0</v>
      </c>
      <c r="AD136" s="55">
        <v>0</v>
      </c>
      <c r="AE136" s="55">
        <v>0</v>
      </c>
      <c r="AF136" s="55">
        <v>0</v>
      </c>
      <c r="AG136" s="55">
        <v>0</v>
      </c>
      <c r="AH136" s="55">
        <v>0</v>
      </c>
      <c r="AI136" s="55">
        <v>0</v>
      </c>
      <c r="AJ136" s="55">
        <v>0</v>
      </c>
      <c r="AK136" s="55">
        <v>0</v>
      </c>
      <c r="AL136" s="55">
        <v>0</v>
      </c>
      <c r="AM136" s="55">
        <v>0</v>
      </c>
      <c r="AN136" s="55">
        <v>0</v>
      </c>
      <c r="AO136" s="55">
        <v>0</v>
      </c>
      <c r="AP136" s="478">
        <v>0</v>
      </c>
      <c r="AQ136" s="55">
        <v>0</v>
      </c>
      <c r="AR136" s="55">
        <v>0</v>
      </c>
      <c r="AS136" s="55">
        <v>0</v>
      </c>
      <c r="AT136" s="55">
        <v>0</v>
      </c>
      <c r="AU136" s="55">
        <v>0</v>
      </c>
      <c r="AV136" s="55">
        <v>0</v>
      </c>
      <c r="AW136" s="55">
        <v>0</v>
      </c>
      <c r="AX136" s="55">
        <v>0</v>
      </c>
      <c r="AY136" s="55">
        <v>0</v>
      </c>
      <c r="AZ136" s="55">
        <v>0</v>
      </c>
      <c r="BA136" s="55">
        <v>0</v>
      </c>
      <c r="BB136" s="478">
        <v>0</v>
      </c>
      <c r="BC136" s="55">
        <v>0</v>
      </c>
      <c r="BD136" s="55">
        <v>0</v>
      </c>
      <c r="BE136" s="55">
        <v>0</v>
      </c>
      <c r="BF136" s="55">
        <v>0</v>
      </c>
      <c r="BG136" s="55">
        <v>0</v>
      </c>
      <c r="BH136" s="55">
        <v>0</v>
      </c>
      <c r="BI136" s="55">
        <v>0</v>
      </c>
      <c r="BJ136" s="55">
        <v>0</v>
      </c>
      <c r="BK136" s="55">
        <v>0</v>
      </c>
      <c r="BL136" s="55">
        <v>0</v>
      </c>
      <c r="BM136" s="55">
        <v>0</v>
      </c>
      <c r="BN136" s="467">
        <f t="shared" si="50"/>
        <v>0</v>
      </c>
      <c r="BO136" s="55">
        <v>0</v>
      </c>
      <c r="BP136" s="55">
        <v>0</v>
      </c>
      <c r="BQ136" s="55">
        <v>0</v>
      </c>
      <c r="BR136" s="55">
        <v>0</v>
      </c>
      <c r="BS136" s="55">
        <v>0</v>
      </c>
      <c r="BT136" s="55">
        <v>0</v>
      </c>
      <c r="BU136" s="55">
        <v>0</v>
      </c>
      <c r="BV136" s="55">
        <v>0</v>
      </c>
      <c r="BW136" s="55">
        <v>0</v>
      </c>
      <c r="BX136" s="55">
        <v>0</v>
      </c>
      <c r="BY136" s="55">
        <v>0</v>
      </c>
      <c r="BZ136" s="55">
        <v>0</v>
      </c>
      <c r="CA136" s="467">
        <f t="shared" si="30"/>
        <v>0</v>
      </c>
      <c r="CB136" s="478">
        <v>0</v>
      </c>
      <c r="CC136" s="55">
        <v>0</v>
      </c>
      <c r="CD136" s="55">
        <v>0</v>
      </c>
      <c r="CE136" s="55">
        <v>0</v>
      </c>
      <c r="CF136" s="55">
        <v>0</v>
      </c>
      <c r="CG136" s="55">
        <v>0</v>
      </c>
      <c r="CH136" s="55">
        <v>0</v>
      </c>
      <c r="CI136" s="55">
        <v>0</v>
      </c>
      <c r="CJ136" s="55">
        <v>0</v>
      </c>
      <c r="CK136" s="55">
        <v>0</v>
      </c>
      <c r="CL136" s="55">
        <v>0</v>
      </c>
      <c r="CM136" s="55">
        <v>0</v>
      </c>
      <c r="CN136" s="428">
        <f t="shared" si="51"/>
        <v>0</v>
      </c>
      <c r="CO136" s="55">
        <v>0</v>
      </c>
      <c r="CP136" s="55">
        <v>1</v>
      </c>
      <c r="CQ136" s="55">
        <v>9</v>
      </c>
      <c r="CR136" s="55">
        <v>4</v>
      </c>
      <c r="CS136" s="55">
        <v>7</v>
      </c>
      <c r="CT136" s="55">
        <v>64</v>
      </c>
      <c r="CU136" s="55">
        <v>55</v>
      </c>
      <c r="CV136" s="55">
        <v>4</v>
      </c>
      <c r="CW136" s="55">
        <v>0</v>
      </c>
      <c r="CX136" s="55">
        <v>0</v>
      </c>
      <c r="CY136" s="55">
        <v>0</v>
      </c>
      <c r="CZ136" s="55">
        <v>0</v>
      </c>
      <c r="DA136" s="467">
        <f t="shared" si="28"/>
        <v>144</v>
      </c>
      <c r="DB136" s="478">
        <v>0</v>
      </c>
      <c r="DC136" s="55">
        <v>0</v>
      </c>
      <c r="DD136" s="55">
        <v>0</v>
      </c>
      <c r="DE136" s="55">
        <v>0</v>
      </c>
      <c r="DF136" s="55">
        <v>0</v>
      </c>
      <c r="DG136" s="55">
        <v>0</v>
      </c>
      <c r="DH136" s="55">
        <v>0</v>
      </c>
      <c r="DI136" s="55">
        <v>0</v>
      </c>
      <c r="DJ136" s="55">
        <v>0</v>
      </c>
      <c r="DK136" s="55">
        <v>0</v>
      </c>
      <c r="DL136" s="55">
        <v>0</v>
      </c>
      <c r="DM136" s="55">
        <v>0</v>
      </c>
      <c r="DN136" s="556">
        <f t="shared" si="53"/>
        <v>0</v>
      </c>
      <c r="DO136" s="479">
        <f t="shared" si="54"/>
        <v>144</v>
      </c>
      <c r="DP136" s="468">
        <f t="shared" si="55"/>
        <v>0</v>
      </c>
      <c r="DQ136" s="362">
        <f t="shared" si="52"/>
        <v>-100</v>
      </c>
      <c r="DW136" s="230"/>
      <c r="DX136" s="230"/>
      <c r="DY136" s="230"/>
      <c r="DZ136" s="230"/>
      <c r="EA136" s="230"/>
      <c r="EB136" s="230"/>
      <c r="EC136" s="230"/>
      <c r="ED136" s="230"/>
      <c r="EE136" s="230"/>
      <c r="EF136" s="230"/>
      <c r="EG136" s="230"/>
      <c r="EH136" s="230"/>
      <c r="EI136" s="230"/>
      <c r="EJ136" s="230"/>
      <c r="EK136" s="230"/>
      <c r="EL136" s="230"/>
      <c r="EM136" s="230"/>
      <c r="EN136" s="230"/>
    </row>
    <row r="137" spans="1:144" ht="20.100000000000001" customHeight="1" x14ac:dyDescent="0.25">
      <c r="A137" s="526"/>
      <c r="B137" s="458" t="s">
        <v>195</v>
      </c>
      <c r="C137" s="459" t="s">
        <v>199</v>
      </c>
      <c r="D137" s="473">
        <v>0</v>
      </c>
      <c r="E137" s="473">
        <v>0</v>
      </c>
      <c r="F137" s="473">
        <v>0</v>
      </c>
      <c r="G137" s="473">
        <v>0</v>
      </c>
      <c r="H137" s="473">
        <v>0</v>
      </c>
      <c r="I137" s="473">
        <v>0</v>
      </c>
      <c r="J137" s="473">
        <v>0</v>
      </c>
      <c r="K137" s="473">
        <v>0</v>
      </c>
      <c r="L137" s="473">
        <v>0</v>
      </c>
      <c r="M137" s="473">
        <v>0</v>
      </c>
      <c r="N137" s="473">
        <v>0</v>
      </c>
      <c r="O137" s="474">
        <v>0</v>
      </c>
      <c r="P137" s="362">
        <v>0</v>
      </c>
      <c r="Q137" s="473">
        <v>0</v>
      </c>
      <c r="R137" s="473">
        <v>0</v>
      </c>
      <c r="S137" s="473">
        <v>0</v>
      </c>
      <c r="T137" s="473">
        <v>0</v>
      </c>
      <c r="U137" s="473">
        <v>0</v>
      </c>
      <c r="V137" s="473">
        <v>0</v>
      </c>
      <c r="W137" s="473">
        <v>0</v>
      </c>
      <c r="X137" s="473">
        <v>0</v>
      </c>
      <c r="Y137" s="473">
        <v>0</v>
      </c>
      <c r="Z137" s="473">
        <v>0</v>
      </c>
      <c r="AA137" s="473">
        <v>0</v>
      </c>
      <c r="AB137" s="474">
        <v>0</v>
      </c>
      <c r="AC137" s="475">
        <v>0</v>
      </c>
      <c r="AD137" s="55">
        <v>0</v>
      </c>
      <c r="AE137" s="55">
        <v>0</v>
      </c>
      <c r="AF137" s="55">
        <v>0</v>
      </c>
      <c r="AG137" s="55">
        <v>0</v>
      </c>
      <c r="AH137" s="55">
        <v>0</v>
      </c>
      <c r="AI137" s="55">
        <v>0</v>
      </c>
      <c r="AJ137" s="55">
        <v>0</v>
      </c>
      <c r="AK137" s="55">
        <v>0</v>
      </c>
      <c r="AL137" s="55">
        <v>0</v>
      </c>
      <c r="AM137" s="55">
        <v>0</v>
      </c>
      <c r="AN137" s="55">
        <v>0</v>
      </c>
      <c r="AO137" s="55">
        <v>0</v>
      </c>
      <c r="AP137" s="478">
        <v>0</v>
      </c>
      <c r="AQ137" s="55">
        <v>0</v>
      </c>
      <c r="AR137" s="55">
        <v>0</v>
      </c>
      <c r="AS137" s="55">
        <v>0</v>
      </c>
      <c r="AT137" s="55">
        <v>0</v>
      </c>
      <c r="AU137" s="55">
        <v>0</v>
      </c>
      <c r="AV137" s="55">
        <v>0</v>
      </c>
      <c r="AW137" s="55">
        <v>0</v>
      </c>
      <c r="AX137" s="55">
        <v>0</v>
      </c>
      <c r="AY137" s="55">
        <v>0</v>
      </c>
      <c r="AZ137" s="55">
        <v>0</v>
      </c>
      <c r="BA137" s="55">
        <v>0</v>
      </c>
      <c r="BB137" s="478">
        <v>0</v>
      </c>
      <c r="BC137" s="55">
        <v>0</v>
      </c>
      <c r="BD137" s="55">
        <v>0</v>
      </c>
      <c r="BE137" s="55">
        <v>0</v>
      </c>
      <c r="BF137" s="55">
        <v>0</v>
      </c>
      <c r="BG137" s="55">
        <v>0</v>
      </c>
      <c r="BH137" s="55">
        <v>0</v>
      </c>
      <c r="BI137" s="55">
        <v>0</v>
      </c>
      <c r="BJ137" s="55">
        <v>0</v>
      </c>
      <c r="BK137" s="55">
        <v>0</v>
      </c>
      <c r="BL137" s="55">
        <v>0</v>
      </c>
      <c r="BM137" s="55">
        <v>0</v>
      </c>
      <c r="BN137" s="467">
        <f t="shared" si="50"/>
        <v>0</v>
      </c>
      <c r="BO137" s="55">
        <v>0</v>
      </c>
      <c r="BP137" s="55">
        <v>0</v>
      </c>
      <c r="BQ137" s="55">
        <v>0</v>
      </c>
      <c r="BR137" s="55">
        <v>0</v>
      </c>
      <c r="BS137" s="55">
        <v>0</v>
      </c>
      <c r="BT137" s="55">
        <v>0</v>
      </c>
      <c r="BU137" s="55">
        <v>0</v>
      </c>
      <c r="BV137" s="55">
        <v>0</v>
      </c>
      <c r="BW137" s="55">
        <v>0</v>
      </c>
      <c r="BX137" s="55">
        <v>0</v>
      </c>
      <c r="BY137" s="55">
        <v>0</v>
      </c>
      <c r="BZ137" s="55">
        <v>0</v>
      </c>
      <c r="CA137" s="467">
        <f t="shared" si="30"/>
        <v>0</v>
      </c>
      <c r="CB137" s="478">
        <v>0</v>
      </c>
      <c r="CC137" s="55">
        <v>0</v>
      </c>
      <c r="CD137" s="55">
        <v>0</v>
      </c>
      <c r="CE137" s="55">
        <v>0</v>
      </c>
      <c r="CF137" s="55">
        <v>0</v>
      </c>
      <c r="CG137" s="55">
        <v>0</v>
      </c>
      <c r="CH137" s="55">
        <v>0</v>
      </c>
      <c r="CI137" s="55">
        <v>0</v>
      </c>
      <c r="CJ137" s="55">
        <v>0</v>
      </c>
      <c r="CK137" s="55">
        <v>0</v>
      </c>
      <c r="CL137" s="55">
        <v>0</v>
      </c>
      <c r="CM137" s="55">
        <v>0</v>
      </c>
      <c r="CN137" s="428">
        <f t="shared" si="51"/>
        <v>0</v>
      </c>
      <c r="CO137" s="55">
        <v>0</v>
      </c>
      <c r="CP137" s="55">
        <v>9</v>
      </c>
      <c r="CQ137" s="55">
        <v>5</v>
      </c>
      <c r="CR137" s="55">
        <v>11</v>
      </c>
      <c r="CS137" s="55">
        <v>12</v>
      </c>
      <c r="CT137" s="55">
        <v>20</v>
      </c>
      <c r="CU137" s="55">
        <v>11</v>
      </c>
      <c r="CV137" s="55">
        <v>0</v>
      </c>
      <c r="CW137" s="55">
        <v>0</v>
      </c>
      <c r="CX137" s="55">
        <v>0</v>
      </c>
      <c r="CY137" s="55">
        <v>0</v>
      </c>
      <c r="CZ137" s="55">
        <v>0</v>
      </c>
      <c r="DA137" s="467">
        <f t="shared" si="28"/>
        <v>68</v>
      </c>
      <c r="DB137" s="478">
        <v>0</v>
      </c>
      <c r="DC137" s="55">
        <v>0</v>
      </c>
      <c r="DD137" s="55">
        <v>0</v>
      </c>
      <c r="DE137" s="55">
        <v>0</v>
      </c>
      <c r="DF137" s="55">
        <v>0</v>
      </c>
      <c r="DG137" s="55">
        <v>0</v>
      </c>
      <c r="DH137" s="55">
        <v>0</v>
      </c>
      <c r="DI137" s="55">
        <v>0</v>
      </c>
      <c r="DJ137" s="55">
        <v>0</v>
      </c>
      <c r="DK137" s="55">
        <v>0</v>
      </c>
      <c r="DL137" s="55">
        <v>0</v>
      </c>
      <c r="DM137" s="55">
        <v>0</v>
      </c>
      <c r="DN137" s="556">
        <f t="shared" si="53"/>
        <v>0</v>
      </c>
      <c r="DO137" s="479">
        <f t="shared" si="54"/>
        <v>68</v>
      </c>
      <c r="DP137" s="468">
        <f t="shared" si="55"/>
        <v>0</v>
      </c>
      <c r="DQ137" s="362">
        <f t="shared" si="52"/>
        <v>-100</v>
      </c>
      <c r="DW137" s="230"/>
      <c r="DX137" s="230"/>
      <c r="DY137" s="230"/>
      <c r="DZ137" s="230"/>
      <c r="EA137" s="230"/>
      <c r="EB137" s="230"/>
      <c r="EC137" s="230"/>
      <c r="ED137" s="230"/>
      <c r="EE137" s="230"/>
      <c r="EF137" s="230"/>
      <c r="EG137" s="230"/>
      <c r="EH137" s="230"/>
      <c r="EI137" s="230"/>
      <c r="EJ137" s="230"/>
      <c r="EK137" s="230"/>
      <c r="EL137" s="230"/>
      <c r="EM137" s="230"/>
      <c r="EN137" s="230"/>
    </row>
    <row r="138" spans="1:144" ht="20.100000000000001" customHeight="1" x14ac:dyDescent="0.25">
      <c r="A138" s="526"/>
      <c r="B138" s="109" t="s">
        <v>188</v>
      </c>
      <c r="C138" s="459" t="s">
        <v>189</v>
      </c>
      <c r="D138" s="174">
        <v>0</v>
      </c>
      <c r="E138" s="175">
        <v>0</v>
      </c>
      <c r="F138" s="175">
        <v>0</v>
      </c>
      <c r="G138" s="175">
        <v>0</v>
      </c>
      <c r="H138" s="175">
        <v>0</v>
      </c>
      <c r="I138" s="175">
        <v>0</v>
      </c>
      <c r="J138" s="175">
        <v>0</v>
      </c>
      <c r="K138" s="175">
        <v>0</v>
      </c>
      <c r="L138" s="175">
        <v>0</v>
      </c>
      <c r="M138" s="175">
        <v>0</v>
      </c>
      <c r="N138" s="175">
        <v>0</v>
      </c>
      <c r="O138" s="175">
        <v>0</v>
      </c>
      <c r="P138" s="362">
        <v>0</v>
      </c>
      <c r="Q138" s="175">
        <v>0</v>
      </c>
      <c r="R138" s="175">
        <v>0</v>
      </c>
      <c r="S138" s="175">
        <v>0</v>
      </c>
      <c r="T138" s="175">
        <v>0</v>
      </c>
      <c r="U138" s="175">
        <v>0</v>
      </c>
      <c r="V138" s="175">
        <v>0</v>
      </c>
      <c r="W138" s="175">
        <v>0</v>
      </c>
      <c r="X138" s="175">
        <v>0</v>
      </c>
      <c r="Y138" s="175">
        <v>0</v>
      </c>
      <c r="Z138" s="175">
        <v>0</v>
      </c>
      <c r="AA138" s="175">
        <v>0</v>
      </c>
      <c r="AB138" s="175">
        <v>0</v>
      </c>
      <c r="AC138" s="388">
        <v>0</v>
      </c>
      <c r="AD138" s="175">
        <v>0</v>
      </c>
      <c r="AE138" s="175">
        <v>0</v>
      </c>
      <c r="AF138" s="175">
        <v>0</v>
      </c>
      <c r="AG138" s="175">
        <v>0</v>
      </c>
      <c r="AH138" s="175">
        <v>0</v>
      </c>
      <c r="AI138" s="175">
        <v>0</v>
      </c>
      <c r="AJ138" s="175">
        <v>0</v>
      </c>
      <c r="AK138" s="175">
        <v>0</v>
      </c>
      <c r="AL138" s="175">
        <v>0</v>
      </c>
      <c r="AM138" s="175">
        <v>0</v>
      </c>
      <c r="AN138" s="175">
        <v>0</v>
      </c>
      <c r="AO138" s="175">
        <v>0</v>
      </c>
      <c r="AP138" s="136">
        <v>0</v>
      </c>
      <c r="AQ138" s="98">
        <v>0</v>
      </c>
      <c r="AR138" s="98">
        <v>0</v>
      </c>
      <c r="AS138" s="98">
        <v>0</v>
      </c>
      <c r="AT138" s="98">
        <v>0</v>
      </c>
      <c r="AU138" s="98">
        <v>0</v>
      </c>
      <c r="AV138" s="98">
        <v>0</v>
      </c>
      <c r="AW138" s="98">
        <v>0</v>
      </c>
      <c r="AX138" s="98">
        <v>0</v>
      </c>
      <c r="AY138" s="98">
        <v>0</v>
      </c>
      <c r="AZ138" s="98">
        <v>0</v>
      </c>
      <c r="BA138" s="98">
        <v>0</v>
      </c>
      <c r="BB138" s="136">
        <v>0</v>
      </c>
      <c r="BC138" s="98">
        <v>0</v>
      </c>
      <c r="BD138" s="98">
        <v>0</v>
      </c>
      <c r="BE138" s="98">
        <v>0</v>
      </c>
      <c r="BF138" s="98">
        <v>0</v>
      </c>
      <c r="BG138" s="98">
        <v>0</v>
      </c>
      <c r="BH138" s="98">
        <v>0</v>
      </c>
      <c r="BI138" s="98">
        <v>0</v>
      </c>
      <c r="BJ138" s="98">
        <v>0</v>
      </c>
      <c r="BK138" s="98">
        <v>0</v>
      </c>
      <c r="BL138" s="98">
        <v>0</v>
      </c>
      <c r="BM138" s="98">
        <v>0</v>
      </c>
      <c r="BN138" s="428">
        <f t="shared" si="50"/>
        <v>0</v>
      </c>
      <c r="BO138" s="98">
        <v>0</v>
      </c>
      <c r="BP138" s="98">
        <v>0</v>
      </c>
      <c r="BQ138" s="98">
        <v>0</v>
      </c>
      <c r="BR138" s="98">
        <v>0</v>
      </c>
      <c r="BS138" s="98">
        <v>0</v>
      </c>
      <c r="BT138" s="98">
        <v>0</v>
      </c>
      <c r="BU138" s="98">
        <v>0</v>
      </c>
      <c r="BV138" s="98">
        <v>0</v>
      </c>
      <c r="BW138" s="98">
        <v>0</v>
      </c>
      <c r="BX138" s="98">
        <v>0</v>
      </c>
      <c r="BY138" s="98">
        <v>0</v>
      </c>
      <c r="BZ138" s="98">
        <v>0</v>
      </c>
      <c r="CA138" s="467">
        <f t="shared" si="30"/>
        <v>0</v>
      </c>
      <c r="CB138" s="136">
        <v>0</v>
      </c>
      <c r="CC138" s="98">
        <v>0</v>
      </c>
      <c r="CD138" s="98">
        <v>0</v>
      </c>
      <c r="CE138" s="98">
        <v>0</v>
      </c>
      <c r="CF138" s="98">
        <v>0</v>
      </c>
      <c r="CG138" s="98">
        <v>0</v>
      </c>
      <c r="CH138" s="98">
        <v>0</v>
      </c>
      <c r="CI138" s="98">
        <v>0</v>
      </c>
      <c r="CJ138" s="98">
        <v>0</v>
      </c>
      <c r="CK138" s="98">
        <v>0</v>
      </c>
      <c r="CL138" s="98">
        <v>0</v>
      </c>
      <c r="CM138" s="98">
        <v>0</v>
      </c>
      <c r="CN138" s="428">
        <f t="shared" si="51"/>
        <v>0</v>
      </c>
      <c r="CO138" s="98">
        <v>1</v>
      </c>
      <c r="CP138" s="98">
        <v>0</v>
      </c>
      <c r="CQ138" s="98">
        <v>2</v>
      </c>
      <c r="CR138" s="98">
        <v>1</v>
      </c>
      <c r="CS138" s="98">
        <v>17</v>
      </c>
      <c r="CT138" s="98">
        <v>38</v>
      </c>
      <c r="CU138" s="98">
        <v>2</v>
      </c>
      <c r="CV138" s="98">
        <v>0</v>
      </c>
      <c r="CW138" s="98">
        <v>0</v>
      </c>
      <c r="CX138" s="98">
        <v>0</v>
      </c>
      <c r="CY138" s="98">
        <v>0</v>
      </c>
      <c r="CZ138" s="98">
        <v>0</v>
      </c>
      <c r="DA138" s="467">
        <f t="shared" si="28"/>
        <v>61</v>
      </c>
      <c r="DB138" s="136">
        <v>0</v>
      </c>
      <c r="DC138" s="98">
        <v>0</v>
      </c>
      <c r="DD138" s="98">
        <v>0</v>
      </c>
      <c r="DE138" s="98">
        <v>0</v>
      </c>
      <c r="DF138" s="98">
        <v>0</v>
      </c>
      <c r="DG138" s="98">
        <v>0</v>
      </c>
      <c r="DH138" s="98">
        <v>0</v>
      </c>
      <c r="DI138" s="98">
        <v>0</v>
      </c>
      <c r="DJ138" s="98">
        <v>0</v>
      </c>
      <c r="DK138" s="98">
        <v>0</v>
      </c>
      <c r="DL138" s="98">
        <v>0</v>
      </c>
      <c r="DM138" s="98">
        <v>0</v>
      </c>
      <c r="DN138" s="556">
        <f t="shared" si="53"/>
        <v>0</v>
      </c>
      <c r="DO138" s="479">
        <f t="shared" si="54"/>
        <v>61</v>
      </c>
      <c r="DP138" s="468">
        <f t="shared" si="55"/>
        <v>0</v>
      </c>
      <c r="DQ138" s="362">
        <f t="shared" si="52"/>
        <v>-100</v>
      </c>
      <c r="DW138" s="230"/>
      <c r="DX138" s="230"/>
      <c r="DY138" s="230"/>
      <c r="DZ138" s="230"/>
      <c r="EA138" s="230"/>
      <c r="EB138" s="230"/>
      <c r="EC138" s="230"/>
      <c r="ED138" s="230"/>
      <c r="EE138" s="230"/>
      <c r="EF138" s="230"/>
      <c r="EG138" s="230"/>
      <c r="EH138" s="230"/>
      <c r="EI138" s="230"/>
      <c r="EJ138" s="230"/>
      <c r="EK138" s="230"/>
      <c r="EL138" s="230"/>
      <c r="EM138" s="230"/>
      <c r="EN138" s="230"/>
    </row>
    <row r="139" spans="1:144" ht="20.100000000000001" customHeight="1" x14ac:dyDescent="0.25">
      <c r="A139" s="526"/>
      <c r="B139" s="169" t="s">
        <v>21</v>
      </c>
      <c r="C139" s="170" t="s">
        <v>22</v>
      </c>
      <c r="D139" s="174">
        <v>612</v>
      </c>
      <c r="E139" s="175">
        <v>429</v>
      </c>
      <c r="F139" s="175">
        <v>517</v>
      </c>
      <c r="G139" s="175">
        <v>434</v>
      </c>
      <c r="H139" s="175">
        <v>407</v>
      </c>
      <c r="I139" s="175">
        <v>458</v>
      </c>
      <c r="J139" s="175">
        <v>454</v>
      </c>
      <c r="K139" s="175">
        <v>412</v>
      </c>
      <c r="L139" s="175">
        <v>441</v>
      </c>
      <c r="M139" s="175">
        <v>429</v>
      </c>
      <c r="N139" s="175">
        <v>387</v>
      </c>
      <c r="O139" s="175">
        <v>386</v>
      </c>
      <c r="P139" s="167">
        <f>SUM(D139:O139)</f>
        <v>5366</v>
      </c>
      <c r="Q139" s="176">
        <v>476</v>
      </c>
      <c r="R139" s="176">
        <v>380</v>
      </c>
      <c r="S139" s="176">
        <v>452</v>
      </c>
      <c r="T139" s="176">
        <v>365</v>
      </c>
      <c r="U139" s="176">
        <v>339</v>
      </c>
      <c r="V139" s="176">
        <v>376</v>
      </c>
      <c r="W139" s="176">
        <v>312</v>
      </c>
      <c r="X139" s="176">
        <v>342</v>
      </c>
      <c r="Y139" s="176">
        <v>352</v>
      </c>
      <c r="Z139" s="176">
        <v>354</v>
      </c>
      <c r="AA139" s="177">
        <v>321</v>
      </c>
      <c r="AB139" s="177">
        <v>210</v>
      </c>
      <c r="AC139" s="167">
        <f>SUM(Q139:AB139)</f>
        <v>4279</v>
      </c>
      <c r="AD139" s="177">
        <v>389</v>
      </c>
      <c r="AE139" s="177">
        <v>323</v>
      </c>
      <c r="AF139" s="177">
        <v>366</v>
      </c>
      <c r="AG139" s="177">
        <v>281</v>
      </c>
      <c r="AH139" s="177">
        <v>305</v>
      </c>
      <c r="AI139" s="177">
        <v>300</v>
      </c>
      <c r="AJ139" s="177">
        <v>281</v>
      </c>
      <c r="AK139" s="177">
        <v>306</v>
      </c>
      <c r="AL139" s="177">
        <v>269</v>
      </c>
      <c r="AM139" s="177">
        <v>302</v>
      </c>
      <c r="AN139" s="177">
        <v>292</v>
      </c>
      <c r="AO139" s="177">
        <v>237</v>
      </c>
      <c r="AP139" s="136">
        <v>342</v>
      </c>
      <c r="AQ139" s="98">
        <v>244</v>
      </c>
      <c r="AR139" s="98">
        <v>318</v>
      </c>
      <c r="AS139" s="98">
        <v>249</v>
      </c>
      <c r="AT139" s="98">
        <v>296</v>
      </c>
      <c r="AU139" s="98">
        <v>275</v>
      </c>
      <c r="AV139" s="98">
        <v>323</v>
      </c>
      <c r="AW139" s="98">
        <v>328</v>
      </c>
      <c r="AX139" s="98">
        <v>246</v>
      </c>
      <c r="AY139" s="98">
        <v>293</v>
      </c>
      <c r="AZ139" s="98">
        <v>276</v>
      </c>
      <c r="BA139" s="98">
        <v>249</v>
      </c>
      <c r="BB139" s="136">
        <v>404</v>
      </c>
      <c r="BC139" s="98">
        <v>277</v>
      </c>
      <c r="BD139" s="98">
        <v>274</v>
      </c>
      <c r="BE139" s="98">
        <v>268</v>
      </c>
      <c r="BF139" s="98">
        <v>253</v>
      </c>
      <c r="BG139" s="98">
        <v>328</v>
      </c>
      <c r="BH139" s="98">
        <v>332</v>
      </c>
      <c r="BI139" s="98">
        <v>332</v>
      </c>
      <c r="BJ139" s="98">
        <v>293</v>
      </c>
      <c r="BK139" s="98">
        <v>355</v>
      </c>
      <c r="BL139" s="98">
        <v>323</v>
      </c>
      <c r="BM139" s="98">
        <v>363</v>
      </c>
      <c r="BN139" s="428">
        <f t="shared" ref="BN139:BN161" si="56">SUM(BB139:BM139)</f>
        <v>3802</v>
      </c>
      <c r="BO139" s="98">
        <v>492</v>
      </c>
      <c r="BP139" s="98">
        <v>374</v>
      </c>
      <c r="BQ139" s="98">
        <v>381</v>
      </c>
      <c r="BR139" s="98">
        <v>360</v>
      </c>
      <c r="BS139" s="98">
        <v>355</v>
      </c>
      <c r="BT139" s="98">
        <v>325</v>
      </c>
      <c r="BU139" s="98">
        <v>372</v>
      </c>
      <c r="BV139" s="98">
        <v>347</v>
      </c>
      <c r="BW139" s="98">
        <v>342</v>
      </c>
      <c r="BX139" s="98">
        <v>400</v>
      </c>
      <c r="BY139" s="98">
        <v>338</v>
      </c>
      <c r="BZ139" s="98">
        <v>376</v>
      </c>
      <c r="CA139" s="467">
        <f t="shared" si="30"/>
        <v>4462</v>
      </c>
      <c r="CB139" s="136">
        <v>514</v>
      </c>
      <c r="CC139" s="98">
        <v>355</v>
      </c>
      <c r="CD139" s="98">
        <v>441</v>
      </c>
      <c r="CE139" s="98">
        <v>432</v>
      </c>
      <c r="CF139" s="98">
        <v>381</v>
      </c>
      <c r="CG139" s="98">
        <v>412</v>
      </c>
      <c r="CH139" s="98">
        <v>373</v>
      </c>
      <c r="CI139" s="98">
        <v>433</v>
      </c>
      <c r="CJ139" s="98">
        <v>428</v>
      </c>
      <c r="CK139" s="98">
        <v>448</v>
      </c>
      <c r="CL139" s="98">
        <v>435</v>
      </c>
      <c r="CM139" s="98">
        <v>470</v>
      </c>
      <c r="CN139" s="428">
        <f t="shared" si="51"/>
        <v>5122</v>
      </c>
      <c r="CO139" s="98">
        <v>597</v>
      </c>
      <c r="CP139" s="98">
        <v>457</v>
      </c>
      <c r="CQ139" s="98">
        <v>483</v>
      </c>
      <c r="CR139" s="98">
        <v>466</v>
      </c>
      <c r="CS139" s="98">
        <v>484</v>
      </c>
      <c r="CT139" s="98">
        <v>539</v>
      </c>
      <c r="CU139" s="98">
        <v>501</v>
      </c>
      <c r="CV139" s="98">
        <v>506</v>
      </c>
      <c r="CW139" s="98">
        <v>472</v>
      </c>
      <c r="CX139" s="98">
        <v>466</v>
      </c>
      <c r="CY139" s="98">
        <v>460</v>
      </c>
      <c r="CZ139" s="98">
        <v>435</v>
      </c>
      <c r="DA139" s="467">
        <f t="shared" si="28"/>
        <v>5866</v>
      </c>
      <c r="DB139" s="136">
        <v>559</v>
      </c>
      <c r="DC139" s="98">
        <v>420</v>
      </c>
      <c r="DD139" s="98">
        <v>522</v>
      </c>
      <c r="DE139" s="98">
        <v>465</v>
      </c>
      <c r="DF139" s="98">
        <v>539</v>
      </c>
      <c r="DG139" s="98">
        <v>514</v>
      </c>
      <c r="DH139" s="98">
        <v>438</v>
      </c>
      <c r="DI139" s="98">
        <v>450</v>
      </c>
      <c r="DJ139" s="98">
        <v>413</v>
      </c>
      <c r="DK139" s="98">
        <v>476</v>
      </c>
      <c r="DL139" s="98">
        <v>477</v>
      </c>
      <c r="DM139" s="98">
        <v>439</v>
      </c>
      <c r="DN139" s="556">
        <f t="shared" si="53"/>
        <v>5122</v>
      </c>
      <c r="DO139" s="479">
        <f t="shared" si="54"/>
        <v>5866</v>
      </c>
      <c r="DP139" s="468">
        <f t="shared" si="55"/>
        <v>5712</v>
      </c>
      <c r="DQ139" s="362">
        <f t="shared" si="52"/>
        <v>-2.6252983293556076</v>
      </c>
      <c r="DW139" s="230"/>
      <c r="DX139" s="230"/>
      <c r="DY139" s="230"/>
      <c r="DZ139" s="230"/>
      <c r="EA139" s="230"/>
      <c r="EB139" s="230"/>
      <c r="EC139" s="230"/>
      <c r="ED139" s="230"/>
      <c r="EE139" s="230"/>
      <c r="EF139" s="230"/>
      <c r="EG139" s="230"/>
      <c r="EH139" s="230"/>
      <c r="EI139" s="230"/>
      <c r="EJ139" s="230"/>
      <c r="EK139" s="230"/>
      <c r="EL139" s="230"/>
      <c r="EM139" s="230"/>
      <c r="EN139" s="230"/>
    </row>
    <row r="140" spans="1:144" ht="20.100000000000001" customHeight="1" x14ac:dyDescent="0.25">
      <c r="A140" s="526"/>
      <c r="B140" s="169" t="s">
        <v>23</v>
      </c>
      <c r="C140" s="170" t="s">
        <v>24</v>
      </c>
      <c r="D140" s="174">
        <v>317</v>
      </c>
      <c r="E140" s="175">
        <v>328</v>
      </c>
      <c r="F140" s="175">
        <v>359</v>
      </c>
      <c r="G140" s="175">
        <v>399</v>
      </c>
      <c r="H140" s="175">
        <v>382</v>
      </c>
      <c r="I140" s="175">
        <v>392</v>
      </c>
      <c r="J140" s="175">
        <v>371</v>
      </c>
      <c r="K140" s="175">
        <v>369</v>
      </c>
      <c r="L140" s="175">
        <v>377</v>
      </c>
      <c r="M140" s="175">
        <v>422</v>
      </c>
      <c r="N140" s="175">
        <v>337</v>
      </c>
      <c r="O140" s="175">
        <v>451</v>
      </c>
      <c r="P140" s="167">
        <f>SUM(D140:O140)</f>
        <v>4504</v>
      </c>
      <c r="Q140" s="176">
        <v>236</v>
      </c>
      <c r="R140" s="176">
        <v>293</v>
      </c>
      <c r="S140" s="176">
        <v>334</v>
      </c>
      <c r="T140" s="176">
        <v>343</v>
      </c>
      <c r="U140" s="176">
        <v>335</v>
      </c>
      <c r="V140" s="176">
        <v>288</v>
      </c>
      <c r="W140" s="176">
        <v>300</v>
      </c>
      <c r="X140" s="176">
        <v>305</v>
      </c>
      <c r="Y140" s="176">
        <v>337</v>
      </c>
      <c r="Z140" s="176">
        <v>355</v>
      </c>
      <c r="AA140" s="177">
        <v>315</v>
      </c>
      <c r="AB140" s="177">
        <v>423</v>
      </c>
      <c r="AC140" s="167">
        <f>SUM(Q140:AB140)</f>
        <v>3864</v>
      </c>
      <c r="AD140" s="177">
        <v>243</v>
      </c>
      <c r="AE140" s="177">
        <v>265</v>
      </c>
      <c r="AF140" s="177">
        <v>270</v>
      </c>
      <c r="AG140" s="177">
        <v>312</v>
      </c>
      <c r="AH140" s="177">
        <v>339</v>
      </c>
      <c r="AI140" s="177">
        <v>382</v>
      </c>
      <c r="AJ140" s="177">
        <v>217</v>
      </c>
      <c r="AK140" s="177">
        <v>253</v>
      </c>
      <c r="AL140" s="177">
        <v>259</v>
      </c>
      <c r="AM140" s="177">
        <v>237</v>
      </c>
      <c r="AN140" s="177">
        <v>233</v>
      </c>
      <c r="AO140" s="177">
        <v>311</v>
      </c>
      <c r="AP140" s="136">
        <v>151</v>
      </c>
      <c r="AQ140" s="98">
        <v>161</v>
      </c>
      <c r="AR140" s="98">
        <v>175</v>
      </c>
      <c r="AS140" s="98">
        <v>184</v>
      </c>
      <c r="AT140" s="98">
        <v>253</v>
      </c>
      <c r="AU140" s="98">
        <v>205</v>
      </c>
      <c r="AV140" s="98">
        <v>245</v>
      </c>
      <c r="AW140" s="98">
        <v>234</v>
      </c>
      <c r="AX140" s="98">
        <v>237</v>
      </c>
      <c r="AY140" s="98">
        <v>239</v>
      </c>
      <c r="AZ140" s="98">
        <v>215</v>
      </c>
      <c r="BA140" s="98">
        <v>254</v>
      </c>
      <c r="BB140" s="136">
        <v>166</v>
      </c>
      <c r="BC140" s="98">
        <v>156</v>
      </c>
      <c r="BD140" s="98">
        <v>172</v>
      </c>
      <c r="BE140" s="98">
        <v>210</v>
      </c>
      <c r="BF140" s="98">
        <v>213</v>
      </c>
      <c r="BG140" s="98">
        <v>217</v>
      </c>
      <c r="BH140" s="98">
        <v>261</v>
      </c>
      <c r="BI140" s="98">
        <v>224</v>
      </c>
      <c r="BJ140" s="98">
        <v>228</v>
      </c>
      <c r="BK140" s="98">
        <v>271</v>
      </c>
      <c r="BL140" s="98">
        <v>230</v>
      </c>
      <c r="BM140" s="98">
        <v>318</v>
      </c>
      <c r="BN140" s="428">
        <f t="shared" si="56"/>
        <v>2666</v>
      </c>
      <c r="BO140" s="98">
        <v>172</v>
      </c>
      <c r="BP140" s="98">
        <v>186</v>
      </c>
      <c r="BQ140" s="98">
        <v>177</v>
      </c>
      <c r="BR140" s="98">
        <v>217</v>
      </c>
      <c r="BS140" s="98">
        <v>221</v>
      </c>
      <c r="BT140" s="98">
        <v>238</v>
      </c>
      <c r="BU140" s="98">
        <v>233</v>
      </c>
      <c r="BV140" s="98">
        <v>206</v>
      </c>
      <c r="BW140" s="98">
        <v>253</v>
      </c>
      <c r="BX140" s="98">
        <v>239</v>
      </c>
      <c r="BY140" s="98">
        <v>207</v>
      </c>
      <c r="BZ140" s="98">
        <v>328</v>
      </c>
      <c r="CA140" s="467">
        <f t="shared" si="30"/>
        <v>2677</v>
      </c>
      <c r="CB140" s="136">
        <v>167</v>
      </c>
      <c r="CC140" s="98">
        <v>135</v>
      </c>
      <c r="CD140" s="98">
        <v>193</v>
      </c>
      <c r="CE140" s="98">
        <v>204</v>
      </c>
      <c r="CF140" s="98">
        <v>236</v>
      </c>
      <c r="CG140" s="98">
        <v>229</v>
      </c>
      <c r="CH140" s="98">
        <v>215</v>
      </c>
      <c r="CI140" s="98">
        <v>223</v>
      </c>
      <c r="CJ140" s="98">
        <v>247</v>
      </c>
      <c r="CK140" s="98">
        <v>290</v>
      </c>
      <c r="CL140" s="98">
        <v>233</v>
      </c>
      <c r="CM140" s="98">
        <v>398</v>
      </c>
      <c r="CN140" s="428">
        <f t="shared" si="51"/>
        <v>2770</v>
      </c>
      <c r="CO140" s="98">
        <v>186</v>
      </c>
      <c r="CP140" s="98">
        <v>187</v>
      </c>
      <c r="CQ140" s="98">
        <v>230</v>
      </c>
      <c r="CR140" s="98">
        <v>250</v>
      </c>
      <c r="CS140" s="98">
        <v>220</v>
      </c>
      <c r="CT140" s="98">
        <v>250</v>
      </c>
      <c r="CU140" s="98">
        <v>256</v>
      </c>
      <c r="CV140" s="98">
        <v>231</v>
      </c>
      <c r="CW140" s="98">
        <v>247</v>
      </c>
      <c r="CX140" s="98">
        <v>232</v>
      </c>
      <c r="CY140" s="98">
        <v>251</v>
      </c>
      <c r="CZ140" s="98">
        <v>298</v>
      </c>
      <c r="DA140" s="467">
        <f t="shared" si="28"/>
        <v>2838</v>
      </c>
      <c r="DB140" s="136">
        <v>193</v>
      </c>
      <c r="DC140" s="98">
        <v>192</v>
      </c>
      <c r="DD140" s="98">
        <v>223</v>
      </c>
      <c r="DE140" s="98">
        <v>223</v>
      </c>
      <c r="DF140" s="98">
        <v>230</v>
      </c>
      <c r="DG140" s="98">
        <v>256</v>
      </c>
      <c r="DH140" s="98">
        <v>232</v>
      </c>
      <c r="DI140" s="98">
        <v>234</v>
      </c>
      <c r="DJ140" s="98">
        <v>235</v>
      </c>
      <c r="DK140" s="98">
        <v>259</v>
      </c>
      <c r="DL140" s="98">
        <v>242</v>
      </c>
      <c r="DM140" s="98">
        <v>315</v>
      </c>
      <c r="DN140" s="556">
        <f t="shared" si="53"/>
        <v>2770</v>
      </c>
      <c r="DO140" s="479">
        <f t="shared" si="54"/>
        <v>2838</v>
      </c>
      <c r="DP140" s="468">
        <f t="shared" si="55"/>
        <v>2834</v>
      </c>
      <c r="DQ140" s="362">
        <f t="shared" si="52"/>
        <v>-0.14094432699084392</v>
      </c>
      <c r="DW140" s="230"/>
      <c r="DX140" s="230"/>
      <c r="DY140" s="230"/>
      <c r="DZ140" s="230"/>
      <c r="EA140" s="230"/>
      <c r="EB140" s="230"/>
      <c r="EC140" s="230"/>
      <c r="ED140" s="230"/>
      <c r="EE140" s="230"/>
      <c r="EF140" s="230"/>
      <c r="EG140" s="230"/>
      <c r="EH140" s="230"/>
      <c r="EI140" s="230"/>
      <c r="EJ140" s="230"/>
      <c r="EK140" s="230"/>
      <c r="EL140" s="230"/>
      <c r="EM140" s="230"/>
      <c r="EN140" s="230"/>
    </row>
    <row r="141" spans="1:144" ht="20.100000000000001" customHeight="1" x14ac:dyDescent="0.25">
      <c r="A141" s="526"/>
      <c r="B141" s="169" t="s">
        <v>25</v>
      </c>
      <c r="C141" s="170" t="s">
        <v>63</v>
      </c>
      <c r="D141" s="174">
        <v>316</v>
      </c>
      <c r="E141" s="175">
        <v>326</v>
      </c>
      <c r="F141" s="175">
        <v>358</v>
      </c>
      <c r="G141" s="175">
        <v>398</v>
      </c>
      <c r="H141" s="175">
        <v>373</v>
      </c>
      <c r="I141" s="175">
        <v>389</v>
      </c>
      <c r="J141" s="175">
        <v>370</v>
      </c>
      <c r="K141" s="175">
        <v>368</v>
      </c>
      <c r="L141" s="175">
        <v>375</v>
      </c>
      <c r="M141" s="175">
        <v>419</v>
      </c>
      <c r="N141" s="175">
        <v>335</v>
      </c>
      <c r="O141" s="175">
        <v>445</v>
      </c>
      <c r="P141" s="167">
        <f>SUM(D141:O141)</f>
        <v>4472</v>
      </c>
      <c r="Q141" s="176">
        <v>235</v>
      </c>
      <c r="R141" s="176">
        <v>292</v>
      </c>
      <c r="S141" s="176">
        <v>332</v>
      </c>
      <c r="T141" s="176">
        <v>339</v>
      </c>
      <c r="U141" s="176">
        <v>335</v>
      </c>
      <c r="V141" s="176">
        <v>286</v>
      </c>
      <c r="W141" s="176">
        <v>298</v>
      </c>
      <c r="X141" s="176">
        <v>302</v>
      </c>
      <c r="Y141" s="176">
        <v>331</v>
      </c>
      <c r="Z141" s="176">
        <v>350</v>
      </c>
      <c r="AA141" s="177">
        <v>309</v>
      </c>
      <c r="AB141" s="177">
        <v>413</v>
      </c>
      <c r="AC141" s="167">
        <f>SUM(Q141:AB141)</f>
        <v>3822</v>
      </c>
      <c r="AD141" s="177">
        <v>235</v>
      </c>
      <c r="AE141" s="177">
        <v>263</v>
      </c>
      <c r="AF141" s="177">
        <v>264</v>
      </c>
      <c r="AG141" s="177">
        <v>306</v>
      </c>
      <c r="AH141" s="177">
        <v>333</v>
      </c>
      <c r="AI141" s="177">
        <v>381</v>
      </c>
      <c r="AJ141" s="177">
        <v>215</v>
      </c>
      <c r="AK141" s="177">
        <v>251</v>
      </c>
      <c r="AL141" s="177">
        <v>257</v>
      </c>
      <c r="AM141" s="177">
        <v>235</v>
      </c>
      <c r="AN141" s="177">
        <v>232</v>
      </c>
      <c r="AO141" s="177">
        <v>305</v>
      </c>
      <c r="AP141" s="136">
        <v>151</v>
      </c>
      <c r="AQ141" s="98">
        <v>159</v>
      </c>
      <c r="AR141" s="98">
        <v>174</v>
      </c>
      <c r="AS141" s="98">
        <v>182</v>
      </c>
      <c r="AT141" s="98">
        <v>253</v>
      </c>
      <c r="AU141" s="98">
        <v>204</v>
      </c>
      <c r="AV141" s="98">
        <v>241</v>
      </c>
      <c r="AW141" s="98">
        <v>234</v>
      </c>
      <c r="AX141" s="98">
        <v>237</v>
      </c>
      <c r="AY141" s="98">
        <v>239</v>
      </c>
      <c r="AZ141" s="98">
        <v>213</v>
      </c>
      <c r="BA141" s="98">
        <v>253</v>
      </c>
      <c r="BB141" s="136">
        <v>165</v>
      </c>
      <c r="BC141" s="98">
        <v>154</v>
      </c>
      <c r="BD141" s="98">
        <v>172</v>
      </c>
      <c r="BE141" s="98">
        <v>209</v>
      </c>
      <c r="BF141" s="98">
        <v>210</v>
      </c>
      <c r="BG141" s="98">
        <v>212</v>
      </c>
      <c r="BH141" s="98">
        <v>256</v>
      </c>
      <c r="BI141" s="98">
        <v>220</v>
      </c>
      <c r="BJ141" s="98">
        <v>227</v>
      </c>
      <c r="BK141" s="98">
        <v>271</v>
      </c>
      <c r="BL141" s="98">
        <v>226</v>
      </c>
      <c r="BM141" s="98">
        <v>311</v>
      </c>
      <c r="BN141" s="428">
        <f t="shared" si="56"/>
        <v>2633</v>
      </c>
      <c r="BO141" s="98">
        <v>171</v>
      </c>
      <c r="BP141" s="98">
        <v>185</v>
      </c>
      <c r="BQ141" s="98">
        <v>176</v>
      </c>
      <c r="BR141" s="98">
        <v>212</v>
      </c>
      <c r="BS141" s="98">
        <v>220</v>
      </c>
      <c r="BT141" s="98">
        <v>238</v>
      </c>
      <c r="BU141" s="98">
        <v>232</v>
      </c>
      <c r="BV141" s="98">
        <v>206</v>
      </c>
      <c r="BW141" s="98">
        <v>249</v>
      </c>
      <c r="BX141" s="98">
        <v>250</v>
      </c>
      <c r="BY141" s="98">
        <v>206</v>
      </c>
      <c r="BZ141" s="98">
        <v>322</v>
      </c>
      <c r="CA141" s="467">
        <f t="shared" si="30"/>
        <v>2667</v>
      </c>
      <c r="CB141" s="136">
        <v>164</v>
      </c>
      <c r="CC141" s="98">
        <v>135</v>
      </c>
      <c r="CD141" s="98">
        <v>190</v>
      </c>
      <c r="CE141" s="98">
        <v>204</v>
      </c>
      <c r="CF141" s="98">
        <v>235</v>
      </c>
      <c r="CG141" s="98">
        <v>226</v>
      </c>
      <c r="CH141" s="98">
        <v>213</v>
      </c>
      <c r="CI141" s="98">
        <v>222</v>
      </c>
      <c r="CJ141" s="98">
        <v>245</v>
      </c>
      <c r="CK141" s="98">
        <v>288</v>
      </c>
      <c r="CL141" s="98">
        <v>230</v>
      </c>
      <c r="CM141" s="98">
        <v>392</v>
      </c>
      <c r="CN141" s="428">
        <f t="shared" si="51"/>
        <v>2744</v>
      </c>
      <c r="CO141" s="98">
        <v>186</v>
      </c>
      <c r="CP141" s="98">
        <v>187</v>
      </c>
      <c r="CQ141" s="98">
        <v>228</v>
      </c>
      <c r="CR141" s="98">
        <v>249</v>
      </c>
      <c r="CS141" s="98">
        <v>220</v>
      </c>
      <c r="CT141" s="98">
        <v>247</v>
      </c>
      <c r="CU141" s="98">
        <v>255</v>
      </c>
      <c r="CV141" s="98">
        <v>229</v>
      </c>
      <c r="CW141" s="98">
        <v>244</v>
      </c>
      <c r="CX141" s="98">
        <v>230</v>
      </c>
      <c r="CY141" s="98">
        <v>250</v>
      </c>
      <c r="CZ141" s="98">
        <v>296</v>
      </c>
      <c r="DA141" s="467">
        <f t="shared" si="28"/>
        <v>2821</v>
      </c>
      <c r="DB141" s="136">
        <v>193</v>
      </c>
      <c r="DC141" s="98">
        <v>192</v>
      </c>
      <c r="DD141" s="98">
        <v>221</v>
      </c>
      <c r="DE141" s="98">
        <v>222</v>
      </c>
      <c r="DF141" s="98">
        <v>225</v>
      </c>
      <c r="DG141" s="98">
        <v>255</v>
      </c>
      <c r="DH141" s="98">
        <v>232</v>
      </c>
      <c r="DI141" s="98">
        <v>232</v>
      </c>
      <c r="DJ141" s="98">
        <v>232</v>
      </c>
      <c r="DK141" s="98">
        <v>257</v>
      </c>
      <c r="DL141" s="98">
        <v>241</v>
      </c>
      <c r="DM141" s="98">
        <v>311</v>
      </c>
      <c r="DN141" s="556">
        <f t="shared" si="53"/>
        <v>2744</v>
      </c>
      <c r="DO141" s="479">
        <f t="shared" si="54"/>
        <v>2821</v>
      </c>
      <c r="DP141" s="468">
        <f t="shared" si="55"/>
        <v>2813</v>
      </c>
      <c r="DQ141" s="362">
        <f t="shared" si="52"/>
        <v>-0.28358738036157183</v>
      </c>
      <c r="DW141" s="230"/>
      <c r="DX141" s="230"/>
      <c r="DY141" s="230"/>
      <c r="DZ141" s="230"/>
      <c r="EA141" s="230"/>
      <c r="EB141" s="230"/>
      <c r="EC141" s="230"/>
      <c r="ED141" s="230"/>
      <c r="EE141" s="230"/>
      <c r="EF141" s="230"/>
      <c r="EG141" s="230"/>
      <c r="EH141" s="230"/>
      <c r="EI141" s="230"/>
      <c r="EJ141" s="230"/>
      <c r="EK141" s="230"/>
      <c r="EL141" s="230"/>
      <c r="EM141" s="230"/>
      <c r="EN141" s="230"/>
    </row>
    <row r="142" spans="1:144" ht="20.100000000000001" customHeight="1" x14ac:dyDescent="0.25">
      <c r="A142" s="526"/>
      <c r="B142" s="169" t="s">
        <v>42</v>
      </c>
      <c r="C142" s="170" t="s">
        <v>27</v>
      </c>
      <c r="D142" s="174">
        <v>0</v>
      </c>
      <c r="E142" s="175">
        <v>0</v>
      </c>
      <c r="F142" s="175">
        <v>0</v>
      </c>
      <c r="G142" s="175">
        <v>0</v>
      </c>
      <c r="H142" s="175">
        <v>0</v>
      </c>
      <c r="I142" s="175">
        <v>0</v>
      </c>
      <c r="J142" s="175">
        <v>0</v>
      </c>
      <c r="K142" s="175">
        <v>0</v>
      </c>
      <c r="L142" s="175">
        <v>0</v>
      </c>
      <c r="M142" s="175">
        <v>0</v>
      </c>
      <c r="N142" s="175">
        <v>0</v>
      </c>
      <c r="O142" s="175">
        <v>0</v>
      </c>
      <c r="P142" s="167">
        <f>SUM(D142:O142)</f>
        <v>0</v>
      </c>
      <c r="Q142" s="176">
        <v>0</v>
      </c>
      <c r="R142" s="176">
        <v>0</v>
      </c>
      <c r="S142" s="176">
        <v>0</v>
      </c>
      <c r="T142" s="176">
        <v>0</v>
      </c>
      <c r="U142" s="176">
        <v>3</v>
      </c>
      <c r="V142" s="176">
        <v>2</v>
      </c>
      <c r="W142" s="176">
        <v>2</v>
      </c>
      <c r="X142" s="176">
        <v>3</v>
      </c>
      <c r="Y142" s="176">
        <v>6</v>
      </c>
      <c r="Z142" s="176">
        <v>5</v>
      </c>
      <c r="AA142" s="177">
        <v>6</v>
      </c>
      <c r="AB142" s="177">
        <v>10</v>
      </c>
      <c r="AC142" s="167">
        <f>SUM(Q142:AB142)</f>
        <v>37</v>
      </c>
      <c r="AD142" s="177">
        <v>8</v>
      </c>
      <c r="AE142" s="177">
        <v>2</v>
      </c>
      <c r="AF142" s="177">
        <v>6</v>
      </c>
      <c r="AG142" s="177">
        <v>6</v>
      </c>
      <c r="AH142" s="177">
        <v>6</v>
      </c>
      <c r="AI142" s="177">
        <v>1</v>
      </c>
      <c r="AJ142" s="177">
        <v>2</v>
      </c>
      <c r="AK142" s="177">
        <v>2</v>
      </c>
      <c r="AL142" s="177">
        <v>2</v>
      </c>
      <c r="AM142" s="177">
        <v>2</v>
      </c>
      <c r="AN142" s="177">
        <v>1</v>
      </c>
      <c r="AO142" s="177">
        <v>6</v>
      </c>
      <c r="AP142" s="136">
        <v>0</v>
      </c>
      <c r="AQ142" s="98">
        <v>2</v>
      </c>
      <c r="AR142" s="98">
        <v>1</v>
      </c>
      <c r="AS142" s="98">
        <v>2</v>
      </c>
      <c r="AT142" s="98">
        <v>0</v>
      </c>
      <c r="AU142" s="98">
        <v>1</v>
      </c>
      <c r="AV142" s="98">
        <v>4</v>
      </c>
      <c r="AW142" s="98">
        <v>0</v>
      </c>
      <c r="AX142" s="98">
        <v>0</v>
      </c>
      <c r="AY142" s="98">
        <v>0</v>
      </c>
      <c r="AZ142" s="98">
        <v>2</v>
      </c>
      <c r="BA142" s="98">
        <v>1</v>
      </c>
      <c r="BB142" s="136">
        <v>1</v>
      </c>
      <c r="BC142" s="98">
        <v>2</v>
      </c>
      <c r="BD142" s="98">
        <v>0</v>
      </c>
      <c r="BE142" s="98">
        <v>1</v>
      </c>
      <c r="BF142" s="98">
        <v>3</v>
      </c>
      <c r="BG142" s="98">
        <v>5</v>
      </c>
      <c r="BH142" s="98">
        <v>5</v>
      </c>
      <c r="BI142" s="98">
        <v>4</v>
      </c>
      <c r="BJ142" s="98">
        <v>1</v>
      </c>
      <c r="BK142" s="98">
        <v>0</v>
      </c>
      <c r="BL142" s="98">
        <v>4</v>
      </c>
      <c r="BM142" s="98">
        <v>7</v>
      </c>
      <c r="BN142" s="428">
        <f t="shared" si="56"/>
        <v>33</v>
      </c>
      <c r="BO142" s="98">
        <v>1</v>
      </c>
      <c r="BP142" s="98">
        <v>1</v>
      </c>
      <c r="BQ142" s="98">
        <v>1</v>
      </c>
      <c r="BR142" s="98">
        <v>5</v>
      </c>
      <c r="BS142" s="98">
        <v>1</v>
      </c>
      <c r="BT142" s="98">
        <v>0</v>
      </c>
      <c r="BU142" s="98">
        <v>1</v>
      </c>
      <c r="BV142" s="98">
        <v>0</v>
      </c>
      <c r="BW142" s="98">
        <v>4</v>
      </c>
      <c r="BX142" s="98">
        <v>0</v>
      </c>
      <c r="BY142" s="98">
        <v>1</v>
      </c>
      <c r="BZ142" s="98">
        <v>6</v>
      </c>
      <c r="CA142" s="467">
        <f t="shared" si="30"/>
        <v>21</v>
      </c>
      <c r="CB142" s="136">
        <v>3</v>
      </c>
      <c r="CC142" s="98">
        <v>0</v>
      </c>
      <c r="CD142" s="98">
        <v>3</v>
      </c>
      <c r="CE142" s="98">
        <v>0</v>
      </c>
      <c r="CF142" s="98">
        <v>1</v>
      </c>
      <c r="CG142" s="98">
        <v>3</v>
      </c>
      <c r="CH142" s="98">
        <v>2</v>
      </c>
      <c r="CI142" s="98">
        <v>1</v>
      </c>
      <c r="CJ142" s="98">
        <v>2</v>
      </c>
      <c r="CK142" s="98">
        <v>2</v>
      </c>
      <c r="CL142" s="98">
        <v>3</v>
      </c>
      <c r="CM142" s="98">
        <v>6</v>
      </c>
      <c r="CN142" s="428">
        <f t="shared" si="51"/>
        <v>26</v>
      </c>
      <c r="CO142" s="98">
        <v>0</v>
      </c>
      <c r="CP142" s="98">
        <v>0</v>
      </c>
      <c r="CQ142" s="98">
        <v>2</v>
      </c>
      <c r="CR142" s="98">
        <v>1</v>
      </c>
      <c r="CS142" s="98">
        <v>0</v>
      </c>
      <c r="CT142" s="98">
        <v>3</v>
      </c>
      <c r="CU142" s="98">
        <v>1</v>
      </c>
      <c r="CV142" s="98">
        <v>2</v>
      </c>
      <c r="CW142" s="98">
        <v>3</v>
      </c>
      <c r="CX142" s="98">
        <v>2</v>
      </c>
      <c r="CY142" s="98">
        <v>1</v>
      </c>
      <c r="CZ142" s="98">
        <v>2</v>
      </c>
      <c r="DA142" s="467">
        <f t="shared" si="28"/>
        <v>17</v>
      </c>
      <c r="DB142" s="136">
        <v>0</v>
      </c>
      <c r="DC142" s="98">
        <v>0</v>
      </c>
      <c r="DD142" s="98">
        <v>2</v>
      </c>
      <c r="DE142" s="98">
        <v>1</v>
      </c>
      <c r="DF142" s="98">
        <v>5</v>
      </c>
      <c r="DG142" s="98">
        <v>1</v>
      </c>
      <c r="DH142" s="98">
        <v>0</v>
      </c>
      <c r="DI142" s="98">
        <v>2</v>
      </c>
      <c r="DJ142" s="98">
        <v>3</v>
      </c>
      <c r="DK142" s="98">
        <v>2</v>
      </c>
      <c r="DL142" s="98">
        <v>1</v>
      </c>
      <c r="DM142" s="98">
        <v>4</v>
      </c>
      <c r="DN142" s="556">
        <f t="shared" si="53"/>
        <v>26</v>
      </c>
      <c r="DO142" s="479">
        <f t="shared" si="54"/>
        <v>17</v>
      </c>
      <c r="DP142" s="468">
        <f t="shared" si="55"/>
        <v>21</v>
      </c>
      <c r="DQ142" s="362">
        <f t="shared" si="52"/>
        <v>23.529411764705888</v>
      </c>
      <c r="DW142" s="230"/>
      <c r="DX142" s="230"/>
      <c r="DY142" s="230"/>
      <c r="DZ142" s="230"/>
      <c r="EA142" s="230"/>
      <c r="EB142" s="230"/>
      <c r="EC142" s="230"/>
      <c r="ED142" s="230"/>
      <c r="EE142" s="230"/>
      <c r="EF142" s="230"/>
      <c r="EG142" s="230"/>
      <c r="EH142" s="230"/>
      <c r="EI142" s="230"/>
      <c r="EJ142" s="230"/>
      <c r="EK142" s="230"/>
      <c r="EL142" s="230"/>
      <c r="EM142" s="230"/>
      <c r="EN142" s="230"/>
    </row>
    <row r="143" spans="1:144" ht="20.100000000000001" customHeight="1" x14ac:dyDescent="0.25">
      <c r="A143" s="526"/>
      <c r="B143" s="109" t="s">
        <v>140</v>
      </c>
      <c r="C143" s="128" t="s">
        <v>147</v>
      </c>
      <c r="D143" s="174">
        <v>0</v>
      </c>
      <c r="E143" s="175">
        <v>0</v>
      </c>
      <c r="F143" s="175">
        <v>0</v>
      </c>
      <c r="G143" s="175">
        <v>0</v>
      </c>
      <c r="H143" s="175">
        <v>0</v>
      </c>
      <c r="I143" s="175">
        <v>0</v>
      </c>
      <c r="J143" s="175">
        <v>0</v>
      </c>
      <c r="K143" s="175">
        <v>0</v>
      </c>
      <c r="L143" s="175">
        <v>0</v>
      </c>
      <c r="M143" s="175">
        <v>0</v>
      </c>
      <c r="N143" s="175">
        <v>0</v>
      </c>
      <c r="O143" s="175">
        <v>0</v>
      </c>
      <c r="P143" s="362">
        <v>0</v>
      </c>
      <c r="Q143" s="175">
        <v>0</v>
      </c>
      <c r="R143" s="175">
        <v>0</v>
      </c>
      <c r="S143" s="175">
        <v>0</v>
      </c>
      <c r="T143" s="175">
        <v>0</v>
      </c>
      <c r="U143" s="175">
        <v>0</v>
      </c>
      <c r="V143" s="175">
        <v>0</v>
      </c>
      <c r="W143" s="175">
        <v>0</v>
      </c>
      <c r="X143" s="175">
        <v>0</v>
      </c>
      <c r="Y143" s="175">
        <v>0</v>
      </c>
      <c r="Z143" s="175">
        <v>0</v>
      </c>
      <c r="AA143" s="175">
        <v>0</v>
      </c>
      <c r="AB143" s="175">
        <v>0</v>
      </c>
      <c r="AC143" s="388">
        <v>0</v>
      </c>
      <c r="AD143" s="175">
        <v>0</v>
      </c>
      <c r="AE143" s="175">
        <v>0</v>
      </c>
      <c r="AF143" s="175">
        <v>0</v>
      </c>
      <c r="AG143" s="175">
        <v>0</v>
      </c>
      <c r="AH143" s="175">
        <v>0</v>
      </c>
      <c r="AI143" s="175">
        <v>0</v>
      </c>
      <c r="AJ143" s="175">
        <v>0</v>
      </c>
      <c r="AK143" s="175">
        <v>0</v>
      </c>
      <c r="AL143" s="175">
        <v>0</v>
      </c>
      <c r="AM143" s="175">
        <v>0</v>
      </c>
      <c r="AN143" s="175">
        <v>0</v>
      </c>
      <c r="AO143" s="175">
        <v>0</v>
      </c>
      <c r="AP143" s="136">
        <v>0</v>
      </c>
      <c r="AQ143" s="98">
        <v>0</v>
      </c>
      <c r="AR143" s="98">
        <v>0</v>
      </c>
      <c r="AS143" s="98">
        <v>0</v>
      </c>
      <c r="AT143" s="98">
        <v>0</v>
      </c>
      <c r="AU143" s="98">
        <v>0</v>
      </c>
      <c r="AV143" s="98">
        <v>0</v>
      </c>
      <c r="AW143" s="98">
        <v>0</v>
      </c>
      <c r="AX143" s="98">
        <v>0</v>
      </c>
      <c r="AY143" s="98">
        <v>0</v>
      </c>
      <c r="AZ143" s="98">
        <v>0</v>
      </c>
      <c r="BA143" s="98">
        <v>0</v>
      </c>
      <c r="BB143" s="136">
        <v>0</v>
      </c>
      <c r="BC143" s="98">
        <v>0</v>
      </c>
      <c r="BD143" s="98">
        <v>0</v>
      </c>
      <c r="BE143" s="98">
        <v>0</v>
      </c>
      <c r="BF143" s="98">
        <v>0</v>
      </c>
      <c r="BG143" s="98">
        <v>0</v>
      </c>
      <c r="BH143" s="98">
        <v>0</v>
      </c>
      <c r="BI143" s="98">
        <v>0</v>
      </c>
      <c r="BJ143" s="98">
        <v>0</v>
      </c>
      <c r="BK143" s="98">
        <v>0</v>
      </c>
      <c r="BL143" s="98">
        <v>0</v>
      </c>
      <c r="BM143" s="98">
        <v>0</v>
      </c>
      <c r="BN143" s="428">
        <f t="shared" si="56"/>
        <v>0</v>
      </c>
      <c r="BO143" s="98">
        <v>0</v>
      </c>
      <c r="BP143" s="98">
        <v>0</v>
      </c>
      <c r="BQ143" s="98">
        <v>0</v>
      </c>
      <c r="BR143" s="98">
        <v>0</v>
      </c>
      <c r="BS143" s="98">
        <v>0</v>
      </c>
      <c r="BT143" s="98">
        <v>0</v>
      </c>
      <c r="BU143" s="98">
        <v>0</v>
      </c>
      <c r="BV143" s="98">
        <v>0</v>
      </c>
      <c r="BW143" s="98">
        <v>0</v>
      </c>
      <c r="BX143" s="98">
        <v>0</v>
      </c>
      <c r="BY143" s="98">
        <v>0</v>
      </c>
      <c r="BZ143" s="98">
        <v>15</v>
      </c>
      <c r="CA143" s="467">
        <f t="shared" si="30"/>
        <v>15</v>
      </c>
      <c r="CB143" s="136">
        <v>3</v>
      </c>
      <c r="CC143" s="98">
        <v>3</v>
      </c>
      <c r="CD143" s="98">
        <v>4</v>
      </c>
      <c r="CE143" s="98">
        <v>4</v>
      </c>
      <c r="CF143" s="98">
        <v>1</v>
      </c>
      <c r="CG143" s="98">
        <v>3</v>
      </c>
      <c r="CH143" s="98">
        <v>5</v>
      </c>
      <c r="CI143" s="98">
        <v>5</v>
      </c>
      <c r="CJ143" s="98">
        <v>1</v>
      </c>
      <c r="CK143" s="98">
        <v>2</v>
      </c>
      <c r="CL143" s="98">
        <v>3</v>
      </c>
      <c r="CM143" s="98">
        <v>6</v>
      </c>
      <c r="CN143" s="428">
        <f t="shared" si="51"/>
        <v>40</v>
      </c>
      <c r="CO143" s="98">
        <v>1</v>
      </c>
      <c r="CP143" s="98">
        <v>2</v>
      </c>
      <c r="CQ143" s="98">
        <v>10</v>
      </c>
      <c r="CR143" s="98">
        <v>1</v>
      </c>
      <c r="CS143" s="98">
        <v>1</v>
      </c>
      <c r="CT143" s="98">
        <v>0</v>
      </c>
      <c r="CU143" s="98">
        <v>0</v>
      </c>
      <c r="CV143" s="98">
        <v>3</v>
      </c>
      <c r="CW143" s="98">
        <v>3</v>
      </c>
      <c r="CX143" s="98">
        <v>1</v>
      </c>
      <c r="CY143" s="98">
        <v>0</v>
      </c>
      <c r="CZ143" s="98">
        <v>0</v>
      </c>
      <c r="DA143" s="467">
        <f t="shared" si="28"/>
        <v>22</v>
      </c>
      <c r="DB143" s="136">
        <v>3</v>
      </c>
      <c r="DC143" s="98">
        <v>3</v>
      </c>
      <c r="DD143" s="98">
        <v>3</v>
      </c>
      <c r="DE143" s="98">
        <v>0</v>
      </c>
      <c r="DF143" s="98">
        <v>0</v>
      </c>
      <c r="DG143" s="98">
        <v>5</v>
      </c>
      <c r="DH143" s="98">
        <v>4</v>
      </c>
      <c r="DI143" s="98">
        <v>2</v>
      </c>
      <c r="DJ143" s="98">
        <v>4</v>
      </c>
      <c r="DK143" s="98">
        <v>4</v>
      </c>
      <c r="DL143" s="98">
        <v>4</v>
      </c>
      <c r="DM143" s="98">
        <v>6</v>
      </c>
      <c r="DN143" s="556">
        <f t="shared" si="53"/>
        <v>40</v>
      </c>
      <c r="DO143" s="479">
        <f t="shared" si="54"/>
        <v>22</v>
      </c>
      <c r="DP143" s="468">
        <f t="shared" si="55"/>
        <v>38</v>
      </c>
      <c r="DQ143" s="362">
        <f t="shared" si="52"/>
        <v>72.727272727272734</v>
      </c>
      <c r="DW143" s="230"/>
      <c r="DX143" s="230"/>
      <c r="DY143" s="230"/>
      <c r="DZ143" s="230"/>
      <c r="EA143" s="230"/>
      <c r="EB143" s="230"/>
      <c r="EC143" s="230"/>
      <c r="ED143" s="230"/>
      <c r="EE143" s="230"/>
      <c r="EF143" s="230"/>
      <c r="EG143" s="230"/>
      <c r="EH143" s="230"/>
      <c r="EI143" s="230"/>
      <c r="EJ143" s="230"/>
      <c r="EK143" s="230"/>
      <c r="EL143" s="230"/>
      <c r="EM143" s="230"/>
      <c r="EN143" s="230"/>
    </row>
    <row r="144" spans="1:144" ht="20.100000000000001" customHeight="1" x14ac:dyDescent="0.25">
      <c r="A144" s="526"/>
      <c r="B144" s="109" t="s">
        <v>177</v>
      </c>
      <c r="C144" s="128" t="s">
        <v>178</v>
      </c>
      <c r="D144" s="174">
        <v>0</v>
      </c>
      <c r="E144" s="175">
        <v>0</v>
      </c>
      <c r="F144" s="175">
        <v>0</v>
      </c>
      <c r="G144" s="175">
        <v>0</v>
      </c>
      <c r="H144" s="175">
        <v>0</v>
      </c>
      <c r="I144" s="175">
        <v>0</v>
      </c>
      <c r="J144" s="175">
        <v>0</v>
      </c>
      <c r="K144" s="175">
        <v>0</v>
      </c>
      <c r="L144" s="175">
        <v>0</v>
      </c>
      <c r="M144" s="175">
        <v>0</v>
      </c>
      <c r="N144" s="175">
        <v>0</v>
      </c>
      <c r="O144" s="175">
        <v>0</v>
      </c>
      <c r="P144" s="362">
        <v>0</v>
      </c>
      <c r="Q144" s="175">
        <v>0</v>
      </c>
      <c r="R144" s="175">
        <v>0</v>
      </c>
      <c r="S144" s="175">
        <v>0</v>
      </c>
      <c r="T144" s="175">
        <v>0</v>
      </c>
      <c r="U144" s="175">
        <v>0</v>
      </c>
      <c r="V144" s="175">
        <v>0</v>
      </c>
      <c r="W144" s="175">
        <v>0</v>
      </c>
      <c r="X144" s="175">
        <v>0</v>
      </c>
      <c r="Y144" s="175">
        <v>0</v>
      </c>
      <c r="Z144" s="175">
        <v>0</v>
      </c>
      <c r="AA144" s="175">
        <v>0</v>
      </c>
      <c r="AB144" s="175">
        <v>0</v>
      </c>
      <c r="AC144" s="388">
        <v>0</v>
      </c>
      <c r="AD144" s="175">
        <v>0</v>
      </c>
      <c r="AE144" s="175">
        <v>0</v>
      </c>
      <c r="AF144" s="175">
        <v>0</v>
      </c>
      <c r="AG144" s="175">
        <v>0</v>
      </c>
      <c r="AH144" s="175">
        <v>0</v>
      </c>
      <c r="AI144" s="175">
        <v>0</v>
      </c>
      <c r="AJ144" s="175">
        <v>0</v>
      </c>
      <c r="AK144" s="175">
        <v>0</v>
      </c>
      <c r="AL144" s="175">
        <v>0</v>
      </c>
      <c r="AM144" s="175">
        <v>0</v>
      </c>
      <c r="AN144" s="175">
        <v>0</v>
      </c>
      <c r="AO144" s="175">
        <v>0</v>
      </c>
      <c r="AP144" s="136">
        <v>0</v>
      </c>
      <c r="AQ144" s="98">
        <v>0</v>
      </c>
      <c r="AR144" s="98">
        <v>0</v>
      </c>
      <c r="AS144" s="98">
        <v>0</v>
      </c>
      <c r="AT144" s="98">
        <v>0</v>
      </c>
      <c r="AU144" s="98">
        <v>0</v>
      </c>
      <c r="AV144" s="98">
        <v>0</v>
      </c>
      <c r="AW144" s="98">
        <v>0</v>
      </c>
      <c r="AX144" s="98">
        <v>0</v>
      </c>
      <c r="AY144" s="98">
        <v>0</v>
      </c>
      <c r="AZ144" s="98">
        <v>0</v>
      </c>
      <c r="BA144" s="98">
        <v>0</v>
      </c>
      <c r="BB144" s="136">
        <v>0</v>
      </c>
      <c r="BC144" s="98">
        <v>0</v>
      </c>
      <c r="BD144" s="98">
        <v>0</v>
      </c>
      <c r="BE144" s="98">
        <v>0</v>
      </c>
      <c r="BF144" s="98">
        <v>0</v>
      </c>
      <c r="BG144" s="98">
        <v>0</v>
      </c>
      <c r="BH144" s="98">
        <v>0</v>
      </c>
      <c r="BI144" s="98">
        <v>0</v>
      </c>
      <c r="BJ144" s="98">
        <v>0</v>
      </c>
      <c r="BK144" s="98">
        <v>0</v>
      </c>
      <c r="BL144" s="98">
        <v>0</v>
      </c>
      <c r="BM144" s="98">
        <v>0</v>
      </c>
      <c r="BN144" s="428">
        <f t="shared" si="56"/>
        <v>0</v>
      </c>
      <c r="BO144" s="98">
        <v>0</v>
      </c>
      <c r="BP144" s="98">
        <v>0</v>
      </c>
      <c r="BQ144" s="98">
        <v>0</v>
      </c>
      <c r="BR144" s="98">
        <v>0</v>
      </c>
      <c r="BS144" s="98">
        <v>0</v>
      </c>
      <c r="BT144" s="98">
        <v>0</v>
      </c>
      <c r="BU144" s="98">
        <v>0</v>
      </c>
      <c r="BV144" s="98">
        <v>0</v>
      </c>
      <c r="BW144" s="98">
        <v>0</v>
      </c>
      <c r="BX144" s="98">
        <v>0</v>
      </c>
      <c r="BY144" s="98">
        <v>0</v>
      </c>
      <c r="BZ144" s="98">
        <v>0</v>
      </c>
      <c r="CA144" s="467">
        <f t="shared" si="30"/>
        <v>0</v>
      </c>
      <c r="CB144" s="136">
        <v>0</v>
      </c>
      <c r="CC144" s="98">
        <v>0</v>
      </c>
      <c r="CD144" s="98">
        <v>0</v>
      </c>
      <c r="CE144" s="98">
        <v>0</v>
      </c>
      <c r="CF144" s="98">
        <v>0</v>
      </c>
      <c r="CG144" s="98">
        <v>0</v>
      </c>
      <c r="CH144" s="98">
        <v>2</v>
      </c>
      <c r="CI144" s="98">
        <v>0</v>
      </c>
      <c r="CJ144" s="98">
        <v>1</v>
      </c>
      <c r="CK144" s="98">
        <v>1</v>
      </c>
      <c r="CL144" s="98">
        <v>0</v>
      </c>
      <c r="CM144" s="98">
        <v>1</v>
      </c>
      <c r="CN144" s="428">
        <f t="shared" si="51"/>
        <v>5</v>
      </c>
      <c r="CO144" s="98">
        <v>0</v>
      </c>
      <c r="CP144" s="98">
        <v>2</v>
      </c>
      <c r="CQ144" s="98">
        <v>0</v>
      </c>
      <c r="CR144" s="98">
        <v>0</v>
      </c>
      <c r="CS144" s="98">
        <v>2</v>
      </c>
      <c r="CT144" s="98">
        <v>0</v>
      </c>
      <c r="CU144" s="98">
        <v>0</v>
      </c>
      <c r="CV144" s="98">
        <v>4</v>
      </c>
      <c r="CW144" s="98">
        <v>1</v>
      </c>
      <c r="CX144" s="98">
        <v>1</v>
      </c>
      <c r="CY144" s="98">
        <v>1</v>
      </c>
      <c r="CZ144" s="98">
        <v>0</v>
      </c>
      <c r="DA144" s="467">
        <f t="shared" si="28"/>
        <v>11</v>
      </c>
      <c r="DB144" s="136">
        <v>0</v>
      </c>
      <c r="DC144" s="98">
        <v>0</v>
      </c>
      <c r="DD144" s="98">
        <v>0</v>
      </c>
      <c r="DE144" s="98">
        <v>1</v>
      </c>
      <c r="DF144" s="98">
        <v>1</v>
      </c>
      <c r="DG144" s="98">
        <v>2</v>
      </c>
      <c r="DH144" s="98">
        <v>0</v>
      </c>
      <c r="DI144" s="98">
        <v>0</v>
      </c>
      <c r="DJ144" s="98">
        <v>0</v>
      </c>
      <c r="DK144" s="98">
        <v>0</v>
      </c>
      <c r="DL144" s="98">
        <v>0</v>
      </c>
      <c r="DM144" s="98">
        <v>0</v>
      </c>
      <c r="DN144" s="556">
        <f t="shared" si="53"/>
        <v>5</v>
      </c>
      <c r="DO144" s="479">
        <f t="shared" si="54"/>
        <v>11</v>
      </c>
      <c r="DP144" s="468">
        <f t="shared" si="55"/>
        <v>4</v>
      </c>
      <c r="DQ144" s="362">
        <f t="shared" si="52"/>
        <v>-63.636363636363633</v>
      </c>
      <c r="DW144" s="230"/>
      <c r="DX144" s="230"/>
      <c r="DY144" s="230"/>
      <c r="DZ144" s="230"/>
      <c r="EA144" s="230"/>
      <c r="EB144" s="230"/>
      <c r="EC144" s="230"/>
      <c r="ED144" s="230"/>
      <c r="EE144" s="230"/>
      <c r="EF144" s="230"/>
      <c r="EG144" s="230"/>
      <c r="EH144" s="230"/>
      <c r="EI144" s="230"/>
      <c r="EJ144" s="230"/>
      <c r="EK144" s="230"/>
      <c r="EL144" s="230"/>
      <c r="EM144" s="230"/>
      <c r="EN144" s="230"/>
    </row>
    <row r="145" spans="1:3422" ht="20.100000000000001" customHeight="1" x14ac:dyDescent="0.25">
      <c r="A145" s="526"/>
      <c r="B145" s="109" t="s">
        <v>86</v>
      </c>
      <c r="C145" s="128" t="s">
        <v>87</v>
      </c>
      <c r="D145" s="174">
        <v>0</v>
      </c>
      <c r="E145" s="175">
        <v>0</v>
      </c>
      <c r="F145" s="175">
        <v>0</v>
      </c>
      <c r="G145" s="175">
        <v>0</v>
      </c>
      <c r="H145" s="175">
        <v>0</v>
      </c>
      <c r="I145" s="175">
        <v>0</v>
      </c>
      <c r="J145" s="175">
        <v>0</v>
      </c>
      <c r="K145" s="175">
        <v>0</v>
      </c>
      <c r="L145" s="175">
        <v>0</v>
      </c>
      <c r="M145" s="175">
        <v>0</v>
      </c>
      <c r="N145" s="175">
        <v>0</v>
      </c>
      <c r="O145" s="175">
        <v>0</v>
      </c>
      <c r="P145" s="362">
        <v>0</v>
      </c>
      <c r="Q145" s="175">
        <v>0</v>
      </c>
      <c r="R145" s="175">
        <v>0</v>
      </c>
      <c r="S145" s="175">
        <v>0</v>
      </c>
      <c r="T145" s="175">
        <v>0</v>
      </c>
      <c r="U145" s="175">
        <v>0</v>
      </c>
      <c r="V145" s="175">
        <v>0</v>
      </c>
      <c r="W145" s="175">
        <v>0</v>
      </c>
      <c r="X145" s="175">
        <v>0</v>
      </c>
      <c r="Y145" s="175">
        <v>0</v>
      </c>
      <c r="Z145" s="175">
        <v>0</v>
      </c>
      <c r="AA145" s="175">
        <v>0</v>
      </c>
      <c r="AB145" s="175">
        <v>0</v>
      </c>
      <c r="AC145" s="388">
        <v>0</v>
      </c>
      <c r="AD145" s="175">
        <v>0</v>
      </c>
      <c r="AE145" s="175">
        <v>0</v>
      </c>
      <c r="AF145" s="175">
        <v>0</v>
      </c>
      <c r="AG145" s="175">
        <v>0</v>
      </c>
      <c r="AH145" s="175">
        <v>0</v>
      </c>
      <c r="AI145" s="175">
        <v>0</v>
      </c>
      <c r="AJ145" s="175">
        <v>0</v>
      </c>
      <c r="AK145" s="175">
        <v>0</v>
      </c>
      <c r="AL145" s="175">
        <v>0</v>
      </c>
      <c r="AM145" s="175">
        <v>0</v>
      </c>
      <c r="AN145" s="175">
        <v>0</v>
      </c>
      <c r="AO145" s="175">
        <v>0</v>
      </c>
      <c r="AP145" s="136">
        <v>0</v>
      </c>
      <c r="AQ145" s="98">
        <v>0</v>
      </c>
      <c r="AR145" s="98">
        <v>0</v>
      </c>
      <c r="AS145" s="98">
        <v>0</v>
      </c>
      <c r="AT145" s="98">
        <v>0</v>
      </c>
      <c r="AU145" s="98">
        <v>0</v>
      </c>
      <c r="AV145" s="98">
        <v>0</v>
      </c>
      <c r="AW145" s="98">
        <v>21</v>
      </c>
      <c r="AX145" s="98">
        <v>20</v>
      </c>
      <c r="AY145" s="98">
        <v>23</v>
      </c>
      <c r="AZ145" s="98">
        <v>20</v>
      </c>
      <c r="BA145" s="98">
        <v>21</v>
      </c>
      <c r="BB145" s="136">
        <v>21</v>
      </c>
      <c r="BC145" s="98">
        <v>18</v>
      </c>
      <c r="BD145" s="98">
        <v>22</v>
      </c>
      <c r="BE145" s="98">
        <v>22</v>
      </c>
      <c r="BF145" s="98">
        <v>22</v>
      </c>
      <c r="BG145" s="98">
        <v>19</v>
      </c>
      <c r="BH145" s="98">
        <v>23</v>
      </c>
      <c r="BI145" s="98">
        <v>21</v>
      </c>
      <c r="BJ145" s="98">
        <v>24</v>
      </c>
      <c r="BK145" s="98">
        <v>21</v>
      </c>
      <c r="BL145" s="98">
        <v>20</v>
      </c>
      <c r="BM145" s="98">
        <v>19</v>
      </c>
      <c r="BN145" s="428">
        <f t="shared" si="56"/>
        <v>252</v>
      </c>
      <c r="BO145" s="98">
        <v>22</v>
      </c>
      <c r="BP145" s="98">
        <v>19</v>
      </c>
      <c r="BQ145" s="98">
        <v>20</v>
      </c>
      <c r="BR145" s="98">
        <v>19</v>
      </c>
      <c r="BS145" s="98">
        <v>13</v>
      </c>
      <c r="BT145" s="98">
        <v>8</v>
      </c>
      <c r="BU145" s="98">
        <v>16</v>
      </c>
      <c r="BV145" s="98">
        <v>13</v>
      </c>
      <c r="BW145" s="98">
        <v>12</v>
      </c>
      <c r="BX145" s="98">
        <v>12</v>
      </c>
      <c r="BY145" s="98">
        <v>8</v>
      </c>
      <c r="BZ145" s="98">
        <v>8</v>
      </c>
      <c r="CA145" s="467">
        <f t="shared" si="30"/>
        <v>170</v>
      </c>
      <c r="CB145" s="136">
        <v>10</v>
      </c>
      <c r="CC145" s="98">
        <v>9</v>
      </c>
      <c r="CD145" s="98">
        <v>11</v>
      </c>
      <c r="CE145" s="98">
        <v>9</v>
      </c>
      <c r="CF145" s="98">
        <v>4</v>
      </c>
      <c r="CG145" s="98">
        <v>11</v>
      </c>
      <c r="CH145" s="98">
        <v>10</v>
      </c>
      <c r="CI145" s="98">
        <v>8</v>
      </c>
      <c r="CJ145" s="98">
        <v>16</v>
      </c>
      <c r="CK145" s="98">
        <v>16</v>
      </c>
      <c r="CL145" s="98">
        <v>9</v>
      </c>
      <c r="CM145" s="98">
        <v>4</v>
      </c>
      <c r="CN145" s="428">
        <f t="shared" si="51"/>
        <v>117</v>
      </c>
      <c r="CO145" s="98">
        <v>3</v>
      </c>
      <c r="CP145" s="98">
        <v>10</v>
      </c>
      <c r="CQ145" s="98">
        <v>10</v>
      </c>
      <c r="CR145" s="98">
        <v>11</v>
      </c>
      <c r="CS145" s="98">
        <v>9</v>
      </c>
      <c r="CT145" s="98">
        <v>6</v>
      </c>
      <c r="CU145" s="98">
        <v>9</v>
      </c>
      <c r="CV145" s="98">
        <v>16</v>
      </c>
      <c r="CW145" s="98">
        <v>14</v>
      </c>
      <c r="CX145" s="98">
        <v>13</v>
      </c>
      <c r="CY145" s="98">
        <v>6</v>
      </c>
      <c r="CZ145" s="98">
        <v>2</v>
      </c>
      <c r="DA145" s="467">
        <f t="shared" si="28"/>
        <v>109</v>
      </c>
      <c r="DB145" s="136">
        <v>7</v>
      </c>
      <c r="DC145" s="98">
        <v>5</v>
      </c>
      <c r="DD145" s="98">
        <v>13</v>
      </c>
      <c r="DE145" s="98">
        <v>11</v>
      </c>
      <c r="DF145" s="98">
        <v>9</v>
      </c>
      <c r="DG145" s="98">
        <v>11</v>
      </c>
      <c r="DH145" s="98">
        <v>16</v>
      </c>
      <c r="DI145" s="98">
        <v>17</v>
      </c>
      <c r="DJ145" s="98">
        <v>17</v>
      </c>
      <c r="DK145" s="98">
        <v>13</v>
      </c>
      <c r="DL145" s="98">
        <v>6</v>
      </c>
      <c r="DM145" s="98">
        <v>9</v>
      </c>
      <c r="DN145" s="556">
        <f t="shared" si="53"/>
        <v>117</v>
      </c>
      <c r="DO145" s="479">
        <f t="shared" si="54"/>
        <v>109</v>
      </c>
      <c r="DP145" s="468">
        <f t="shared" si="55"/>
        <v>134</v>
      </c>
      <c r="DQ145" s="362">
        <f t="shared" si="52"/>
        <v>22.935779816513758</v>
      </c>
      <c r="DW145" s="230"/>
      <c r="DX145" s="230"/>
      <c r="DY145" s="230"/>
      <c r="DZ145" s="230"/>
      <c r="EA145" s="230"/>
      <c r="EB145" s="230"/>
      <c r="EC145" s="230"/>
      <c r="ED145" s="230"/>
      <c r="EE145" s="230"/>
      <c r="EF145" s="230"/>
      <c r="EG145" s="230"/>
      <c r="EH145" s="230"/>
      <c r="EI145" s="230"/>
      <c r="EJ145" s="230"/>
      <c r="EK145" s="230"/>
      <c r="EL145" s="230"/>
      <c r="EM145" s="230"/>
      <c r="EN145" s="230"/>
    </row>
    <row r="146" spans="1:3422" ht="20.100000000000001" customHeight="1" thickBot="1" x14ac:dyDescent="0.3">
      <c r="A146" s="526"/>
      <c r="B146" s="109" t="s">
        <v>143</v>
      </c>
      <c r="C146" s="128" t="s">
        <v>148</v>
      </c>
      <c r="D146" s="179">
        <v>0</v>
      </c>
      <c r="E146" s="180">
        <v>0</v>
      </c>
      <c r="F146" s="180">
        <v>0</v>
      </c>
      <c r="G146" s="180">
        <v>0</v>
      </c>
      <c r="H146" s="180">
        <v>0</v>
      </c>
      <c r="I146" s="180">
        <v>0</v>
      </c>
      <c r="J146" s="180">
        <v>0</v>
      </c>
      <c r="K146" s="180">
        <v>0</v>
      </c>
      <c r="L146" s="180">
        <v>0</v>
      </c>
      <c r="M146" s="180">
        <v>0</v>
      </c>
      <c r="N146" s="180">
        <v>0</v>
      </c>
      <c r="O146" s="180">
        <v>0</v>
      </c>
      <c r="P146" s="363">
        <v>0</v>
      </c>
      <c r="Q146" s="180">
        <v>0</v>
      </c>
      <c r="R146" s="180">
        <v>0</v>
      </c>
      <c r="S146" s="180">
        <v>0</v>
      </c>
      <c r="T146" s="180">
        <v>0</v>
      </c>
      <c r="U146" s="180">
        <v>0</v>
      </c>
      <c r="V146" s="180">
        <v>0</v>
      </c>
      <c r="W146" s="180">
        <v>0</v>
      </c>
      <c r="X146" s="180">
        <v>0</v>
      </c>
      <c r="Y146" s="180">
        <v>0</v>
      </c>
      <c r="Z146" s="180">
        <v>0</v>
      </c>
      <c r="AA146" s="180">
        <v>0</v>
      </c>
      <c r="AB146" s="180">
        <v>0</v>
      </c>
      <c r="AC146" s="389">
        <v>0</v>
      </c>
      <c r="AD146" s="180">
        <v>0</v>
      </c>
      <c r="AE146" s="180">
        <v>0</v>
      </c>
      <c r="AF146" s="180">
        <v>0</v>
      </c>
      <c r="AG146" s="180">
        <v>0</v>
      </c>
      <c r="AH146" s="180">
        <v>0</v>
      </c>
      <c r="AI146" s="180">
        <v>0</v>
      </c>
      <c r="AJ146" s="180">
        <v>0</v>
      </c>
      <c r="AK146" s="180">
        <v>0</v>
      </c>
      <c r="AL146" s="180">
        <v>0</v>
      </c>
      <c r="AM146" s="180">
        <v>0</v>
      </c>
      <c r="AN146" s="180">
        <v>0</v>
      </c>
      <c r="AO146" s="180">
        <v>0</v>
      </c>
      <c r="AP146" s="136">
        <v>0</v>
      </c>
      <c r="AQ146" s="98">
        <v>0</v>
      </c>
      <c r="AR146" s="98">
        <v>0</v>
      </c>
      <c r="AS146" s="98">
        <v>0</v>
      </c>
      <c r="AT146" s="98">
        <v>0</v>
      </c>
      <c r="AU146" s="98">
        <v>0</v>
      </c>
      <c r="AV146" s="98">
        <v>0</v>
      </c>
      <c r="AW146" s="98">
        <v>0</v>
      </c>
      <c r="AX146" s="98">
        <v>0</v>
      </c>
      <c r="AY146" s="98">
        <v>0</v>
      </c>
      <c r="AZ146" s="98">
        <v>0</v>
      </c>
      <c r="BA146" s="98">
        <v>0</v>
      </c>
      <c r="BB146" s="242">
        <v>0</v>
      </c>
      <c r="BC146" s="243">
        <v>0</v>
      </c>
      <c r="BD146" s="243">
        <v>0</v>
      </c>
      <c r="BE146" s="243">
        <v>0</v>
      </c>
      <c r="BF146" s="243">
        <v>0</v>
      </c>
      <c r="BG146" s="243">
        <v>0</v>
      </c>
      <c r="BH146" s="243">
        <v>0</v>
      </c>
      <c r="BI146" s="243">
        <v>0</v>
      </c>
      <c r="BJ146" s="243">
        <v>0</v>
      </c>
      <c r="BK146" s="243">
        <v>0</v>
      </c>
      <c r="BL146" s="243">
        <v>0</v>
      </c>
      <c r="BM146" s="243">
        <v>0</v>
      </c>
      <c r="BN146" s="428">
        <f t="shared" si="56"/>
        <v>0</v>
      </c>
      <c r="BO146" s="243">
        <v>0</v>
      </c>
      <c r="BP146" s="243">
        <v>0</v>
      </c>
      <c r="BQ146" s="243">
        <v>0</v>
      </c>
      <c r="BR146" s="243">
        <v>0</v>
      </c>
      <c r="BS146" s="243">
        <v>0</v>
      </c>
      <c r="BT146" s="243">
        <v>0</v>
      </c>
      <c r="BU146" s="243">
        <v>0</v>
      </c>
      <c r="BV146" s="243">
        <v>0</v>
      </c>
      <c r="BW146" s="243">
        <v>0</v>
      </c>
      <c r="BX146" s="243">
        <v>0</v>
      </c>
      <c r="BY146" s="243">
        <v>0</v>
      </c>
      <c r="BZ146" s="98">
        <v>8</v>
      </c>
      <c r="CA146" s="467">
        <f t="shared" si="30"/>
        <v>8</v>
      </c>
      <c r="CB146" s="136">
        <v>14</v>
      </c>
      <c r="CC146" s="98">
        <v>12</v>
      </c>
      <c r="CD146" s="98">
        <v>15</v>
      </c>
      <c r="CE146" s="98">
        <v>121</v>
      </c>
      <c r="CF146" s="98">
        <v>16</v>
      </c>
      <c r="CG146" s="98">
        <v>22</v>
      </c>
      <c r="CH146" s="98">
        <v>29</v>
      </c>
      <c r="CI146" s="98">
        <v>30</v>
      </c>
      <c r="CJ146" s="98">
        <v>34</v>
      </c>
      <c r="CK146" s="243">
        <v>40</v>
      </c>
      <c r="CL146" s="98">
        <v>35</v>
      </c>
      <c r="CM146" s="98">
        <v>37</v>
      </c>
      <c r="CN146" s="428">
        <f t="shared" si="51"/>
        <v>405</v>
      </c>
      <c r="CO146" s="98">
        <v>36</v>
      </c>
      <c r="CP146" s="98">
        <v>42</v>
      </c>
      <c r="CQ146" s="98">
        <v>41</v>
      </c>
      <c r="CR146" s="98">
        <v>38</v>
      </c>
      <c r="CS146" s="98">
        <v>42</v>
      </c>
      <c r="CT146" s="98">
        <v>58</v>
      </c>
      <c r="CU146" s="98">
        <v>59</v>
      </c>
      <c r="CV146" s="98">
        <v>63</v>
      </c>
      <c r="CW146" s="98">
        <v>49</v>
      </c>
      <c r="CX146" s="98">
        <v>65</v>
      </c>
      <c r="CY146" s="98">
        <v>66</v>
      </c>
      <c r="CZ146" s="98">
        <v>66</v>
      </c>
      <c r="DA146" s="467">
        <f t="shared" si="28"/>
        <v>625</v>
      </c>
      <c r="DB146" s="136">
        <v>68</v>
      </c>
      <c r="DC146" s="98">
        <v>62</v>
      </c>
      <c r="DD146" s="98">
        <v>65</v>
      </c>
      <c r="DE146" s="98">
        <v>75</v>
      </c>
      <c r="DF146" s="98">
        <v>84</v>
      </c>
      <c r="DG146" s="98">
        <v>248</v>
      </c>
      <c r="DH146" s="98">
        <v>291</v>
      </c>
      <c r="DI146" s="98">
        <v>115</v>
      </c>
      <c r="DJ146" s="98">
        <v>158</v>
      </c>
      <c r="DK146" s="98">
        <v>189</v>
      </c>
      <c r="DL146" s="98">
        <v>244</v>
      </c>
      <c r="DM146" s="98">
        <v>205</v>
      </c>
      <c r="DN146" s="556">
        <f t="shared" si="53"/>
        <v>405</v>
      </c>
      <c r="DO146" s="479">
        <f t="shared" si="54"/>
        <v>625</v>
      </c>
      <c r="DP146" s="468">
        <f t="shared" si="55"/>
        <v>1804</v>
      </c>
      <c r="DQ146" s="362">
        <f t="shared" si="52"/>
        <v>188.64000000000001</v>
      </c>
      <c r="DW146" s="230"/>
      <c r="DX146" s="230"/>
      <c r="DY146" s="230"/>
      <c r="DZ146" s="230"/>
      <c r="EA146" s="230"/>
      <c r="EB146" s="230"/>
      <c r="EC146" s="230"/>
      <c r="ED146" s="230"/>
      <c r="EE146" s="230"/>
      <c r="EF146" s="230"/>
      <c r="EG146" s="230"/>
      <c r="EH146" s="230"/>
      <c r="EI146" s="230"/>
      <c r="EJ146" s="230"/>
      <c r="EK146" s="230"/>
      <c r="EL146" s="230"/>
      <c r="EM146" s="230"/>
      <c r="EN146" s="230"/>
    </row>
    <row r="147" spans="1:3422" s="38" customFormat="1" ht="20.100000000000001" customHeight="1" thickBot="1" x14ac:dyDescent="0.35">
      <c r="A147" s="526"/>
      <c r="B147" s="340" t="s">
        <v>72</v>
      </c>
      <c r="C147" s="338"/>
      <c r="D147" s="182">
        <f t="shared" ref="D147:AI147" si="57">SUM(D148:D182)</f>
        <v>1278</v>
      </c>
      <c r="E147" s="166">
        <f t="shared" si="57"/>
        <v>1159</v>
      </c>
      <c r="F147" s="166">
        <f t="shared" si="57"/>
        <v>1363</v>
      </c>
      <c r="G147" s="166">
        <f t="shared" si="57"/>
        <v>1303</v>
      </c>
      <c r="H147" s="166">
        <f t="shared" si="57"/>
        <v>1437</v>
      </c>
      <c r="I147" s="166">
        <f t="shared" si="57"/>
        <v>1427</v>
      </c>
      <c r="J147" s="166">
        <f t="shared" si="57"/>
        <v>1443</v>
      </c>
      <c r="K147" s="166">
        <f t="shared" si="57"/>
        <v>1253</v>
      </c>
      <c r="L147" s="166">
        <f t="shared" si="57"/>
        <v>1317</v>
      </c>
      <c r="M147" s="166">
        <f t="shared" si="57"/>
        <v>1293</v>
      </c>
      <c r="N147" s="166">
        <f t="shared" si="57"/>
        <v>1341</v>
      </c>
      <c r="O147" s="411">
        <f t="shared" si="57"/>
        <v>1452</v>
      </c>
      <c r="P147" s="166">
        <f t="shared" si="57"/>
        <v>16066</v>
      </c>
      <c r="Q147" s="182">
        <f t="shared" si="57"/>
        <v>1123</v>
      </c>
      <c r="R147" s="166">
        <f t="shared" si="57"/>
        <v>1114</v>
      </c>
      <c r="S147" s="166">
        <f t="shared" si="57"/>
        <v>1377</v>
      </c>
      <c r="T147" s="166">
        <f t="shared" si="57"/>
        <v>1365</v>
      </c>
      <c r="U147" s="166">
        <f t="shared" si="57"/>
        <v>1391</v>
      </c>
      <c r="V147" s="166">
        <f t="shared" si="57"/>
        <v>1516</v>
      </c>
      <c r="W147" s="166">
        <f t="shared" si="57"/>
        <v>1344</v>
      </c>
      <c r="X147" s="166">
        <f t="shared" si="57"/>
        <v>1286</v>
      </c>
      <c r="Y147" s="166">
        <f t="shared" si="57"/>
        <v>1294</v>
      </c>
      <c r="Z147" s="166">
        <f t="shared" si="57"/>
        <v>1301</v>
      </c>
      <c r="AA147" s="166">
        <f t="shared" si="57"/>
        <v>1209</v>
      </c>
      <c r="AB147" s="166">
        <f t="shared" si="57"/>
        <v>1570</v>
      </c>
      <c r="AC147" s="168">
        <f t="shared" si="57"/>
        <v>15890</v>
      </c>
      <c r="AD147" s="166">
        <f t="shared" si="57"/>
        <v>1201</v>
      </c>
      <c r="AE147" s="166">
        <f t="shared" si="57"/>
        <v>1159</v>
      </c>
      <c r="AF147" s="166">
        <f t="shared" si="57"/>
        <v>1296</v>
      </c>
      <c r="AG147" s="166">
        <f t="shared" si="57"/>
        <v>1199</v>
      </c>
      <c r="AH147" s="166">
        <f t="shared" si="57"/>
        <v>1384</v>
      </c>
      <c r="AI147" s="166">
        <f t="shared" si="57"/>
        <v>1273</v>
      </c>
      <c r="AJ147" s="166">
        <f t="shared" ref="AJ147:BM147" si="58">SUM(AJ148:AJ182)</f>
        <v>1309</v>
      </c>
      <c r="AK147" s="166">
        <f t="shared" si="58"/>
        <v>1523</v>
      </c>
      <c r="AL147" s="166">
        <f t="shared" si="58"/>
        <v>1448</v>
      </c>
      <c r="AM147" s="166">
        <f t="shared" si="58"/>
        <v>1308</v>
      </c>
      <c r="AN147" s="166">
        <f t="shared" si="58"/>
        <v>1408</v>
      </c>
      <c r="AO147" s="166">
        <f t="shared" si="58"/>
        <v>1496</v>
      </c>
      <c r="AP147" s="182">
        <f t="shared" si="58"/>
        <v>1302</v>
      </c>
      <c r="AQ147" s="166">
        <f t="shared" si="58"/>
        <v>1244</v>
      </c>
      <c r="AR147" s="166">
        <f t="shared" si="58"/>
        <v>1562</v>
      </c>
      <c r="AS147" s="166">
        <f t="shared" si="58"/>
        <v>1473</v>
      </c>
      <c r="AT147" s="166">
        <f t="shared" si="58"/>
        <v>1774</v>
      </c>
      <c r="AU147" s="166">
        <f t="shared" si="58"/>
        <v>1379</v>
      </c>
      <c r="AV147" s="166">
        <f t="shared" si="58"/>
        <v>1455</v>
      </c>
      <c r="AW147" s="166">
        <f t="shared" si="58"/>
        <v>1463</v>
      </c>
      <c r="AX147" s="166">
        <f t="shared" si="58"/>
        <v>1389</v>
      </c>
      <c r="AY147" s="166">
        <f t="shared" si="58"/>
        <v>1506</v>
      </c>
      <c r="AZ147" s="166">
        <f t="shared" si="58"/>
        <v>1319</v>
      </c>
      <c r="BA147" s="166">
        <f t="shared" si="58"/>
        <v>1312</v>
      </c>
      <c r="BB147" s="182">
        <f t="shared" si="58"/>
        <v>1404</v>
      </c>
      <c r="BC147" s="166">
        <f t="shared" si="58"/>
        <v>1231</v>
      </c>
      <c r="BD147" s="166">
        <f t="shared" si="58"/>
        <v>1360</v>
      </c>
      <c r="BE147" s="166">
        <f t="shared" si="58"/>
        <v>1453</v>
      </c>
      <c r="BF147" s="166">
        <f t="shared" si="58"/>
        <v>1409</v>
      </c>
      <c r="BG147" s="166">
        <f t="shared" si="58"/>
        <v>1333</v>
      </c>
      <c r="BH147" s="166">
        <f t="shared" si="58"/>
        <v>1468</v>
      </c>
      <c r="BI147" s="166">
        <f t="shared" si="58"/>
        <v>1513</v>
      </c>
      <c r="BJ147" s="166">
        <f t="shared" si="58"/>
        <v>1469</v>
      </c>
      <c r="BK147" s="166">
        <f t="shared" si="58"/>
        <v>1605</v>
      </c>
      <c r="BL147" s="166">
        <f t="shared" si="58"/>
        <v>1480</v>
      </c>
      <c r="BM147" s="166">
        <f t="shared" si="58"/>
        <v>1459</v>
      </c>
      <c r="BN147" s="168">
        <f t="shared" si="56"/>
        <v>17184</v>
      </c>
      <c r="BO147" s="166">
        <f t="shared" ref="BO147:CL147" si="59">SUM(BO148:BO182)</f>
        <v>1441</v>
      </c>
      <c r="BP147" s="166">
        <f t="shared" si="59"/>
        <v>1370</v>
      </c>
      <c r="BQ147" s="166">
        <f t="shared" si="59"/>
        <v>1413</v>
      </c>
      <c r="BR147" s="166">
        <f t="shared" si="59"/>
        <v>1496</v>
      </c>
      <c r="BS147" s="166">
        <f t="shared" si="59"/>
        <v>1559</v>
      </c>
      <c r="BT147" s="166">
        <f t="shared" si="59"/>
        <v>1442</v>
      </c>
      <c r="BU147" s="166">
        <f t="shared" si="59"/>
        <v>1569</v>
      </c>
      <c r="BV147" s="166">
        <f t="shared" si="59"/>
        <v>1631</v>
      </c>
      <c r="BW147" s="166">
        <f t="shared" si="59"/>
        <v>1660</v>
      </c>
      <c r="BX147" s="166">
        <f t="shared" si="59"/>
        <v>1710</v>
      </c>
      <c r="BY147" s="166">
        <f t="shared" si="59"/>
        <v>1399</v>
      </c>
      <c r="BZ147" s="166">
        <f t="shared" si="59"/>
        <v>1975</v>
      </c>
      <c r="CA147" s="168">
        <f t="shared" si="30"/>
        <v>18665</v>
      </c>
      <c r="CB147" s="182">
        <f t="shared" si="59"/>
        <v>1741</v>
      </c>
      <c r="CC147" s="166">
        <f t="shared" si="59"/>
        <v>1527</v>
      </c>
      <c r="CD147" s="166">
        <f t="shared" si="59"/>
        <v>1817</v>
      </c>
      <c r="CE147" s="166">
        <f t="shared" si="59"/>
        <v>1883</v>
      </c>
      <c r="CF147" s="166">
        <f t="shared" si="59"/>
        <v>1685</v>
      </c>
      <c r="CG147" s="166">
        <f t="shared" ref="CG147:CH147" si="60">SUM(CG148:CG182)</f>
        <v>1864</v>
      </c>
      <c r="CH147" s="166">
        <f t="shared" si="60"/>
        <v>2134</v>
      </c>
      <c r="CI147" s="166">
        <f t="shared" si="59"/>
        <v>2080</v>
      </c>
      <c r="CJ147" s="166">
        <f t="shared" si="59"/>
        <v>2144</v>
      </c>
      <c r="CK147" s="166">
        <f t="shared" si="59"/>
        <v>2271</v>
      </c>
      <c r="CL147" s="166">
        <f t="shared" si="59"/>
        <v>2080</v>
      </c>
      <c r="CM147" s="166">
        <f t="shared" ref="CM147:DJ147" si="61">SUM(CM148:CM182)</f>
        <v>2347</v>
      </c>
      <c r="CN147" s="168">
        <f>SUM(CB147:CM147)</f>
        <v>23573</v>
      </c>
      <c r="CO147" s="166">
        <f t="shared" si="61"/>
        <v>2023</v>
      </c>
      <c r="CP147" s="166">
        <f t="shared" si="61"/>
        <v>1980</v>
      </c>
      <c r="CQ147" s="166">
        <f t="shared" si="61"/>
        <v>2279</v>
      </c>
      <c r="CR147" s="166">
        <f t="shared" si="61"/>
        <v>2288</v>
      </c>
      <c r="CS147" s="166">
        <f t="shared" si="61"/>
        <v>2247</v>
      </c>
      <c r="CT147" s="166">
        <f t="shared" si="61"/>
        <v>2367</v>
      </c>
      <c r="CU147" s="166">
        <f t="shared" si="61"/>
        <v>2293</v>
      </c>
      <c r="CV147" s="166">
        <f t="shared" si="61"/>
        <v>2499</v>
      </c>
      <c r="CW147" s="166">
        <f t="shared" si="61"/>
        <v>2390</v>
      </c>
      <c r="CX147" s="166">
        <f t="shared" si="61"/>
        <v>2277</v>
      </c>
      <c r="CY147" s="166">
        <f t="shared" si="61"/>
        <v>2349</v>
      </c>
      <c r="CZ147" s="166">
        <f t="shared" si="61"/>
        <v>2329</v>
      </c>
      <c r="DA147" s="518">
        <f t="shared" ref="DA147:DA186" si="62">SUM(CO147:CZ147)</f>
        <v>27321</v>
      </c>
      <c r="DB147" s="182">
        <f t="shared" si="61"/>
        <v>2174</v>
      </c>
      <c r="DC147" s="166">
        <f t="shared" si="61"/>
        <v>1970</v>
      </c>
      <c r="DD147" s="166">
        <f t="shared" si="61"/>
        <v>2464</v>
      </c>
      <c r="DE147" s="166">
        <f t="shared" si="61"/>
        <v>2219</v>
      </c>
      <c r="DF147" s="166">
        <f t="shared" si="61"/>
        <v>2601</v>
      </c>
      <c r="DG147" s="166">
        <f t="shared" si="61"/>
        <v>2476</v>
      </c>
      <c r="DH147" s="166">
        <f t="shared" si="61"/>
        <v>2693</v>
      </c>
      <c r="DI147" s="166">
        <f t="shared" si="61"/>
        <v>2465</v>
      </c>
      <c r="DJ147" s="166">
        <f t="shared" si="61"/>
        <v>2306</v>
      </c>
      <c r="DK147" s="166">
        <f t="shared" ref="DK147:DM147" si="63">SUM(DK148:DK182)</f>
        <v>2393</v>
      </c>
      <c r="DL147" s="166">
        <f t="shared" si="63"/>
        <v>2244</v>
      </c>
      <c r="DM147" s="166">
        <f t="shared" si="63"/>
        <v>2269</v>
      </c>
      <c r="DN147" s="573">
        <f t="shared" si="53"/>
        <v>23573</v>
      </c>
      <c r="DO147" s="554">
        <f t="shared" si="54"/>
        <v>27321</v>
      </c>
      <c r="DP147" s="517">
        <f t="shared" si="55"/>
        <v>28274</v>
      </c>
      <c r="DQ147" s="173">
        <f t="shared" si="52"/>
        <v>3.4881592913875714</v>
      </c>
      <c r="DR147" s="230"/>
      <c r="DS147" s="230"/>
      <c r="DT147" s="230"/>
      <c r="DU147" s="230"/>
      <c r="DV147" s="230"/>
      <c r="DW147" s="230"/>
      <c r="DX147" s="230"/>
      <c r="DY147" s="230"/>
      <c r="DZ147" s="230"/>
      <c r="EA147" s="230"/>
      <c r="EB147" s="230"/>
      <c r="EC147" s="230"/>
      <c r="ED147" s="230"/>
      <c r="EE147" s="230"/>
      <c r="EF147" s="230"/>
      <c r="EG147" s="230"/>
      <c r="EH147" s="230"/>
      <c r="EI147" s="230"/>
      <c r="EJ147" s="230"/>
      <c r="EK147" s="230"/>
      <c r="EL147" s="230"/>
      <c r="EM147" s="230"/>
      <c r="EN147" s="23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  <c r="IW147" s="10"/>
      <c r="IX147" s="10"/>
      <c r="IY147" s="10"/>
      <c r="IZ147" s="10"/>
      <c r="JA147" s="10"/>
      <c r="JB147" s="10"/>
      <c r="JC147" s="10"/>
      <c r="JD147" s="10"/>
      <c r="JE147" s="10"/>
      <c r="JF147" s="10"/>
      <c r="JG147" s="10"/>
      <c r="JH147" s="10"/>
      <c r="JI147" s="10"/>
      <c r="JJ147" s="10"/>
      <c r="JK147" s="10"/>
      <c r="JL147" s="10"/>
      <c r="JM147" s="10"/>
      <c r="JN147" s="10"/>
      <c r="JO147" s="10"/>
      <c r="JP147" s="10"/>
      <c r="JQ147" s="10"/>
      <c r="JR147" s="10"/>
      <c r="JS147" s="10"/>
      <c r="JT147" s="10"/>
      <c r="JU147" s="10"/>
      <c r="JV147" s="10"/>
      <c r="JW147" s="10"/>
      <c r="JX147" s="10"/>
      <c r="JY147" s="10"/>
      <c r="JZ147" s="10"/>
      <c r="KA147" s="10"/>
      <c r="KB147" s="10"/>
      <c r="KC147" s="10"/>
      <c r="KD147" s="10"/>
      <c r="KE147" s="10"/>
      <c r="KF147" s="10"/>
      <c r="KG147" s="10"/>
      <c r="KH147" s="10"/>
      <c r="KI147" s="10"/>
      <c r="KJ147" s="10"/>
      <c r="KK147" s="10"/>
      <c r="KL147" s="10"/>
      <c r="KM147" s="10"/>
      <c r="KN147" s="10"/>
      <c r="KO147" s="10"/>
      <c r="KP147" s="10"/>
      <c r="KQ147" s="10"/>
      <c r="KR147" s="10"/>
      <c r="KS147" s="10"/>
      <c r="KT147" s="10"/>
      <c r="KU147" s="10"/>
      <c r="KV147" s="10"/>
      <c r="KW147" s="10"/>
      <c r="KX147" s="10"/>
      <c r="KY147" s="10"/>
      <c r="KZ147" s="10"/>
      <c r="LA147" s="10"/>
      <c r="LB147" s="10"/>
      <c r="LC147" s="10"/>
      <c r="LD147" s="10"/>
      <c r="LE147" s="10"/>
      <c r="LF147" s="10"/>
      <c r="LG147" s="10"/>
      <c r="LH147" s="10"/>
      <c r="LI147" s="10"/>
      <c r="LJ147" s="10"/>
      <c r="LK147" s="10"/>
      <c r="LL147" s="10"/>
      <c r="LM147" s="10"/>
      <c r="LN147" s="10"/>
      <c r="LO147" s="10"/>
      <c r="LP147" s="10"/>
      <c r="LQ147" s="10"/>
      <c r="LR147" s="10"/>
      <c r="LS147" s="10"/>
      <c r="LT147" s="10"/>
      <c r="LU147" s="10"/>
      <c r="LV147" s="10"/>
      <c r="LW147" s="10"/>
      <c r="LX147" s="10"/>
      <c r="LY147" s="10"/>
      <c r="LZ147" s="10"/>
      <c r="MA147" s="10"/>
      <c r="MB147" s="10"/>
      <c r="MC147" s="10"/>
      <c r="MD147" s="10"/>
      <c r="ME147" s="10"/>
      <c r="MF147" s="10"/>
      <c r="MG147" s="10"/>
      <c r="MH147" s="10"/>
      <c r="MI147" s="10"/>
      <c r="MJ147" s="10"/>
      <c r="MK147" s="10"/>
      <c r="ML147" s="10"/>
      <c r="MM147" s="10"/>
      <c r="MN147" s="10"/>
      <c r="MO147" s="10"/>
      <c r="MP147" s="10"/>
      <c r="MQ147" s="10"/>
      <c r="MR147" s="10"/>
      <c r="MS147" s="10"/>
      <c r="MT147" s="10"/>
      <c r="MU147" s="10"/>
      <c r="MV147" s="10"/>
      <c r="MW147" s="10"/>
      <c r="MX147" s="10"/>
      <c r="MY147" s="10"/>
      <c r="MZ147" s="10"/>
      <c r="NA147" s="10"/>
      <c r="NB147" s="10"/>
      <c r="NC147" s="10"/>
      <c r="ND147" s="10"/>
      <c r="NE147" s="10"/>
      <c r="NF147" s="10"/>
      <c r="NG147" s="10"/>
      <c r="NH147" s="10"/>
      <c r="NI147" s="10"/>
      <c r="NJ147" s="10"/>
      <c r="NK147" s="10"/>
      <c r="NL147" s="10"/>
      <c r="NM147" s="10"/>
      <c r="NN147" s="10"/>
      <c r="NO147" s="10"/>
      <c r="NP147" s="10"/>
      <c r="NQ147" s="10"/>
      <c r="NR147" s="10"/>
      <c r="NS147" s="10"/>
      <c r="NT147" s="10"/>
      <c r="NU147" s="10"/>
      <c r="NV147" s="10"/>
      <c r="NW147" s="10"/>
      <c r="NX147" s="10"/>
      <c r="NY147" s="10"/>
      <c r="NZ147" s="10"/>
      <c r="OA147" s="10"/>
      <c r="OB147" s="10"/>
      <c r="OC147" s="10"/>
      <c r="OD147" s="10"/>
      <c r="OE147" s="10"/>
      <c r="OF147" s="10"/>
      <c r="OG147" s="10"/>
      <c r="OH147" s="10"/>
      <c r="OI147" s="10"/>
      <c r="OJ147" s="10"/>
      <c r="OK147" s="10"/>
      <c r="OL147" s="10"/>
      <c r="OM147" s="10"/>
      <c r="ON147" s="10"/>
      <c r="OO147" s="10"/>
      <c r="OP147" s="10"/>
      <c r="OQ147" s="10"/>
      <c r="OR147" s="10"/>
      <c r="OS147" s="10"/>
      <c r="OT147" s="10"/>
      <c r="OU147" s="10"/>
      <c r="OV147" s="10"/>
      <c r="OW147" s="10"/>
      <c r="OX147" s="10"/>
      <c r="OY147" s="10"/>
      <c r="OZ147" s="10"/>
      <c r="PA147" s="10"/>
      <c r="PB147" s="10"/>
      <c r="PC147" s="10"/>
      <c r="PD147" s="10"/>
      <c r="PE147" s="10"/>
      <c r="PF147" s="10"/>
      <c r="PG147" s="10"/>
      <c r="PH147" s="10"/>
      <c r="PI147" s="10"/>
      <c r="PJ147" s="10"/>
      <c r="PK147" s="10"/>
      <c r="PL147" s="10"/>
      <c r="PM147" s="10"/>
      <c r="PN147" s="10"/>
      <c r="PO147" s="10"/>
      <c r="PP147" s="10"/>
      <c r="PQ147" s="10"/>
      <c r="PR147" s="10"/>
      <c r="PS147" s="10"/>
      <c r="PT147" s="10"/>
      <c r="PU147" s="10"/>
      <c r="PV147" s="10"/>
      <c r="PW147" s="10"/>
      <c r="PX147" s="10"/>
      <c r="PY147" s="10"/>
      <c r="PZ147" s="10"/>
      <c r="QA147" s="10"/>
      <c r="QB147" s="10"/>
      <c r="QC147" s="10"/>
      <c r="QD147" s="10"/>
      <c r="QE147" s="10"/>
      <c r="QF147" s="10"/>
      <c r="QG147" s="10"/>
      <c r="QH147" s="10"/>
      <c r="QI147" s="10"/>
      <c r="QJ147" s="10"/>
      <c r="QK147" s="10"/>
      <c r="QL147" s="10"/>
      <c r="QM147" s="10"/>
      <c r="QN147" s="10"/>
      <c r="QO147" s="10"/>
      <c r="QP147" s="10"/>
      <c r="QQ147" s="10"/>
      <c r="QR147" s="10"/>
      <c r="QS147" s="10"/>
      <c r="QT147" s="10"/>
      <c r="QU147" s="10"/>
      <c r="QV147" s="10"/>
      <c r="QW147" s="10"/>
      <c r="QX147" s="10"/>
      <c r="QY147" s="10"/>
      <c r="QZ147" s="10"/>
      <c r="RA147" s="10"/>
      <c r="RB147" s="10"/>
      <c r="RC147" s="10"/>
      <c r="RD147" s="10"/>
      <c r="RE147" s="10"/>
      <c r="RF147" s="10"/>
      <c r="RG147" s="10"/>
      <c r="RH147" s="10"/>
      <c r="RI147" s="10"/>
      <c r="RJ147" s="10"/>
      <c r="RK147" s="10"/>
      <c r="RL147" s="10"/>
      <c r="RM147" s="10"/>
      <c r="RN147" s="10"/>
      <c r="RO147" s="10"/>
      <c r="RP147" s="10"/>
      <c r="RQ147" s="10"/>
      <c r="RR147" s="10"/>
      <c r="RS147" s="10"/>
      <c r="RT147" s="10"/>
      <c r="RU147" s="10"/>
      <c r="RV147" s="10"/>
      <c r="RW147" s="10"/>
      <c r="RX147" s="10"/>
      <c r="RY147" s="10"/>
      <c r="RZ147" s="10"/>
      <c r="SA147" s="10"/>
      <c r="SB147" s="10"/>
      <c r="SC147" s="10"/>
      <c r="SD147" s="10"/>
      <c r="SE147" s="10"/>
      <c r="SF147" s="10"/>
      <c r="SG147" s="10"/>
      <c r="SH147" s="10"/>
      <c r="SI147" s="10"/>
      <c r="SJ147" s="10"/>
      <c r="SK147" s="10"/>
      <c r="SL147" s="10"/>
      <c r="SM147" s="10"/>
      <c r="SN147" s="10"/>
      <c r="SO147" s="10"/>
      <c r="SP147" s="10"/>
      <c r="SQ147" s="10"/>
      <c r="SR147" s="10"/>
      <c r="SS147" s="10"/>
      <c r="ST147" s="10"/>
      <c r="SU147" s="10"/>
      <c r="SV147" s="10"/>
      <c r="SW147" s="10"/>
      <c r="SX147" s="10"/>
      <c r="SY147" s="10"/>
      <c r="SZ147" s="10"/>
      <c r="TA147" s="10"/>
      <c r="TB147" s="10"/>
      <c r="TC147" s="10"/>
      <c r="TD147" s="10"/>
      <c r="TE147" s="10"/>
      <c r="TF147" s="10"/>
      <c r="TG147" s="10"/>
      <c r="TH147" s="10"/>
      <c r="TI147" s="10"/>
      <c r="TJ147" s="10"/>
      <c r="TK147" s="10"/>
      <c r="TL147" s="10"/>
      <c r="TM147" s="10"/>
      <c r="TN147" s="10"/>
      <c r="TO147" s="10"/>
      <c r="TP147" s="10"/>
      <c r="TQ147" s="10"/>
      <c r="TR147" s="10"/>
      <c r="TS147" s="10"/>
      <c r="TT147" s="10"/>
      <c r="TU147" s="10"/>
      <c r="TV147" s="10"/>
      <c r="TW147" s="10"/>
      <c r="TX147" s="10"/>
      <c r="TY147" s="10"/>
      <c r="TZ147" s="10"/>
      <c r="UA147" s="10"/>
      <c r="UB147" s="10"/>
      <c r="UC147" s="10"/>
      <c r="UD147" s="10"/>
      <c r="UE147" s="10"/>
      <c r="UF147" s="10"/>
      <c r="UG147" s="10"/>
      <c r="UH147" s="10"/>
      <c r="UI147" s="10"/>
      <c r="UJ147" s="10"/>
      <c r="UK147" s="10"/>
      <c r="UL147" s="10"/>
      <c r="UM147" s="10"/>
      <c r="UN147" s="10"/>
      <c r="UO147" s="10"/>
      <c r="UP147" s="10"/>
      <c r="UQ147" s="10"/>
      <c r="UR147" s="10"/>
      <c r="US147" s="10"/>
      <c r="UT147" s="10"/>
      <c r="UU147" s="10"/>
      <c r="UV147" s="10"/>
      <c r="UW147" s="10"/>
      <c r="UX147" s="10"/>
      <c r="UY147" s="10"/>
      <c r="UZ147" s="10"/>
      <c r="VA147" s="10"/>
      <c r="VB147" s="10"/>
      <c r="VC147" s="10"/>
      <c r="VD147" s="10"/>
      <c r="VE147" s="10"/>
      <c r="VF147" s="10"/>
      <c r="VG147" s="10"/>
      <c r="VH147" s="10"/>
      <c r="VI147" s="10"/>
      <c r="VJ147" s="10"/>
      <c r="VK147" s="10"/>
      <c r="VL147" s="10"/>
      <c r="VM147" s="10"/>
      <c r="VN147" s="10"/>
      <c r="VO147" s="10"/>
      <c r="VP147" s="10"/>
      <c r="VQ147" s="10"/>
      <c r="VR147" s="10"/>
      <c r="VS147" s="10"/>
      <c r="VT147" s="10"/>
      <c r="VU147" s="10"/>
      <c r="VV147" s="10"/>
      <c r="VW147" s="10"/>
      <c r="VX147" s="10"/>
      <c r="VY147" s="10"/>
      <c r="VZ147" s="10"/>
      <c r="WA147" s="10"/>
      <c r="WB147" s="10"/>
      <c r="WC147" s="10"/>
      <c r="WD147" s="10"/>
      <c r="WE147" s="10"/>
      <c r="WF147" s="10"/>
      <c r="WG147" s="10"/>
      <c r="WH147" s="10"/>
      <c r="WI147" s="10"/>
      <c r="WJ147" s="10"/>
      <c r="WK147" s="10"/>
      <c r="WL147" s="10"/>
      <c r="WM147" s="10"/>
      <c r="WN147" s="10"/>
      <c r="WO147" s="10"/>
      <c r="WP147" s="10"/>
      <c r="WQ147" s="10"/>
      <c r="WR147" s="10"/>
      <c r="WS147" s="10"/>
      <c r="WT147" s="10"/>
      <c r="WU147" s="10"/>
      <c r="WV147" s="10"/>
      <c r="WW147" s="10"/>
      <c r="WX147" s="10"/>
      <c r="WY147" s="10"/>
      <c r="WZ147" s="10"/>
      <c r="XA147" s="10"/>
      <c r="XB147" s="10"/>
      <c r="XC147" s="10"/>
      <c r="XD147" s="10"/>
      <c r="XE147" s="10"/>
      <c r="XF147" s="10"/>
      <c r="XG147" s="10"/>
      <c r="XH147" s="10"/>
      <c r="XI147" s="10"/>
      <c r="XJ147" s="10"/>
      <c r="XK147" s="10"/>
      <c r="XL147" s="10"/>
      <c r="XM147" s="10"/>
      <c r="XN147" s="10"/>
      <c r="XO147" s="10"/>
      <c r="XP147" s="10"/>
      <c r="XQ147" s="10"/>
      <c r="XR147" s="10"/>
      <c r="XS147" s="10"/>
      <c r="XT147" s="10"/>
      <c r="XU147" s="10"/>
      <c r="XV147" s="10"/>
      <c r="XW147" s="10"/>
      <c r="XX147" s="10"/>
      <c r="XY147" s="10"/>
      <c r="XZ147" s="10"/>
      <c r="YA147" s="10"/>
      <c r="YB147" s="10"/>
      <c r="YC147" s="10"/>
      <c r="YD147" s="10"/>
      <c r="YE147" s="10"/>
      <c r="YF147" s="10"/>
      <c r="YG147" s="10"/>
      <c r="YH147" s="10"/>
      <c r="YI147" s="10"/>
      <c r="YJ147" s="10"/>
      <c r="YK147" s="10"/>
      <c r="YL147" s="10"/>
      <c r="YM147" s="10"/>
      <c r="YN147" s="10"/>
      <c r="YO147" s="10"/>
      <c r="YP147" s="10"/>
      <c r="YQ147" s="10"/>
      <c r="YR147" s="10"/>
      <c r="YS147" s="10"/>
      <c r="YT147" s="10"/>
      <c r="YU147" s="10"/>
      <c r="YV147" s="10"/>
      <c r="YW147" s="10"/>
      <c r="YX147" s="10"/>
      <c r="YY147" s="10"/>
      <c r="YZ147" s="10"/>
      <c r="ZA147" s="10"/>
      <c r="ZB147" s="10"/>
      <c r="ZC147" s="10"/>
      <c r="ZD147" s="10"/>
      <c r="ZE147" s="10"/>
      <c r="ZF147" s="10"/>
      <c r="ZG147" s="10"/>
      <c r="ZH147" s="10"/>
      <c r="ZI147" s="10"/>
      <c r="ZJ147" s="10"/>
      <c r="ZK147" s="10"/>
      <c r="ZL147" s="10"/>
      <c r="ZM147" s="10"/>
      <c r="ZN147" s="10"/>
      <c r="ZO147" s="10"/>
      <c r="ZP147" s="10"/>
      <c r="ZQ147" s="10"/>
      <c r="ZR147" s="10"/>
      <c r="ZS147" s="10"/>
      <c r="ZT147" s="10"/>
      <c r="ZU147" s="10"/>
      <c r="ZV147" s="10"/>
      <c r="ZW147" s="10"/>
      <c r="ZX147" s="10"/>
      <c r="ZY147" s="10"/>
      <c r="ZZ147" s="10"/>
      <c r="AAA147" s="10"/>
      <c r="AAB147" s="10"/>
      <c r="AAC147" s="10"/>
      <c r="AAD147" s="10"/>
      <c r="AAE147" s="10"/>
      <c r="AAF147" s="10"/>
      <c r="AAG147" s="10"/>
      <c r="AAH147" s="10"/>
      <c r="AAI147" s="10"/>
      <c r="AAJ147" s="10"/>
      <c r="AAK147" s="10"/>
      <c r="AAL147" s="10"/>
      <c r="AAM147" s="10"/>
      <c r="AAN147" s="10"/>
      <c r="AAO147" s="10"/>
      <c r="AAP147" s="10"/>
      <c r="AAQ147" s="10"/>
      <c r="AAR147" s="10"/>
      <c r="AAS147" s="10"/>
      <c r="AAT147" s="10"/>
      <c r="AAU147" s="10"/>
      <c r="AAV147" s="10"/>
      <c r="AAW147" s="10"/>
      <c r="AAX147" s="10"/>
      <c r="AAY147" s="10"/>
      <c r="AAZ147" s="10"/>
      <c r="ABA147" s="10"/>
      <c r="ABB147" s="10"/>
      <c r="ABC147" s="10"/>
      <c r="ABD147" s="10"/>
      <c r="ABE147" s="10"/>
      <c r="ABF147" s="10"/>
      <c r="ABG147" s="10"/>
      <c r="ABH147" s="10"/>
      <c r="ABI147" s="10"/>
      <c r="ABJ147" s="10"/>
      <c r="ABK147" s="10"/>
      <c r="ABL147" s="10"/>
      <c r="ABM147" s="10"/>
      <c r="ABN147" s="10"/>
      <c r="ABO147" s="10"/>
      <c r="ABP147" s="10"/>
      <c r="ABQ147" s="10"/>
      <c r="ABR147" s="10"/>
      <c r="ABS147" s="10"/>
      <c r="ABT147" s="10"/>
      <c r="ABU147" s="10"/>
      <c r="ABV147" s="10"/>
      <c r="ABW147" s="10"/>
      <c r="ABX147" s="10"/>
      <c r="ABY147" s="10"/>
      <c r="ABZ147" s="10"/>
      <c r="ACA147" s="10"/>
      <c r="ACB147" s="10"/>
      <c r="ACC147" s="10"/>
      <c r="ACD147" s="10"/>
      <c r="ACE147" s="10"/>
      <c r="ACF147" s="10"/>
      <c r="ACG147" s="10"/>
      <c r="ACH147" s="10"/>
      <c r="ACI147" s="10"/>
      <c r="ACJ147" s="10"/>
      <c r="ACK147" s="10"/>
      <c r="ACL147" s="10"/>
      <c r="ACM147" s="10"/>
      <c r="ACN147" s="10"/>
      <c r="ACO147" s="10"/>
      <c r="ACP147" s="10"/>
      <c r="ACQ147" s="10"/>
      <c r="ACR147" s="10"/>
      <c r="ACS147" s="10"/>
      <c r="ACT147" s="10"/>
      <c r="ACU147" s="10"/>
      <c r="ACV147" s="10"/>
      <c r="ACW147" s="10"/>
      <c r="ACX147" s="10"/>
      <c r="ACY147" s="10"/>
      <c r="ACZ147" s="10"/>
      <c r="ADA147" s="10"/>
      <c r="ADB147" s="10"/>
      <c r="ADC147" s="10"/>
      <c r="ADD147" s="10"/>
      <c r="ADE147" s="10"/>
      <c r="ADF147" s="10"/>
      <c r="ADG147" s="10"/>
      <c r="ADH147" s="10"/>
      <c r="ADI147" s="10"/>
      <c r="ADJ147" s="10"/>
      <c r="ADK147" s="10"/>
      <c r="ADL147" s="10"/>
      <c r="ADM147" s="10"/>
      <c r="ADN147" s="10"/>
      <c r="ADO147" s="10"/>
      <c r="ADP147" s="10"/>
      <c r="ADQ147" s="10"/>
      <c r="ADR147" s="10"/>
      <c r="ADS147" s="10"/>
      <c r="ADT147" s="10"/>
      <c r="ADU147" s="10"/>
      <c r="ADV147" s="10"/>
      <c r="ADW147" s="10"/>
      <c r="ADX147" s="10"/>
      <c r="ADY147" s="10"/>
      <c r="ADZ147" s="10"/>
      <c r="AEA147" s="10"/>
      <c r="AEB147" s="10"/>
      <c r="AEC147" s="10"/>
      <c r="AED147" s="10"/>
      <c r="AEE147" s="10"/>
      <c r="AEF147" s="10"/>
      <c r="AEG147" s="10"/>
      <c r="AEH147" s="10"/>
      <c r="AEI147" s="10"/>
      <c r="AEJ147" s="10"/>
      <c r="AEK147" s="10"/>
      <c r="AEL147" s="10"/>
      <c r="AEM147" s="10"/>
      <c r="AEN147" s="10"/>
      <c r="AEO147" s="10"/>
      <c r="AEP147" s="10"/>
      <c r="AEQ147" s="10"/>
      <c r="AER147" s="10"/>
      <c r="AES147" s="10"/>
      <c r="AET147" s="10"/>
      <c r="AEU147" s="10"/>
      <c r="AEV147" s="10"/>
      <c r="AEW147" s="10"/>
      <c r="AEX147" s="10"/>
      <c r="AEY147" s="10"/>
      <c r="AEZ147" s="10"/>
      <c r="AFA147" s="10"/>
      <c r="AFB147" s="10"/>
      <c r="AFC147" s="10"/>
      <c r="AFD147" s="10"/>
      <c r="AFE147" s="10"/>
      <c r="AFF147" s="10"/>
      <c r="AFG147" s="10"/>
      <c r="AFH147" s="10"/>
      <c r="AFI147" s="10"/>
      <c r="AFJ147" s="10"/>
      <c r="AFK147" s="10"/>
      <c r="AFL147" s="10"/>
      <c r="AFM147" s="10"/>
      <c r="AFN147" s="10"/>
      <c r="AFO147" s="10"/>
      <c r="AFP147" s="10"/>
      <c r="AFQ147" s="10"/>
      <c r="AFR147" s="10"/>
      <c r="AFS147" s="10"/>
      <c r="AFT147" s="10"/>
      <c r="AFU147" s="10"/>
      <c r="AFV147" s="10"/>
      <c r="AFW147" s="10"/>
      <c r="AFX147" s="10"/>
      <c r="AFY147" s="10"/>
      <c r="AFZ147" s="10"/>
      <c r="AGA147" s="10"/>
      <c r="AGB147" s="10"/>
      <c r="AGC147" s="10"/>
      <c r="AGD147" s="10"/>
      <c r="AGE147" s="10"/>
      <c r="AGF147" s="10"/>
      <c r="AGG147" s="10"/>
      <c r="AGH147" s="10"/>
      <c r="AGI147" s="10"/>
      <c r="AGJ147" s="10"/>
      <c r="AGK147" s="10"/>
      <c r="AGL147" s="10"/>
      <c r="AGM147" s="10"/>
      <c r="AGN147" s="10"/>
      <c r="AGO147" s="10"/>
      <c r="AGP147" s="10"/>
      <c r="AGQ147" s="10"/>
      <c r="AGR147" s="10"/>
      <c r="AGS147" s="10"/>
      <c r="AGT147" s="10"/>
      <c r="AGU147" s="10"/>
      <c r="AGV147" s="10"/>
      <c r="AGW147" s="10"/>
      <c r="AGX147" s="10"/>
      <c r="AGY147" s="10"/>
      <c r="AGZ147" s="10"/>
      <c r="AHA147" s="10"/>
      <c r="AHB147" s="10"/>
      <c r="AHC147" s="10"/>
      <c r="AHD147" s="10"/>
      <c r="AHE147" s="10"/>
      <c r="AHF147" s="10"/>
      <c r="AHG147" s="10"/>
      <c r="AHH147" s="10"/>
      <c r="AHI147" s="10"/>
      <c r="AHJ147" s="10"/>
      <c r="AHK147" s="10"/>
      <c r="AHL147" s="10"/>
      <c r="AHM147" s="10"/>
      <c r="AHN147" s="10"/>
      <c r="AHO147" s="10"/>
      <c r="AHP147" s="10"/>
      <c r="AHQ147" s="10"/>
      <c r="AHR147" s="10"/>
      <c r="AHS147" s="10"/>
      <c r="AHT147" s="10"/>
      <c r="AHU147" s="10"/>
      <c r="AHV147" s="10"/>
      <c r="AHW147" s="10"/>
      <c r="AHX147" s="10"/>
      <c r="AHY147" s="10"/>
      <c r="AHZ147" s="10"/>
      <c r="AIA147" s="10"/>
      <c r="AIB147" s="10"/>
      <c r="AIC147" s="10"/>
      <c r="AID147" s="10"/>
      <c r="AIE147" s="10"/>
      <c r="AIF147" s="10"/>
      <c r="AIG147" s="10"/>
      <c r="AIH147" s="10"/>
      <c r="AII147" s="10"/>
      <c r="AIJ147" s="10"/>
      <c r="AIK147" s="10"/>
      <c r="AIL147" s="10"/>
      <c r="AIM147" s="10"/>
      <c r="AIN147" s="10"/>
      <c r="AIO147" s="10"/>
      <c r="AIP147" s="10"/>
      <c r="AIQ147" s="10"/>
      <c r="AIR147" s="10"/>
      <c r="AIS147" s="10"/>
      <c r="AIT147" s="10"/>
      <c r="AIU147" s="10"/>
      <c r="AIV147" s="10"/>
      <c r="AIW147" s="10"/>
      <c r="AIX147" s="10"/>
      <c r="AIY147" s="10"/>
      <c r="AIZ147" s="10"/>
      <c r="AJA147" s="10"/>
      <c r="AJB147" s="10"/>
      <c r="AJC147" s="10"/>
      <c r="AJD147" s="10"/>
      <c r="AJE147" s="10"/>
      <c r="AJF147" s="10"/>
      <c r="AJG147" s="10"/>
      <c r="AJH147" s="10"/>
      <c r="AJI147" s="10"/>
      <c r="AJJ147" s="10"/>
      <c r="AJK147" s="10"/>
      <c r="AJL147" s="10"/>
      <c r="AJM147" s="10"/>
      <c r="AJN147" s="10"/>
      <c r="AJO147" s="10"/>
      <c r="AJP147" s="10"/>
      <c r="AJQ147" s="10"/>
      <c r="AJR147" s="10"/>
      <c r="AJS147" s="10"/>
      <c r="AJT147" s="10"/>
      <c r="AJU147" s="10"/>
      <c r="AJV147" s="10"/>
      <c r="AJW147" s="10"/>
      <c r="AJX147" s="10"/>
      <c r="AJY147" s="10"/>
      <c r="AJZ147" s="10"/>
      <c r="AKA147" s="10"/>
      <c r="AKB147" s="10"/>
      <c r="AKC147" s="10"/>
      <c r="AKD147" s="10"/>
      <c r="AKE147" s="10"/>
      <c r="AKF147" s="10"/>
      <c r="AKG147" s="10"/>
      <c r="AKH147" s="10"/>
      <c r="AKI147" s="10"/>
      <c r="AKJ147" s="10"/>
      <c r="AKK147" s="10"/>
      <c r="AKL147" s="10"/>
      <c r="AKM147" s="10"/>
      <c r="AKN147" s="10"/>
      <c r="AKO147" s="10"/>
      <c r="AKP147" s="10"/>
      <c r="AKQ147" s="10"/>
      <c r="AKR147" s="10"/>
      <c r="AKS147" s="10"/>
      <c r="AKT147" s="10"/>
      <c r="AKU147" s="10"/>
      <c r="AKV147" s="10"/>
      <c r="AKW147" s="10"/>
      <c r="AKX147" s="10"/>
      <c r="AKY147" s="10"/>
      <c r="AKZ147" s="10"/>
      <c r="ALA147" s="10"/>
      <c r="ALB147" s="10"/>
      <c r="ALC147" s="10"/>
      <c r="ALD147" s="10"/>
      <c r="ALE147" s="10"/>
      <c r="ALF147" s="10"/>
      <c r="ALG147" s="10"/>
      <c r="ALH147" s="10"/>
      <c r="ALI147" s="10"/>
      <c r="ALJ147" s="10"/>
      <c r="ALK147" s="10"/>
      <c r="ALL147" s="10"/>
      <c r="ALM147" s="10"/>
      <c r="ALN147" s="10"/>
      <c r="ALO147" s="10"/>
      <c r="ALP147" s="10"/>
      <c r="ALQ147" s="10"/>
      <c r="ALR147" s="10"/>
      <c r="ALS147" s="10"/>
      <c r="ALT147" s="10"/>
      <c r="ALU147" s="10"/>
      <c r="ALV147" s="10"/>
      <c r="ALW147" s="10"/>
      <c r="ALX147" s="10"/>
      <c r="ALY147" s="10"/>
      <c r="ALZ147" s="10"/>
      <c r="AMA147" s="10"/>
      <c r="AMB147" s="10"/>
      <c r="AMC147" s="10"/>
      <c r="AMD147" s="10"/>
      <c r="AME147" s="10"/>
      <c r="AMF147" s="10"/>
      <c r="AMG147" s="10"/>
      <c r="AMH147" s="10"/>
      <c r="AMI147" s="10"/>
      <c r="AMJ147" s="10"/>
      <c r="AMK147" s="10"/>
      <c r="AML147" s="10"/>
      <c r="AMM147" s="10"/>
      <c r="AMN147" s="10"/>
      <c r="AMO147" s="10"/>
      <c r="AMP147" s="10"/>
      <c r="AMQ147" s="10"/>
      <c r="AMR147" s="10"/>
      <c r="AMS147" s="10"/>
      <c r="AMT147" s="10"/>
      <c r="AMU147" s="10"/>
      <c r="AMV147" s="10"/>
      <c r="AMW147" s="10"/>
      <c r="AMX147" s="10"/>
      <c r="AMY147" s="10"/>
      <c r="AMZ147" s="10"/>
      <c r="ANA147" s="10"/>
      <c r="ANB147" s="10"/>
      <c r="ANC147" s="10"/>
      <c r="AND147" s="10"/>
      <c r="ANE147" s="10"/>
      <c r="ANF147" s="10"/>
      <c r="ANG147" s="10"/>
      <c r="ANH147" s="10"/>
      <c r="ANI147" s="10"/>
      <c r="ANJ147" s="10"/>
      <c r="ANK147" s="10"/>
      <c r="ANL147" s="10"/>
      <c r="ANM147" s="10"/>
      <c r="ANN147" s="10"/>
      <c r="ANO147" s="10"/>
      <c r="ANP147" s="10"/>
      <c r="ANQ147" s="10"/>
      <c r="ANR147" s="10"/>
      <c r="ANS147" s="10"/>
      <c r="ANT147" s="10"/>
      <c r="ANU147" s="10"/>
      <c r="ANV147" s="10"/>
      <c r="ANW147" s="10"/>
      <c r="ANX147" s="10"/>
      <c r="ANY147" s="10"/>
      <c r="ANZ147" s="10"/>
      <c r="AOA147" s="10"/>
      <c r="AOB147" s="10"/>
      <c r="AOC147" s="10"/>
      <c r="AOD147" s="10"/>
      <c r="AOE147" s="10"/>
      <c r="AOF147" s="10"/>
      <c r="AOG147" s="10"/>
      <c r="AOH147" s="10"/>
      <c r="AOI147" s="10"/>
      <c r="AOJ147" s="10"/>
      <c r="AOK147" s="10"/>
      <c r="AOL147" s="10"/>
      <c r="AOM147" s="10"/>
      <c r="AON147" s="10"/>
      <c r="AOO147" s="10"/>
      <c r="AOP147" s="10"/>
      <c r="AOQ147" s="10"/>
      <c r="AOR147" s="10"/>
      <c r="AOS147" s="10"/>
      <c r="AOT147" s="10"/>
      <c r="AOU147" s="10"/>
      <c r="AOV147" s="10"/>
      <c r="AOW147" s="10"/>
      <c r="AOX147" s="10"/>
      <c r="AOY147" s="10"/>
      <c r="AOZ147" s="10"/>
      <c r="APA147" s="10"/>
      <c r="APB147" s="10"/>
      <c r="APC147" s="10"/>
      <c r="APD147" s="10"/>
      <c r="APE147" s="10"/>
      <c r="APF147" s="10"/>
      <c r="APG147" s="10"/>
      <c r="APH147" s="10"/>
      <c r="API147" s="10"/>
      <c r="APJ147" s="10"/>
      <c r="APK147" s="10"/>
      <c r="APL147" s="10"/>
      <c r="APM147" s="10"/>
      <c r="APN147" s="10"/>
      <c r="APO147" s="10"/>
      <c r="APP147" s="10"/>
      <c r="APQ147" s="10"/>
      <c r="APR147" s="10"/>
      <c r="APS147" s="10"/>
      <c r="APT147" s="10"/>
      <c r="APU147" s="10"/>
      <c r="APV147" s="10"/>
      <c r="APW147" s="10"/>
      <c r="APX147" s="10"/>
      <c r="APY147" s="10"/>
      <c r="APZ147" s="10"/>
      <c r="AQA147" s="10"/>
      <c r="AQB147" s="10"/>
      <c r="AQC147" s="10"/>
      <c r="AQD147" s="10"/>
      <c r="AQE147" s="10"/>
      <c r="AQF147" s="10"/>
      <c r="AQG147" s="10"/>
      <c r="AQH147" s="10"/>
      <c r="AQI147" s="10"/>
      <c r="AQJ147" s="10"/>
      <c r="AQK147" s="10"/>
      <c r="AQL147" s="10"/>
      <c r="AQM147" s="10"/>
      <c r="AQN147" s="10"/>
      <c r="AQO147" s="10"/>
      <c r="AQP147" s="10"/>
      <c r="AQQ147" s="10"/>
      <c r="AQR147" s="10"/>
      <c r="AQS147" s="10"/>
      <c r="AQT147" s="10"/>
      <c r="AQU147" s="10"/>
      <c r="AQV147" s="10"/>
      <c r="AQW147" s="10"/>
      <c r="AQX147" s="10"/>
      <c r="AQY147" s="10"/>
      <c r="AQZ147" s="10"/>
      <c r="ARA147" s="10"/>
      <c r="ARB147" s="10"/>
      <c r="ARC147" s="10"/>
      <c r="ARD147" s="10"/>
      <c r="ARE147" s="10"/>
      <c r="ARF147" s="10"/>
      <c r="ARG147" s="10"/>
      <c r="ARH147" s="10"/>
      <c r="ARI147" s="10"/>
      <c r="ARJ147" s="10"/>
      <c r="ARK147" s="10"/>
      <c r="ARL147" s="10"/>
      <c r="ARM147" s="10"/>
      <c r="ARN147" s="10"/>
      <c r="ARO147" s="10"/>
      <c r="ARP147" s="10"/>
      <c r="ARQ147" s="10"/>
      <c r="ARR147" s="10"/>
      <c r="ARS147" s="10"/>
      <c r="ART147" s="10"/>
      <c r="ARU147" s="10"/>
      <c r="ARV147" s="10"/>
      <c r="ARW147" s="10"/>
      <c r="ARX147" s="10"/>
      <c r="ARY147" s="10"/>
      <c r="ARZ147" s="10"/>
      <c r="ASA147" s="10"/>
      <c r="ASB147" s="10"/>
      <c r="ASC147" s="10"/>
      <c r="ASD147" s="10"/>
      <c r="ASE147" s="10"/>
      <c r="ASF147" s="10"/>
      <c r="ASG147" s="10"/>
      <c r="ASH147" s="10"/>
      <c r="ASI147" s="10"/>
      <c r="ASJ147" s="10"/>
      <c r="ASK147" s="10"/>
      <c r="ASL147" s="10"/>
      <c r="ASM147" s="10"/>
      <c r="ASN147" s="10"/>
      <c r="ASO147" s="10"/>
      <c r="ASP147" s="10"/>
      <c r="ASQ147" s="10"/>
      <c r="ASR147" s="10"/>
      <c r="ASS147" s="10"/>
      <c r="AST147" s="10"/>
      <c r="ASU147" s="10"/>
      <c r="ASV147" s="10"/>
      <c r="ASW147" s="10"/>
      <c r="ASX147" s="10"/>
      <c r="ASY147" s="10"/>
      <c r="ASZ147" s="10"/>
      <c r="ATA147" s="10"/>
      <c r="ATB147" s="10"/>
      <c r="ATC147" s="10"/>
      <c r="ATD147" s="10"/>
      <c r="ATE147" s="10"/>
      <c r="ATF147" s="10"/>
      <c r="ATG147" s="10"/>
      <c r="ATH147" s="10"/>
      <c r="ATI147" s="10"/>
      <c r="ATJ147" s="10"/>
      <c r="ATK147" s="10"/>
      <c r="ATL147" s="10"/>
      <c r="ATM147" s="10"/>
      <c r="ATN147" s="10"/>
      <c r="ATO147" s="10"/>
      <c r="ATP147" s="10"/>
      <c r="ATQ147" s="10"/>
      <c r="ATR147" s="10"/>
      <c r="ATS147" s="10"/>
      <c r="ATT147" s="10"/>
      <c r="ATU147" s="10"/>
      <c r="ATV147" s="10"/>
      <c r="ATW147" s="10"/>
      <c r="ATX147" s="10"/>
      <c r="ATY147" s="10"/>
      <c r="ATZ147" s="10"/>
      <c r="AUA147" s="10"/>
      <c r="AUB147" s="10"/>
      <c r="AUC147" s="10"/>
      <c r="AUD147" s="10"/>
      <c r="AUE147" s="10"/>
      <c r="AUF147" s="10"/>
      <c r="AUG147" s="10"/>
      <c r="AUH147" s="10"/>
      <c r="AUI147" s="10"/>
      <c r="AUJ147" s="10"/>
      <c r="AUK147" s="10"/>
      <c r="AUL147" s="10"/>
      <c r="AUM147" s="10"/>
      <c r="AUN147" s="10"/>
      <c r="AUO147" s="10"/>
      <c r="AUP147" s="10"/>
      <c r="AUQ147" s="10"/>
      <c r="AUR147" s="10"/>
      <c r="AUS147" s="10"/>
      <c r="AUT147" s="10"/>
      <c r="AUU147" s="10"/>
      <c r="AUV147" s="10"/>
      <c r="AUW147" s="10"/>
      <c r="AUX147" s="10"/>
      <c r="AUY147" s="10"/>
      <c r="AUZ147" s="10"/>
      <c r="AVA147" s="10"/>
      <c r="AVB147" s="10"/>
      <c r="AVC147" s="10"/>
      <c r="AVD147" s="10"/>
      <c r="AVE147" s="10"/>
      <c r="AVF147" s="10"/>
      <c r="AVG147" s="10"/>
      <c r="AVH147" s="10"/>
      <c r="AVI147" s="10"/>
      <c r="AVJ147" s="10"/>
      <c r="AVK147" s="10"/>
      <c r="AVL147" s="10"/>
      <c r="AVM147" s="10"/>
      <c r="AVN147" s="10"/>
      <c r="AVO147" s="10"/>
      <c r="AVP147" s="10"/>
      <c r="AVQ147" s="10"/>
      <c r="AVR147" s="10"/>
      <c r="AVS147" s="10"/>
      <c r="AVT147" s="10"/>
      <c r="AVU147" s="10"/>
      <c r="AVV147" s="10"/>
      <c r="AVW147" s="10"/>
      <c r="AVX147" s="10"/>
      <c r="AVY147" s="10"/>
      <c r="AVZ147" s="10"/>
      <c r="AWA147" s="10"/>
      <c r="AWB147" s="10"/>
      <c r="AWC147" s="10"/>
      <c r="AWD147" s="10"/>
      <c r="AWE147" s="10"/>
      <c r="AWF147" s="10"/>
      <c r="AWG147" s="10"/>
      <c r="AWH147" s="10"/>
      <c r="AWI147" s="10"/>
      <c r="AWJ147" s="10"/>
      <c r="AWK147" s="10"/>
      <c r="AWL147" s="10"/>
      <c r="AWM147" s="10"/>
      <c r="AWN147" s="10"/>
      <c r="AWO147" s="10"/>
      <c r="AWP147" s="10"/>
      <c r="AWQ147" s="10"/>
      <c r="AWR147" s="10"/>
      <c r="AWS147" s="10"/>
      <c r="AWT147" s="10"/>
      <c r="AWU147" s="10"/>
      <c r="AWV147" s="10"/>
      <c r="AWW147" s="10"/>
      <c r="AWX147" s="10"/>
      <c r="AWY147" s="10"/>
      <c r="AWZ147" s="10"/>
      <c r="AXA147" s="10"/>
      <c r="AXB147" s="10"/>
      <c r="AXC147" s="10"/>
      <c r="AXD147" s="10"/>
      <c r="AXE147" s="10"/>
      <c r="AXF147" s="10"/>
      <c r="AXG147" s="10"/>
      <c r="AXH147" s="10"/>
      <c r="AXI147" s="10"/>
      <c r="AXJ147" s="10"/>
      <c r="AXK147" s="10"/>
      <c r="AXL147" s="10"/>
      <c r="AXM147" s="10"/>
      <c r="AXN147" s="10"/>
      <c r="AXO147" s="10"/>
      <c r="AXP147" s="10"/>
      <c r="AXQ147" s="10"/>
      <c r="AXR147" s="10"/>
      <c r="AXS147" s="10"/>
      <c r="AXT147" s="10"/>
      <c r="AXU147" s="10"/>
      <c r="AXV147" s="10"/>
      <c r="AXW147" s="10"/>
      <c r="AXX147" s="10"/>
      <c r="AXY147" s="10"/>
      <c r="AXZ147" s="10"/>
      <c r="AYA147" s="10"/>
      <c r="AYB147" s="10"/>
      <c r="AYC147" s="10"/>
      <c r="AYD147" s="10"/>
      <c r="AYE147" s="10"/>
      <c r="AYF147" s="10"/>
      <c r="AYG147" s="10"/>
      <c r="AYH147" s="10"/>
      <c r="AYI147" s="10"/>
      <c r="AYJ147" s="10"/>
      <c r="AYK147" s="10"/>
      <c r="AYL147" s="10"/>
      <c r="AYM147" s="10"/>
      <c r="AYN147" s="10"/>
      <c r="AYO147" s="10"/>
      <c r="AYP147" s="10"/>
      <c r="AYQ147" s="10"/>
      <c r="AYR147" s="10"/>
      <c r="AYS147" s="10"/>
      <c r="AYT147" s="10"/>
      <c r="AYU147" s="10"/>
      <c r="AYV147" s="10"/>
      <c r="AYW147" s="10"/>
      <c r="AYX147" s="10"/>
      <c r="AYY147" s="10"/>
      <c r="AYZ147" s="10"/>
      <c r="AZA147" s="10"/>
      <c r="AZB147" s="10"/>
      <c r="AZC147" s="10"/>
      <c r="AZD147" s="10"/>
      <c r="AZE147" s="10"/>
      <c r="AZF147" s="10"/>
      <c r="AZG147" s="10"/>
      <c r="AZH147" s="10"/>
      <c r="AZI147" s="10"/>
      <c r="AZJ147" s="10"/>
      <c r="AZK147" s="10"/>
      <c r="AZL147" s="10"/>
      <c r="AZM147" s="10"/>
      <c r="AZN147" s="10"/>
      <c r="AZO147" s="10"/>
      <c r="AZP147" s="10"/>
      <c r="AZQ147" s="10"/>
      <c r="AZR147" s="10"/>
      <c r="AZS147" s="10"/>
      <c r="AZT147" s="10"/>
      <c r="AZU147" s="10"/>
      <c r="AZV147" s="10"/>
      <c r="AZW147" s="10"/>
      <c r="AZX147" s="10"/>
      <c r="AZY147" s="10"/>
      <c r="AZZ147" s="10"/>
      <c r="BAA147" s="10"/>
      <c r="BAB147" s="10"/>
      <c r="BAC147" s="10"/>
      <c r="BAD147" s="10"/>
      <c r="BAE147" s="10"/>
      <c r="BAF147" s="10"/>
      <c r="BAG147" s="10"/>
      <c r="BAH147" s="10"/>
      <c r="BAI147" s="10"/>
      <c r="BAJ147" s="10"/>
      <c r="BAK147" s="10"/>
      <c r="BAL147" s="10"/>
      <c r="BAM147" s="10"/>
      <c r="BAN147" s="10"/>
      <c r="BAO147" s="10"/>
      <c r="BAP147" s="10"/>
      <c r="BAQ147" s="10"/>
      <c r="BAR147" s="10"/>
      <c r="BAS147" s="10"/>
      <c r="BAT147" s="10"/>
      <c r="BAU147" s="10"/>
      <c r="BAV147" s="10"/>
      <c r="BAW147" s="10"/>
      <c r="BAX147" s="10"/>
      <c r="BAY147" s="10"/>
      <c r="BAZ147" s="10"/>
      <c r="BBA147" s="10"/>
      <c r="BBB147" s="10"/>
      <c r="BBC147" s="10"/>
      <c r="BBD147" s="10"/>
      <c r="BBE147" s="10"/>
      <c r="BBF147" s="10"/>
      <c r="BBG147" s="10"/>
      <c r="BBH147" s="10"/>
      <c r="BBI147" s="10"/>
      <c r="BBJ147" s="10"/>
      <c r="BBK147" s="10"/>
      <c r="BBL147" s="10"/>
      <c r="BBM147" s="10"/>
      <c r="BBN147" s="10"/>
      <c r="BBO147" s="10"/>
      <c r="BBP147" s="10"/>
      <c r="BBQ147" s="10"/>
      <c r="BBR147" s="10"/>
      <c r="BBS147" s="10"/>
      <c r="BBT147" s="10"/>
      <c r="BBU147" s="10"/>
      <c r="BBV147" s="10"/>
      <c r="BBW147" s="10"/>
      <c r="BBX147" s="10"/>
      <c r="BBY147" s="10"/>
      <c r="BBZ147" s="10"/>
      <c r="BCA147" s="10"/>
      <c r="BCB147" s="10"/>
      <c r="BCC147" s="10"/>
      <c r="BCD147" s="10"/>
      <c r="BCE147" s="10"/>
      <c r="BCF147" s="10"/>
      <c r="BCG147" s="10"/>
      <c r="BCH147" s="10"/>
      <c r="BCI147" s="10"/>
      <c r="BCJ147" s="10"/>
      <c r="BCK147" s="10"/>
      <c r="BCL147" s="10"/>
      <c r="BCM147" s="10"/>
      <c r="BCN147" s="10"/>
      <c r="BCO147" s="10"/>
      <c r="BCP147" s="10"/>
      <c r="BCQ147" s="10"/>
      <c r="BCR147" s="10"/>
      <c r="BCS147" s="10"/>
      <c r="BCT147" s="10"/>
      <c r="BCU147" s="10"/>
      <c r="BCV147" s="10"/>
      <c r="BCW147" s="10"/>
      <c r="BCX147" s="10"/>
      <c r="BCY147" s="10"/>
      <c r="BCZ147" s="10"/>
      <c r="BDA147" s="10"/>
      <c r="BDB147" s="10"/>
      <c r="BDC147" s="10"/>
      <c r="BDD147" s="10"/>
      <c r="BDE147" s="10"/>
      <c r="BDF147" s="10"/>
      <c r="BDG147" s="10"/>
      <c r="BDH147" s="10"/>
      <c r="BDI147" s="10"/>
      <c r="BDJ147" s="10"/>
      <c r="BDK147" s="10"/>
      <c r="BDL147" s="10"/>
      <c r="BDM147" s="10"/>
      <c r="BDN147" s="10"/>
      <c r="BDO147" s="10"/>
      <c r="BDP147" s="10"/>
      <c r="BDQ147" s="10"/>
      <c r="BDR147" s="10"/>
      <c r="BDS147" s="10"/>
      <c r="BDT147" s="10"/>
      <c r="BDU147" s="10"/>
      <c r="BDV147" s="10"/>
      <c r="BDW147" s="10"/>
      <c r="BDX147" s="10"/>
      <c r="BDY147" s="10"/>
      <c r="BDZ147" s="10"/>
      <c r="BEA147" s="10"/>
      <c r="BEB147" s="10"/>
      <c r="BEC147" s="10"/>
      <c r="BED147" s="10"/>
      <c r="BEE147" s="10"/>
      <c r="BEF147" s="10"/>
      <c r="BEG147" s="10"/>
      <c r="BEH147" s="10"/>
      <c r="BEI147" s="10"/>
      <c r="BEJ147" s="10"/>
      <c r="BEK147" s="10"/>
      <c r="BEL147" s="10"/>
      <c r="BEM147" s="10"/>
      <c r="BEN147" s="10"/>
      <c r="BEO147" s="10"/>
      <c r="BEP147" s="10"/>
      <c r="BEQ147" s="10"/>
      <c r="BER147" s="10"/>
      <c r="BES147" s="10"/>
      <c r="BET147" s="10"/>
      <c r="BEU147" s="10"/>
      <c r="BEV147" s="10"/>
      <c r="BEW147" s="10"/>
      <c r="BEX147" s="10"/>
      <c r="BEY147" s="10"/>
      <c r="BEZ147" s="10"/>
      <c r="BFA147" s="10"/>
      <c r="BFB147" s="10"/>
      <c r="BFC147" s="10"/>
      <c r="BFD147" s="10"/>
      <c r="BFE147" s="10"/>
      <c r="BFF147" s="10"/>
      <c r="BFG147" s="10"/>
      <c r="BFH147" s="10"/>
      <c r="BFI147" s="10"/>
      <c r="BFJ147" s="10"/>
      <c r="BFK147" s="10"/>
      <c r="BFL147" s="10"/>
      <c r="BFM147" s="10"/>
      <c r="BFN147" s="10"/>
      <c r="BFO147" s="10"/>
      <c r="BFP147" s="10"/>
      <c r="BFQ147" s="10"/>
      <c r="BFR147" s="10"/>
      <c r="BFS147" s="10"/>
      <c r="BFT147" s="10"/>
      <c r="BFU147" s="10"/>
      <c r="BFV147" s="10"/>
      <c r="BFW147" s="10"/>
      <c r="BFX147" s="10"/>
      <c r="BFY147" s="10"/>
      <c r="BFZ147" s="10"/>
      <c r="BGA147" s="10"/>
      <c r="BGB147" s="10"/>
      <c r="BGC147" s="10"/>
      <c r="BGD147" s="10"/>
      <c r="BGE147" s="10"/>
      <c r="BGF147" s="10"/>
      <c r="BGG147" s="10"/>
      <c r="BGH147" s="10"/>
      <c r="BGI147" s="10"/>
      <c r="BGJ147" s="10"/>
      <c r="BGK147" s="10"/>
      <c r="BGL147" s="10"/>
      <c r="BGM147" s="10"/>
      <c r="BGN147" s="10"/>
      <c r="BGO147" s="10"/>
      <c r="BGP147" s="10"/>
      <c r="BGQ147" s="10"/>
      <c r="BGR147" s="10"/>
      <c r="BGS147" s="10"/>
      <c r="BGT147" s="10"/>
      <c r="BGU147" s="10"/>
      <c r="BGV147" s="10"/>
      <c r="BGW147" s="10"/>
      <c r="BGX147" s="10"/>
      <c r="BGY147" s="10"/>
      <c r="BGZ147" s="10"/>
      <c r="BHA147" s="10"/>
      <c r="BHB147" s="10"/>
      <c r="BHC147" s="10"/>
      <c r="BHD147" s="10"/>
      <c r="BHE147" s="10"/>
      <c r="BHF147" s="10"/>
      <c r="BHG147" s="10"/>
      <c r="BHH147" s="10"/>
      <c r="BHI147" s="10"/>
      <c r="BHJ147" s="10"/>
      <c r="BHK147" s="10"/>
      <c r="BHL147" s="10"/>
      <c r="BHM147" s="10"/>
      <c r="BHN147" s="10"/>
      <c r="BHO147" s="10"/>
      <c r="BHP147" s="10"/>
      <c r="BHQ147" s="10"/>
      <c r="BHR147" s="10"/>
      <c r="BHS147" s="10"/>
      <c r="BHT147" s="10"/>
      <c r="BHU147" s="10"/>
      <c r="BHV147" s="10"/>
      <c r="BHW147" s="10"/>
      <c r="BHX147" s="10"/>
      <c r="BHY147" s="10"/>
      <c r="BHZ147" s="10"/>
      <c r="BIA147" s="10"/>
      <c r="BIB147" s="10"/>
      <c r="BIC147" s="10"/>
      <c r="BID147" s="10"/>
      <c r="BIE147" s="10"/>
      <c r="BIF147" s="10"/>
      <c r="BIG147" s="10"/>
      <c r="BIH147" s="10"/>
      <c r="BII147" s="10"/>
      <c r="BIJ147" s="10"/>
      <c r="BIK147" s="10"/>
      <c r="BIL147" s="10"/>
      <c r="BIM147" s="10"/>
      <c r="BIN147" s="10"/>
      <c r="BIO147" s="10"/>
      <c r="BIP147" s="10"/>
      <c r="BIQ147" s="10"/>
      <c r="BIR147" s="10"/>
      <c r="BIS147" s="10"/>
      <c r="BIT147" s="10"/>
      <c r="BIU147" s="10"/>
      <c r="BIV147" s="10"/>
      <c r="BIW147" s="10"/>
      <c r="BIX147" s="10"/>
      <c r="BIY147" s="10"/>
      <c r="BIZ147" s="10"/>
      <c r="BJA147" s="10"/>
      <c r="BJB147" s="10"/>
      <c r="BJC147" s="10"/>
      <c r="BJD147" s="10"/>
      <c r="BJE147" s="10"/>
      <c r="BJF147" s="10"/>
      <c r="BJG147" s="10"/>
      <c r="BJH147" s="10"/>
      <c r="BJI147" s="10"/>
      <c r="BJJ147" s="10"/>
      <c r="BJK147" s="10"/>
      <c r="BJL147" s="10"/>
      <c r="BJM147" s="10"/>
      <c r="BJN147" s="10"/>
      <c r="BJO147" s="10"/>
      <c r="BJP147" s="10"/>
      <c r="BJQ147" s="10"/>
      <c r="BJR147" s="10"/>
      <c r="BJS147" s="10"/>
      <c r="BJT147" s="10"/>
      <c r="BJU147" s="10"/>
      <c r="BJV147" s="10"/>
      <c r="BJW147" s="10"/>
      <c r="BJX147" s="10"/>
      <c r="BJY147" s="10"/>
      <c r="BJZ147" s="10"/>
      <c r="BKA147" s="10"/>
      <c r="BKB147" s="10"/>
      <c r="BKC147" s="10"/>
      <c r="BKD147" s="10"/>
      <c r="BKE147" s="10"/>
      <c r="BKF147" s="10"/>
      <c r="BKG147" s="10"/>
      <c r="BKH147" s="10"/>
      <c r="BKI147" s="10"/>
      <c r="BKJ147" s="10"/>
      <c r="BKK147" s="10"/>
      <c r="BKL147" s="10"/>
      <c r="BKM147" s="10"/>
      <c r="BKN147" s="10"/>
      <c r="BKO147" s="10"/>
      <c r="BKP147" s="10"/>
      <c r="BKQ147" s="10"/>
      <c r="BKR147" s="10"/>
      <c r="BKS147" s="10"/>
      <c r="BKT147" s="10"/>
      <c r="BKU147" s="10"/>
      <c r="BKV147" s="10"/>
      <c r="BKW147" s="10"/>
      <c r="BKX147" s="10"/>
      <c r="BKY147" s="10"/>
      <c r="BKZ147" s="10"/>
      <c r="BLA147" s="10"/>
      <c r="BLB147" s="10"/>
      <c r="BLC147" s="10"/>
      <c r="BLD147" s="10"/>
      <c r="BLE147" s="10"/>
      <c r="BLF147" s="10"/>
      <c r="BLG147" s="10"/>
      <c r="BLH147" s="10"/>
      <c r="BLI147" s="10"/>
      <c r="BLJ147" s="10"/>
      <c r="BLK147" s="10"/>
      <c r="BLL147" s="10"/>
      <c r="BLM147" s="10"/>
      <c r="BLN147" s="10"/>
      <c r="BLO147" s="10"/>
      <c r="BLP147" s="10"/>
      <c r="BLQ147" s="10"/>
      <c r="BLR147" s="10"/>
      <c r="BLS147" s="10"/>
      <c r="BLT147" s="10"/>
      <c r="BLU147" s="10"/>
      <c r="BLV147" s="10"/>
      <c r="BLW147" s="10"/>
      <c r="BLX147" s="10"/>
      <c r="BLY147" s="10"/>
      <c r="BLZ147" s="10"/>
      <c r="BMA147" s="10"/>
      <c r="BMB147" s="10"/>
      <c r="BMC147" s="10"/>
      <c r="BMD147" s="10"/>
      <c r="BME147" s="10"/>
      <c r="BMF147" s="10"/>
      <c r="BMG147" s="10"/>
      <c r="BMH147" s="10"/>
      <c r="BMI147" s="10"/>
      <c r="BMJ147" s="10"/>
      <c r="BMK147" s="10"/>
      <c r="BML147" s="10"/>
      <c r="BMM147" s="10"/>
      <c r="BMN147" s="10"/>
      <c r="BMO147" s="10"/>
      <c r="BMP147" s="10"/>
      <c r="BMQ147" s="10"/>
      <c r="BMR147" s="10"/>
      <c r="BMS147" s="10"/>
      <c r="BMT147" s="10"/>
      <c r="BMU147" s="10"/>
      <c r="BMV147" s="10"/>
      <c r="BMW147" s="10"/>
      <c r="BMX147" s="10"/>
      <c r="BMY147" s="10"/>
      <c r="BMZ147" s="10"/>
      <c r="BNA147" s="10"/>
      <c r="BNB147" s="10"/>
      <c r="BNC147" s="10"/>
      <c r="BND147" s="10"/>
      <c r="BNE147" s="10"/>
      <c r="BNF147" s="10"/>
      <c r="BNG147" s="10"/>
      <c r="BNH147" s="10"/>
      <c r="BNI147" s="10"/>
      <c r="BNJ147" s="10"/>
      <c r="BNK147" s="10"/>
      <c r="BNL147" s="10"/>
      <c r="BNM147" s="10"/>
      <c r="BNN147" s="10"/>
      <c r="BNO147" s="10"/>
      <c r="BNP147" s="10"/>
      <c r="BNQ147" s="10"/>
      <c r="BNR147" s="10"/>
      <c r="BNS147" s="10"/>
      <c r="BNT147" s="10"/>
      <c r="BNU147" s="10"/>
      <c r="BNV147" s="10"/>
      <c r="BNW147" s="10"/>
      <c r="BNX147" s="10"/>
      <c r="BNY147" s="10"/>
      <c r="BNZ147" s="10"/>
      <c r="BOA147" s="10"/>
      <c r="BOB147" s="10"/>
      <c r="BOC147" s="10"/>
      <c r="BOD147" s="10"/>
      <c r="BOE147" s="10"/>
      <c r="BOF147" s="10"/>
      <c r="BOG147" s="10"/>
      <c r="BOH147" s="10"/>
      <c r="BOI147" s="10"/>
      <c r="BOJ147" s="10"/>
      <c r="BOK147" s="10"/>
      <c r="BOL147" s="10"/>
      <c r="BOM147" s="10"/>
      <c r="BON147" s="10"/>
      <c r="BOO147" s="10"/>
      <c r="BOP147" s="10"/>
      <c r="BOQ147" s="10"/>
      <c r="BOR147" s="10"/>
      <c r="BOS147" s="10"/>
      <c r="BOT147" s="10"/>
      <c r="BOU147" s="10"/>
      <c r="BOV147" s="10"/>
      <c r="BOW147" s="10"/>
      <c r="BOX147" s="10"/>
      <c r="BOY147" s="10"/>
      <c r="BOZ147" s="10"/>
      <c r="BPA147" s="10"/>
      <c r="BPB147" s="10"/>
      <c r="BPC147" s="10"/>
      <c r="BPD147" s="10"/>
      <c r="BPE147" s="10"/>
      <c r="BPF147" s="10"/>
      <c r="BPG147" s="10"/>
      <c r="BPH147" s="10"/>
      <c r="BPI147" s="10"/>
      <c r="BPJ147" s="10"/>
      <c r="BPK147" s="10"/>
      <c r="BPL147" s="10"/>
      <c r="BPM147" s="10"/>
      <c r="BPN147" s="10"/>
      <c r="BPO147" s="10"/>
      <c r="BPP147" s="10"/>
      <c r="BPQ147" s="10"/>
      <c r="BPR147" s="10"/>
      <c r="BPS147" s="10"/>
      <c r="BPT147" s="10"/>
      <c r="BPU147" s="10"/>
      <c r="BPV147" s="10"/>
      <c r="BPW147" s="10"/>
      <c r="BPX147" s="10"/>
      <c r="BPY147" s="10"/>
      <c r="BPZ147" s="10"/>
      <c r="BQA147" s="10"/>
      <c r="BQB147" s="10"/>
      <c r="BQC147" s="10"/>
      <c r="BQD147" s="10"/>
      <c r="BQE147" s="10"/>
      <c r="BQF147" s="10"/>
      <c r="BQG147" s="10"/>
      <c r="BQH147" s="10"/>
      <c r="BQI147" s="10"/>
      <c r="BQJ147" s="10"/>
      <c r="BQK147" s="10"/>
      <c r="BQL147" s="10"/>
      <c r="BQM147" s="10"/>
      <c r="BQN147" s="10"/>
      <c r="BQO147" s="10"/>
      <c r="BQP147" s="10"/>
      <c r="BQQ147" s="10"/>
      <c r="BQR147" s="10"/>
      <c r="BQS147" s="10"/>
      <c r="BQT147" s="10"/>
      <c r="BQU147" s="10"/>
      <c r="BQV147" s="10"/>
      <c r="BQW147" s="10"/>
      <c r="BQX147" s="10"/>
      <c r="BQY147" s="10"/>
      <c r="BQZ147" s="10"/>
      <c r="BRA147" s="10"/>
      <c r="BRB147" s="10"/>
      <c r="BRC147" s="10"/>
      <c r="BRD147" s="10"/>
      <c r="BRE147" s="10"/>
      <c r="BRF147" s="10"/>
      <c r="BRG147" s="10"/>
      <c r="BRH147" s="10"/>
      <c r="BRI147" s="10"/>
      <c r="BRJ147" s="10"/>
      <c r="BRK147" s="10"/>
      <c r="BRL147" s="10"/>
      <c r="BRM147" s="10"/>
      <c r="BRN147" s="10"/>
      <c r="BRO147" s="10"/>
      <c r="BRP147" s="10"/>
      <c r="BRQ147" s="10"/>
      <c r="BRR147" s="10"/>
      <c r="BRS147" s="10"/>
      <c r="BRT147" s="10"/>
      <c r="BRU147" s="10"/>
      <c r="BRV147" s="10"/>
      <c r="BRW147" s="10"/>
      <c r="BRX147" s="10"/>
      <c r="BRY147" s="10"/>
      <c r="BRZ147" s="10"/>
      <c r="BSA147" s="10"/>
      <c r="BSB147" s="10"/>
      <c r="BSC147" s="10"/>
      <c r="BSD147" s="10"/>
      <c r="BSE147" s="10"/>
      <c r="BSF147" s="10"/>
      <c r="BSG147" s="10"/>
      <c r="BSH147" s="10"/>
      <c r="BSI147" s="10"/>
      <c r="BSJ147" s="10"/>
      <c r="BSK147" s="10"/>
      <c r="BSL147" s="10"/>
      <c r="BSM147" s="10"/>
      <c r="BSN147" s="10"/>
      <c r="BSO147" s="10"/>
      <c r="BSP147" s="10"/>
      <c r="BSQ147" s="10"/>
      <c r="BSR147" s="10"/>
      <c r="BSS147" s="10"/>
      <c r="BST147" s="10"/>
      <c r="BSU147" s="10"/>
      <c r="BSV147" s="10"/>
      <c r="BSW147" s="10"/>
      <c r="BSX147" s="10"/>
      <c r="BSY147" s="10"/>
      <c r="BSZ147" s="10"/>
      <c r="BTA147" s="10"/>
      <c r="BTB147" s="10"/>
      <c r="BTC147" s="10"/>
      <c r="BTD147" s="10"/>
      <c r="BTE147" s="10"/>
      <c r="BTF147" s="10"/>
      <c r="BTG147" s="10"/>
      <c r="BTH147" s="10"/>
      <c r="BTI147" s="10"/>
      <c r="BTJ147" s="10"/>
      <c r="BTK147" s="10"/>
      <c r="BTL147" s="10"/>
      <c r="BTM147" s="10"/>
      <c r="BTN147" s="10"/>
      <c r="BTO147" s="10"/>
      <c r="BTP147" s="10"/>
      <c r="BTQ147" s="10"/>
      <c r="BTR147" s="10"/>
      <c r="BTS147" s="10"/>
      <c r="BTT147" s="10"/>
      <c r="BTU147" s="10"/>
      <c r="BTV147" s="10"/>
      <c r="BTW147" s="10"/>
      <c r="BTX147" s="10"/>
      <c r="BTY147" s="10"/>
      <c r="BTZ147" s="10"/>
      <c r="BUA147" s="10"/>
      <c r="BUB147" s="10"/>
      <c r="BUC147" s="10"/>
      <c r="BUD147" s="10"/>
      <c r="BUE147" s="10"/>
      <c r="BUF147" s="10"/>
      <c r="BUG147" s="10"/>
      <c r="BUH147" s="10"/>
      <c r="BUI147" s="10"/>
      <c r="BUJ147" s="10"/>
      <c r="BUK147" s="10"/>
      <c r="BUL147" s="10"/>
      <c r="BUM147" s="10"/>
      <c r="BUN147" s="10"/>
      <c r="BUO147" s="10"/>
      <c r="BUP147" s="10"/>
      <c r="BUQ147" s="10"/>
      <c r="BUR147" s="10"/>
      <c r="BUS147" s="10"/>
      <c r="BUT147" s="10"/>
      <c r="BUU147" s="10"/>
      <c r="BUV147" s="10"/>
      <c r="BUW147" s="10"/>
      <c r="BUX147" s="10"/>
      <c r="BUY147" s="10"/>
      <c r="BUZ147" s="10"/>
      <c r="BVA147" s="10"/>
      <c r="BVB147" s="10"/>
      <c r="BVC147" s="10"/>
      <c r="BVD147" s="10"/>
      <c r="BVE147" s="10"/>
      <c r="BVF147" s="10"/>
      <c r="BVG147" s="10"/>
      <c r="BVH147" s="10"/>
      <c r="BVI147" s="10"/>
      <c r="BVJ147" s="10"/>
      <c r="BVK147" s="10"/>
      <c r="BVL147" s="10"/>
      <c r="BVM147" s="10"/>
      <c r="BVN147" s="10"/>
      <c r="BVO147" s="10"/>
      <c r="BVP147" s="10"/>
      <c r="BVQ147" s="10"/>
      <c r="BVR147" s="10"/>
      <c r="BVS147" s="10"/>
      <c r="BVT147" s="10"/>
      <c r="BVU147" s="10"/>
      <c r="BVV147" s="10"/>
      <c r="BVW147" s="10"/>
      <c r="BVX147" s="10"/>
      <c r="BVY147" s="10"/>
      <c r="BVZ147" s="10"/>
      <c r="BWA147" s="10"/>
      <c r="BWB147" s="10"/>
      <c r="BWC147" s="10"/>
      <c r="BWD147" s="10"/>
      <c r="BWE147" s="10"/>
      <c r="BWF147" s="10"/>
      <c r="BWG147" s="10"/>
      <c r="BWH147" s="10"/>
      <c r="BWI147" s="10"/>
      <c r="BWJ147" s="10"/>
      <c r="BWK147" s="10"/>
      <c r="BWL147" s="10"/>
      <c r="BWM147" s="10"/>
      <c r="BWN147" s="10"/>
      <c r="BWO147" s="10"/>
      <c r="BWP147" s="10"/>
      <c r="BWQ147" s="10"/>
      <c r="BWR147" s="10"/>
      <c r="BWS147" s="10"/>
      <c r="BWT147" s="10"/>
      <c r="BWU147" s="10"/>
      <c r="BWV147" s="10"/>
      <c r="BWW147" s="10"/>
      <c r="BWX147" s="10"/>
      <c r="BWY147" s="10"/>
      <c r="BWZ147" s="10"/>
      <c r="BXA147" s="10"/>
      <c r="BXB147" s="10"/>
      <c r="BXC147" s="10"/>
      <c r="BXD147" s="10"/>
      <c r="BXE147" s="10"/>
      <c r="BXF147" s="10"/>
      <c r="BXG147" s="10"/>
      <c r="BXH147" s="10"/>
      <c r="BXI147" s="10"/>
      <c r="BXJ147" s="10"/>
      <c r="BXK147" s="10"/>
      <c r="BXL147" s="10"/>
      <c r="BXM147" s="10"/>
      <c r="BXN147" s="10"/>
      <c r="BXO147" s="10"/>
      <c r="BXP147" s="10"/>
      <c r="BXQ147" s="10"/>
      <c r="BXR147" s="10"/>
      <c r="BXS147" s="10"/>
      <c r="BXT147" s="10"/>
      <c r="BXU147" s="10"/>
      <c r="BXV147" s="10"/>
      <c r="BXW147" s="10"/>
      <c r="BXX147" s="10"/>
      <c r="BXY147" s="10"/>
      <c r="BXZ147" s="10"/>
      <c r="BYA147" s="10"/>
      <c r="BYB147" s="10"/>
      <c r="BYC147" s="10"/>
      <c r="BYD147" s="10"/>
      <c r="BYE147" s="10"/>
      <c r="BYF147" s="10"/>
      <c r="BYG147" s="10"/>
      <c r="BYH147" s="10"/>
      <c r="BYI147" s="10"/>
      <c r="BYJ147" s="10"/>
      <c r="BYK147" s="10"/>
      <c r="BYL147" s="10"/>
      <c r="BYM147" s="10"/>
      <c r="BYN147" s="10"/>
      <c r="BYO147" s="10"/>
      <c r="BYP147" s="10"/>
      <c r="BYQ147" s="10"/>
      <c r="BYR147" s="10"/>
      <c r="BYS147" s="10"/>
      <c r="BYT147" s="10"/>
      <c r="BYU147" s="10"/>
      <c r="BYV147" s="10"/>
      <c r="BYW147" s="10"/>
      <c r="BYX147" s="10"/>
      <c r="BYY147" s="10"/>
      <c r="BYZ147" s="10"/>
      <c r="BZA147" s="10"/>
      <c r="BZB147" s="10"/>
      <c r="BZC147" s="10"/>
      <c r="BZD147" s="10"/>
      <c r="BZE147" s="10"/>
      <c r="BZF147" s="10"/>
      <c r="BZG147" s="10"/>
      <c r="BZH147" s="10"/>
      <c r="BZI147" s="10"/>
      <c r="BZJ147" s="10"/>
      <c r="BZK147" s="10"/>
      <c r="BZL147" s="10"/>
      <c r="BZM147" s="10"/>
      <c r="BZN147" s="10"/>
      <c r="BZO147" s="10"/>
      <c r="BZP147" s="10"/>
      <c r="BZQ147" s="10"/>
      <c r="BZR147" s="10"/>
      <c r="BZS147" s="10"/>
      <c r="BZT147" s="10"/>
      <c r="BZU147" s="10"/>
      <c r="BZV147" s="10"/>
      <c r="BZW147" s="10"/>
      <c r="BZX147" s="10"/>
      <c r="BZY147" s="10"/>
      <c r="BZZ147" s="10"/>
      <c r="CAA147" s="10"/>
      <c r="CAB147" s="10"/>
      <c r="CAC147" s="10"/>
      <c r="CAD147" s="10"/>
      <c r="CAE147" s="10"/>
      <c r="CAF147" s="10"/>
      <c r="CAG147" s="10"/>
      <c r="CAH147" s="10"/>
      <c r="CAI147" s="10"/>
      <c r="CAJ147" s="10"/>
      <c r="CAK147" s="10"/>
      <c r="CAL147" s="10"/>
      <c r="CAM147" s="10"/>
      <c r="CAN147" s="10"/>
      <c r="CAO147" s="10"/>
      <c r="CAP147" s="10"/>
      <c r="CAQ147" s="10"/>
      <c r="CAR147" s="10"/>
      <c r="CAS147" s="10"/>
      <c r="CAT147" s="10"/>
      <c r="CAU147" s="10"/>
      <c r="CAV147" s="10"/>
      <c r="CAW147" s="10"/>
      <c r="CAX147" s="10"/>
      <c r="CAY147" s="10"/>
      <c r="CAZ147" s="10"/>
      <c r="CBA147" s="10"/>
      <c r="CBB147" s="10"/>
      <c r="CBC147" s="10"/>
      <c r="CBD147" s="10"/>
      <c r="CBE147" s="10"/>
      <c r="CBF147" s="10"/>
      <c r="CBG147" s="10"/>
      <c r="CBH147" s="10"/>
      <c r="CBI147" s="10"/>
      <c r="CBJ147" s="10"/>
      <c r="CBK147" s="10"/>
      <c r="CBL147" s="10"/>
      <c r="CBM147" s="10"/>
      <c r="CBN147" s="10"/>
      <c r="CBO147" s="10"/>
      <c r="CBP147" s="10"/>
      <c r="CBQ147" s="10"/>
      <c r="CBR147" s="10"/>
      <c r="CBS147" s="10"/>
      <c r="CBT147" s="10"/>
      <c r="CBU147" s="10"/>
      <c r="CBV147" s="10"/>
      <c r="CBW147" s="10"/>
      <c r="CBX147" s="10"/>
      <c r="CBY147" s="10"/>
      <c r="CBZ147" s="10"/>
      <c r="CCA147" s="10"/>
      <c r="CCB147" s="10"/>
      <c r="CCC147" s="10"/>
      <c r="CCD147" s="10"/>
      <c r="CCE147" s="10"/>
      <c r="CCF147" s="10"/>
      <c r="CCG147" s="10"/>
      <c r="CCH147" s="10"/>
      <c r="CCI147" s="10"/>
      <c r="CCJ147" s="10"/>
      <c r="CCK147" s="10"/>
      <c r="CCL147" s="10"/>
      <c r="CCM147" s="10"/>
      <c r="CCN147" s="10"/>
      <c r="CCO147" s="10"/>
      <c r="CCP147" s="10"/>
      <c r="CCQ147" s="10"/>
      <c r="CCR147" s="10"/>
      <c r="CCS147" s="10"/>
      <c r="CCT147" s="10"/>
      <c r="CCU147" s="10"/>
      <c r="CCV147" s="10"/>
      <c r="CCW147" s="10"/>
      <c r="CCX147" s="10"/>
      <c r="CCY147" s="10"/>
      <c r="CCZ147" s="10"/>
      <c r="CDA147" s="10"/>
      <c r="CDB147" s="10"/>
      <c r="CDC147" s="10"/>
      <c r="CDD147" s="10"/>
      <c r="CDE147" s="10"/>
      <c r="CDF147" s="10"/>
      <c r="CDG147" s="10"/>
      <c r="CDH147" s="10"/>
      <c r="CDI147" s="10"/>
      <c r="CDJ147" s="10"/>
      <c r="CDK147" s="10"/>
      <c r="CDL147" s="10"/>
      <c r="CDM147" s="10"/>
      <c r="CDN147" s="10"/>
      <c r="CDO147" s="10"/>
      <c r="CDP147" s="10"/>
      <c r="CDQ147" s="10"/>
      <c r="CDR147" s="10"/>
      <c r="CDS147" s="10"/>
      <c r="CDT147" s="10"/>
      <c r="CDU147" s="10"/>
      <c r="CDV147" s="10"/>
      <c r="CDW147" s="10"/>
      <c r="CDX147" s="10"/>
      <c r="CDY147" s="10"/>
      <c r="CDZ147" s="10"/>
      <c r="CEA147" s="10"/>
      <c r="CEB147" s="10"/>
      <c r="CEC147" s="10"/>
      <c r="CED147" s="10"/>
      <c r="CEE147" s="10"/>
      <c r="CEF147" s="10"/>
      <c r="CEG147" s="10"/>
      <c r="CEH147" s="10"/>
      <c r="CEI147" s="10"/>
      <c r="CEJ147" s="10"/>
      <c r="CEK147" s="10"/>
      <c r="CEL147" s="10"/>
      <c r="CEM147" s="10"/>
      <c r="CEN147" s="10"/>
      <c r="CEO147" s="10"/>
      <c r="CEP147" s="10"/>
      <c r="CEQ147" s="10"/>
      <c r="CER147" s="10"/>
      <c r="CES147" s="10"/>
      <c r="CET147" s="10"/>
      <c r="CEU147" s="10"/>
      <c r="CEV147" s="10"/>
      <c r="CEW147" s="10"/>
      <c r="CEX147" s="10"/>
      <c r="CEY147" s="10"/>
      <c r="CEZ147" s="10"/>
      <c r="CFA147" s="10"/>
      <c r="CFB147" s="10"/>
      <c r="CFC147" s="10"/>
      <c r="CFD147" s="10"/>
      <c r="CFE147" s="10"/>
      <c r="CFF147" s="10"/>
      <c r="CFG147" s="10"/>
      <c r="CFH147" s="10"/>
      <c r="CFI147" s="10"/>
      <c r="CFJ147" s="10"/>
      <c r="CFK147" s="10"/>
      <c r="CFL147" s="10"/>
      <c r="CFM147" s="10"/>
      <c r="CFN147" s="10"/>
      <c r="CFO147" s="10"/>
      <c r="CFP147" s="10"/>
      <c r="CFQ147" s="10"/>
      <c r="CFR147" s="10"/>
      <c r="CFS147" s="10"/>
      <c r="CFT147" s="10"/>
      <c r="CFU147" s="10"/>
      <c r="CFV147" s="10"/>
      <c r="CFW147" s="10"/>
      <c r="CFX147" s="10"/>
      <c r="CFY147" s="10"/>
      <c r="CFZ147" s="10"/>
      <c r="CGA147" s="10"/>
      <c r="CGB147" s="10"/>
      <c r="CGC147" s="10"/>
      <c r="CGD147" s="10"/>
      <c r="CGE147" s="10"/>
      <c r="CGF147" s="10"/>
      <c r="CGG147" s="10"/>
      <c r="CGH147" s="10"/>
      <c r="CGI147" s="10"/>
      <c r="CGJ147" s="10"/>
      <c r="CGK147" s="10"/>
      <c r="CGL147" s="10"/>
      <c r="CGM147" s="10"/>
      <c r="CGN147" s="10"/>
      <c r="CGO147" s="10"/>
      <c r="CGP147" s="10"/>
      <c r="CGQ147" s="10"/>
      <c r="CGR147" s="10"/>
      <c r="CGS147" s="10"/>
      <c r="CGT147" s="10"/>
      <c r="CGU147" s="10"/>
      <c r="CGV147" s="10"/>
      <c r="CGW147" s="10"/>
      <c r="CGX147" s="10"/>
      <c r="CGY147" s="10"/>
      <c r="CGZ147" s="10"/>
      <c r="CHA147" s="10"/>
      <c r="CHB147" s="10"/>
      <c r="CHC147" s="10"/>
      <c r="CHD147" s="10"/>
      <c r="CHE147" s="10"/>
      <c r="CHF147" s="10"/>
      <c r="CHG147" s="10"/>
      <c r="CHH147" s="10"/>
      <c r="CHI147" s="10"/>
      <c r="CHJ147" s="10"/>
      <c r="CHK147" s="10"/>
      <c r="CHL147" s="10"/>
      <c r="CHM147" s="10"/>
      <c r="CHN147" s="10"/>
      <c r="CHO147" s="10"/>
      <c r="CHP147" s="10"/>
      <c r="CHQ147" s="10"/>
      <c r="CHR147" s="10"/>
      <c r="CHS147" s="10"/>
      <c r="CHT147" s="10"/>
      <c r="CHU147" s="10"/>
      <c r="CHV147" s="10"/>
      <c r="CHW147" s="10"/>
      <c r="CHX147" s="10"/>
      <c r="CHY147" s="10"/>
      <c r="CHZ147" s="10"/>
      <c r="CIA147" s="10"/>
      <c r="CIB147" s="10"/>
      <c r="CIC147" s="10"/>
      <c r="CID147" s="10"/>
      <c r="CIE147" s="10"/>
      <c r="CIF147" s="10"/>
      <c r="CIG147" s="10"/>
      <c r="CIH147" s="10"/>
      <c r="CII147" s="10"/>
      <c r="CIJ147" s="10"/>
      <c r="CIK147" s="10"/>
      <c r="CIL147" s="10"/>
      <c r="CIM147" s="10"/>
      <c r="CIN147" s="10"/>
      <c r="CIO147" s="10"/>
      <c r="CIP147" s="10"/>
      <c r="CIQ147" s="10"/>
      <c r="CIR147" s="10"/>
      <c r="CIS147" s="10"/>
      <c r="CIT147" s="10"/>
      <c r="CIU147" s="10"/>
      <c r="CIV147" s="10"/>
      <c r="CIW147" s="10"/>
      <c r="CIX147" s="10"/>
      <c r="CIY147" s="10"/>
      <c r="CIZ147" s="10"/>
      <c r="CJA147" s="10"/>
      <c r="CJB147" s="10"/>
      <c r="CJC147" s="10"/>
      <c r="CJD147" s="10"/>
      <c r="CJE147" s="10"/>
      <c r="CJF147" s="10"/>
      <c r="CJG147" s="10"/>
      <c r="CJH147" s="10"/>
      <c r="CJI147" s="10"/>
      <c r="CJJ147" s="10"/>
      <c r="CJK147" s="10"/>
      <c r="CJL147" s="10"/>
      <c r="CJM147" s="10"/>
      <c r="CJN147" s="10"/>
      <c r="CJO147" s="10"/>
      <c r="CJP147" s="10"/>
      <c r="CJQ147" s="10"/>
      <c r="CJR147" s="10"/>
      <c r="CJS147" s="10"/>
      <c r="CJT147" s="10"/>
      <c r="CJU147" s="10"/>
      <c r="CJV147" s="10"/>
      <c r="CJW147" s="10"/>
      <c r="CJX147" s="10"/>
      <c r="CJY147" s="10"/>
      <c r="CJZ147" s="10"/>
      <c r="CKA147" s="10"/>
      <c r="CKB147" s="10"/>
      <c r="CKC147" s="10"/>
      <c r="CKD147" s="10"/>
      <c r="CKE147" s="10"/>
      <c r="CKF147" s="10"/>
      <c r="CKG147" s="10"/>
      <c r="CKH147" s="10"/>
      <c r="CKI147" s="10"/>
      <c r="CKJ147" s="10"/>
      <c r="CKK147" s="10"/>
      <c r="CKL147" s="10"/>
      <c r="CKM147" s="10"/>
      <c r="CKN147" s="10"/>
      <c r="CKO147" s="10"/>
      <c r="CKP147" s="10"/>
      <c r="CKQ147" s="10"/>
      <c r="CKR147" s="10"/>
      <c r="CKS147" s="10"/>
      <c r="CKT147" s="10"/>
      <c r="CKU147" s="10"/>
      <c r="CKV147" s="10"/>
      <c r="CKW147" s="10"/>
      <c r="CKX147" s="10"/>
      <c r="CKY147" s="10"/>
      <c r="CKZ147" s="10"/>
      <c r="CLA147" s="10"/>
      <c r="CLB147" s="10"/>
      <c r="CLC147" s="10"/>
      <c r="CLD147" s="10"/>
      <c r="CLE147" s="10"/>
      <c r="CLF147" s="10"/>
      <c r="CLG147" s="10"/>
      <c r="CLH147" s="10"/>
      <c r="CLI147" s="10"/>
      <c r="CLJ147" s="10"/>
      <c r="CLK147" s="10"/>
      <c r="CLL147" s="10"/>
      <c r="CLM147" s="10"/>
      <c r="CLN147" s="10"/>
      <c r="CLO147" s="10"/>
      <c r="CLP147" s="10"/>
      <c r="CLQ147" s="10"/>
      <c r="CLR147" s="10"/>
      <c r="CLS147" s="10"/>
      <c r="CLT147" s="10"/>
      <c r="CLU147" s="10"/>
      <c r="CLV147" s="10"/>
      <c r="CLW147" s="10"/>
      <c r="CLX147" s="10"/>
      <c r="CLY147" s="10"/>
      <c r="CLZ147" s="10"/>
      <c r="CMA147" s="10"/>
      <c r="CMB147" s="10"/>
      <c r="CMC147" s="10"/>
      <c r="CMD147" s="10"/>
      <c r="CME147" s="10"/>
      <c r="CMF147" s="10"/>
      <c r="CMG147" s="10"/>
      <c r="CMH147" s="10"/>
      <c r="CMI147" s="10"/>
      <c r="CMJ147" s="10"/>
      <c r="CMK147" s="10"/>
      <c r="CML147" s="10"/>
      <c r="CMM147" s="10"/>
      <c r="CMN147" s="10"/>
      <c r="CMO147" s="10"/>
      <c r="CMP147" s="10"/>
      <c r="CMQ147" s="10"/>
      <c r="CMR147" s="10"/>
      <c r="CMS147" s="10"/>
      <c r="CMT147" s="10"/>
      <c r="CMU147" s="10"/>
      <c r="CMV147" s="10"/>
      <c r="CMW147" s="10"/>
      <c r="CMX147" s="10"/>
      <c r="CMY147" s="10"/>
      <c r="CMZ147" s="10"/>
      <c r="CNA147" s="10"/>
      <c r="CNB147" s="10"/>
      <c r="CNC147" s="10"/>
      <c r="CND147" s="10"/>
      <c r="CNE147" s="10"/>
      <c r="CNF147" s="10"/>
      <c r="CNG147" s="10"/>
      <c r="CNH147" s="10"/>
      <c r="CNI147" s="10"/>
      <c r="CNJ147" s="10"/>
      <c r="CNK147" s="10"/>
      <c r="CNL147" s="10"/>
      <c r="CNM147" s="10"/>
      <c r="CNN147" s="10"/>
      <c r="CNO147" s="10"/>
      <c r="CNP147" s="10"/>
      <c r="CNQ147" s="10"/>
      <c r="CNR147" s="10"/>
      <c r="CNS147" s="10"/>
      <c r="CNT147" s="10"/>
      <c r="CNU147" s="10"/>
      <c r="CNV147" s="10"/>
      <c r="CNW147" s="10"/>
      <c r="CNX147" s="10"/>
      <c r="CNY147" s="10"/>
      <c r="CNZ147" s="10"/>
      <c r="COA147" s="10"/>
      <c r="COB147" s="10"/>
      <c r="COC147" s="10"/>
      <c r="COD147" s="10"/>
      <c r="COE147" s="10"/>
      <c r="COF147" s="10"/>
      <c r="COG147" s="10"/>
      <c r="COH147" s="10"/>
      <c r="COI147" s="10"/>
      <c r="COJ147" s="10"/>
      <c r="COK147" s="10"/>
      <c r="COL147" s="10"/>
      <c r="COM147" s="10"/>
      <c r="CON147" s="10"/>
      <c r="COO147" s="10"/>
      <c r="COP147" s="10"/>
      <c r="COQ147" s="10"/>
      <c r="COR147" s="10"/>
      <c r="COS147" s="10"/>
      <c r="COT147" s="10"/>
      <c r="COU147" s="10"/>
      <c r="COV147" s="10"/>
      <c r="COW147" s="10"/>
      <c r="COX147" s="10"/>
      <c r="COY147" s="10"/>
      <c r="COZ147" s="10"/>
      <c r="CPA147" s="10"/>
      <c r="CPB147" s="10"/>
      <c r="CPC147" s="10"/>
      <c r="CPD147" s="10"/>
      <c r="CPE147" s="10"/>
      <c r="CPF147" s="10"/>
      <c r="CPG147" s="10"/>
      <c r="CPH147" s="10"/>
      <c r="CPI147" s="10"/>
      <c r="CPJ147" s="10"/>
      <c r="CPK147" s="10"/>
      <c r="CPL147" s="10"/>
      <c r="CPM147" s="10"/>
      <c r="CPN147" s="10"/>
      <c r="CPO147" s="10"/>
      <c r="CPP147" s="10"/>
      <c r="CPQ147" s="10"/>
      <c r="CPR147" s="10"/>
      <c r="CPS147" s="10"/>
      <c r="CPT147" s="10"/>
      <c r="CPU147" s="10"/>
      <c r="CPV147" s="10"/>
      <c r="CPW147" s="10"/>
      <c r="CPX147" s="10"/>
      <c r="CPY147" s="10"/>
      <c r="CPZ147" s="10"/>
      <c r="CQA147" s="10"/>
      <c r="CQB147" s="10"/>
      <c r="CQC147" s="10"/>
      <c r="CQD147" s="10"/>
      <c r="CQE147" s="10"/>
      <c r="CQF147" s="10"/>
      <c r="CQG147" s="10"/>
      <c r="CQH147" s="10"/>
      <c r="CQI147" s="10"/>
      <c r="CQJ147" s="10"/>
      <c r="CQK147" s="10"/>
      <c r="CQL147" s="10"/>
      <c r="CQM147" s="10"/>
      <c r="CQN147" s="10"/>
      <c r="CQO147" s="10"/>
      <c r="CQP147" s="10"/>
      <c r="CQQ147" s="10"/>
      <c r="CQR147" s="10"/>
      <c r="CQS147" s="10"/>
      <c r="CQT147" s="10"/>
      <c r="CQU147" s="10"/>
      <c r="CQV147" s="10"/>
      <c r="CQW147" s="10"/>
      <c r="CQX147" s="10"/>
      <c r="CQY147" s="10"/>
      <c r="CQZ147" s="10"/>
      <c r="CRA147" s="10"/>
      <c r="CRB147" s="10"/>
      <c r="CRC147" s="10"/>
      <c r="CRD147" s="10"/>
      <c r="CRE147" s="10"/>
      <c r="CRF147" s="10"/>
      <c r="CRG147" s="10"/>
      <c r="CRH147" s="10"/>
      <c r="CRI147" s="10"/>
      <c r="CRJ147" s="10"/>
      <c r="CRK147" s="10"/>
      <c r="CRL147" s="10"/>
      <c r="CRM147" s="10"/>
      <c r="CRN147" s="10"/>
      <c r="CRO147" s="10"/>
      <c r="CRP147" s="10"/>
      <c r="CRQ147" s="10"/>
      <c r="CRR147" s="10"/>
      <c r="CRS147" s="10"/>
      <c r="CRT147" s="10"/>
      <c r="CRU147" s="10"/>
      <c r="CRV147" s="10"/>
      <c r="CRW147" s="10"/>
      <c r="CRX147" s="10"/>
      <c r="CRY147" s="10"/>
      <c r="CRZ147" s="10"/>
      <c r="CSA147" s="10"/>
      <c r="CSB147" s="10"/>
      <c r="CSC147" s="10"/>
      <c r="CSD147" s="10"/>
      <c r="CSE147" s="10"/>
      <c r="CSF147" s="10"/>
      <c r="CSG147" s="10"/>
      <c r="CSH147" s="10"/>
      <c r="CSI147" s="10"/>
      <c r="CSJ147" s="10"/>
      <c r="CSK147" s="10"/>
      <c r="CSL147" s="10"/>
      <c r="CSM147" s="10"/>
      <c r="CSN147" s="10"/>
      <c r="CSO147" s="10"/>
      <c r="CSP147" s="10"/>
      <c r="CSQ147" s="10"/>
      <c r="CSR147" s="10"/>
      <c r="CSS147" s="10"/>
      <c r="CST147" s="10"/>
      <c r="CSU147" s="10"/>
      <c r="CSV147" s="10"/>
      <c r="CSW147" s="10"/>
      <c r="CSX147" s="10"/>
      <c r="CSY147" s="10"/>
      <c r="CSZ147" s="10"/>
      <c r="CTA147" s="10"/>
      <c r="CTB147" s="10"/>
      <c r="CTC147" s="10"/>
      <c r="CTD147" s="10"/>
      <c r="CTE147" s="10"/>
      <c r="CTF147" s="10"/>
      <c r="CTG147" s="10"/>
      <c r="CTH147" s="10"/>
      <c r="CTI147" s="10"/>
      <c r="CTJ147" s="10"/>
      <c r="CTK147" s="10"/>
      <c r="CTL147" s="10"/>
      <c r="CTM147" s="10"/>
      <c r="CTN147" s="10"/>
      <c r="CTO147" s="10"/>
      <c r="CTP147" s="10"/>
      <c r="CTQ147" s="10"/>
      <c r="CTR147" s="10"/>
      <c r="CTS147" s="10"/>
      <c r="CTT147" s="10"/>
      <c r="CTU147" s="10"/>
      <c r="CTV147" s="10"/>
      <c r="CTW147" s="10"/>
      <c r="CTX147" s="10"/>
      <c r="CTY147" s="10"/>
      <c r="CTZ147" s="10"/>
      <c r="CUA147" s="10"/>
      <c r="CUB147" s="10"/>
      <c r="CUC147" s="10"/>
      <c r="CUD147" s="10"/>
      <c r="CUE147" s="10"/>
      <c r="CUF147" s="10"/>
      <c r="CUG147" s="10"/>
      <c r="CUH147" s="10"/>
      <c r="CUI147" s="10"/>
      <c r="CUJ147" s="10"/>
      <c r="CUK147" s="10"/>
      <c r="CUL147" s="10"/>
      <c r="CUM147" s="10"/>
      <c r="CUN147" s="10"/>
      <c r="CUO147" s="10"/>
      <c r="CUP147" s="10"/>
      <c r="CUQ147" s="10"/>
      <c r="CUR147" s="10"/>
      <c r="CUS147" s="10"/>
      <c r="CUT147" s="10"/>
      <c r="CUU147" s="10"/>
      <c r="CUV147" s="10"/>
      <c r="CUW147" s="10"/>
      <c r="CUX147" s="10"/>
      <c r="CUY147" s="10"/>
      <c r="CUZ147" s="10"/>
      <c r="CVA147" s="10"/>
      <c r="CVB147" s="10"/>
      <c r="CVC147" s="10"/>
      <c r="CVD147" s="10"/>
      <c r="CVE147" s="10"/>
      <c r="CVF147" s="10"/>
      <c r="CVG147" s="10"/>
      <c r="CVH147" s="10"/>
      <c r="CVI147" s="10"/>
      <c r="CVJ147" s="10"/>
      <c r="CVK147" s="10"/>
      <c r="CVL147" s="10"/>
      <c r="CVM147" s="10"/>
      <c r="CVN147" s="10"/>
      <c r="CVO147" s="10"/>
      <c r="CVP147" s="10"/>
      <c r="CVQ147" s="10"/>
      <c r="CVR147" s="10"/>
      <c r="CVS147" s="10"/>
      <c r="CVT147" s="10"/>
      <c r="CVU147" s="10"/>
      <c r="CVV147" s="10"/>
      <c r="CVW147" s="10"/>
      <c r="CVX147" s="10"/>
      <c r="CVY147" s="10"/>
      <c r="CVZ147" s="10"/>
      <c r="CWA147" s="10"/>
      <c r="CWB147" s="10"/>
      <c r="CWC147" s="10"/>
      <c r="CWD147" s="10"/>
      <c r="CWE147" s="10"/>
      <c r="CWF147" s="10"/>
      <c r="CWG147" s="10"/>
      <c r="CWH147" s="10"/>
      <c r="CWI147" s="10"/>
      <c r="CWJ147" s="10"/>
      <c r="CWK147" s="10"/>
      <c r="CWL147" s="10"/>
      <c r="CWM147" s="10"/>
      <c r="CWN147" s="10"/>
      <c r="CWO147" s="10"/>
      <c r="CWP147" s="10"/>
      <c r="CWQ147" s="10"/>
      <c r="CWR147" s="10"/>
      <c r="CWS147" s="10"/>
      <c r="CWT147" s="10"/>
      <c r="CWU147" s="10"/>
      <c r="CWV147" s="10"/>
      <c r="CWW147" s="10"/>
      <c r="CWX147" s="10"/>
      <c r="CWY147" s="10"/>
      <c r="CWZ147" s="10"/>
      <c r="CXA147" s="10"/>
      <c r="CXB147" s="10"/>
      <c r="CXC147" s="10"/>
      <c r="CXD147" s="10"/>
      <c r="CXE147" s="10"/>
      <c r="CXF147" s="10"/>
      <c r="CXG147" s="10"/>
      <c r="CXH147" s="10"/>
      <c r="CXI147" s="10"/>
      <c r="CXJ147" s="10"/>
      <c r="CXK147" s="10"/>
      <c r="CXL147" s="10"/>
      <c r="CXM147" s="10"/>
      <c r="CXN147" s="10"/>
      <c r="CXO147" s="10"/>
      <c r="CXP147" s="10"/>
      <c r="CXQ147" s="10"/>
      <c r="CXR147" s="10"/>
      <c r="CXS147" s="10"/>
      <c r="CXT147" s="10"/>
      <c r="CXU147" s="10"/>
      <c r="CXV147" s="10"/>
      <c r="CXW147" s="10"/>
      <c r="CXX147" s="10"/>
      <c r="CXY147" s="10"/>
      <c r="CXZ147" s="10"/>
      <c r="CYA147" s="10"/>
      <c r="CYB147" s="10"/>
      <c r="CYC147" s="10"/>
      <c r="CYD147" s="10"/>
      <c r="CYE147" s="10"/>
      <c r="CYF147" s="10"/>
      <c r="CYG147" s="10"/>
      <c r="CYH147" s="10"/>
      <c r="CYI147" s="10"/>
      <c r="CYJ147" s="10"/>
      <c r="CYK147" s="10"/>
      <c r="CYL147" s="10"/>
      <c r="CYM147" s="10"/>
      <c r="CYN147" s="10"/>
      <c r="CYO147" s="10"/>
      <c r="CYP147" s="10"/>
      <c r="CYQ147" s="10"/>
      <c r="CYR147" s="10"/>
      <c r="CYS147" s="10"/>
      <c r="CYT147" s="10"/>
      <c r="CYU147" s="10"/>
      <c r="CYV147" s="10"/>
      <c r="CYW147" s="10"/>
      <c r="CYX147" s="10"/>
      <c r="CYY147" s="10"/>
      <c r="CYZ147" s="10"/>
      <c r="CZA147" s="10"/>
      <c r="CZB147" s="10"/>
      <c r="CZC147" s="10"/>
      <c r="CZD147" s="10"/>
      <c r="CZE147" s="10"/>
      <c r="CZF147" s="10"/>
      <c r="CZG147" s="10"/>
      <c r="CZH147" s="10"/>
      <c r="CZI147" s="10"/>
      <c r="CZJ147" s="10"/>
      <c r="CZK147" s="10"/>
      <c r="CZL147" s="10"/>
      <c r="CZM147" s="10"/>
      <c r="CZN147" s="10"/>
      <c r="CZO147" s="10"/>
      <c r="CZP147" s="10"/>
      <c r="CZQ147" s="10"/>
      <c r="CZR147" s="10"/>
      <c r="CZS147" s="10"/>
      <c r="CZT147" s="10"/>
      <c r="CZU147" s="10"/>
      <c r="CZV147" s="10"/>
      <c r="CZW147" s="10"/>
      <c r="CZX147" s="10"/>
      <c r="CZY147" s="10"/>
      <c r="CZZ147" s="10"/>
      <c r="DAA147" s="10"/>
      <c r="DAB147" s="10"/>
      <c r="DAC147" s="10"/>
      <c r="DAD147" s="10"/>
      <c r="DAE147" s="10"/>
      <c r="DAF147" s="10"/>
      <c r="DAG147" s="10"/>
      <c r="DAH147" s="10"/>
      <c r="DAI147" s="10"/>
      <c r="DAJ147" s="10"/>
      <c r="DAK147" s="10"/>
      <c r="DAL147" s="10"/>
      <c r="DAM147" s="10"/>
      <c r="DAN147" s="10"/>
      <c r="DAO147" s="10"/>
      <c r="DAP147" s="10"/>
      <c r="DAQ147" s="10"/>
      <c r="DAR147" s="10"/>
      <c r="DAS147" s="10"/>
      <c r="DAT147" s="10"/>
      <c r="DAU147" s="10"/>
      <c r="DAV147" s="10"/>
      <c r="DAW147" s="10"/>
      <c r="DAX147" s="10"/>
      <c r="DAY147" s="10"/>
      <c r="DAZ147" s="10"/>
      <c r="DBA147" s="10"/>
      <c r="DBB147" s="10"/>
      <c r="DBC147" s="10"/>
      <c r="DBD147" s="10"/>
      <c r="DBE147" s="10"/>
      <c r="DBF147" s="10"/>
      <c r="DBG147" s="10"/>
      <c r="DBH147" s="10"/>
      <c r="DBI147" s="10"/>
      <c r="DBJ147" s="10"/>
      <c r="DBK147" s="10"/>
      <c r="DBL147" s="10"/>
      <c r="DBM147" s="10"/>
      <c r="DBN147" s="10"/>
      <c r="DBO147" s="10"/>
      <c r="DBP147" s="10"/>
      <c r="DBQ147" s="10"/>
      <c r="DBR147" s="10"/>
      <c r="DBS147" s="10"/>
      <c r="DBT147" s="10"/>
      <c r="DBU147" s="10"/>
      <c r="DBV147" s="10"/>
      <c r="DBW147" s="10"/>
      <c r="DBX147" s="10"/>
      <c r="DBY147" s="10"/>
      <c r="DBZ147" s="10"/>
      <c r="DCA147" s="10"/>
      <c r="DCB147" s="10"/>
      <c r="DCC147" s="10"/>
      <c r="DCD147" s="10"/>
      <c r="DCE147" s="10"/>
      <c r="DCF147" s="10"/>
      <c r="DCG147" s="10"/>
      <c r="DCH147" s="10"/>
      <c r="DCI147" s="10"/>
      <c r="DCJ147" s="10"/>
      <c r="DCK147" s="10"/>
      <c r="DCL147" s="10"/>
      <c r="DCM147" s="10"/>
      <c r="DCN147" s="10"/>
      <c r="DCO147" s="10"/>
      <c r="DCP147" s="10"/>
      <c r="DCQ147" s="10"/>
      <c r="DCR147" s="10"/>
      <c r="DCS147" s="10"/>
      <c r="DCT147" s="10"/>
      <c r="DCU147" s="10"/>
      <c r="DCV147" s="10"/>
      <c r="DCW147" s="10"/>
      <c r="DCX147" s="10"/>
      <c r="DCY147" s="10"/>
      <c r="DCZ147" s="10"/>
      <c r="DDA147" s="10"/>
      <c r="DDB147" s="10"/>
      <c r="DDC147" s="10"/>
      <c r="DDD147" s="10"/>
      <c r="DDE147" s="10"/>
      <c r="DDF147" s="10"/>
      <c r="DDG147" s="10"/>
      <c r="DDH147" s="10"/>
      <c r="DDI147" s="10"/>
      <c r="DDJ147" s="10"/>
      <c r="DDK147" s="10"/>
      <c r="DDL147" s="10"/>
      <c r="DDM147" s="10"/>
      <c r="DDN147" s="10"/>
      <c r="DDO147" s="10"/>
      <c r="DDP147" s="10"/>
      <c r="DDQ147" s="10"/>
      <c r="DDR147" s="10"/>
      <c r="DDS147" s="10"/>
      <c r="DDT147" s="10"/>
      <c r="DDU147" s="10"/>
      <c r="DDV147" s="10"/>
      <c r="DDW147" s="10"/>
      <c r="DDX147" s="10"/>
      <c r="DDY147" s="10"/>
      <c r="DDZ147" s="10"/>
      <c r="DEA147" s="10"/>
      <c r="DEB147" s="10"/>
      <c r="DEC147" s="10"/>
      <c r="DED147" s="10"/>
      <c r="DEE147" s="10"/>
      <c r="DEF147" s="10"/>
      <c r="DEG147" s="10"/>
      <c r="DEH147" s="10"/>
      <c r="DEI147" s="10"/>
      <c r="DEJ147" s="10"/>
      <c r="DEK147" s="10"/>
      <c r="DEL147" s="10"/>
      <c r="DEM147" s="10"/>
      <c r="DEN147" s="10"/>
      <c r="DEO147" s="10"/>
      <c r="DEP147" s="10"/>
      <c r="DEQ147" s="10"/>
      <c r="DER147" s="10"/>
      <c r="DES147" s="10"/>
      <c r="DET147" s="10"/>
      <c r="DEU147" s="10"/>
      <c r="DEV147" s="10"/>
      <c r="DEW147" s="10"/>
      <c r="DEX147" s="10"/>
      <c r="DEY147" s="10"/>
      <c r="DEZ147" s="10"/>
      <c r="DFA147" s="10"/>
      <c r="DFB147" s="10"/>
      <c r="DFC147" s="10"/>
      <c r="DFD147" s="10"/>
      <c r="DFE147" s="10"/>
      <c r="DFF147" s="10"/>
      <c r="DFG147" s="10"/>
      <c r="DFH147" s="10"/>
      <c r="DFI147" s="10"/>
      <c r="DFJ147" s="10"/>
      <c r="DFK147" s="10"/>
      <c r="DFL147" s="10"/>
      <c r="DFM147" s="10"/>
      <c r="DFN147" s="10"/>
      <c r="DFO147" s="10"/>
      <c r="DFP147" s="10"/>
      <c r="DFQ147" s="10"/>
      <c r="DFR147" s="10"/>
      <c r="DFS147" s="10"/>
      <c r="DFT147" s="10"/>
      <c r="DFU147" s="10"/>
      <c r="DFV147" s="10"/>
      <c r="DFW147" s="10"/>
      <c r="DFX147" s="10"/>
      <c r="DFY147" s="10"/>
      <c r="DFZ147" s="10"/>
      <c r="DGA147" s="10"/>
      <c r="DGB147" s="10"/>
      <c r="DGC147" s="10"/>
      <c r="DGD147" s="10"/>
      <c r="DGE147" s="10"/>
      <c r="DGF147" s="10"/>
      <c r="DGG147" s="10"/>
      <c r="DGH147" s="10"/>
      <c r="DGI147" s="10"/>
      <c r="DGJ147" s="10"/>
      <c r="DGK147" s="10"/>
      <c r="DGL147" s="10"/>
      <c r="DGM147" s="10"/>
      <c r="DGN147" s="10"/>
      <c r="DGO147" s="10"/>
      <c r="DGP147" s="10"/>
      <c r="DGQ147" s="10"/>
      <c r="DGR147" s="10"/>
      <c r="DGS147" s="10"/>
      <c r="DGT147" s="10"/>
      <c r="DGU147" s="10"/>
      <c r="DGV147" s="10"/>
      <c r="DGW147" s="10"/>
      <c r="DGX147" s="10"/>
      <c r="DGY147" s="10"/>
      <c r="DGZ147" s="10"/>
      <c r="DHA147" s="10"/>
      <c r="DHB147" s="10"/>
      <c r="DHC147" s="10"/>
      <c r="DHD147" s="10"/>
      <c r="DHE147" s="10"/>
      <c r="DHF147" s="10"/>
      <c r="DHG147" s="10"/>
      <c r="DHH147" s="10"/>
      <c r="DHI147" s="10"/>
      <c r="DHJ147" s="10"/>
      <c r="DHK147" s="10"/>
      <c r="DHL147" s="10"/>
      <c r="DHM147" s="10"/>
      <c r="DHN147" s="10"/>
      <c r="DHO147" s="10"/>
      <c r="DHP147" s="10"/>
      <c r="DHQ147" s="10"/>
      <c r="DHR147" s="10"/>
      <c r="DHS147" s="10"/>
      <c r="DHT147" s="10"/>
      <c r="DHU147" s="10"/>
      <c r="DHV147" s="10"/>
      <c r="DHW147" s="10"/>
      <c r="DHX147" s="10"/>
      <c r="DHY147" s="10"/>
      <c r="DHZ147" s="10"/>
      <c r="DIA147" s="10"/>
      <c r="DIB147" s="10"/>
      <c r="DIC147" s="10"/>
      <c r="DID147" s="10"/>
      <c r="DIE147" s="10"/>
      <c r="DIF147" s="10"/>
      <c r="DIG147" s="10"/>
      <c r="DIH147" s="10"/>
      <c r="DII147" s="10"/>
      <c r="DIJ147" s="10"/>
      <c r="DIK147" s="10"/>
      <c r="DIL147" s="10"/>
      <c r="DIM147" s="10"/>
      <c r="DIN147" s="10"/>
      <c r="DIO147" s="10"/>
      <c r="DIP147" s="10"/>
      <c r="DIQ147" s="10"/>
      <c r="DIR147" s="10"/>
      <c r="DIS147" s="10"/>
      <c r="DIT147" s="10"/>
      <c r="DIU147" s="10"/>
      <c r="DIV147" s="10"/>
      <c r="DIW147" s="10"/>
      <c r="DIX147" s="10"/>
      <c r="DIY147" s="10"/>
      <c r="DIZ147" s="10"/>
      <c r="DJA147" s="10"/>
      <c r="DJB147" s="10"/>
      <c r="DJC147" s="10"/>
      <c r="DJD147" s="10"/>
      <c r="DJE147" s="10"/>
      <c r="DJF147" s="10"/>
      <c r="DJG147" s="10"/>
      <c r="DJH147" s="10"/>
      <c r="DJI147" s="10"/>
      <c r="DJJ147" s="10"/>
      <c r="DJK147" s="10"/>
      <c r="DJL147" s="10"/>
      <c r="DJM147" s="10"/>
      <c r="DJN147" s="10"/>
      <c r="DJO147" s="10"/>
      <c r="DJP147" s="10"/>
      <c r="DJQ147" s="10"/>
      <c r="DJR147" s="10"/>
      <c r="DJS147" s="10"/>
      <c r="DJT147" s="10"/>
      <c r="DJU147" s="10"/>
      <c r="DJV147" s="10"/>
      <c r="DJW147" s="10"/>
      <c r="DJX147" s="10"/>
      <c r="DJY147" s="10"/>
      <c r="DJZ147" s="10"/>
      <c r="DKA147" s="10"/>
      <c r="DKB147" s="10"/>
      <c r="DKC147" s="10"/>
      <c r="DKD147" s="10"/>
      <c r="DKE147" s="10"/>
      <c r="DKF147" s="10"/>
      <c r="DKG147" s="10"/>
      <c r="DKH147" s="10"/>
      <c r="DKI147" s="10"/>
      <c r="DKJ147" s="10"/>
      <c r="DKK147" s="10"/>
      <c r="DKL147" s="10"/>
      <c r="DKM147" s="10"/>
      <c r="DKN147" s="10"/>
      <c r="DKO147" s="10"/>
      <c r="DKP147" s="10"/>
      <c r="DKQ147" s="10"/>
      <c r="DKR147" s="10"/>
      <c r="DKS147" s="10"/>
      <c r="DKT147" s="10"/>
      <c r="DKU147" s="10"/>
      <c r="DKV147" s="10"/>
      <c r="DKW147" s="10"/>
      <c r="DKX147" s="10"/>
      <c r="DKY147" s="10"/>
      <c r="DKZ147" s="10"/>
      <c r="DLA147" s="10"/>
      <c r="DLB147" s="10"/>
      <c r="DLC147" s="10"/>
      <c r="DLD147" s="10"/>
      <c r="DLE147" s="10"/>
      <c r="DLF147" s="10"/>
      <c r="DLG147" s="10"/>
      <c r="DLH147" s="10"/>
      <c r="DLI147" s="10"/>
      <c r="DLJ147" s="10"/>
      <c r="DLK147" s="10"/>
      <c r="DLL147" s="10"/>
      <c r="DLM147" s="10"/>
      <c r="DLN147" s="10"/>
      <c r="DLO147" s="10"/>
      <c r="DLP147" s="10"/>
      <c r="DLQ147" s="10"/>
      <c r="DLR147" s="10"/>
      <c r="DLS147" s="10"/>
      <c r="DLT147" s="10"/>
      <c r="DLU147" s="10"/>
      <c r="DLV147" s="10"/>
      <c r="DLW147" s="10"/>
      <c r="DLX147" s="10"/>
      <c r="DLY147" s="10"/>
      <c r="DLZ147" s="10"/>
      <c r="DMA147" s="10"/>
      <c r="DMB147" s="10"/>
      <c r="DMC147" s="10"/>
      <c r="DMD147" s="10"/>
      <c r="DME147" s="10"/>
      <c r="DMF147" s="10"/>
      <c r="DMG147" s="10"/>
      <c r="DMH147" s="10"/>
      <c r="DMI147" s="10"/>
      <c r="DMJ147" s="10"/>
      <c r="DMK147" s="10"/>
      <c r="DML147" s="10"/>
      <c r="DMM147" s="10"/>
      <c r="DMN147" s="10"/>
      <c r="DMO147" s="10"/>
      <c r="DMP147" s="10"/>
      <c r="DMQ147" s="10"/>
      <c r="DMR147" s="10"/>
      <c r="DMS147" s="10"/>
      <c r="DMT147" s="10"/>
      <c r="DMU147" s="10"/>
      <c r="DMV147" s="10"/>
      <c r="DMW147" s="10"/>
      <c r="DMX147" s="10"/>
      <c r="DMY147" s="10"/>
      <c r="DMZ147" s="10"/>
      <c r="DNA147" s="10"/>
      <c r="DNB147" s="10"/>
      <c r="DNC147" s="10"/>
      <c r="DND147" s="10"/>
      <c r="DNE147" s="10"/>
      <c r="DNF147" s="10"/>
      <c r="DNG147" s="10"/>
      <c r="DNH147" s="10"/>
      <c r="DNI147" s="10"/>
      <c r="DNJ147" s="10"/>
      <c r="DNK147" s="10"/>
      <c r="DNL147" s="10"/>
      <c r="DNM147" s="10"/>
      <c r="DNN147" s="10"/>
      <c r="DNO147" s="10"/>
      <c r="DNP147" s="10"/>
      <c r="DNQ147" s="10"/>
      <c r="DNR147" s="10"/>
      <c r="DNS147" s="10"/>
      <c r="DNT147" s="10"/>
      <c r="DNU147" s="10"/>
      <c r="DNV147" s="10"/>
      <c r="DNW147" s="10"/>
      <c r="DNX147" s="10"/>
      <c r="DNY147" s="10"/>
      <c r="DNZ147" s="10"/>
      <c r="DOA147" s="10"/>
      <c r="DOB147" s="10"/>
      <c r="DOC147" s="10"/>
      <c r="DOD147" s="10"/>
      <c r="DOE147" s="10"/>
      <c r="DOF147" s="10"/>
      <c r="DOG147" s="10"/>
      <c r="DOH147" s="10"/>
      <c r="DOI147" s="10"/>
      <c r="DOJ147" s="10"/>
      <c r="DOK147" s="10"/>
      <c r="DOL147" s="10"/>
      <c r="DOM147" s="10"/>
      <c r="DON147" s="10"/>
      <c r="DOO147" s="10"/>
      <c r="DOP147" s="10"/>
      <c r="DOQ147" s="10"/>
      <c r="DOR147" s="10"/>
      <c r="DOS147" s="10"/>
      <c r="DOT147" s="10"/>
      <c r="DOU147" s="10"/>
      <c r="DOV147" s="10"/>
      <c r="DOW147" s="10"/>
      <c r="DOX147" s="10"/>
      <c r="DOY147" s="10"/>
      <c r="DOZ147" s="10"/>
      <c r="DPA147" s="10"/>
      <c r="DPB147" s="10"/>
      <c r="DPC147" s="10"/>
      <c r="DPD147" s="10"/>
      <c r="DPE147" s="10"/>
      <c r="DPF147" s="10"/>
      <c r="DPG147" s="10"/>
      <c r="DPH147" s="10"/>
      <c r="DPI147" s="10"/>
      <c r="DPJ147" s="10"/>
      <c r="DPK147" s="10"/>
      <c r="DPL147" s="10"/>
      <c r="DPM147" s="10"/>
      <c r="DPN147" s="10"/>
      <c r="DPO147" s="10"/>
      <c r="DPP147" s="10"/>
      <c r="DPQ147" s="10"/>
      <c r="DPR147" s="10"/>
      <c r="DPS147" s="10"/>
      <c r="DPT147" s="10"/>
      <c r="DPU147" s="10"/>
      <c r="DPV147" s="10"/>
      <c r="DPW147" s="10"/>
      <c r="DPX147" s="10"/>
      <c r="DPY147" s="10"/>
      <c r="DPZ147" s="10"/>
      <c r="DQA147" s="10"/>
      <c r="DQB147" s="10"/>
      <c r="DQC147" s="10"/>
      <c r="DQD147" s="10"/>
      <c r="DQE147" s="10"/>
      <c r="DQF147" s="10"/>
      <c r="DQG147" s="10"/>
      <c r="DQH147" s="10"/>
      <c r="DQI147" s="10"/>
      <c r="DQJ147" s="10"/>
      <c r="DQK147" s="10"/>
      <c r="DQL147" s="10"/>
      <c r="DQM147" s="10"/>
      <c r="DQN147" s="10"/>
      <c r="DQO147" s="10"/>
      <c r="DQP147" s="10"/>
      <c r="DQQ147" s="10"/>
      <c r="DQR147" s="10"/>
      <c r="DQS147" s="10"/>
      <c r="DQT147" s="10"/>
      <c r="DQU147" s="10"/>
      <c r="DQV147" s="10"/>
      <c r="DQW147" s="10"/>
      <c r="DQX147" s="10"/>
      <c r="DQY147" s="10"/>
      <c r="DQZ147" s="10"/>
      <c r="DRA147" s="10"/>
      <c r="DRB147" s="10"/>
      <c r="DRC147" s="10"/>
      <c r="DRD147" s="10"/>
      <c r="DRE147" s="10"/>
      <c r="DRF147" s="10"/>
      <c r="DRG147" s="10"/>
      <c r="DRH147" s="10"/>
      <c r="DRI147" s="10"/>
      <c r="DRJ147" s="10"/>
      <c r="DRK147" s="10"/>
      <c r="DRL147" s="10"/>
      <c r="DRM147" s="10"/>
      <c r="DRN147" s="10"/>
      <c r="DRO147" s="10"/>
      <c r="DRP147" s="10"/>
      <c r="DRQ147" s="10"/>
      <c r="DRR147" s="10"/>
      <c r="DRS147" s="10"/>
      <c r="DRT147" s="10"/>
      <c r="DRU147" s="10"/>
      <c r="DRV147" s="10"/>
      <c r="DRW147" s="10"/>
      <c r="DRX147" s="10"/>
      <c r="DRY147" s="10"/>
      <c r="DRZ147" s="10"/>
      <c r="DSA147" s="10"/>
      <c r="DSB147" s="10"/>
      <c r="DSC147" s="10"/>
      <c r="DSD147" s="10"/>
      <c r="DSE147" s="10"/>
      <c r="DSF147" s="10"/>
      <c r="DSG147" s="10"/>
      <c r="DSH147" s="10"/>
      <c r="DSI147" s="10"/>
      <c r="DSJ147" s="10"/>
      <c r="DSK147" s="10"/>
      <c r="DSL147" s="10"/>
      <c r="DSM147" s="10"/>
      <c r="DSN147" s="10"/>
      <c r="DSO147" s="10"/>
      <c r="DSP147" s="10"/>
      <c r="DSQ147" s="10"/>
      <c r="DSR147" s="10"/>
      <c r="DSS147" s="10"/>
      <c r="DST147" s="10"/>
      <c r="DSU147" s="10"/>
      <c r="DSV147" s="10"/>
      <c r="DSW147" s="10"/>
      <c r="DSX147" s="10"/>
      <c r="DSY147" s="10"/>
      <c r="DSZ147" s="10"/>
      <c r="DTA147" s="10"/>
      <c r="DTB147" s="10"/>
      <c r="DTC147" s="10"/>
      <c r="DTD147" s="10"/>
      <c r="DTE147" s="10"/>
      <c r="DTF147" s="10"/>
      <c r="DTG147" s="10"/>
      <c r="DTH147" s="10"/>
      <c r="DTI147" s="10"/>
      <c r="DTJ147" s="10"/>
      <c r="DTK147" s="10"/>
      <c r="DTL147" s="10"/>
      <c r="DTM147" s="10"/>
      <c r="DTN147" s="10"/>
      <c r="DTO147" s="10"/>
      <c r="DTP147" s="10"/>
      <c r="DTQ147" s="10"/>
      <c r="DTR147" s="10"/>
      <c r="DTS147" s="10"/>
      <c r="DTT147" s="10"/>
      <c r="DTU147" s="10"/>
      <c r="DTV147" s="10"/>
      <c r="DTW147" s="10"/>
      <c r="DTX147" s="10"/>
      <c r="DTY147" s="10"/>
      <c r="DTZ147" s="10"/>
      <c r="DUA147" s="10"/>
      <c r="DUB147" s="10"/>
      <c r="DUC147" s="10"/>
      <c r="DUD147" s="10"/>
      <c r="DUE147" s="10"/>
      <c r="DUF147" s="10"/>
      <c r="DUG147" s="10"/>
      <c r="DUH147" s="10"/>
      <c r="DUI147" s="10"/>
      <c r="DUJ147" s="10"/>
      <c r="DUK147" s="10"/>
      <c r="DUL147" s="10"/>
      <c r="DUM147" s="10"/>
      <c r="DUN147" s="10"/>
      <c r="DUO147" s="10"/>
      <c r="DUP147" s="10"/>
      <c r="DUQ147" s="10"/>
      <c r="DUR147" s="10"/>
      <c r="DUS147" s="10"/>
      <c r="DUT147" s="10"/>
      <c r="DUU147" s="10"/>
      <c r="DUV147" s="10"/>
      <c r="DUW147" s="10"/>
      <c r="DUX147" s="10"/>
      <c r="DUY147" s="10"/>
      <c r="DUZ147" s="10"/>
      <c r="DVA147" s="10"/>
      <c r="DVB147" s="10"/>
      <c r="DVC147" s="10"/>
      <c r="DVD147" s="10"/>
      <c r="DVE147" s="10"/>
      <c r="DVF147" s="10"/>
      <c r="DVG147" s="10"/>
      <c r="DVH147" s="10"/>
      <c r="DVI147" s="10"/>
      <c r="DVJ147" s="10"/>
      <c r="DVK147" s="10"/>
      <c r="DVL147" s="10"/>
      <c r="DVM147" s="10"/>
      <c r="DVN147" s="10"/>
      <c r="DVO147" s="10"/>
      <c r="DVP147" s="10"/>
      <c r="DVQ147" s="10"/>
      <c r="DVR147" s="10"/>
      <c r="DVS147" s="10"/>
      <c r="DVT147" s="10"/>
      <c r="DVU147" s="10"/>
      <c r="DVV147" s="10"/>
      <c r="DVW147" s="10"/>
      <c r="DVX147" s="10"/>
      <c r="DVY147" s="10"/>
      <c r="DVZ147" s="10"/>
      <c r="DWA147" s="10"/>
      <c r="DWB147" s="10"/>
      <c r="DWC147" s="10"/>
      <c r="DWD147" s="10"/>
      <c r="DWE147" s="10"/>
      <c r="DWF147" s="10"/>
      <c r="DWG147" s="10"/>
      <c r="DWH147" s="10"/>
      <c r="DWI147" s="10"/>
      <c r="DWJ147" s="10"/>
      <c r="DWK147" s="10"/>
      <c r="DWL147" s="10"/>
      <c r="DWM147" s="10"/>
      <c r="DWN147" s="10"/>
      <c r="DWO147" s="10"/>
      <c r="DWP147" s="10"/>
      <c r="DWQ147" s="10"/>
      <c r="DWR147" s="10"/>
      <c r="DWS147" s="10"/>
      <c r="DWT147" s="10"/>
      <c r="DWU147" s="10"/>
      <c r="DWV147" s="10"/>
      <c r="DWW147" s="10"/>
      <c r="DWX147" s="10"/>
      <c r="DWY147" s="10"/>
      <c r="DWZ147" s="10"/>
      <c r="DXA147" s="10"/>
      <c r="DXB147" s="10"/>
      <c r="DXC147" s="10"/>
      <c r="DXD147" s="10"/>
      <c r="DXE147" s="10"/>
      <c r="DXF147" s="10"/>
      <c r="DXG147" s="10"/>
      <c r="DXH147" s="10"/>
      <c r="DXI147" s="10"/>
      <c r="DXJ147" s="10"/>
      <c r="DXK147" s="10"/>
      <c r="DXL147" s="10"/>
      <c r="DXM147" s="10"/>
      <c r="DXN147" s="10"/>
      <c r="DXO147" s="10"/>
      <c r="DXP147" s="10"/>
      <c r="DXQ147" s="10"/>
      <c r="DXR147" s="10"/>
      <c r="DXS147" s="10"/>
      <c r="DXT147" s="10"/>
      <c r="DXU147" s="10"/>
      <c r="DXV147" s="10"/>
      <c r="DXW147" s="10"/>
      <c r="DXX147" s="10"/>
      <c r="DXY147" s="10"/>
      <c r="DXZ147" s="10"/>
      <c r="DYA147" s="10"/>
      <c r="DYB147" s="10"/>
      <c r="DYC147" s="10"/>
      <c r="DYD147" s="10"/>
      <c r="DYE147" s="10"/>
      <c r="DYF147" s="10"/>
      <c r="DYG147" s="10"/>
      <c r="DYH147" s="10"/>
      <c r="DYI147" s="10"/>
      <c r="DYJ147" s="10"/>
      <c r="DYK147" s="10"/>
      <c r="DYL147" s="10"/>
      <c r="DYM147" s="10"/>
      <c r="DYN147" s="10"/>
      <c r="DYO147" s="10"/>
      <c r="DYP147" s="10"/>
      <c r="DYQ147" s="10"/>
      <c r="DYR147" s="10"/>
      <c r="DYS147" s="10"/>
      <c r="DYT147" s="10"/>
      <c r="DYU147" s="10"/>
      <c r="DYV147" s="10"/>
      <c r="DYW147" s="10"/>
      <c r="DYX147" s="10"/>
      <c r="DYY147" s="10"/>
      <c r="DYZ147" s="10"/>
      <c r="DZA147" s="10"/>
      <c r="DZB147" s="10"/>
      <c r="DZC147" s="10"/>
      <c r="DZD147" s="10"/>
      <c r="DZE147" s="10"/>
      <c r="DZF147" s="10"/>
      <c r="DZG147" s="10"/>
      <c r="DZH147" s="10"/>
      <c r="DZI147" s="10"/>
      <c r="DZJ147" s="10"/>
      <c r="DZK147" s="10"/>
      <c r="DZL147" s="10"/>
      <c r="DZM147" s="10"/>
      <c r="DZN147" s="10"/>
      <c r="DZO147" s="10"/>
      <c r="DZP147" s="10"/>
      <c r="DZQ147" s="10"/>
      <c r="DZR147" s="10"/>
      <c r="DZS147" s="10"/>
      <c r="DZT147" s="10"/>
      <c r="DZU147" s="10"/>
      <c r="DZV147" s="10"/>
      <c r="DZW147" s="10"/>
      <c r="DZX147" s="10"/>
      <c r="DZY147" s="10"/>
      <c r="DZZ147" s="10"/>
      <c r="EAA147" s="10"/>
      <c r="EAB147" s="10"/>
      <c r="EAC147" s="10"/>
      <c r="EAD147" s="10"/>
      <c r="EAE147" s="10"/>
      <c r="EAF147" s="10"/>
      <c r="EAG147" s="10"/>
      <c r="EAH147" s="10"/>
      <c r="EAI147" s="10"/>
      <c r="EAJ147" s="10"/>
      <c r="EAK147" s="10"/>
      <c r="EAL147" s="10"/>
      <c r="EAM147" s="10"/>
      <c r="EAN147" s="10"/>
      <c r="EAO147" s="10"/>
      <c r="EAP147" s="10"/>
    </row>
    <row r="148" spans="1:3422" ht="20.100000000000001" customHeight="1" x14ac:dyDescent="0.25">
      <c r="A148" s="526"/>
      <c r="B148" s="169" t="s">
        <v>8</v>
      </c>
      <c r="C148" s="127" t="s">
        <v>132</v>
      </c>
      <c r="D148" s="183">
        <v>513</v>
      </c>
      <c r="E148" s="184">
        <v>435</v>
      </c>
      <c r="F148" s="184">
        <v>550</v>
      </c>
      <c r="G148" s="184">
        <v>474</v>
      </c>
      <c r="H148" s="184">
        <v>578</v>
      </c>
      <c r="I148" s="184">
        <v>637</v>
      </c>
      <c r="J148" s="184">
        <v>669</v>
      </c>
      <c r="K148" s="184">
        <v>533</v>
      </c>
      <c r="L148" s="184">
        <v>565</v>
      </c>
      <c r="M148" s="184">
        <v>540</v>
      </c>
      <c r="N148" s="184">
        <v>569</v>
      </c>
      <c r="O148" s="184">
        <v>641</v>
      </c>
      <c r="P148" s="173">
        <v>6704</v>
      </c>
      <c r="Q148" s="185">
        <v>465</v>
      </c>
      <c r="R148" s="185">
        <v>469</v>
      </c>
      <c r="S148" s="185">
        <v>580</v>
      </c>
      <c r="T148" s="185">
        <v>595</v>
      </c>
      <c r="U148" s="185">
        <v>611</v>
      </c>
      <c r="V148" s="185">
        <v>682</v>
      </c>
      <c r="W148" s="185">
        <v>620</v>
      </c>
      <c r="X148" s="185">
        <v>577</v>
      </c>
      <c r="Y148" s="185">
        <v>511</v>
      </c>
      <c r="Z148" s="186">
        <v>552</v>
      </c>
      <c r="AA148" s="186">
        <v>472</v>
      </c>
      <c r="AB148" s="186">
        <v>570</v>
      </c>
      <c r="AC148" s="167">
        <v>6704</v>
      </c>
      <c r="AD148" s="172">
        <v>443</v>
      </c>
      <c r="AE148" s="172">
        <v>440</v>
      </c>
      <c r="AF148" s="172">
        <v>537</v>
      </c>
      <c r="AG148" s="172">
        <v>484</v>
      </c>
      <c r="AH148" s="172">
        <v>542</v>
      </c>
      <c r="AI148" s="172">
        <v>493</v>
      </c>
      <c r="AJ148" s="172">
        <v>423</v>
      </c>
      <c r="AK148" s="172">
        <v>430</v>
      </c>
      <c r="AL148" s="172">
        <v>446</v>
      </c>
      <c r="AM148" s="172">
        <v>398</v>
      </c>
      <c r="AN148" s="172">
        <v>437</v>
      </c>
      <c r="AO148" s="172">
        <v>517</v>
      </c>
      <c r="AP148" s="136">
        <v>385</v>
      </c>
      <c r="AQ148" s="98">
        <v>271</v>
      </c>
      <c r="AR148" s="98">
        <v>366</v>
      </c>
      <c r="AS148" s="98">
        <v>382</v>
      </c>
      <c r="AT148" s="98">
        <v>434</v>
      </c>
      <c r="AU148" s="98">
        <v>337</v>
      </c>
      <c r="AV148" s="98">
        <v>278</v>
      </c>
      <c r="AW148" s="98">
        <v>286</v>
      </c>
      <c r="AX148" s="98">
        <v>258</v>
      </c>
      <c r="AY148" s="98">
        <v>279</v>
      </c>
      <c r="AZ148" s="98">
        <v>215</v>
      </c>
      <c r="BA148" s="98">
        <v>225</v>
      </c>
      <c r="BB148" s="111">
        <v>273</v>
      </c>
      <c r="BC148" s="98">
        <v>222</v>
      </c>
      <c r="BD148" s="98">
        <v>222</v>
      </c>
      <c r="BE148" s="98">
        <v>234</v>
      </c>
      <c r="BF148" s="98">
        <v>176</v>
      </c>
      <c r="BG148" s="98">
        <v>177</v>
      </c>
      <c r="BH148" s="98">
        <v>169</v>
      </c>
      <c r="BI148" s="98">
        <v>218</v>
      </c>
      <c r="BJ148" s="98">
        <v>153</v>
      </c>
      <c r="BK148" s="98">
        <v>180</v>
      </c>
      <c r="BL148" s="98">
        <v>125</v>
      </c>
      <c r="BM148" s="98">
        <v>183</v>
      </c>
      <c r="BN148" s="428">
        <f t="shared" si="56"/>
        <v>2332</v>
      </c>
      <c r="BO148" s="34">
        <v>197</v>
      </c>
      <c r="BP148" s="34">
        <v>200</v>
      </c>
      <c r="BQ148" s="34">
        <v>246</v>
      </c>
      <c r="BR148" s="34">
        <v>235</v>
      </c>
      <c r="BS148" s="34">
        <v>267</v>
      </c>
      <c r="BT148" s="34">
        <v>202</v>
      </c>
      <c r="BU148" s="34">
        <v>188</v>
      </c>
      <c r="BV148" s="34">
        <v>246</v>
      </c>
      <c r="BW148" s="34">
        <v>63</v>
      </c>
      <c r="BX148" s="34">
        <v>45</v>
      </c>
      <c r="BY148" s="34">
        <v>21</v>
      </c>
      <c r="BZ148" s="34">
        <v>21</v>
      </c>
      <c r="CA148" s="467">
        <f t="shared" si="30"/>
        <v>1931</v>
      </c>
      <c r="CB148" s="136">
        <v>24</v>
      </c>
      <c r="CC148" s="98">
        <v>5</v>
      </c>
      <c r="CD148" s="98">
        <v>0</v>
      </c>
      <c r="CE148" s="98">
        <v>2</v>
      </c>
      <c r="CF148" s="98">
        <v>1</v>
      </c>
      <c r="CG148" s="98">
        <v>1</v>
      </c>
      <c r="CH148" s="98">
        <v>5</v>
      </c>
      <c r="CI148" s="98">
        <v>10</v>
      </c>
      <c r="CJ148" s="98">
        <v>3</v>
      </c>
      <c r="CK148" s="98">
        <v>11</v>
      </c>
      <c r="CL148" s="98">
        <v>5</v>
      </c>
      <c r="CM148" s="98">
        <v>22</v>
      </c>
      <c r="CN148" s="428">
        <f>SUM(CB148:CM148)</f>
        <v>89</v>
      </c>
      <c r="CO148" s="98">
        <v>4</v>
      </c>
      <c r="CP148" s="98">
        <v>21</v>
      </c>
      <c r="CQ148" s="98">
        <v>26</v>
      </c>
      <c r="CR148" s="98">
        <v>21</v>
      </c>
      <c r="CS148" s="98">
        <v>23</v>
      </c>
      <c r="CT148" s="98">
        <v>24</v>
      </c>
      <c r="CU148" s="98">
        <v>26</v>
      </c>
      <c r="CV148" s="98">
        <v>29</v>
      </c>
      <c r="CW148" s="98">
        <v>29</v>
      </c>
      <c r="CX148" s="98">
        <v>29</v>
      </c>
      <c r="CY148" s="98">
        <v>31</v>
      </c>
      <c r="CZ148" s="98">
        <v>22</v>
      </c>
      <c r="DA148" s="467">
        <f t="shared" si="62"/>
        <v>285</v>
      </c>
      <c r="DB148" s="136">
        <v>13</v>
      </c>
      <c r="DC148" s="98">
        <v>12</v>
      </c>
      <c r="DD148" s="98">
        <v>28</v>
      </c>
      <c r="DE148" s="98">
        <v>37</v>
      </c>
      <c r="DF148" s="98">
        <v>59</v>
      </c>
      <c r="DG148" s="98">
        <v>72</v>
      </c>
      <c r="DH148" s="98">
        <v>68</v>
      </c>
      <c r="DI148" s="98">
        <v>61</v>
      </c>
      <c r="DJ148" s="98">
        <v>38</v>
      </c>
      <c r="DK148" s="98">
        <v>28</v>
      </c>
      <c r="DL148" s="98">
        <v>15</v>
      </c>
      <c r="DM148" s="98">
        <v>36</v>
      </c>
      <c r="DN148" s="556">
        <f t="shared" si="53"/>
        <v>89</v>
      </c>
      <c r="DO148" s="479">
        <f t="shared" si="54"/>
        <v>285</v>
      </c>
      <c r="DP148" s="468">
        <f t="shared" si="55"/>
        <v>467</v>
      </c>
      <c r="DQ148" s="361">
        <f t="shared" si="52"/>
        <v>63.859649122807014</v>
      </c>
      <c r="DW148" s="230"/>
      <c r="DX148" s="230"/>
      <c r="DY148" s="230"/>
      <c r="DZ148" s="230"/>
      <c r="EA148" s="230"/>
      <c r="EB148" s="230"/>
      <c r="EC148" s="230"/>
      <c r="ED148" s="230"/>
      <c r="EE148" s="230"/>
      <c r="EF148" s="230"/>
      <c r="EG148" s="230"/>
      <c r="EH148" s="230"/>
      <c r="EI148" s="230"/>
      <c r="EJ148" s="230"/>
      <c r="EK148" s="230"/>
      <c r="EL148" s="230"/>
      <c r="EM148" s="230"/>
      <c r="EN148" s="230"/>
    </row>
    <row r="149" spans="1:3422" ht="20.100000000000001" customHeight="1" x14ac:dyDescent="0.25">
      <c r="A149" s="526"/>
      <c r="B149" s="169" t="s">
        <v>9</v>
      </c>
      <c r="C149" s="170" t="s">
        <v>10</v>
      </c>
      <c r="D149" s="183">
        <v>47</v>
      </c>
      <c r="E149" s="184">
        <v>41</v>
      </c>
      <c r="F149" s="184">
        <v>60</v>
      </c>
      <c r="G149" s="184">
        <v>56</v>
      </c>
      <c r="H149" s="184">
        <v>61</v>
      </c>
      <c r="I149" s="184">
        <v>53</v>
      </c>
      <c r="J149" s="184">
        <v>48</v>
      </c>
      <c r="K149" s="184">
        <v>46</v>
      </c>
      <c r="L149" s="184">
        <v>39</v>
      </c>
      <c r="M149" s="184">
        <v>40</v>
      </c>
      <c r="N149" s="184">
        <v>65</v>
      </c>
      <c r="O149" s="184">
        <v>50</v>
      </c>
      <c r="P149" s="167">
        <v>606</v>
      </c>
      <c r="Q149" s="176">
        <v>36</v>
      </c>
      <c r="R149" s="176">
        <v>31</v>
      </c>
      <c r="S149" s="176">
        <v>49</v>
      </c>
      <c r="T149" s="176">
        <v>35</v>
      </c>
      <c r="U149" s="176">
        <v>38</v>
      </c>
      <c r="V149" s="176">
        <v>48</v>
      </c>
      <c r="W149" s="176">
        <v>34</v>
      </c>
      <c r="X149" s="176">
        <v>28</v>
      </c>
      <c r="Y149" s="176">
        <v>44</v>
      </c>
      <c r="Z149" s="187">
        <v>50</v>
      </c>
      <c r="AA149" s="187">
        <v>45</v>
      </c>
      <c r="AB149" s="187">
        <v>44</v>
      </c>
      <c r="AC149" s="167">
        <v>482</v>
      </c>
      <c r="AD149" s="177">
        <v>46</v>
      </c>
      <c r="AE149" s="177">
        <v>52</v>
      </c>
      <c r="AF149" s="177">
        <v>44</v>
      </c>
      <c r="AG149" s="177">
        <v>32</v>
      </c>
      <c r="AH149" s="177">
        <v>47</v>
      </c>
      <c r="AI149" s="177">
        <v>45</v>
      </c>
      <c r="AJ149" s="177">
        <v>60</v>
      </c>
      <c r="AK149" s="177">
        <v>51</v>
      </c>
      <c r="AL149" s="177">
        <v>55</v>
      </c>
      <c r="AM149" s="237">
        <v>48</v>
      </c>
      <c r="AN149" s="237">
        <v>49</v>
      </c>
      <c r="AO149" s="237">
        <v>59</v>
      </c>
      <c r="AP149" s="136">
        <v>40</v>
      </c>
      <c r="AQ149" s="98">
        <v>40</v>
      </c>
      <c r="AR149" s="98">
        <v>63</v>
      </c>
      <c r="AS149" s="98">
        <v>50</v>
      </c>
      <c r="AT149" s="98">
        <v>71</v>
      </c>
      <c r="AU149" s="98">
        <v>44</v>
      </c>
      <c r="AV149" s="98">
        <v>59</v>
      </c>
      <c r="AW149" s="98">
        <v>57</v>
      </c>
      <c r="AX149" s="98">
        <v>40</v>
      </c>
      <c r="AY149" s="98">
        <v>51</v>
      </c>
      <c r="AZ149" s="98">
        <v>36</v>
      </c>
      <c r="BA149" s="98">
        <v>40</v>
      </c>
      <c r="BB149" s="136">
        <v>39</v>
      </c>
      <c r="BC149" s="98">
        <v>56</v>
      </c>
      <c r="BD149" s="98">
        <v>56</v>
      </c>
      <c r="BE149" s="98">
        <v>45</v>
      </c>
      <c r="BF149" s="98">
        <v>50</v>
      </c>
      <c r="BG149" s="98">
        <v>50</v>
      </c>
      <c r="BH149" s="98">
        <v>50</v>
      </c>
      <c r="BI149" s="98">
        <v>50</v>
      </c>
      <c r="BJ149" s="98">
        <v>62</v>
      </c>
      <c r="BK149" s="98">
        <v>64</v>
      </c>
      <c r="BL149" s="98">
        <v>63</v>
      </c>
      <c r="BM149" s="98">
        <v>55</v>
      </c>
      <c r="BN149" s="428">
        <f t="shared" si="56"/>
        <v>640</v>
      </c>
      <c r="BO149" s="98">
        <v>55</v>
      </c>
      <c r="BP149" s="98">
        <v>54</v>
      </c>
      <c r="BQ149" s="98">
        <v>49</v>
      </c>
      <c r="BR149" s="98">
        <v>53</v>
      </c>
      <c r="BS149" s="98">
        <v>56</v>
      </c>
      <c r="BT149" s="98">
        <v>54</v>
      </c>
      <c r="BU149" s="98">
        <v>66</v>
      </c>
      <c r="BV149" s="98">
        <v>56</v>
      </c>
      <c r="BW149" s="98">
        <v>69</v>
      </c>
      <c r="BX149" s="98">
        <v>75</v>
      </c>
      <c r="BY149" s="98">
        <v>62</v>
      </c>
      <c r="BZ149" s="98">
        <v>66</v>
      </c>
      <c r="CA149" s="467">
        <f t="shared" si="30"/>
        <v>715</v>
      </c>
      <c r="CB149" s="136">
        <v>50</v>
      </c>
      <c r="CC149" s="98">
        <v>48</v>
      </c>
      <c r="CD149" s="98">
        <v>53</v>
      </c>
      <c r="CE149" s="98">
        <v>57</v>
      </c>
      <c r="CF149" s="98">
        <v>39</v>
      </c>
      <c r="CG149" s="98">
        <v>68</v>
      </c>
      <c r="CH149" s="98">
        <v>56</v>
      </c>
      <c r="CI149" s="98">
        <v>53</v>
      </c>
      <c r="CJ149" s="98">
        <v>56</v>
      </c>
      <c r="CK149" s="98">
        <v>61</v>
      </c>
      <c r="CL149" s="98">
        <v>55</v>
      </c>
      <c r="CM149" s="98">
        <v>54</v>
      </c>
      <c r="CN149" s="428">
        <f t="shared" ref="CN149:CN182" si="64">SUM(CB149:CM149)</f>
        <v>650</v>
      </c>
      <c r="CO149" s="98">
        <v>58</v>
      </c>
      <c r="CP149" s="98">
        <v>32</v>
      </c>
      <c r="CQ149" s="98">
        <v>60</v>
      </c>
      <c r="CR149" s="98">
        <v>61</v>
      </c>
      <c r="CS149" s="98">
        <v>57</v>
      </c>
      <c r="CT149" s="98">
        <v>56</v>
      </c>
      <c r="CU149" s="98">
        <v>53</v>
      </c>
      <c r="CV149" s="98">
        <v>61</v>
      </c>
      <c r="CW149" s="98">
        <v>52</v>
      </c>
      <c r="CX149" s="98">
        <v>46</v>
      </c>
      <c r="CY149" s="98">
        <v>51</v>
      </c>
      <c r="CZ149" s="98">
        <v>40</v>
      </c>
      <c r="DA149" s="467">
        <f t="shared" si="62"/>
        <v>627</v>
      </c>
      <c r="DB149" s="136">
        <v>47</v>
      </c>
      <c r="DC149" s="98">
        <v>44</v>
      </c>
      <c r="DD149" s="98">
        <v>41</v>
      </c>
      <c r="DE149" s="98">
        <v>41</v>
      </c>
      <c r="DF149" s="98">
        <v>48</v>
      </c>
      <c r="DG149" s="98">
        <v>41</v>
      </c>
      <c r="DH149" s="98">
        <v>40</v>
      </c>
      <c r="DI149" s="98">
        <v>32</v>
      </c>
      <c r="DJ149" s="98">
        <v>34</v>
      </c>
      <c r="DK149" s="98">
        <v>44</v>
      </c>
      <c r="DL149" s="98">
        <v>34</v>
      </c>
      <c r="DM149" s="98">
        <v>50</v>
      </c>
      <c r="DN149" s="556">
        <f t="shared" si="53"/>
        <v>650</v>
      </c>
      <c r="DO149" s="479">
        <f t="shared" si="54"/>
        <v>627</v>
      </c>
      <c r="DP149" s="468">
        <f t="shared" si="55"/>
        <v>496</v>
      </c>
      <c r="DQ149" s="362">
        <f t="shared" si="52"/>
        <v>-20.893141945773529</v>
      </c>
      <c r="DW149" s="230"/>
      <c r="DX149" s="230"/>
      <c r="DY149" s="230"/>
      <c r="DZ149" s="230"/>
      <c r="EA149" s="230"/>
      <c r="EB149" s="230"/>
      <c r="EC149" s="230"/>
      <c r="ED149" s="230"/>
      <c r="EE149" s="230"/>
      <c r="EF149" s="230"/>
      <c r="EG149" s="230"/>
      <c r="EH149" s="230"/>
      <c r="EI149" s="230"/>
      <c r="EJ149" s="230"/>
      <c r="EK149" s="230"/>
      <c r="EL149" s="230"/>
      <c r="EM149" s="230"/>
      <c r="EN149" s="230"/>
    </row>
    <row r="150" spans="1:3422" ht="20.100000000000001" customHeight="1" x14ac:dyDescent="0.25">
      <c r="A150" s="526"/>
      <c r="B150" s="169" t="s">
        <v>11</v>
      </c>
      <c r="C150" s="170" t="s">
        <v>12</v>
      </c>
      <c r="D150" s="183">
        <v>45</v>
      </c>
      <c r="E150" s="184">
        <v>45</v>
      </c>
      <c r="F150" s="184">
        <v>71</v>
      </c>
      <c r="G150" s="184">
        <v>70</v>
      </c>
      <c r="H150" s="184">
        <v>54</v>
      </c>
      <c r="I150" s="184">
        <v>50</v>
      </c>
      <c r="J150" s="184">
        <v>61</v>
      </c>
      <c r="K150" s="184">
        <v>44</v>
      </c>
      <c r="L150" s="184">
        <v>45</v>
      </c>
      <c r="M150" s="184">
        <v>41</v>
      </c>
      <c r="N150" s="184">
        <v>43</v>
      </c>
      <c r="O150" s="184">
        <v>50</v>
      </c>
      <c r="P150" s="167">
        <v>619</v>
      </c>
      <c r="Q150" s="176">
        <v>37</v>
      </c>
      <c r="R150" s="176">
        <v>31</v>
      </c>
      <c r="S150" s="176">
        <v>43</v>
      </c>
      <c r="T150" s="176">
        <v>33</v>
      </c>
      <c r="U150" s="176">
        <v>33</v>
      </c>
      <c r="V150" s="176">
        <v>41</v>
      </c>
      <c r="W150" s="176">
        <v>34</v>
      </c>
      <c r="X150" s="176">
        <v>32</v>
      </c>
      <c r="Y150" s="176">
        <v>35</v>
      </c>
      <c r="Z150" s="187">
        <v>48</v>
      </c>
      <c r="AA150" s="187">
        <v>39</v>
      </c>
      <c r="AB150" s="187">
        <v>51</v>
      </c>
      <c r="AC150" s="167">
        <v>457</v>
      </c>
      <c r="AD150" s="177">
        <v>48</v>
      </c>
      <c r="AE150" s="177">
        <v>45</v>
      </c>
      <c r="AF150" s="177">
        <v>51</v>
      </c>
      <c r="AG150" s="177">
        <v>30</v>
      </c>
      <c r="AH150" s="177">
        <v>48</v>
      </c>
      <c r="AI150" s="177">
        <v>48</v>
      </c>
      <c r="AJ150" s="177">
        <v>58</v>
      </c>
      <c r="AK150" s="177">
        <v>48</v>
      </c>
      <c r="AL150" s="177">
        <v>47</v>
      </c>
      <c r="AM150" s="237">
        <v>57</v>
      </c>
      <c r="AN150" s="237">
        <v>47</v>
      </c>
      <c r="AO150" s="237">
        <v>58</v>
      </c>
      <c r="AP150" s="136">
        <v>41</v>
      </c>
      <c r="AQ150" s="98">
        <v>30</v>
      </c>
      <c r="AR150" s="98">
        <v>60</v>
      </c>
      <c r="AS150" s="98">
        <v>41</v>
      </c>
      <c r="AT150" s="98">
        <v>52</v>
      </c>
      <c r="AU150" s="98">
        <v>43</v>
      </c>
      <c r="AV150" s="98">
        <v>55</v>
      </c>
      <c r="AW150" s="98">
        <v>54</v>
      </c>
      <c r="AX150" s="98">
        <v>44</v>
      </c>
      <c r="AY150" s="98">
        <v>46</v>
      </c>
      <c r="AZ150" s="98">
        <v>38</v>
      </c>
      <c r="BA150" s="98">
        <v>43</v>
      </c>
      <c r="BB150" s="136">
        <v>34</v>
      </c>
      <c r="BC150" s="98">
        <v>28</v>
      </c>
      <c r="BD150" s="98">
        <v>49</v>
      </c>
      <c r="BE150" s="98">
        <v>48</v>
      </c>
      <c r="BF150" s="98">
        <v>59</v>
      </c>
      <c r="BG150" s="98">
        <v>49</v>
      </c>
      <c r="BH150" s="98">
        <v>51</v>
      </c>
      <c r="BI150" s="98">
        <v>53</v>
      </c>
      <c r="BJ150" s="98">
        <v>59</v>
      </c>
      <c r="BK150" s="98">
        <v>63</v>
      </c>
      <c r="BL150" s="98">
        <v>61</v>
      </c>
      <c r="BM150" s="98">
        <v>52</v>
      </c>
      <c r="BN150" s="428">
        <f t="shared" si="56"/>
        <v>606</v>
      </c>
      <c r="BO150" s="98">
        <v>52</v>
      </c>
      <c r="BP150" s="98">
        <v>50</v>
      </c>
      <c r="BQ150" s="98">
        <v>53</v>
      </c>
      <c r="BR150" s="98">
        <v>45</v>
      </c>
      <c r="BS150" s="98">
        <v>58</v>
      </c>
      <c r="BT150" s="98">
        <v>42</v>
      </c>
      <c r="BU150" s="98">
        <v>67</v>
      </c>
      <c r="BV150" s="98">
        <v>50</v>
      </c>
      <c r="BW150" s="98">
        <v>67</v>
      </c>
      <c r="BX150" s="98">
        <v>76</v>
      </c>
      <c r="BY150" s="98">
        <v>64</v>
      </c>
      <c r="BZ150" s="98">
        <v>56</v>
      </c>
      <c r="CA150" s="467">
        <f t="shared" si="30"/>
        <v>680</v>
      </c>
      <c r="CB150" s="136">
        <v>51</v>
      </c>
      <c r="CC150" s="98">
        <v>38</v>
      </c>
      <c r="CD150" s="98">
        <v>60</v>
      </c>
      <c r="CE150" s="98">
        <v>55</v>
      </c>
      <c r="CF150" s="98">
        <v>49</v>
      </c>
      <c r="CG150" s="98">
        <v>56</v>
      </c>
      <c r="CH150" s="98">
        <v>63</v>
      </c>
      <c r="CI150" s="98">
        <v>48</v>
      </c>
      <c r="CJ150" s="98">
        <v>57</v>
      </c>
      <c r="CK150" s="98">
        <v>61</v>
      </c>
      <c r="CL150" s="98">
        <v>52</v>
      </c>
      <c r="CM150" s="98">
        <v>64</v>
      </c>
      <c r="CN150" s="428">
        <f t="shared" si="64"/>
        <v>654</v>
      </c>
      <c r="CO150" s="98">
        <v>60</v>
      </c>
      <c r="CP150" s="98">
        <v>32</v>
      </c>
      <c r="CQ150" s="98">
        <v>60</v>
      </c>
      <c r="CR150" s="98">
        <v>69</v>
      </c>
      <c r="CS150" s="98">
        <v>59</v>
      </c>
      <c r="CT150" s="98">
        <v>26</v>
      </c>
      <c r="CU150" s="98">
        <v>20</v>
      </c>
      <c r="CV150" s="98">
        <v>55</v>
      </c>
      <c r="CW150" s="98">
        <v>70</v>
      </c>
      <c r="CX150" s="98">
        <v>55</v>
      </c>
      <c r="CY150" s="98">
        <v>49</v>
      </c>
      <c r="CZ150" s="98">
        <v>48</v>
      </c>
      <c r="DA150" s="467">
        <f t="shared" si="62"/>
        <v>603</v>
      </c>
      <c r="DB150" s="136">
        <v>58</v>
      </c>
      <c r="DC150" s="98">
        <v>52</v>
      </c>
      <c r="DD150" s="98">
        <v>44</v>
      </c>
      <c r="DE150" s="98">
        <v>47</v>
      </c>
      <c r="DF150" s="98">
        <v>54</v>
      </c>
      <c r="DG150" s="98">
        <v>45</v>
      </c>
      <c r="DH150" s="98">
        <v>57</v>
      </c>
      <c r="DI150" s="98">
        <v>40</v>
      </c>
      <c r="DJ150" s="98">
        <v>43</v>
      </c>
      <c r="DK150" s="98">
        <v>42</v>
      </c>
      <c r="DL150" s="98">
        <v>38</v>
      </c>
      <c r="DM150" s="98">
        <v>47</v>
      </c>
      <c r="DN150" s="556">
        <f t="shared" si="53"/>
        <v>654</v>
      </c>
      <c r="DO150" s="479">
        <f t="shared" si="54"/>
        <v>603</v>
      </c>
      <c r="DP150" s="468">
        <f t="shared" si="55"/>
        <v>567</v>
      </c>
      <c r="DQ150" s="362">
        <f t="shared" si="52"/>
        <v>-5.9701492537313383</v>
      </c>
      <c r="DW150" s="230"/>
      <c r="DX150" s="230"/>
      <c r="DY150" s="230"/>
      <c r="DZ150" s="230"/>
      <c r="EA150" s="230"/>
      <c r="EB150" s="230"/>
      <c r="EC150" s="230"/>
      <c r="ED150" s="230"/>
      <c r="EE150" s="230"/>
      <c r="EF150" s="230"/>
      <c r="EG150" s="230"/>
      <c r="EH150" s="230"/>
      <c r="EI150" s="230"/>
      <c r="EJ150" s="230"/>
      <c r="EK150" s="230"/>
      <c r="EL150" s="230"/>
      <c r="EM150" s="230"/>
      <c r="EN150" s="230"/>
    </row>
    <row r="151" spans="1:3422" ht="20.100000000000001" customHeight="1" x14ac:dyDescent="0.25">
      <c r="A151" s="526"/>
      <c r="B151" s="169" t="s">
        <v>13</v>
      </c>
      <c r="C151" s="128" t="s">
        <v>134</v>
      </c>
      <c r="D151" s="183">
        <v>1</v>
      </c>
      <c r="E151" s="184">
        <v>1</v>
      </c>
      <c r="F151" s="184">
        <v>1</v>
      </c>
      <c r="G151" s="184">
        <v>1</v>
      </c>
      <c r="H151" s="184">
        <v>2</v>
      </c>
      <c r="I151" s="184">
        <v>2</v>
      </c>
      <c r="J151" s="184">
        <v>1</v>
      </c>
      <c r="K151" s="184">
        <v>2</v>
      </c>
      <c r="L151" s="184">
        <v>1</v>
      </c>
      <c r="M151" s="184">
        <v>1</v>
      </c>
      <c r="N151" s="184">
        <v>1</v>
      </c>
      <c r="O151" s="184">
        <v>1</v>
      </c>
      <c r="P151" s="167">
        <v>15</v>
      </c>
      <c r="Q151" s="176">
        <v>1</v>
      </c>
      <c r="R151" s="176">
        <v>1</v>
      </c>
      <c r="S151" s="176">
        <v>1</v>
      </c>
      <c r="T151" s="176">
        <v>1</v>
      </c>
      <c r="U151" s="176">
        <v>1</v>
      </c>
      <c r="V151" s="176">
        <v>1</v>
      </c>
      <c r="W151" s="176">
        <v>1</v>
      </c>
      <c r="X151" s="176">
        <v>1</v>
      </c>
      <c r="Y151" s="176">
        <v>1</v>
      </c>
      <c r="Z151" s="187">
        <v>1</v>
      </c>
      <c r="AA151" s="187">
        <v>1</v>
      </c>
      <c r="AB151" s="187">
        <v>1</v>
      </c>
      <c r="AC151" s="167">
        <v>12</v>
      </c>
      <c r="AD151" s="177">
        <v>1</v>
      </c>
      <c r="AE151" s="177">
        <v>1</v>
      </c>
      <c r="AF151" s="177">
        <v>1</v>
      </c>
      <c r="AG151" s="177">
        <v>1</v>
      </c>
      <c r="AH151" s="177">
        <v>1</v>
      </c>
      <c r="AI151" s="177">
        <v>1</v>
      </c>
      <c r="AJ151" s="177">
        <v>3</v>
      </c>
      <c r="AK151" s="177">
        <v>1</v>
      </c>
      <c r="AL151" s="177">
        <v>1</v>
      </c>
      <c r="AM151" s="237">
        <v>1</v>
      </c>
      <c r="AN151" s="237">
        <v>1</v>
      </c>
      <c r="AO151" s="237">
        <v>1</v>
      </c>
      <c r="AP151" s="136">
        <v>1</v>
      </c>
      <c r="AQ151" s="98">
        <v>1</v>
      </c>
      <c r="AR151" s="98">
        <v>1</v>
      </c>
      <c r="AS151" s="98">
        <v>1</v>
      </c>
      <c r="AT151" s="98">
        <v>2</v>
      </c>
      <c r="AU151" s="98">
        <v>1</v>
      </c>
      <c r="AV151" s="98">
        <v>1</v>
      </c>
      <c r="AW151" s="98">
        <v>1</v>
      </c>
      <c r="AX151" s="98">
        <v>0</v>
      </c>
      <c r="AY151" s="98">
        <v>2</v>
      </c>
      <c r="AZ151" s="98">
        <v>1</v>
      </c>
      <c r="BA151" s="98">
        <v>1</v>
      </c>
      <c r="BB151" s="136">
        <v>1</v>
      </c>
      <c r="BC151" s="98">
        <v>1</v>
      </c>
      <c r="BD151" s="98">
        <v>1</v>
      </c>
      <c r="BE151" s="98">
        <v>1</v>
      </c>
      <c r="BF151" s="98">
        <v>2</v>
      </c>
      <c r="BG151" s="98">
        <v>1</v>
      </c>
      <c r="BH151" s="98">
        <v>1</v>
      </c>
      <c r="BI151" s="98">
        <v>2</v>
      </c>
      <c r="BJ151" s="98">
        <v>3</v>
      </c>
      <c r="BK151" s="98">
        <v>2</v>
      </c>
      <c r="BL151" s="98">
        <v>1</v>
      </c>
      <c r="BM151" s="98">
        <v>1</v>
      </c>
      <c r="BN151" s="428">
        <f t="shared" si="56"/>
        <v>17</v>
      </c>
      <c r="BO151" s="98">
        <v>1</v>
      </c>
      <c r="BP151" s="98">
        <v>1</v>
      </c>
      <c r="BQ151" s="98">
        <v>1</v>
      </c>
      <c r="BR151" s="98">
        <v>1</v>
      </c>
      <c r="BS151" s="98">
        <v>1</v>
      </c>
      <c r="BT151" s="98">
        <v>1</v>
      </c>
      <c r="BU151" s="98">
        <v>1</v>
      </c>
      <c r="BV151" s="98">
        <v>1</v>
      </c>
      <c r="BW151" s="98">
        <v>0</v>
      </c>
      <c r="BX151" s="98">
        <v>0</v>
      </c>
      <c r="BY151" s="98">
        <v>0</v>
      </c>
      <c r="BZ151" s="98">
        <v>0</v>
      </c>
      <c r="CA151" s="467">
        <f t="shared" si="30"/>
        <v>8</v>
      </c>
      <c r="CB151" s="136">
        <v>0</v>
      </c>
      <c r="CC151" s="98">
        <v>0</v>
      </c>
      <c r="CD151" s="98">
        <v>0</v>
      </c>
      <c r="CE151" s="98">
        <v>0</v>
      </c>
      <c r="CF151" s="98">
        <v>0</v>
      </c>
      <c r="CG151" s="98">
        <v>0</v>
      </c>
      <c r="CH151" s="98">
        <v>0</v>
      </c>
      <c r="CI151" s="98">
        <v>0</v>
      </c>
      <c r="CJ151" s="98">
        <v>0</v>
      </c>
      <c r="CK151" s="98">
        <v>0</v>
      </c>
      <c r="CL151" s="98">
        <v>0</v>
      </c>
      <c r="CM151" s="98">
        <v>0</v>
      </c>
      <c r="CN151" s="428">
        <f t="shared" si="64"/>
        <v>0</v>
      </c>
      <c r="CO151" s="98">
        <v>0</v>
      </c>
      <c r="CP151" s="98">
        <v>0</v>
      </c>
      <c r="CQ151" s="98">
        <v>0</v>
      </c>
      <c r="CR151" s="98">
        <v>0</v>
      </c>
      <c r="CS151" s="98">
        <v>0</v>
      </c>
      <c r="CT151" s="98">
        <v>0</v>
      </c>
      <c r="CU151" s="98">
        <v>0</v>
      </c>
      <c r="CV151" s="98">
        <v>0</v>
      </c>
      <c r="CW151" s="98">
        <v>0</v>
      </c>
      <c r="CX151" s="98">
        <v>0</v>
      </c>
      <c r="CY151" s="98">
        <v>0</v>
      </c>
      <c r="CZ151" s="98">
        <v>0</v>
      </c>
      <c r="DA151" s="467">
        <f t="shared" si="62"/>
        <v>0</v>
      </c>
      <c r="DB151" s="136">
        <v>0</v>
      </c>
      <c r="DC151" s="98">
        <v>0</v>
      </c>
      <c r="DD151" s="98">
        <v>0</v>
      </c>
      <c r="DE151" s="98">
        <v>0</v>
      </c>
      <c r="DF151" s="98">
        <v>0</v>
      </c>
      <c r="DG151" s="98">
        <v>0</v>
      </c>
      <c r="DH151" s="98">
        <v>0</v>
      </c>
      <c r="DI151" s="98">
        <v>0</v>
      </c>
      <c r="DJ151" s="98">
        <v>0</v>
      </c>
      <c r="DK151" s="98">
        <v>0</v>
      </c>
      <c r="DL151" s="98">
        <v>0</v>
      </c>
      <c r="DM151" s="98">
        <v>0</v>
      </c>
      <c r="DN151" s="556">
        <f t="shared" si="53"/>
        <v>0</v>
      </c>
      <c r="DO151" s="479">
        <f t="shared" si="54"/>
        <v>0</v>
      </c>
      <c r="DP151" s="468">
        <f t="shared" si="55"/>
        <v>0</v>
      </c>
      <c r="DQ151" s="362"/>
      <c r="DW151" s="230"/>
      <c r="DX151" s="230"/>
      <c r="DY151" s="230"/>
      <c r="DZ151" s="230"/>
      <c r="EA151" s="230"/>
      <c r="EB151" s="230"/>
      <c r="EC151" s="230"/>
      <c r="ED151" s="230"/>
      <c r="EE151" s="230"/>
      <c r="EF151" s="230"/>
      <c r="EG151" s="230"/>
      <c r="EH151" s="230"/>
      <c r="EI151" s="230"/>
      <c r="EJ151" s="230"/>
      <c r="EK151" s="230"/>
      <c r="EL151" s="230"/>
      <c r="EM151" s="230"/>
      <c r="EN151" s="230"/>
    </row>
    <row r="152" spans="1:3422" ht="20.100000000000001" customHeight="1" x14ac:dyDescent="0.25">
      <c r="A152" s="526"/>
      <c r="B152" s="169" t="s">
        <v>14</v>
      </c>
      <c r="C152" s="128" t="s">
        <v>135</v>
      </c>
      <c r="D152" s="183">
        <v>0</v>
      </c>
      <c r="E152" s="184">
        <v>0</v>
      </c>
      <c r="F152" s="184">
        <v>0</v>
      </c>
      <c r="G152" s="184">
        <v>0</v>
      </c>
      <c r="H152" s="184">
        <v>0</v>
      </c>
      <c r="I152" s="184">
        <v>0</v>
      </c>
      <c r="J152" s="184">
        <v>0</v>
      </c>
      <c r="K152" s="184">
        <v>0</v>
      </c>
      <c r="L152" s="184">
        <v>0</v>
      </c>
      <c r="M152" s="184">
        <v>0</v>
      </c>
      <c r="N152" s="184">
        <v>0</v>
      </c>
      <c r="O152" s="184">
        <v>0</v>
      </c>
      <c r="P152" s="167">
        <v>0</v>
      </c>
      <c r="Q152" s="176">
        <v>0</v>
      </c>
      <c r="R152" s="176">
        <v>0</v>
      </c>
      <c r="S152" s="176">
        <v>0</v>
      </c>
      <c r="T152" s="176">
        <v>0</v>
      </c>
      <c r="U152" s="176">
        <v>0</v>
      </c>
      <c r="V152" s="176">
        <v>0</v>
      </c>
      <c r="W152" s="176">
        <v>0</v>
      </c>
      <c r="X152" s="176">
        <v>0</v>
      </c>
      <c r="Y152" s="176">
        <v>0</v>
      </c>
      <c r="Z152" s="187">
        <v>0</v>
      </c>
      <c r="AA152" s="187">
        <v>0</v>
      </c>
      <c r="AB152" s="187">
        <v>0</v>
      </c>
      <c r="AC152" s="167">
        <v>0</v>
      </c>
      <c r="AD152" s="177">
        <v>0</v>
      </c>
      <c r="AE152" s="177">
        <v>0</v>
      </c>
      <c r="AF152" s="177">
        <v>0</v>
      </c>
      <c r="AG152" s="177">
        <v>0</v>
      </c>
      <c r="AH152" s="177">
        <v>0</v>
      </c>
      <c r="AI152" s="177">
        <v>0</v>
      </c>
      <c r="AJ152" s="177">
        <v>0</v>
      </c>
      <c r="AK152" s="177">
        <v>0</v>
      </c>
      <c r="AL152" s="177">
        <v>0</v>
      </c>
      <c r="AM152" s="237">
        <v>0</v>
      </c>
      <c r="AN152" s="237">
        <v>0</v>
      </c>
      <c r="AO152" s="237">
        <v>0</v>
      </c>
      <c r="AP152" s="136">
        <v>0</v>
      </c>
      <c r="AQ152" s="98">
        <v>0</v>
      </c>
      <c r="AR152" s="98">
        <v>0</v>
      </c>
      <c r="AS152" s="98">
        <v>0</v>
      </c>
      <c r="AT152" s="98">
        <v>0</v>
      </c>
      <c r="AU152" s="98">
        <v>0</v>
      </c>
      <c r="AV152" s="98">
        <v>0</v>
      </c>
      <c r="AW152" s="98">
        <v>0</v>
      </c>
      <c r="AX152" s="98">
        <v>0</v>
      </c>
      <c r="AY152" s="98">
        <v>0</v>
      </c>
      <c r="AZ152" s="98">
        <v>0</v>
      </c>
      <c r="BA152" s="98">
        <v>0</v>
      </c>
      <c r="BB152" s="136">
        <v>0</v>
      </c>
      <c r="BC152" s="98">
        <v>0</v>
      </c>
      <c r="BD152" s="98">
        <v>0</v>
      </c>
      <c r="BE152" s="98">
        <v>0</v>
      </c>
      <c r="BF152" s="98">
        <v>0</v>
      </c>
      <c r="BG152" s="98">
        <v>0</v>
      </c>
      <c r="BH152" s="98">
        <v>0</v>
      </c>
      <c r="BI152" s="98">
        <v>0</v>
      </c>
      <c r="BJ152" s="98">
        <v>0</v>
      </c>
      <c r="BK152" s="98">
        <v>0</v>
      </c>
      <c r="BL152" s="98">
        <v>0</v>
      </c>
      <c r="BM152" s="98">
        <v>0</v>
      </c>
      <c r="BN152" s="428">
        <f t="shared" si="56"/>
        <v>0</v>
      </c>
      <c r="BO152" s="98">
        <v>0</v>
      </c>
      <c r="BP152" s="98">
        <v>0</v>
      </c>
      <c r="BQ152" s="98">
        <v>0</v>
      </c>
      <c r="BR152" s="98">
        <v>0</v>
      </c>
      <c r="BS152" s="98">
        <v>0</v>
      </c>
      <c r="BT152" s="98">
        <v>0</v>
      </c>
      <c r="BU152" s="98">
        <v>0</v>
      </c>
      <c r="BV152" s="98">
        <v>0</v>
      </c>
      <c r="BW152" s="98">
        <v>0</v>
      </c>
      <c r="BX152" s="98">
        <v>0</v>
      </c>
      <c r="BY152" s="98">
        <v>0</v>
      </c>
      <c r="BZ152" s="98">
        <v>0</v>
      </c>
      <c r="CA152" s="467">
        <f t="shared" si="30"/>
        <v>0</v>
      </c>
      <c r="CB152" s="136">
        <v>0</v>
      </c>
      <c r="CC152" s="98">
        <v>0</v>
      </c>
      <c r="CD152" s="98">
        <v>0</v>
      </c>
      <c r="CE152" s="98">
        <v>0</v>
      </c>
      <c r="CF152" s="98">
        <v>0</v>
      </c>
      <c r="CG152" s="98">
        <v>0</v>
      </c>
      <c r="CH152" s="98">
        <v>0</v>
      </c>
      <c r="CI152" s="98">
        <v>0</v>
      </c>
      <c r="CJ152" s="98">
        <v>0</v>
      </c>
      <c r="CK152" s="98">
        <v>0</v>
      </c>
      <c r="CL152" s="98">
        <v>0</v>
      </c>
      <c r="CM152" s="98">
        <v>0</v>
      </c>
      <c r="CN152" s="428">
        <f t="shared" si="64"/>
        <v>0</v>
      </c>
      <c r="CO152" s="98">
        <v>0</v>
      </c>
      <c r="CP152" s="98">
        <v>0</v>
      </c>
      <c r="CQ152" s="98">
        <v>0</v>
      </c>
      <c r="CR152" s="98">
        <v>0</v>
      </c>
      <c r="CS152" s="98">
        <v>0</v>
      </c>
      <c r="CT152" s="98">
        <v>0</v>
      </c>
      <c r="CU152" s="98">
        <v>0</v>
      </c>
      <c r="CV152" s="98">
        <v>0</v>
      </c>
      <c r="CW152" s="98">
        <v>0</v>
      </c>
      <c r="CX152" s="98">
        <v>0</v>
      </c>
      <c r="CY152" s="98">
        <v>0</v>
      </c>
      <c r="CZ152" s="98">
        <v>0</v>
      </c>
      <c r="DA152" s="467">
        <f t="shared" si="62"/>
        <v>0</v>
      </c>
      <c r="DB152" s="136">
        <v>0</v>
      </c>
      <c r="DC152" s="98">
        <v>0</v>
      </c>
      <c r="DD152" s="98">
        <v>0</v>
      </c>
      <c r="DE152" s="98">
        <v>0</v>
      </c>
      <c r="DF152" s="98">
        <v>0</v>
      </c>
      <c r="DG152" s="98">
        <v>0</v>
      </c>
      <c r="DH152" s="98">
        <v>0</v>
      </c>
      <c r="DI152" s="98">
        <v>0</v>
      </c>
      <c r="DJ152" s="98">
        <v>0</v>
      </c>
      <c r="DK152" s="98">
        <v>0</v>
      </c>
      <c r="DL152" s="98">
        <v>0</v>
      </c>
      <c r="DM152" s="98">
        <v>0</v>
      </c>
      <c r="DN152" s="556">
        <f t="shared" si="53"/>
        <v>0</v>
      </c>
      <c r="DO152" s="479">
        <f t="shared" si="54"/>
        <v>0</v>
      </c>
      <c r="DP152" s="468">
        <f t="shared" si="55"/>
        <v>0</v>
      </c>
      <c r="DQ152" s="362"/>
      <c r="DW152" s="230"/>
      <c r="DX152" s="230"/>
      <c r="DY152" s="230"/>
      <c r="DZ152" s="230"/>
      <c r="EA152" s="230"/>
      <c r="EB152" s="230"/>
      <c r="EC152" s="230"/>
      <c r="ED152" s="230"/>
      <c r="EE152" s="230"/>
      <c r="EF152" s="230"/>
      <c r="EG152" s="230"/>
      <c r="EH152" s="230"/>
      <c r="EI152" s="230"/>
      <c r="EJ152" s="230"/>
      <c r="EK152" s="230"/>
      <c r="EL152" s="230"/>
      <c r="EM152" s="230"/>
      <c r="EN152" s="230"/>
    </row>
    <row r="153" spans="1:3422" ht="20.100000000000001" customHeight="1" x14ac:dyDescent="0.25">
      <c r="A153" s="526"/>
      <c r="B153" s="169" t="s">
        <v>15</v>
      </c>
      <c r="C153" s="170" t="s">
        <v>16</v>
      </c>
      <c r="D153" s="183">
        <v>0</v>
      </c>
      <c r="E153" s="184">
        <v>0</v>
      </c>
      <c r="F153" s="184">
        <v>1</v>
      </c>
      <c r="G153" s="184">
        <v>1</v>
      </c>
      <c r="H153" s="184">
        <v>2</v>
      </c>
      <c r="I153" s="184">
        <v>0</v>
      </c>
      <c r="J153" s="184">
        <v>0</v>
      </c>
      <c r="K153" s="184">
        <v>0</v>
      </c>
      <c r="L153" s="184">
        <v>0</v>
      </c>
      <c r="M153" s="184">
        <v>1</v>
      </c>
      <c r="N153" s="184">
        <v>0</v>
      </c>
      <c r="O153" s="184">
        <v>0</v>
      </c>
      <c r="P153" s="167">
        <v>5</v>
      </c>
      <c r="Q153" s="176">
        <v>0</v>
      </c>
      <c r="R153" s="176">
        <v>0</v>
      </c>
      <c r="S153" s="176">
        <v>0</v>
      </c>
      <c r="T153" s="176">
        <v>0</v>
      </c>
      <c r="U153" s="176">
        <v>0</v>
      </c>
      <c r="V153" s="176">
        <v>0</v>
      </c>
      <c r="W153" s="176">
        <v>0</v>
      </c>
      <c r="X153" s="176">
        <v>0</v>
      </c>
      <c r="Y153" s="176">
        <v>0</v>
      </c>
      <c r="Z153" s="187">
        <v>0</v>
      </c>
      <c r="AA153" s="187">
        <v>12</v>
      </c>
      <c r="AB153" s="187">
        <v>148</v>
      </c>
      <c r="AC153" s="167">
        <v>160</v>
      </c>
      <c r="AD153" s="177">
        <v>5</v>
      </c>
      <c r="AE153" s="177">
        <v>2</v>
      </c>
      <c r="AF153" s="177">
        <v>3</v>
      </c>
      <c r="AG153" s="177">
        <v>4</v>
      </c>
      <c r="AH153" s="177">
        <v>18</v>
      </c>
      <c r="AI153" s="177">
        <v>5</v>
      </c>
      <c r="AJ153" s="177">
        <v>24</v>
      </c>
      <c r="AK153" s="177">
        <v>58</v>
      </c>
      <c r="AL153" s="177">
        <v>21</v>
      </c>
      <c r="AM153" s="237">
        <v>5</v>
      </c>
      <c r="AN153" s="237">
        <v>1</v>
      </c>
      <c r="AO153" s="237">
        <v>0</v>
      </c>
      <c r="AP153" s="136">
        <v>0</v>
      </c>
      <c r="AQ153" s="98">
        <v>0</v>
      </c>
      <c r="AR153" s="98">
        <v>0</v>
      </c>
      <c r="AS153" s="98">
        <v>0</v>
      </c>
      <c r="AT153" s="98">
        <v>0</v>
      </c>
      <c r="AU153" s="98">
        <v>0</v>
      </c>
      <c r="AV153" s="98">
        <v>0</v>
      </c>
      <c r="AW153" s="98">
        <v>0</v>
      </c>
      <c r="AX153" s="98">
        <v>0</v>
      </c>
      <c r="AY153" s="98">
        <v>0</v>
      </c>
      <c r="AZ153" s="98">
        <v>0</v>
      </c>
      <c r="BA153" s="98">
        <v>0</v>
      </c>
      <c r="BB153" s="136">
        <v>1</v>
      </c>
      <c r="BC153" s="98">
        <v>4</v>
      </c>
      <c r="BD153" s="98">
        <v>2</v>
      </c>
      <c r="BE153" s="98">
        <v>1</v>
      </c>
      <c r="BF153" s="98">
        <v>0</v>
      </c>
      <c r="BG153" s="98">
        <v>1</v>
      </c>
      <c r="BH153" s="98">
        <v>1</v>
      </c>
      <c r="BI153" s="98">
        <v>0</v>
      </c>
      <c r="BJ153" s="98">
        <v>0</v>
      </c>
      <c r="BK153" s="98">
        <v>2</v>
      </c>
      <c r="BL153" s="98">
        <v>2</v>
      </c>
      <c r="BM153" s="98">
        <v>0</v>
      </c>
      <c r="BN153" s="428">
        <f t="shared" si="56"/>
        <v>14</v>
      </c>
      <c r="BO153" s="98">
        <v>0</v>
      </c>
      <c r="BP153" s="98">
        <v>0</v>
      </c>
      <c r="BQ153" s="98">
        <v>0</v>
      </c>
      <c r="BR153" s="98">
        <v>0</v>
      </c>
      <c r="BS153" s="98">
        <v>0</v>
      </c>
      <c r="BT153" s="98">
        <v>0</v>
      </c>
      <c r="BU153" s="98">
        <v>0</v>
      </c>
      <c r="BV153" s="98">
        <v>0</v>
      </c>
      <c r="BW153" s="98">
        <v>0</v>
      </c>
      <c r="BX153" s="98">
        <v>0</v>
      </c>
      <c r="BY153" s="98">
        <v>0</v>
      </c>
      <c r="BZ153" s="98">
        <v>0</v>
      </c>
      <c r="CA153" s="467">
        <f t="shared" si="30"/>
        <v>0</v>
      </c>
      <c r="CB153" s="136">
        <v>0</v>
      </c>
      <c r="CC153" s="98">
        <v>0</v>
      </c>
      <c r="CD153" s="98">
        <v>0</v>
      </c>
      <c r="CE153" s="98">
        <v>0</v>
      </c>
      <c r="CF153" s="98">
        <v>0</v>
      </c>
      <c r="CG153" s="98">
        <v>0</v>
      </c>
      <c r="CH153" s="98">
        <v>0</v>
      </c>
      <c r="CI153" s="98">
        <v>0</v>
      </c>
      <c r="CJ153" s="98">
        <v>0</v>
      </c>
      <c r="CK153" s="98">
        <v>2</v>
      </c>
      <c r="CL153" s="98">
        <v>0</v>
      </c>
      <c r="CM153" s="98">
        <v>0</v>
      </c>
      <c r="CN153" s="428">
        <f t="shared" si="64"/>
        <v>2</v>
      </c>
      <c r="CO153" s="98">
        <v>0</v>
      </c>
      <c r="CP153" s="98">
        <v>0</v>
      </c>
      <c r="CQ153" s="98">
        <v>0</v>
      </c>
      <c r="CR153" s="98">
        <v>0</v>
      </c>
      <c r="CS153" s="98">
        <v>0</v>
      </c>
      <c r="CT153" s="98">
        <v>0</v>
      </c>
      <c r="CU153" s="98">
        <v>0</v>
      </c>
      <c r="CV153" s="98">
        <v>0</v>
      </c>
      <c r="CW153" s="98">
        <v>0</v>
      </c>
      <c r="CX153" s="98">
        <v>0</v>
      </c>
      <c r="CY153" s="98">
        <v>0</v>
      </c>
      <c r="CZ153" s="98">
        <v>0</v>
      </c>
      <c r="DA153" s="467">
        <f t="shared" si="62"/>
        <v>0</v>
      </c>
      <c r="DB153" s="136">
        <v>0</v>
      </c>
      <c r="DC153" s="98">
        <v>1</v>
      </c>
      <c r="DD153" s="98">
        <v>0</v>
      </c>
      <c r="DE153" s="98">
        <v>0</v>
      </c>
      <c r="DF153" s="98">
        <v>0</v>
      </c>
      <c r="DG153" s="98">
        <v>0</v>
      </c>
      <c r="DH153" s="98">
        <v>0</v>
      </c>
      <c r="DI153" s="98">
        <v>0</v>
      </c>
      <c r="DJ153" s="98">
        <v>0</v>
      </c>
      <c r="DK153" s="98">
        <v>0</v>
      </c>
      <c r="DL153" s="98">
        <v>0</v>
      </c>
      <c r="DM153" s="98">
        <v>0</v>
      </c>
      <c r="DN153" s="556">
        <f t="shared" si="53"/>
        <v>2</v>
      </c>
      <c r="DO153" s="479">
        <f t="shared" si="54"/>
        <v>0</v>
      </c>
      <c r="DP153" s="468">
        <f t="shared" si="55"/>
        <v>1</v>
      </c>
      <c r="DQ153" s="362"/>
      <c r="DW153" s="230"/>
      <c r="DX153" s="230"/>
      <c r="DY153" s="230"/>
      <c r="DZ153" s="230"/>
      <c r="EA153" s="230"/>
      <c r="EB153" s="230"/>
      <c r="EC153" s="230"/>
      <c r="ED153" s="230"/>
      <c r="EE153" s="230"/>
      <c r="EF153" s="230"/>
      <c r="EG153" s="230"/>
      <c r="EH153" s="230"/>
      <c r="EI153" s="230"/>
      <c r="EJ153" s="230"/>
      <c r="EK153" s="230"/>
      <c r="EL153" s="230"/>
      <c r="EM153" s="230"/>
      <c r="EN153" s="230"/>
    </row>
    <row r="154" spans="1:3422" ht="20.100000000000001" customHeight="1" x14ac:dyDescent="0.25">
      <c r="A154" s="526"/>
      <c r="B154" s="169" t="s">
        <v>19</v>
      </c>
      <c r="C154" s="170" t="s">
        <v>20</v>
      </c>
      <c r="D154" s="183">
        <v>258</v>
      </c>
      <c r="E154" s="184">
        <v>208</v>
      </c>
      <c r="F154" s="184">
        <v>237</v>
      </c>
      <c r="G154" s="184">
        <v>235</v>
      </c>
      <c r="H154" s="184">
        <v>218</v>
      </c>
      <c r="I154" s="184">
        <v>224</v>
      </c>
      <c r="J154" s="184">
        <v>253</v>
      </c>
      <c r="K154" s="184">
        <v>234</v>
      </c>
      <c r="L154" s="184">
        <v>248</v>
      </c>
      <c r="M154" s="184">
        <v>231</v>
      </c>
      <c r="N154" s="184">
        <v>234</v>
      </c>
      <c r="O154" s="184">
        <v>260</v>
      </c>
      <c r="P154" s="167">
        <v>2840</v>
      </c>
      <c r="Q154" s="176">
        <v>214</v>
      </c>
      <c r="R154" s="176">
        <v>207</v>
      </c>
      <c r="S154" s="176">
        <v>263</v>
      </c>
      <c r="T154" s="176">
        <v>254</v>
      </c>
      <c r="U154" s="176">
        <v>246</v>
      </c>
      <c r="V154" s="176">
        <v>226</v>
      </c>
      <c r="W154" s="176">
        <v>238</v>
      </c>
      <c r="X154" s="176">
        <v>238</v>
      </c>
      <c r="Y154" s="176">
        <v>246</v>
      </c>
      <c r="Z154" s="187">
        <v>233</v>
      </c>
      <c r="AA154" s="187">
        <v>238</v>
      </c>
      <c r="AB154" s="187">
        <v>250</v>
      </c>
      <c r="AC154" s="167">
        <v>2853</v>
      </c>
      <c r="AD154" s="177">
        <v>227</v>
      </c>
      <c r="AE154" s="177">
        <v>235</v>
      </c>
      <c r="AF154" s="177">
        <v>237</v>
      </c>
      <c r="AG154" s="177">
        <v>249</v>
      </c>
      <c r="AH154" s="177">
        <v>264</v>
      </c>
      <c r="AI154" s="177">
        <v>254</v>
      </c>
      <c r="AJ154" s="177">
        <v>276</v>
      </c>
      <c r="AK154" s="177">
        <v>409</v>
      </c>
      <c r="AL154" s="177">
        <v>401</v>
      </c>
      <c r="AM154" s="237">
        <v>342</v>
      </c>
      <c r="AN154" s="237">
        <v>385</v>
      </c>
      <c r="AO154" s="237">
        <v>385</v>
      </c>
      <c r="AP154" s="136">
        <v>350</v>
      </c>
      <c r="AQ154" s="98">
        <v>368</v>
      </c>
      <c r="AR154" s="98">
        <v>416</v>
      </c>
      <c r="AS154" s="98">
        <v>364</v>
      </c>
      <c r="AT154" s="98">
        <v>437</v>
      </c>
      <c r="AU154" s="98">
        <v>380</v>
      </c>
      <c r="AV154" s="98">
        <v>409</v>
      </c>
      <c r="AW154" s="98">
        <v>418</v>
      </c>
      <c r="AX154" s="98">
        <v>391</v>
      </c>
      <c r="AY154" s="98">
        <v>462</v>
      </c>
      <c r="AZ154" s="98">
        <v>386</v>
      </c>
      <c r="BA154" s="98">
        <v>416</v>
      </c>
      <c r="BB154" s="136">
        <v>403</v>
      </c>
      <c r="BC154" s="98">
        <v>351</v>
      </c>
      <c r="BD154" s="98">
        <v>379</v>
      </c>
      <c r="BE154" s="98">
        <v>442</v>
      </c>
      <c r="BF154" s="98">
        <v>446</v>
      </c>
      <c r="BG154" s="98">
        <v>403</v>
      </c>
      <c r="BH154" s="98">
        <v>467</v>
      </c>
      <c r="BI154" s="98">
        <v>453</v>
      </c>
      <c r="BJ154" s="98">
        <v>442</v>
      </c>
      <c r="BK154" s="98">
        <v>476</v>
      </c>
      <c r="BL154" s="98">
        <v>448</v>
      </c>
      <c r="BM154" s="98">
        <v>453</v>
      </c>
      <c r="BN154" s="428">
        <f t="shared" si="56"/>
        <v>5163</v>
      </c>
      <c r="BO154" s="98">
        <v>433</v>
      </c>
      <c r="BP154" s="98">
        <v>437</v>
      </c>
      <c r="BQ154" s="98">
        <v>404</v>
      </c>
      <c r="BR154" s="98">
        <v>474</v>
      </c>
      <c r="BS154" s="98">
        <v>448</v>
      </c>
      <c r="BT154" s="98">
        <v>444</v>
      </c>
      <c r="BU154" s="98">
        <v>487</v>
      </c>
      <c r="BV154" s="98">
        <v>451</v>
      </c>
      <c r="BW154" s="98">
        <v>502</v>
      </c>
      <c r="BX154" s="98">
        <v>504</v>
      </c>
      <c r="BY154" s="98">
        <v>412</v>
      </c>
      <c r="BZ154" s="98">
        <v>495</v>
      </c>
      <c r="CA154" s="467">
        <f t="shared" si="30"/>
        <v>5491</v>
      </c>
      <c r="CB154" s="136">
        <v>412</v>
      </c>
      <c r="CC154" s="98">
        <v>367</v>
      </c>
      <c r="CD154" s="98">
        <v>461</v>
      </c>
      <c r="CE154" s="98">
        <v>480</v>
      </c>
      <c r="CF154" s="98">
        <v>421</v>
      </c>
      <c r="CG154" s="98">
        <v>415</v>
      </c>
      <c r="CH154" s="98">
        <v>483</v>
      </c>
      <c r="CI154" s="98">
        <v>419</v>
      </c>
      <c r="CJ154" s="98">
        <v>462</v>
      </c>
      <c r="CK154" s="98">
        <v>454</v>
      </c>
      <c r="CL154" s="98">
        <v>442</v>
      </c>
      <c r="CM154" s="98">
        <v>475</v>
      </c>
      <c r="CN154" s="428">
        <f t="shared" si="64"/>
        <v>5291</v>
      </c>
      <c r="CO154" s="98">
        <v>408</v>
      </c>
      <c r="CP154" s="98">
        <v>389</v>
      </c>
      <c r="CQ154" s="98">
        <v>481</v>
      </c>
      <c r="CR154" s="98">
        <v>458</v>
      </c>
      <c r="CS154" s="98">
        <v>435</v>
      </c>
      <c r="CT154" s="98">
        <v>479</v>
      </c>
      <c r="CU154" s="98">
        <v>469</v>
      </c>
      <c r="CV154" s="98">
        <v>490</v>
      </c>
      <c r="CW154" s="98">
        <v>471</v>
      </c>
      <c r="CX154" s="98">
        <v>496</v>
      </c>
      <c r="CY154" s="98">
        <v>466</v>
      </c>
      <c r="CZ154" s="98">
        <v>477</v>
      </c>
      <c r="DA154" s="467">
        <f t="shared" si="62"/>
        <v>5519</v>
      </c>
      <c r="DB154" s="136">
        <v>466</v>
      </c>
      <c r="DC154" s="98">
        <v>407</v>
      </c>
      <c r="DD154" s="98">
        <v>526</v>
      </c>
      <c r="DE154" s="98">
        <v>446</v>
      </c>
      <c r="DF154" s="98">
        <v>525</v>
      </c>
      <c r="DG154" s="98">
        <v>490</v>
      </c>
      <c r="DH154" s="98">
        <v>523</v>
      </c>
      <c r="DI154" s="98">
        <v>496</v>
      </c>
      <c r="DJ154" s="98">
        <v>479</v>
      </c>
      <c r="DK154" s="98">
        <v>496</v>
      </c>
      <c r="DL154" s="98">
        <v>489</v>
      </c>
      <c r="DM154" s="98">
        <v>472</v>
      </c>
      <c r="DN154" s="556">
        <f t="shared" si="53"/>
        <v>5291</v>
      </c>
      <c r="DO154" s="479">
        <f t="shared" si="54"/>
        <v>5519</v>
      </c>
      <c r="DP154" s="468">
        <f t="shared" si="55"/>
        <v>5815</v>
      </c>
      <c r="DQ154" s="362">
        <f t="shared" ref="DQ154:DQ158" si="65">((DP154/DO154)-1)*100</f>
        <v>5.3632904511687007</v>
      </c>
      <c r="DW154" s="230"/>
      <c r="DX154" s="230"/>
      <c r="DY154" s="230"/>
      <c r="DZ154" s="230"/>
      <c r="EA154" s="230"/>
      <c r="EB154" s="230"/>
      <c r="EC154" s="230"/>
      <c r="ED154" s="230"/>
      <c r="EE154" s="230"/>
      <c r="EF154" s="230"/>
      <c r="EG154" s="230"/>
      <c r="EH154" s="230"/>
      <c r="EI154" s="230"/>
      <c r="EJ154" s="230"/>
      <c r="EK154" s="230"/>
      <c r="EL154" s="230"/>
      <c r="EM154" s="230"/>
      <c r="EN154" s="230"/>
    </row>
    <row r="155" spans="1:3422" ht="20.100000000000001" customHeight="1" x14ac:dyDescent="0.25">
      <c r="A155" s="526"/>
      <c r="B155" s="109" t="s">
        <v>26</v>
      </c>
      <c r="C155" s="128" t="s">
        <v>124</v>
      </c>
      <c r="D155" s="183">
        <v>0</v>
      </c>
      <c r="E155" s="184">
        <v>0</v>
      </c>
      <c r="F155" s="184">
        <v>0</v>
      </c>
      <c r="G155" s="184">
        <v>0</v>
      </c>
      <c r="H155" s="184">
        <v>0</v>
      </c>
      <c r="I155" s="184">
        <v>0</v>
      </c>
      <c r="J155" s="184">
        <v>0</v>
      </c>
      <c r="K155" s="184">
        <v>0</v>
      </c>
      <c r="L155" s="184">
        <v>0</v>
      </c>
      <c r="M155" s="184">
        <v>0</v>
      </c>
      <c r="N155" s="184">
        <v>0</v>
      </c>
      <c r="O155" s="184">
        <v>0</v>
      </c>
      <c r="P155" s="167">
        <v>0</v>
      </c>
      <c r="Q155" s="176">
        <v>0</v>
      </c>
      <c r="R155" s="176">
        <v>0</v>
      </c>
      <c r="S155" s="176">
        <v>0</v>
      </c>
      <c r="T155" s="176">
        <v>0</v>
      </c>
      <c r="U155" s="176">
        <v>0</v>
      </c>
      <c r="V155" s="176">
        <v>0</v>
      </c>
      <c r="W155" s="176">
        <v>0</v>
      </c>
      <c r="X155" s="176">
        <v>0</v>
      </c>
      <c r="Y155" s="176">
        <v>0</v>
      </c>
      <c r="Z155" s="187">
        <v>0</v>
      </c>
      <c r="AA155" s="187">
        <v>0</v>
      </c>
      <c r="AB155" s="187">
        <v>0</v>
      </c>
      <c r="AC155" s="167">
        <v>0</v>
      </c>
      <c r="AD155" s="177">
        <v>0</v>
      </c>
      <c r="AE155" s="177">
        <v>0</v>
      </c>
      <c r="AF155" s="177">
        <v>0</v>
      </c>
      <c r="AG155" s="177">
        <v>0</v>
      </c>
      <c r="AH155" s="177">
        <v>0</v>
      </c>
      <c r="AI155" s="177">
        <v>0</v>
      </c>
      <c r="AJ155" s="177">
        <v>0</v>
      </c>
      <c r="AK155" s="177">
        <v>0</v>
      </c>
      <c r="AL155" s="177">
        <v>0</v>
      </c>
      <c r="AM155" s="177">
        <v>0</v>
      </c>
      <c r="AN155" s="177">
        <v>0</v>
      </c>
      <c r="AO155" s="177">
        <v>0</v>
      </c>
      <c r="AP155" s="136">
        <v>0</v>
      </c>
      <c r="AQ155" s="98">
        <v>0</v>
      </c>
      <c r="AR155" s="98">
        <v>0</v>
      </c>
      <c r="AS155" s="98">
        <v>0</v>
      </c>
      <c r="AT155" s="98">
        <v>0</v>
      </c>
      <c r="AU155" s="98">
        <v>0</v>
      </c>
      <c r="AV155" s="98">
        <v>0</v>
      </c>
      <c r="AW155" s="98">
        <v>0</v>
      </c>
      <c r="AX155" s="98">
        <v>0</v>
      </c>
      <c r="AY155" s="98">
        <v>0</v>
      </c>
      <c r="AZ155" s="98">
        <v>0</v>
      </c>
      <c r="BA155" s="98">
        <v>0</v>
      </c>
      <c r="BB155" s="136">
        <v>0</v>
      </c>
      <c r="BC155" s="98">
        <v>0</v>
      </c>
      <c r="BD155" s="98">
        <v>0</v>
      </c>
      <c r="BE155" s="98">
        <v>0</v>
      </c>
      <c r="BF155" s="98">
        <v>0</v>
      </c>
      <c r="BG155" s="98">
        <v>0</v>
      </c>
      <c r="BH155" s="98">
        <v>0</v>
      </c>
      <c r="BI155" s="98">
        <v>0</v>
      </c>
      <c r="BJ155" s="98">
        <v>0</v>
      </c>
      <c r="BK155" s="98">
        <v>0</v>
      </c>
      <c r="BL155" s="98">
        <v>0</v>
      </c>
      <c r="BM155" s="98">
        <v>0</v>
      </c>
      <c r="BN155" s="428">
        <f t="shared" si="56"/>
        <v>0</v>
      </c>
      <c r="BO155" s="98">
        <v>0</v>
      </c>
      <c r="BP155" s="98">
        <v>0</v>
      </c>
      <c r="BQ155" s="98">
        <v>0</v>
      </c>
      <c r="BR155" s="98">
        <v>0</v>
      </c>
      <c r="BS155" s="98">
        <v>0</v>
      </c>
      <c r="BT155" s="98">
        <v>0</v>
      </c>
      <c r="BU155" s="98">
        <v>0</v>
      </c>
      <c r="BV155" s="98">
        <v>0</v>
      </c>
      <c r="BW155" s="98">
        <v>29</v>
      </c>
      <c r="BX155" s="98">
        <v>56</v>
      </c>
      <c r="BY155" s="98">
        <v>28</v>
      </c>
      <c r="BZ155" s="98">
        <v>23</v>
      </c>
      <c r="CA155" s="467">
        <f t="shared" si="30"/>
        <v>136</v>
      </c>
      <c r="CB155" s="136">
        <v>34</v>
      </c>
      <c r="CC155" s="98">
        <v>8</v>
      </c>
      <c r="CD155" s="98">
        <v>1</v>
      </c>
      <c r="CE155" s="98">
        <v>2</v>
      </c>
      <c r="CF155" s="98">
        <v>1</v>
      </c>
      <c r="CG155" s="98">
        <v>0</v>
      </c>
      <c r="CH155" s="98">
        <v>3</v>
      </c>
      <c r="CI155" s="98">
        <v>10</v>
      </c>
      <c r="CJ155" s="98">
        <v>4</v>
      </c>
      <c r="CK155" s="98">
        <v>7</v>
      </c>
      <c r="CL155" s="98">
        <v>8</v>
      </c>
      <c r="CM155" s="98">
        <v>23</v>
      </c>
      <c r="CN155" s="428">
        <f t="shared" si="64"/>
        <v>101</v>
      </c>
      <c r="CO155" s="98">
        <v>7</v>
      </c>
      <c r="CP155" s="98">
        <v>15</v>
      </c>
      <c r="CQ155" s="98">
        <v>26</v>
      </c>
      <c r="CR155" s="98">
        <v>18</v>
      </c>
      <c r="CS155" s="98">
        <v>22</v>
      </c>
      <c r="CT155" s="98">
        <v>20</v>
      </c>
      <c r="CU155" s="98">
        <v>25</v>
      </c>
      <c r="CV155" s="98">
        <v>34</v>
      </c>
      <c r="CW155" s="98">
        <v>29</v>
      </c>
      <c r="CX155" s="98">
        <v>25</v>
      </c>
      <c r="CY155" s="98">
        <v>38</v>
      </c>
      <c r="CZ155" s="98">
        <v>19</v>
      </c>
      <c r="DA155" s="467">
        <f t="shared" si="62"/>
        <v>278</v>
      </c>
      <c r="DB155" s="136">
        <v>13</v>
      </c>
      <c r="DC155" s="98">
        <v>13</v>
      </c>
      <c r="DD155" s="98">
        <v>13</v>
      </c>
      <c r="DE155" s="98">
        <v>37</v>
      </c>
      <c r="DF155" s="98">
        <v>57</v>
      </c>
      <c r="DG155" s="98">
        <v>60</v>
      </c>
      <c r="DH155" s="98">
        <v>71</v>
      </c>
      <c r="DI155" s="98">
        <v>67</v>
      </c>
      <c r="DJ155" s="98">
        <v>38</v>
      </c>
      <c r="DK155" s="98">
        <v>36</v>
      </c>
      <c r="DL155" s="98">
        <v>18</v>
      </c>
      <c r="DM155" s="98">
        <v>29</v>
      </c>
      <c r="DN155" s="556">
        <f t="shared" si="53"/>
        <v>101</v>
      </c>
      <c r="DO155" s="479">
        <f t="shared" si="54"/>
        <v>278</v>
      </c>
      <c r="DP155" s="468">
        <f t="shared" si="55"/>
        <v>452</v>
      </c>
      <c r="DQ155" s="362">
        <f t="shared" si="65"/>
        <v>62.589928057553969</v>
      </c>
      <c r="DW155" s="230"/>
      <c r="DX155" s="230"/>
      <c r="DY155" s="230"/>
      <c r="DZ155" s="230"/>
      <c r="EA155" s="230"/>
      <c r="EB155" s="230"/>
      <c r="EC155" s="230"/>
      <c r="ED155" s="230"/>
      <c r="EE155" s="230"/>
      <c r="EF155" s="230"/>
      <c r="EG155" s="230"/>
      <c r="EH155" s="230"/>
      <c r="EI155" s="230"/>
      <c r="EJ155" s="230"/>
      <c r="EK155" s="230"/>
      <c r="EL155" s="230"/>
      <c r="EM155" s="230"/>
      <c r="EN155" s="230"/>
    </row>
    <row r="156" spans="1:3422" ht="20.100000000000001" customHeight="1" x14ac:dyDescent="0.25">
      <c r="A156" s="526"/>
      <c r="B156" s="109" t="s">
        <v>141</v>
      </c>
      <c r="C156" s="128" t="s">
        <v>145</v>
      </c>
      <c r="D156" s="183">
        <v>0</v>
      </c>
      <c r="E156" s="184">
        <v>0</v>
      </c>
      <c r="F156" s="184">
        <v>0</v>
      </c>
      <c r="G156" s="184">
        <v>0</v>
      </c>
      <c r="H156" s="184">
        <v>0</v>
      </c>
      <c r="I156" s="184">
        <v>0</v>
      </c>
      <c r="J156" s="184">
        <v>0</v>
      </c>
      <c r="K156" s="184">
        <v>0</v>
      </c>
      <c r="L156" s="184">
        <v>0</v>
      </c>
      <c r="M156" s="184">
        <v>0</v>
      </c>
      <c r="N156" s="184">
        <v>0</v>
      </c>
      <c r="O156" s="184">
        <v>0</v>
      </c>
      <c r="P156" s="167">
        <v>0</v>
      </c>
      <c r="Q156" s="176">
        <v>0</v>
      </c>
      <c r="R156" s="176">
        <v>0</v>
      </c>
      <c r="S156" s="176">
        <v>0</v>
      </c>
      <c r="T156" s="176">
        <v>0</v>
      </c>
      <c r="U156" s="176">
        <v>0</v>
      </c>
      <c r="V156" s="176">
        <v>0</v>
      </c>
      <c r="W156" s="176">
        <v>0</v>
      </c>
      <c r="X156" s="176">
        <v>0</v>
      </c>
      <c r="Y156" s="176">
        <v>0</v>
      </c>
      <c r="Z156" s="187">
        <v>0</v>
      </c>
      <c r="AA156" s="187">
        <v>0</v>
      </c>
      <c r="AB156" s="187">
        <v>0</v>
      </c>
      <c r="AC156" s="167">
        <v>0</v>
      </c>
      <c r="AD156" s="177">
        <v>0</v>
      </c>
      <c r="AE156" s="177">
        <v>0</v>
      </c>
      <c r="AF156" s="177">
        <v>0</v>
      </c>
      <c r="AG156" s="177">
        <v>0</v>
      </c>
      <c r="AH156" s="177">
        <v>0</v>
      </c>
      <c r="AI156" s="177">
        <v>0</v>
      </c>
      <c r="AJ156" s="177">
        <v>0</v>
      </c>
      <c r="AK156" s="177">
        <v>0</v>
      </c>
      <c r="AL156" s="177">
        <v>0</v>
      </c>
      <c r="AM156" s="177">
        <v>0</v>
      </c>
      <c r="AN156" s="177">
        <v>0</v>
      </c>
      <c r="AO156" s="177">
        <v>0</v>
      </c>
      <c r="AP156" s="136">
        <v>0</v>
      </c>
      <c r="AQ156" s="98">
        <v>0</v>
      </c>
      <c r="AR156" s="98">
        <v>0</v>
      </c>
      <c r="AS156" s="98">
        <v>0</v>
      </c>
      <c r="AT156" s="98">
        <v>0</v>
      </c>
      <c r="AU156" s="98">
        <v>0</v>
      </c>
      <c r="AV156" s="98">
        <v>0</v>
      </c>
      <c r="AW156" s="98">
        <v>0</v>
      </c>
      <c r="AX156" s="98">
        <v>0</v>
      </c>
      <c r="AY156" s="98">
        <v>0</v>
      </c>
      <c r="AZ156" s="98">
        <v>0</v>
      </c>
      <c r="BA156" s="98">
        <v>0</v>
      </c>
      <c r="BB156" s="136">
        <v>0</v>
      </c>
      <c r="BC156" s="98">
        <v>0</v>
      </c>
      <c r="BD156" s="98">
        <v>0</v>
      </c>
      <c r="BE156" s="98">
        <v>0</v>
      </c>
      <c r="BF156" s="98">
        <v>0</v>
      </c>
      <c r="BG156" s="98">
        <v>0</v>
      </c>
      <c r="BH156" s="98">
        <v>0</v>
      </c>
      <c r="BI156" s="98">
        <v>0</v>
      </c>
      <c r="BJ156" s="98">
        <v>0</v>
      </c>
      <c r="BK156" s="98">
        <v>0</v>
      </c>
      <c r="BL156" s="98">
        <v>0</v>
      </c>
      <c r="BM156" s="98">
        <v>0</v>
      </c>
      <c r="BN156" s="428">
        <f t="shared" si="56"/>
        <v>0</v>
      </c>
      <c r="BO156" s="98">
        <v>0</v>
      </c>
      <c r="BP156" s="98">
        <v>0</v>
      </c>
      <c r="BQ156" s="98">
        <v>0</v>
      </c>
      <c r="BR156" s="98">
        <v>0</v>
      </c>
      <c r="BS156" s="98">
        <v>0</v>
      </c>
      <c r="BT156" s="98">
        <v>0</v>
      </c>
      <c r="BU156" s="98">
        <v>0</v>
      </c>
      <c r="BV156" s="98">
        <v>0</v>
      </c>
      <c r="BW156" s="98">
        <v>0</v>
      </c>
      <c r="BX156" s="98">
        <v>0</v>
      </c>
      <c r="BY156" s="98">
        <v>0</v>
      </c>
      <c r="BZ156" s="98">
        <v>305</v>
      </c>
      <c r="CA156" s="467">
        <f t="shared" si="30"/>
        <v>305</v>
      </c>
      <c r="CB156" s="136">
        <v>301</v>
      </c>
      <c r="CC156" s="98">
        <v>279</v>
      </c>
      <c r="CD156" s="98">
        <v>322</v>
      </c>
      <c r="CE156" s="98">
        <v>289</v>
      </c>
      <c r="CF156" s="98">
        <v>292</v>
      </c>
      <c r="CG156" s="98">
        <v>312</v>
      </c>
      <c r="CH156" s="98">
        <v>340</v>
      </c>
      <c r="CI156" s="98">
        <v>331</v>
      </c>
      <c r="CJ156" s="98">
        <v>333</v>
      </c>
      <c r="CK156" s="98">
        <v>347</v>
      </c>
      <c r="CL156" s="98">
        <v>302</v>
      </c>
      <c r="CM156" s="98">
        <v>338</v>
      </c>
      <c r="CN156" s="428">
        <f t="shared" si="64"/>
        <v>3786</v>
      </c>
      <c r="CO156" s="98">
        <v>281</v>
      </c>
      <c r="CP156" s="98">
        <v>264</v>
      </c>
      <c r="CQ156" s="98">
        <v>311</v>
      </c>
      <c r="CR156" s="98">
        <v>293</v>
      </c>
      <c r="CS156" s="98">
        <v>306</v>
      </c>
      <c r="CT156" s="98">
        <v>311</v>
      </c>
      <c r="CU156" s="98">
        <v>297</v>
      </c>
      <c r="CV156" s="98">
        <v>332</v>
      </c>
      <c r="CW156" s="98">
        <v>327</v>
      </c>
      <c r="CX156" s="98">
        <v>312</v>
      </c>
      <c r="CY156" s="98">
        <v>316</v>
      </c>
      <c r="CZ156" s="98">
        <v>325</v>
      </c>
      <c r="DA156" s="467">
        <f t="shared" si="62"/>
        <v>3675</v>
      </c>
      <c r="DB156" s="136">
        <v>307</v>
      </c>
      <c r="DC156" s="98">
        <v>270</v>
      </c>
      <c r="DD156" s="98">
        <v>364</v>
      </c>
      <c r="DE156" s="98">
        <v>311</v>
      </c>
      <c r="DF156" s="98">
        <v>371</v>
      </c>
      <c r="DG156" s="98">
        <v>353</v>
      </c>
      <c r="DH156" s="98">
        <v>326</v>
      </c>
      <c r="DI156" s="98">
        <v>368</v>
      </c>
      <c r="DJ156" s="98">
        <v>346</v>
      </c>
      <c r="DK156" s="98">
        <v>386</v>
      </c>
      <c r="DL156" s="98">
        <v>372</v>
      </c>
      <c r="DM156" s="98">
        <v>335</v>
      </c>
      <c r="DN156" s="556">
        <f t="shared" si="53"/>
        <v>3786</v>
      </c>
      <c r="DO156" s="479">
        <f t="shared" si="54"/>
        <v>3675</v>
      </c>
      <c r="DP156" s="468">
        <f t="shared" si="55"/>
        <v>4109</v>
      </c>
      <c r="DQ156" s="362">
        <f t="shared" si="65"/>
        <v>11.809523809523803</v>
      </c>
      <c r="DW156" s="230"/>
      <c r="DX156" s="230"/>
      <c r="DY156" s="230"/>
      <c r="DZ156" s="230"/>
      <c r="EA156" s="230"/>
      <c r="EB156" s="230"/>
      <c r="EC156" s="230"/>
      <c r="ED156" s="230"/>
      <c r="EE156" s="230"/>
      <c r="EF156" s="230"/>
      <c r="EG156" s="230"/>
      <c r="EH156" s="230"/>
      <c r="EI156" s="230"/>
      <c r="EJ156" s="230"/>
      <c r="EK156" s="230"/>
      <c r="EL156" s="230"/>
      <c r="EM156" s="230"/>
      <c r="EN156" s="230"/>
    </row>
    <row r="157" spans="1:3422" ht="20.100000000000001" customHeight="1" x14ac:dyDescent="0.25">
      <c r="A157" s="526"/>
      <c r="B157" s="109" t="s">
        <v>139</v>
      </c>
      <c r="C157" s="128" t="s">
        <v>144</v>
      </c>
      <c r="D157" s="183">
        <v>0</v>
      </c>
      <c r="E157" s="184">
        <v>0</v>
      </c>
      <c r="F157" s="184">
        <v>0</v>
      </c>
      <c r="G157" s="184">
        <v>0</v>
      </c>
      <c r="H157" s="184">
        <v>0</v>
      </c>
      <c r="I157" s="184">
        <v>0</v>
      </c>
      <c r="J157" s="184">
        <v>0</v>
      </c>
      <c r="K157" s="184">
        <v>0</v>
      </c>
      <c r="L157" s="184">
        <v>0</v>
      </c>
      <c r="M157" s="184">
        <v>0</v>
      </c>
      <c r="N157" s="184">
        <v>0</v>
      </c>
      <c r="O157" s="184">
        <v>0</v>
      </c>
      <c r="P157" s="167">
        <v>0</v>
      </c>
      <c r="Q157" s="176">
        <v>0</v>
      </c>
      <c r="R157" s="176">
        <v>0</v>
      </c>
      <c r="S157" s="176">
        <v>0</v>
      </c>
      <c r="T157" s="176">
        <v>0</v>
      </c>
      <c r="U157" s="176">
        <v>0</v>
      </c>
      <c r="V157" s="176">
        <v>0</v>
      </c>
      <c r="W157" s="176">
        <v>0</v>
      </c>
      <c r="X157" s="176">
        <v>0</v>
      </c>
      <c r="Y157" s="176">
        <v>0</v>
      </c>
      <c r="Z157" s="187">
        <v>0</v>
      </c>
      <c r="AA157" s="187">
        <v>0</v>
      </c>
      <c r="AB157" s="187">
        <v>0</v>
      </c>
      <c r="AC157" s="167">
        <v>0</v>
      </c>
      <c r="AD157" s="177">
        <v>0</v>
      </c>
      <c r="AE157" s="177">
        <v>0</v>
      </c>
      <c r="AF157" s="177">
        <v>0</v>
      </c>
      <c r="AG157" s="177">
        <v>0</v>
      </c>
      <c r="AH157" s="177">
        <v>0</v>
      </c>
      <c r="AI157" s="177">
        <v>0</v>
      </c>
      <c r="AJ157" s="177">
        <v>0</v>
      </c>
      <c r="AK157" s="177">
        <v>0</v>
      </c>
      <c r="AL157" s="177">
        <v>0</v>
      </c>
      <c r="AM157" s="177">
        <v>0</v>
      </c>
      <c r="AN157" s="177">
        <v>0</v>
      </c>
      <c r="AO157" s="177">
        <v>0</v>
      </c>
      <c r="AP157" s="136">
        <v>0</v>
      </c>
      <c r="AQ157" s="98">
        <v>0</v>
      </c>
      <c r="AR157" s="98">
        <v>0</v>
      </c>
      <c r="AS157" s="98">
        <v>0</v>
      </c>
      <c r="AT157" s="98">
        <v>0</v>
      </c>
      <c r="AU157" s="98">
        <v>0</v>
      </c>
      <c r="AV157" s="98">
        <v>0</v>
      </c>
      <c r="AW157" s="98">
        <v>0</v>
      </c>
      <c r="AX157" s="98">
        <v>0</v>
      </c>
      <c r="AY157" s="98">
        <v>0</v>
      </c>
      <c r="AZ157" s="98">
        <v>0</v>
      </c>
      <c r="BA157" s="98">
        <v>0</v>
      </c>
      <c r="BB157" s="136">
        <v>0</v>
      </c>
      <c r="BC157" s="98">
        <v>0</v>
      </c>
      <c r="BD157" s="98">
        <v>0</v>
      </c>
      <c r="BE157" s="98">
        <v>0</v>
      </c>
      <c r="BF157" s="98">
        <v>0</v>
      </c>
      <c r="BG157" s="98">
        <v>0</v>
      </c>
      <c r="BH157" s="98">
        <v>0</v>
      </c>
      <c r="BI157" s="98">
        <v>0</v>
      </c>
      <c r="BJ157" s="98">
        <v>0</v>
      </c>
      <c r="BK157" s="98">
        <v>0</v>
      </c>
      <c r="BL157" s="98">
        <v>0</v>
      </c>
      <c r="BM157" s="98">
        <v>0</v>
      </c>
      <c r="BN157" s="428">
        <f t="shared" si="56"/>
        <v>0</v>
      </c>
      <c r="BO157" s="98">
        <v>0</v>
      </c>
      <c r="BP157" s="98">
        <v>0</v>
      </c>
      <c r="BQ157" s="98">
        <v>0</v>
      </c>
      <c r="BR157" s="98">
        <v>0</v>
      </c>
      <c r="BS157" s="98">
        <v>0</v>
      </c>
      <c r="BT157" s="98">
        <v>0</v>
      </c>
      <c r="BU157" s="98">
        <v>0</v>
      </c>
      <c r="BV157" s="98">
        <v>0</v>
      </c>
      <c r="BW157" s="98">
        <v>0</v>
      </c>
      <c r="BX157" s="98">
        <v>0</v>
      </c>
      <c r="BY157" s="98">
        <v>0</v>
      </c>
      <c r="BZ157" s="98">
        <v>66</v>
      </c>
      <c r="CA157" s="467">
        <f t="shared" si="30"/>
        <v>66</v>
      </c>
      <c r="CB157" s="136">
        <v>59</v>
      </c>
      <c r="CC157" s="98">
        <v>57</v>
      </c>
      <c r="CD157" s="98">
        <v>73</v>
      </c>
      <c r="CE157" s="98">
        <v>65</v>
      </c>
      <c r="CF157" s="98">
        <v>66</v>
      </c>
      <c r="CG157" s="98">
        <v>84</v>
      </c>
      <c r="CH157" s="98">
        <v>82</v>
      </c>
      <c r="CI157" s="98">
        <v>64</v>
      </c>
      <c r="CJ157" s="98">
        <v>69</v>
      </c>
      <c r="CK157" s="98">
        <v>65</v>
      </c>
      <c r="CL157" s="98">
        <v>52</v>
      </c>
      <c r="CM157" s="98">
        <v>58</v>
      </c>
      <c r="CN157" s="428">
        <f t="shared" si="64"/>
        <v>794</v>
      </c>
      <c r="CO157" s="98">
        <v>75</v>
      </c>
      <c r="CP157" s="98">
        <v>70</v>
      </c>
      <c r="CQ157" s="98">
        <v>67</v>
      </c>
      <c r="CR157" s="98">
        <v>56</v>
      </c>
      <c r="CS157" s="98">
        <v>56</v>
      </c>
      <c r="CT157" s="98">
        <v>61</v>
      </c>
      <c r="CU157" s="98">
        <v>58</v>
      </c>
      <c r="CV157" s="98">
        <v>63</v>
      </c>
      <c r="CW157" s="98">
        <v>51</v>
      </c>
      <c r="CX157" s="98">
        <v>52</v>
      </c>
      <c r="CY157" s="98">
        <v>53</v>
      </c>
      <c r="CZ157" s="98">
        <v>67</v>
      </c>
      <c r="DA157" s="467">
        <f t="shared" si="62"/>
        <v>729</v>
      </c>
      <c r="DB157" s="136">
        <v>52</v>
      </c>
      <c r="DC157" s="98">
        <v>49</v>
      </c>
      <c r="DD157" s="98">
        <v>62</v>
      </c>
      <c r="DE157" s="98">
        <v>51</v>
      </c>
      <c r="DF157" s="98">
        <v>50</v>
      </c>
      <c r="DG157" s="98">
        <v>48</v>
      </c>
      <c r="DH157" s="98">
        <v>46</v>
      </c>
      <c r="DI157" s="98">
        <v>56</v>
      </c>
      <c r="DJ157" s="98">
        <v>54</v>
      </c>
      <c r="DK157" s="98">
        <v>66</v>
      </c>
      <c r="DL157" s="98">
        <v>52</v>
      </c>
      <c r="DM157" s="98">
        <v>47</v>
      </c>
      <c r="DN157" s="556">
        <f t="shared" si="53"/>
        <v>794</v>
      </c>
      <c r="DO157" s="479">
        <f t="shared" si="54"/>
        <v>729</v>
      </c>
      <c r="DP157" s="468">
        <f t="shared" si="55"/>
        <v>633</v>
      </c>
      <c r="DQ157" s="362">
        <f t="shared" si="65"/>
        <v>-13.168724279835386</v>
      </c>
      <c r="DW157" s="230"/>
      <c r="DX157" s="230"/>
      <c r="DY157" s="230"/>
      <c r="DZ157" s="230"/>
      <c r="EA157" s="230"/>
      <c r="EB157" s="230"/>
      <c r="EC157" s="230"/>
      <c r="ED157" s="230"/>
      <c r="EE157" s="230"/>
      <c r="EF157" s="230"/>
      <c r="EG157" s="230"/>
      <c r="EH157" s="230"/>
      <c r="EI157" s="230"/>
      <c r="EJ157" s="230"/>
      <c r="EK157" s="230"/>
      <c r="EL157" s="230"/>
      <c r="EM157" s="230"/>
      <c r="EN157" s="230"/>
    </row>
    <row r="158" spans="1:3422" ht="20.100000000000001" customHeight="1" x14ac:dyDescent="0.25">
      <c r="A158" s="526"/>
      <c r="B158" s="109" t="s">
        <v>142</v>
      </c>
      <c r="C158" s="128" t="s">
        <v>146</v>
      </c>
      <c r="D158" s="183">
        <v>0</v>
      </c>
      <c r="E158" s="184">
        <v>0</v>
      </c>
      <c r="F158" s="184">
        <v>0</v>
      </c>
      <c r="G158" s="184">
        <v>0</v>
      </c>
      <c r="H158" s="184">
        <v>0</v>
      </c>
      <c r="I158" s="184">
        <v>0</v>
      </c>
      <c r="J158" s="184">
        <v>0</v>
      </c>
      <c r="K158" s="184">
        <v>0</v>
      </c>
      <c r="L158" s="184">
        <v>0</v>
      </c>
      <c r="M158" s="184">
        <v>0</v>
      </c>
      <c r="N158" s="184">
        <v>0</v>
      </c>
      <c r="O158" s="184">
        <v>0</v>
      </c>
      <c r="P158" s="167">
        <v>0</v>
      </c>
      <c r="Q158" s="176">
        <v>0</v>
      </c>
      <c r="R158" s="176">
        <v>0</v>
      </c>
      <c r="S158" s="176">
        <v>0</v>
      </c>
      <c r="T158" s="176">
        <v>0</v>
      </c>
      <c r="U158" s="176">
        <v>0</v>
      </c>
      <c r="V158" s="176">
        <v>0</v>
      </c>
      <c r="W158" s="176">
        <v>0</v>
      </c>
      <c r="X158" s="176">
        <v>0</v>
      </c>
      <c r="Y158" s="176">
        <v>0</v>
      </c>
      <c r="Z158" s="187">
        <v>0</v>
      </c>
      <c r="AA158" s="187">
        <v>0</v>
      </c>
      <c r="AB158" s="187">
        <v>0</v>
      </c>
      <c r="AC158" s="167">
        <v>0</v>
      </c>
      <c r="AD158" s="177">
        <v>0</v>
      </c>
      <c r="AE158" s="177">
        <v>0</v>
      </c>
      <c r="AF158" s="177">
        <v>0</v>
      </c>
      <c r="AG158" s="177">
        <v>0</v>
      </c>
      <c r="AH158" s="177">
        <v>0</v>
      </c>
      <c r="AI158" s="177">
        <v>0</v>
      </c>
      <c r="AJ158" s="177">
        <v>0</v>
      </c>
      <c r="AK158" s="177">
        <v>0</v>
      </c>
      <c r="AL158" s="177">
        <v>0</v>
      </c>
      <c r="AM158" s="177">
        <v>0</v>
      </c>
      <c r="AN158" s="177">
        <v>0</v>
      </c>
      <c r="AO158" s="177">
        <v>0</v>
      </c>
      <c r="AP158" s="136">
        <v>0</v>
      </c>
      <c r="AQ158" s="98">
        <v>0</v>
      </c>
      <c r="AR158" s="98">
        <v>0</v>
      </c>
      <c r="AS158" s="98">
        <v>0</v>
      </c>
      <c r="AT158" s="98">
        <v>0</v>
      </c>
      <c r="AU158" s="98">
        <v>0</v>
      </c>
      <c r="AV158" s="98">
        <v>0</v>
      </c>
      <c r="AW158" s="98">
        <v>0</v>
      </c>
      <c r="AX158" s="98">
        <v>0</v>
      </c>
      <c r="AY158" s="98">
        <v>0</v>
      </c>
      <c r="AZ158" s="98">
        <v>0</v>
      </c>
      <c r="BA158" s="98">
        <v>0</v>
      </c>
      <c r="BB158" s="136">
        <v>0</v>
      </c>
      <c r="BC158" s="98">
        <v>0</v>
      </c>
      <c r="BD158" s="98">
        <v>0</v>
      </c>
      <c r="BE158" s="98">
        <v>0</v>
      </c>
      <c r="BF158" s="98">
        <v>0</v>
      </c>
      <c r="BG158" s="98">
        <v>0</v>
      </c>
      <c r="BH158" s="98">
        <v>0</v>
      </c>
      <c r="BI158" s="98">
        <v>0</v>
      </c>
      <c r="BJ158" s="98">
        <v>0</v>
      </c>
      <c r="BK158" s="98">
        <v>0</v>
      </c>
      <c r="BL158" s="98">
        <v>0</v>
      </c>
      <c r="BM158" s="98">
        <v>0</v>
      </c>
      <c r="BN158" s="428">
        <f t="shared" si="56"/>
        <v>0</v>
      </c>
      <c r="BO158" s="98">
        <v>0</v>
      </c>
      <c r="BP158" s="98">
        <v>0</v>
      </c>
      <c r="BQ158" s="98">
        <v>0</v>
      </c>
      <c r="BR158" s="98">
        <v>0</v>
      </c>
      <c r="BS158" s="98">
        <v>0</v>
      </c>
      <c r="BT158" s="98">
        <v>0</v>
      </c>
      <c r="BU158" s="98">
        <v>0</v>
      </c>
      <c r="BV158" s="98">
        <v>0</v>
      </c>
      <c r="BW158" s="98">
        <v>0</v>
      </c>
      <c r="BX158" s="98">
        <v>0</v>
      </c>
      <c r="BY158" s="98">
        <v>0</v>
      </c>
      <c r="BZ158" s="98">
        <v>50</v>
      </c>
      <c r="CA158" s="467">
        <f t="shared" si="30"/>
        <v>50</v>
      </c>
      <c r="CB158" s="136">
        <v>45</v>
      </c>
      <c r="CC158" s="98">
        <v>33</v>
      </c>
      <c r="CD158" s="98">
        <v>25</v>
      </c>
      <c r="CE158" s="98">
        <v>30</v>
      </c>
      <c r="CF158" s="98">
        <v>27</v>
      </c>
      <c r="CG158" s="98">
        <v>25</v>
      </c>
      <c r="CH158" s="98">
        <v>25</v>
      </c>
      <c r="CI158" s="98">
        <v>28</v>
      </c>
      <c r="CJ158" s="98">
        <v>25</v>
      </c>
      <c r="CK158" s="98">
        <v>27</v>
      </c>
      <c r="CL158" s="98">
        <v>25</v>
      </c>
      <c r="CM158" s="98">
        <v>17</v>
      </c>
      <c r="CN158" s="428">
        <f t="shared" si="64"/>
        <v>332</v>
      </c>
      <c r="CO158" s="98">
        <v>24</v>
      </c>
      <c r="CP158" s="98">
        <v>32</v>
      </c>
      <c r="CQ158" s="98">
        <v>25</v>
      </c>
      <c r="CR158" s="98">
        <v>27</v>
      </c>
      <c r="CS158" s="98">
        <v>23</v>
      </c>
      <c r="CT158" s="98">
        <v>11</v>
      </c>
      <c r="CU158" s="98">
        <v>13</v>
      </c>
      <c r="CV158" s="98">
        <v>13</v>
      </c>
      <c r="CW158" s="98">
        <v>10</v>
      </c>
      <c r="CX158" s="98">
        <v>14</v>
      </c>
      <c r="CY158" s="98">
        <v>6</v>
      </c>
      <c r="CZ158" s="98">
        <v>6</v>
      </c>
      <c r="DA158" s="467">
        <f t="shared" si="62"/>
        <v>204</v>
      </c>
      <c r="DB158" s="136">
        <v>9</v>
      </c>
      <c r="DC158" s="98">
        <v>7</v>
      </c>
      <c r="DD158" s="98">
        <v>13</v>
      </c>
      <c r="DE158" s="98">
        <v>7</v>
      </c>
      <c r="DF158" s="98">
        <v>13</v>
      </c>
      <c r="DG158" s="98">
        <v>6</v>
      </c>
      <c r="DH158" s="98">
        <v>6</v>
      </c>
      <c r="DI158" s="98">
        <v>3</v>
      </c>
      <c r="DJ158" s="98">
        <v>3</v>
      </c>
      <c r="DK158" s="98">
        <v>1</v>
      </c>
      <c r="DL158" s="98">
        <v>2</v>
      </c>
      <c r="DM158" s="98">
        <v>5</v>
      </c>
      <c r="DN158" s="556">
        <f t="shared" si="53"/>
        <v>332</v>
      </c>
      <c r="DO158" s="479">
        <f t="shared" si="54"/>
        <v>204</v>
      </c>
      <c r="DP158" s="468">
        <f t="shared" si="55"/>
        <v>75</v>
      </c>
      <c r="DQ158" s="362">
        <f t="shared" si="65"/>
        <v>-63.235294117647058</v>
      </c>
      <c r="DW158" s="230"/>
      <c r="DX158" s="230"/>
      <c r="DY158" s="230"/>
      <c r="DZ158" s="230"/>
      <c r="EA158" s="230"/>
      <c r="EB158" s="230"/>
      <c r="EC158" s="230"/>
      <c r="ED158" s="230"/>
      <c r="EE158" s="230"/>
      <c r="EF158" s="230"/>
      <c r="EG158" s="230"/>
      <c r="EH158" s="230"/>
      <c r="EI158" s="230"/>
      <c r="EJ158" s="230"/>
      <c r="EK158" s="230"/>
      <c r="EL158" s="230"/>
      <c r="EM158" s="230"/>
      <c r="EN158" s="230"/>
    </row>
    <row r="159" spans="1:3422" ht="20.100000000000001" customHeight="1" x14ac:dyDescent="0.25">
      <c r="A159" s="526"/>
      <c r="B159" s="109" t="s">
        <v>123</v>
      </c>
      <c r="C159" s="128" t="s">
        <v>125</v>
      </c>
      <c r="D159" s="183">
        <v>0</v>
      </c>
      <c r="E159" s="184">
        <v>0</v>
      </c>
      <c r="F159" s="184">
        <v>0</v>
      </c>
      <c r="G159" s="184">
        <v>0</v>
      </c>
      <c r="H159" s="184">
        <v>0</v>
      </c>
      <c r="I159" s="184">
        <v>0</v>
      </c>
      <c r="J159" s="184">
        <v>0</v>
      </c>
      <c r="K159" s="184">
        <v>0</v>
      </c>
      <c r="L159" s="184">
        <v>0</v>
      </c>
      <c r="M159" s="184">
        <v>0</v>
      </c>
      <c r="N159" s="184">
        <v>0</v>
      </c>
      <c r="O159" s="184">
        <v>0</v>
      </c>
      <c r="P159" s="167">
        <v>0</v>
      </c>
      <c r="Q159" s="176">
        <v>0</v>
      </c>
      <c r="R159" s="176">
        <v>0</v>
      </c>
      <c r="S159" s="176">
        <v>0</v>
      </c>
      <c r="T159" s="176">
        <v>0</v>
      </c>
      <c r="U159" s="176">
        <v>0</v>
      </c>
      <c r="V159" s="176">
        <v>0</v>
      </c>
      <c r="W159" s="176">
        <v>0</v>
      </c>
      <c r="X159" s="176">
        <v>0</v>
      </c>
      <c r="Y159" s="176">
        <v>0</v>
      </c>
      <c r="Z159" s="187">
        <v>0</v>
      </c>
      <c r="AA159" s="187">
        <v>0</v>
      </c>
      <c r="AB159" s="187">
        <v>0</v>
      </c>
      <c r="AC159" s="167">
        <v>0</v>
      </c>
      <c r="AD159" s="177">
        <v>0</v>
      </c>
      <c r="AE159" s="177">
        <v>0</v>
      </c>
      <c r="AF159" s="177">
        <v>0</v>
      </c>
      <c r="AG159" s="177">
        <v>0</v>
      </c>
      <c r="AH159" s="177">
        <v>0</v>
      </c>
      <c r="AI159" s="177">
        <v>0</v>
      </c>
      <c r="AJ159" s="177">
        <v>0</v>
      </c>
      <c r="AK159" s="177">
        <v>0</v>
      </c>
      <c r="AL159" s="177">
        <v>0</v>
      </c>
      <c r="AM159" s="177">
        <v>0</v>
      </c>
      <c r="AN159" s="177">
        <v>0</v>
      </c>
      <c r="AO159" s="177">
        <v>0</v>
      </c>
      <c r="AP159" s="136">
        <v>0</v>
      </c>
      <c r="AQ159" s="98">
        <v>0</v>
      </c>
      <c r="AR159" s="98">
        <v>0</v>
      </c>
      <c r="AS159" s="98">
        <v>0</v>
      </c>
      <c r="AT159" s="98">
        <v>0</v>
      </c>
      <c r="AU159" s="98">
        <v>0</v>
      </c>
      <c r="AV159" s="98">
        <v>0</v>
      </c>
      <c r="AW159" s="98">
        <v>0</v>
      </c>
      <c r="AX159" s="98">
        <v>0</v>
      </c>
      <c r="AY159" s="98">
        <v>0</v>
      </c>
      <c r="AZ159" s="98">
        <v>0</v>
      </c>
      <c r="BA159" s="98">
        <v>0</v>
      </c>
      <c r="BB159" s="136">
        <v>0</v>
      </c>
      <c r="BC159" s="98">
        <v>0</v>
      </c>
      <c r="BD159" s="98">
        <v>0</v>
      </c>
      <c r="BE159" s="98">
        <v>0</v>
      </c>
      <c r="BF159" s="98">
        <v>0</v>
      </c>
      <c r="BG159" s="98">
        <v>0</v>
      </c>
      <c r="BH159" s="98">
        <v>0</v>
      </c>
      <c r="BI159" s="98">
        <v>0</v>
      </c>
      <c r="BJ159" s="98">
        <v>0</v>
      </c>
      <c r="BK159" s="98">
        <v>0</v>
      </c>
      <c r="BL159" s="98">
        <v>0</v>
      </c>
      <c r="BM159" s="98">
        <v>0</v>
      </c>
      <c r="BN159" s="428">
        <f t="shared" si="56"/>
        <v>0</v>
      </c>
      <c r="BO159" s="98">
        <v>0</v>
      </c>
      <c r="BP159" s="98">
        <v>0</v>
      </c>
      <c r="BQ159" s="98">
        <v>0</v>
      </c>
      <c r="BR159" s="98">
        <v>0</v>
      </c>
      <c r="BS159" s="98">
        <v>0</v>
      </c>
      <c r="BT159" s="98">
        <v>0</v>
      </c>
      <c r="BU159" s="98">
        <v>0</v>
      </c>
      <c r="BV159" s="98">
        <v>0</v>
      </c>
      <c r="BW159" s="98">
        <v>2</v>
      </c>
      <c r="BX159" s="98">
        <v>1</v>
      </c>
      <c r="BY159" s="98">
        <v>1</v>
      </c>
      <c r="BZ159" s="98">
        <v>2</v>
      </c>
      <c r="CA159" s="467">
        <f t="shared" si="30"/>
        <v>6</v>
      </c>
      <c r="CB159" s="136">
        <v>1</v>
      </c>
      <c r="CC159" s="98">
        <v>1</v>
      </c>
      <c r="CD159" s="98">
        <v>1</v>
      </c>
      <c r="CE159" s="98">
        <v>1</v>
      </c>
      <c r="CF159" s="98">
        <v>1</v>
      </c>
      <c r="CG159" s="98">
        <v>1</v>
      </c>
      <c r="CH159" s="98">
        <v>1</v>
      </c>
      <c r="CI159" s="98">
        <v>1</v>
      </c>
      <c r="CJ159" s="98">
        <v>2</v>
      </c>
      <c r="CK159" s="98">
        <v>1</v>
      </c>
      <c r="CL159" s="98">
        <v>1</v>
      </c>
      <c r="CM159" s="98">
        <v>1</v>
      </c>
      <c r="CN159" s="428">
        <f t="shared" si="64"/>
        <v>13</v>
      </c>
      <c r="CO159" s="98">
        <v>1</v>
      </c>
      <c r="CP159" s="98">
        <v>1</v>
      </c>
      <c r="CQ159" s="98">
        <v>1</v>
      </c>
      <c r="CR159" s="98">
        <v>1</v>
      </c>
      <c r="CS159" s="98">
        <v>1</v>
      </c>
      <c r="CT159" s="98">
        <v>1</v>
      </c>
      <c r="CU159" s="98">
        <v>1</v>
      </c>
      <c r="CV159" s="98">
        <v>1</v>
      </c>
      <c r="CW159" s="98">
        <v>2</v>
      </c>
      <c r="CX159" s="98">
        <v>1</v>
      </c>
      <c r="CY159" s="98">
        <v>1</v>
      </c>
      <c r="CZ159" s="98">
        <v>1</v>
      </c>
      <c r="DA159" s="467">
        <f t="shared" si="62"/>
        <v>13</v>
      </c>
      <c r="DB159" s="136">
        <v>1</v>
      </c>
      <c r="DC159" s="98">
        <v>1</v>
      </c>
      <c r="DD159" s="98">
        <v>1</v>
      </c>
      <c r="DE159" s="98">
        <v>1</v>
      </c>
      <c r="DF159" s="98">
        <v>2</v>
      </c>
      <c r="DG159" s="98">
        <v>3</v>
      </c>
      <c r="DH159" s="98">
        <v>1</v>
      </c>
      <c r="DI159" s="98">
        <v>1</v>
      </c>
      <c r="DJ159" s="98">
        <v>1</v>
      </c>
      <c r="DK159" s="98">
        <v>1</v>
      </c>
      <c r="DL159" s="98">
        <v>1</v>
      </c>
      <c r="DM159" s="98">
        <v>1</v>
      </c>
      <c r="DN159" s="556">
        <f t="shared" si="53"/>
        <v>13</v>
      </c>
      <c r="DO159" s="479">
        <f t="shared" si="54"/>
        <v>13</v>
      </c>
      <c r="DP159" s="468">
        <f t="shared" si="55"/>
        <v>15</v>
      </c>
      <c r="DQ159" s="362">
        <f t="shared" ref="DQ159" si="66">((DP159/DO159)-1)*100</f>
        <v>15.384615384615374</v>
      </c>
      <c r="DW159" s="230"/>
      <c r="DX159" s="230"/>
      <c r="DY159" s="230"/>
      <c r="DZ159" s="230"/>
      <c r="EA159" s="230"/>
      <c r="EB159" s="230"/>
      <c r="EC159" s="230"/>
      <c r="ED159" s="230"/>
      <c r="EE159" s="230"/>
      <c r="EF159" s="230"/>
      <c r="EG159" s="230"/>
      <c r="EH159" s="230"/>
      <c r="EI159" s="230"/>
      <c r="EJ159" s="230"/>
      <c r="EK159" s="230"/>
      <c r="EL159" s="230"/>
      <c r="EM159" s="230"/>
      <c r="EN159" s="230"/>
    </row>
    <row r="160" spans="1:3422" ht="20.100000000000001" customHeight="1" x14ac:dyDescent="0.25">
      <c r="A160" s="526"/>
      <c r="B160" s="109" t="s">
        <v>169</v>
      </c>
      <c r="C160" s="128" t="s">
        <v>200</v>
      </c>
      <c r="D160" s="183">
        <v>0</v>
      </c>
      <c r="E160" s="184">
        <v>0</v>
      </c>
      <c r="F160" s="184">
        <v>0</v>
      </c>
      <c r="G160" s="184">
        <v>0</v>
      </c>
      <c r="H160" s="184">
        <v>0</v>
      </c>
      <c r="I160" s="184">
        <v>0</v>
      </c>
      <c r="J160" s="184">
        <v>0</v>
      </c>
      <c r="K160" s="184">
        <v>0</v>
      </c>
      <c r="L160" s="184">
        <v>0</v>
      </c>
      <c r="M160" s="184">
        <v>0</v>
      </c>
      <c r="N160" s="184">
        <v>0</v>
      </c>
      <c r="O160" s="184">
        <v>0</v>
      </c>
      <c r="P160" s="167">
        <v>0</v>
      </c>
      <c r="Q160" s="176">
        <v>0</v>
      </c>
      <c r="R160" s="176">
        <v>0</v>
      </c>
      <c r="S160" s="176">
        <v>0</v>
      </c>
      <c r="T160" s="176">
        <v>0</v>
      </c>
      <c r="U160" s="176">
        <v>0</v>
      </c>
      <c r="V160" s="176">
        <v>0</v>
      </c>
      <c r="W160" s="176">
        <v>0</v>
      </c>
      <c r="X160" s="176">
        <v>0</v>
      </c>
      <c r="Y160" s="176">
        <v>0</v>
      </c>
      <c r="Z160" s="187">
        <v>0</v>
      </c>
      <c r="AA160" s="187">
        <v>0</v>
      </c>
      <c r="AB160" s="187">
        <v>0</v>
      </c>
      <c r="AC160" s="167">
        <v>0</v>
      </c>
      <c r="AD160" s="177">
        <v>0</v>
      </c>
      <c r="AE160" s="177">
        <v>0</v>
      </c>
      <c r="AF160" s="177">
        <v>0</v>
      </c>
      <c r="AG160" s="177">
        <v>0</v>
      </c>
      <c r="AH160" s="177">
        <v>0</v>
      </c>
      <c r="AI160" s="177">
        <v>0</v>
      </c>
      <c r="AJ160" s="177">
        <v>0</v>
      </c>
      <c r="AK160" s="177">
        <v>0</v>
      </c>
      <c r="AL160" s="177">
        <v>0</v>
      </c>
      <c r="AM160" s="177">
        <v>0</v>
      </c>
      <c r="AN160" s="177">
        <v>0</v>
      </c>
      <c r="AO160" s="177">
        <v>0</v>
      </c>
      <c r="AP160" s="136">
        <v>0</v>
      </c>
      <c r="AQ160" s="98">
        <v>0</v>
      </c>
      <c r="AR160" s="98">
        <v>0</v>
      </c>
      <c r="AS160" s="98">
        <v>0</v>
      </c>
      <c r="AT160" s="98">
        <v>0</v>
      </c>
      <c r="AU160" s="98">
        <v>0</v>
      </c>
      <c r="AV160" s="98">
        <v>0</v>
      </c>
      <c r="AW160" s="98">
        <v>0</v>
      </c>
      <c r="AX160" s="98">
        <v>0</v>
      </c>
      <c r="AY160" s="98">
        <v>0</v>
      </c>
      <c r="AZ160" s="98">
        <v>0</v>
      </c>
      <c r="BA160" s="98">
        <v>0</v>
      </c>
      <c r="BB160" s="136">
        <v>0</v>
      </c>
      <c r="BC160" s="98">
        <v>0</v>
      </c>
      <c r="BD160" s="98">
        <v>0</v>
      </c>
      <c r="BE160" s="98">
        <v>0</v>
      </c>
      <c r="BF160" s="98">
        <v>0</v>
      </c>
      <c r="BG160" s="98">
        <v>0</v>
      </c>
      <c r="BH160" s="98">
        <v>0</v>
      </c>
      <c r="BI160" s="98">
        <v>0</v>
      </c>
      <c r="BJ160" s="98">
        <v>0</v>
      </c>
      <c r="BK160" s="98">
        <v>0</v>
      </c>
      <c r="BL160" s="98">
        <v>0</v>
      </c>
      <c r="BM160" s="98">
        <v>0</v>
      </c>
      <c r="BN160" s="428">
        <f t="shared" si="56"/>
        <v>0</v>
      </c>
      <c r="BO160" s="98">
        <v>0</v>
      </c>
      <c r="BP160" s="98">
        <v>0</v>
      </c>
      <c r="BQ160" s="98">
        <v>0</v>
      </c>
      <c r="BR160" s="98">
        <v>0</v>
      </c>
      <c r="BS160" s="98">
        <v>0</v>
      </c>
      <c r="BT160" s="98">
        <v>0</v>
      </c>
      <c r="BU160" s="98">
        <v>0</v>
      </c>
      <c r="BV160" s="98">
        <v>0</v>
      </c>
      <c r="BW160" s="98">
        <v>0</v>
      </c>
      <c r="BX160" s="98">
        <v>0</v>
      </c>
      <c r="BY160" s="98">
        <v>0</v>
      </c>
      <c r="BZ160" s="98">
        <v>0</v>
      </c>
      <c r="CA160" s="467">
        <f t="shared" si="30"/>
        <v>0</v>
      </c>
      <c r="CB160" s="136">
        <v>0</v>
      </c>
      <c r="CC160" s="98">
        <v>0</v>
      </c>
      <c r="CD160" s="98">
        <v>1</v>
      </c>
      <c r="CE160" s="98">
        <v>0</v>
      </c>
      <c r="CF160" s="98">
        <v>0</v>
      </c>
      <c r="CG160" s="98">
        <v>0</v>
      </c>
      <c r="CH160" s="98">
        <v>0</v>
      </c>
      <c r="CI160" s="98">
        <v>0</v>
      </c>
      <c r="CJ160" s="98">
        <v>0</v>
      </c>
      <c r="CK160" s="98">
        <v>0</v>
      </c>
      <c r="CL160" s="98">
        <v>0</v>
      </c>
      <c r="CM160" s="98">
        <v>0</v>
      </c>
      <c r="CN160" s="428">
        <f t="shared" si="64"/>
        <v>1</v>
      </c>
      <c r="CO160" s="98">
        <v>0</v>
      </c>
      <c r="CP160" s="98">
        <v>0</v>
      </c>
      <c r="CQ160" s="98">
        <v>0</v>
      </c>
      <c r="CR160" s="98">
        <v>0</v>
      </c>
      <c r="CS160" s="98">
        <v>0</v>
      </c>
      <c r="CT160" s="98">
        <v>1</v>
      </c>
      <c r="CU160" s="98">
        <v>12</v>
      </c>
      <c r="CV160" s="98">
        <v>10</v>
      </c>
      <c r="CW160" s="98">
        <v>11</v>
      </c>
      <c r="CX160" s="98">
        <v>9</v>
      </c>
      <c r="CY160" s="98">
        <v>5</v>
      </c>
      <c r="CZ160" s="98">
        <v>22</v>
      </c>
      <c r="DA160" s="467">
        <f t="shared" si="62"/>
        <v>70</v>
      </c>
      <c r="DB160" s="136">
        <v>4</v>
      </c>
      <c r="DC160" s="98">
        <v>1</v>
      </c>
      <c r="DD160" s="98">
        <v>2</v>
      </c>
      <c r="DE160" s="98">
        <v>0</v>
      </c>
      <c r="DF160" s="98">
        <v>1</v>
      </c>
      <c r="DG160" s="98">
        <v>2</v>
      </c>
      <c r="DH160" s="98">
        <v>3</v>
      </c>
      <c r="DI160" s="98">
        <v>0</v>
      </c>
      <c r="DJ160" s="98">
        <v>2</v>
      </c>
      <c r="DK160" s="98">
        <v>4</v>
      </c>
      <c r="DL160" s="98">
        <v>1</v>
      </c>
      <c r="DM160" s="98">
        <v>4</v>
      </c>
      <c r="DN160" s="556">
        <f t="shared" si="53"/>
        <v>1</v>
      </c>
      <c r="DO160" s="479">
        <f t="shared" si="54"/>
        <v>70</v>
      </c>
      <c r="DP160" s="468">
        <f t="shared" si="55"/>
        <v>24</v>
      </c>
      <c r="DQ160" s="362">
        <f>((DP160/DO160)-1)*100</f>
        <v>-65.714285714285708</v>
      </c>
      <c r="DW160" s="230"/>
      <c r="DX160" s="230"/>
      <c r="DY160" s="230"/>
      <c r="DZ160" s="230"/>
      <c r="EA160" s="230"/>
      <c r="EB160" s="230"/>
      <c r="EC160" s="230"/>
      <c r="ED160" s="230"/>
      <c r="EE160" s="230"/>
      <c r="EF160" s="230"/>
      <c r="EG160" s="230"/>
      <c r="EH160" s="230"/>
      <c r="EI160" s="230"/>
      <c r="EJ160" s="230"/>
      <c r="EK160" s="230"/>
      <c r="EL160" s="230"/>
      <c r="EM160" s="230"/>
      <c r="EN160" s="230"/>
    </row>
    <row r="161" spans="1:144" ht="20.100000000000001" customHeight="1" x14ac:dyDescent="0.25">
      <c r="A161" s="526"/>
      <c r="B161" s="169" t="s">
        <v>17</v>
      </c>
      <c r="C161" s="170" t="s">
        <v>18</v>
      </c>
      <c r="D161" s="183">
        <v>187</v>
      </c>
      <c r="E161" s="184">
        <v>163</v>
      </c>
      <c r="F161" s="184">
        <v>219</v>
      </c>
      <c r="G161" s="184">
        <v>209</v>
      </c>
      <c r="H161" s="184">
        <v>206</v>
      </c>
      <c r="I161" s="184">
        <v>216</v>
      </c>
      <c r="J161" s="184">
        <v>232</v>
      </c>
      <c r="K161" s="184">
        <v>191</v>
      </c>
      <c r="L161" s="184">
        <v>235</v>
      </c>
      <c r="M161" s="184">
        <v>233</v>
      </c>
      <c r="N161" s="184">
        <v>210</v>
      </c>
      <c r="O161" s="184">
        <v>211</v>
      </c>
      <c r="P161" s="167">
        <v>2512</v>
      </c>
      <c r="Q161" s="176">
        <v>197</v>
      </c>
      <c r="R161" s="176">
        <v>190</v>
      </c>
      <c r="S161" s="176">
        <v>238</v>
      </c>
      <c r="T161" s="176">
        <v>200</v>
      </c>
      <c r="U161" s="176">
        <v>215</v>
      </c>
      <c r="V161" s="176">
        <v>205</v>
      </c>
      <c r="W161" s="176">
        <v>226</v>
      </c>
      <c r="X161" s="176">
        <v>220</v>
      </c>
      <c r="Y161" s="176">
        <v>240</v>
      </c>
      <c r="Z161" s="187">
        <v>219</v>
      </c>
      <c r="AA161" s="187">
        <v>224</v>
      </c>
      <c r="AB161" s="187">
        <v>245</v>
      </c>
      <c r="AC161" s="167">
        <v>2619</v>
      </c>
      <c r="AD161" s="177">
        <v>230</v>
      </c>
      <c r="AE161" s="177">
        <v>191</v>
      </c>
      <c r="AF161" s="177">
        <v>212</v>
      </c>
      <c r="AG161" s="177">
        <v>209</v>
      </c>
      <c r="AH161" s="177">
        <v>242</v>
      </c>
      <c r="AI161" s="177">
        <v>226</v>
      </c>
      <c r="AJ161" s="177">
        <v>225</v>
      </c>
      <c r="AK161" s="177">
        <v>325</v>
      </c>
      <c r="AL161" s="177">
        <v>312</v>
      </c>
      <c r="AM161" s="177">
        <v>294</v>
      </c>
      <c r="AN161" s="177">
        <v>288</v>
      </c>
      <c r="AO161" s="177">
        <v>298</v>
      </c>
      <c r="AP161" s="136">
        <v>291</v>
      </c>
      <c r="AQ161" s="98">
        <v>281</v>
      </c>
      <c r="AR161" s="98">
        <v>351</v>
      </c>
      <c r="AS161" s="98">
        <v>292</v>
      </c>
      <c r="AT161" s="98">
        <v>350</v>
      </c>
      <c r="AU161" s="98">
        <v>296</v>
      </c>
      <c r="AV161" s="98">
        <v>335</v>
      </c>
      <c r="AW161" s="98">
        <v>357</v>
      </c>
      <c r="AX161" s="98">
        <v>320</v>
      </c>
      <c r="AY161" s="98">
        <v>355</v>
      </c>
      <c r="AZ161" s="98">
        <v>341</v>
      </c>
      <c r="BA161" s="98">
        <v>304</v>
      </c>
      <c r="BB161" s="136">
        <v>364</v>
      </c>
      <c r="BC161" s="98">
        <v>320</v>
      </c>
      <c r="BD161" s="98">
        <v>379</v>
      </c>
      <c r="BE161" s="98">
        <v>386</v>
      </c>
      <c r="BF161" s="98">
        <v>359</v>
      </c>
      <c r="BG161" s="98">
        <v>359</v>
      </c>
      <c r="BH161" s="98">
        <v>401</v>
      </c>
      <c r="BI161" s="98">
        <v>387</v>
      </c>
      <c r="BJ161" s="98">
        <v>418</v>
      </c>
      <c r="BK161" s="98">
        <v>436</v>
      </c>
      <c r="BL161" s="98">
        <v>396</v>
      </c>
      <c r="BM161" s="98">
        <v>365</v>
      </c>
      <c r="BN161" s="428">
        <f t="shared" si="56"/>
        <v>4570</v>
      </c>
      <c r="BO161" s="98">
        <v>403</v>
      </c>
      <c r="BP161" s="98">
        <v>341</v>
      </c>
      <c r="BQ161" s="98">
        <v>364</v>
      </c>
      <c r="BR161" s="98">
        <v>359</v>
      </c>
      <c r="BS161" s="98">
        <v>385</v>
      </c>
      <c r="BT161" s="98">
        <v>346</v>
      </c>
      <c r="BU161" s="98">
        <v>415</v>
      </c>
      <c r="BV161" s="98">
        <v>435</v>
      </c>
      <c r="BW161" s="98">
        <v>417</v>
      </c>
      <c r="BX161" s="98">
        <v>411</v>
      </c>
      <c r="BY161" s="98">
        <v>372</v>
      </c>
      <c r="BZ161" s="98">
        <v>394</v>
      </c>
      <c r="CA161" s="467">
        <f t="shared" si="30"/>
        <v>4642</v>
      </c>
      <c r="CB161" s="136">
        <v>349</v>
      </c>
      <c r="CC161" s="98">
        <v>314</v>
      </c>
      <c r="CD161" s="98">
        <v>382</v>
      </c>
      <c r="CE161" s="98">
        <v>350</v>
      </c>
      <c r="CF161" s="98">
        <v>386</v>
      </c>
      <c r="CG161" s="98">
        <v>393</v>
      </c>
      <c r="CH161" s="98">
        <v>404</v>
      </c>
      <c r="CI161" s="98">
        <v>362</v>
      </c>
      <c r="CJ161" s="98">
        <v>406</v>
      </c>
      <c r="CK161" s="98">
        <v>419</v>
      </c>
      <c r="CL161" s="98">
        <v>359</v>
      </c>
      <c r="CM161" s="98">
        <v>404</v>
      </c>
      <c r="CN161" s="428">
        <f t="shared" si="64"/>
        <v>4528</v>
      </c>
      <c r="CO161" s="98">
        <v>347</v>
      </c>
      <c r="CP161" s="98">
        <v>355</v>
      </c>
      <c r="CQ161" s="98">
        <v>386</v>
      </c>
      <c r="CR161" s="98">
        <v>376</v>
      </c>
      <c r="CS161" s="98">
        <v>382</v>
      </c>
      <c r="CT161" s="98">
        <v>395</v>
      </c>
      <c r="CU161" s="98">
        <v>374</v>
      </c>
      <c r="CV161" s="98">
        <v>438</v>
      </c>
      <c r="CW161" s="98">
        <v>438</v>
      </c>
      <c r="CX161" s="98">
        <v>389</v>
      </c>
      <c r="CY161" s="98">
        <v>419</v>
      </c>
      <c r="CZ161" s="98">
        <v>422</v>
      </c>
      <c r="DA161" s="467">
        <f t="shared" si="62"/>
        <v>4721</v>
      </c>
      <c r="DB161" s="136">
        <v>367</v>
      </c>
      <c r="DC161" s="98">
        <v>355</v>
      </c>
      <c r="DD161" s="98">
        <v>468</v>
      </c>
      <c r="DE161" s="98">
        <v>408</v>
      </c>
      <c r="DF161" s="98">
        <v>464</v>
      </c>
      <c r="DG161" s="98">
        <v>401</v>
      </c>
      <c r="DH161" s="98">
        <v>444</v>
      </c>
      <c r="DI161" s="98">
        <v>457</v>
      </c>
      <c r="DJ161" s="98">
        <v>412</v>
      </c>
      <c r="DK161" s="98">
        <v>438</v>
      </c>
      <c r="DL161" s="98">
        <v>405</v>
      </c>
      <c r="DM161" s="98">
        <v>383</v>
      </c>
      <c r="DN161" s="556">
        <f t="shared" si="53"/>
        <v>4528</v>
      </c>
      <c r="DO161" s="479">
        <f t="shared" si="54"/>
        <v>4721</v>
      </c>
      <c r="DP161" s="468">
        <f t="shared" si="55"/>
        <v>5002</v>
      </c>
      <c r="DQ161" s="362">
        <f>((DP161/DO161)-1)*100</f>
        <v>5.9521287862740913</v>
      </c>
      <c r="DW161" s="230"/>
      <c r="DX161" s="230"/>
      <c r="DY161" s="230"/>
      <c r="DZ161" s="230"/>
      <c r="EA161" s="230"/>
      <c r="EB161" s="230"/>
      <c r="EC161" s="230"/>
      <c r="ED161" s="230"/>
      <c r="EE161" s="230"/>
      <c r="EF161" s="230"/>
      <c r="EG161" s="230"/>
      <c r="EH161" s="230"/>
      <c r="EI161" s="230"/>
      <c r="EJ161" s="230"/>
      <c r="EK161" s="230"/>
      <c r="EL161" s="230"/>
      <c r="EM161" s="230"/>
      <c r="EN161" s="230"/>
    </row>
    <row r="162" spans="1:144" ht="20.100000000000001" customHeight="1" x14ac:dyDescent="0.25">
      <c r="A162" s="526"/>
      <c r="B162" s="109" t="s">
        <v>154</v>
      </c>
      <c r="C162" s="128" t="s">
        <v>155</v>
      </c>
      <c r="D162" s="183">
        <v>0</v>
      </c>
      <c r="E162" s="184">
        <v>0</v>
      </c>
      <c r="F162" s="184">
        <v>0</v>
      </c>
      <c r="G162" s="184">
        <v>0</v>
      </c>
      <c r="H162" s="184">
        <v>0</v>
      </c>
      <c r="I162" s="184">
        <v>0</v>
      </c>
      <c r="J162" s="184">
        <v>0</v>
      </c>
      <c r="K162" s="184">
        <v>0</v>
      </c>
      <c r="L162" s="184">
        <v>0</v>
      </c>
      <c r="M162" s="184">
        <v>0</v>
      </c>
      <c r="N162" s="184">
        <v>0</v>
      </c>
      <c r="O162" s="184">
        <v>0</v>
      </c>
      <c r="P162" s="167">
        <v>0</v>
      </c>
      <c r="Q162" s="176">
        <v>0</v>
      </c>
      <c r="R162" s="176">
        <v>0</v>
      </c>
      <c r="S162" s="176">
        <v>0</v>
      </c>
      <c r="T162" s="176">
        <v>0</v>
      </c>
      <c r="U162" s="176">
        <v>0</v>
      </c>
      <c r="V162" s="176">
        <v>0</v>
      </c>
      <c r="W162" s="176">
        <v>0</v>
      </c>
      <c r="X162" s="176">
        <v>0</v>
      </c>
      <c r="Y162" s="176">
        <v>0</v>
      </c>
      <c r="Z162" s="187">
        <v>0</v>
      </c>
      <c r="AA162" s="187">
        <v>0</v>
      </c>
      <c r="AB162" s="187">
        <v>0</v>
      </c>
      <c r="AC162" s="167">
        <v>0</v>
      </c>
      <c r="AD162" s="177">
        <v>0</v>
      </c>
      <c r="AE162" s="177">
        <v>0</v>
      </c>
      <c r="AF162" s="177">
        <v>0</v>
      </c>
      <c r="AG162" s="177">
        <v>0</v>
      </c>
      <c r="AH162" s="177">
        <v>0</v>
      </c>
      <c r="AI162" s="177">
        <v>0</v>
      </c>
      <c r="AJ162" s="177">
        <v>0</v>
      </c>
      <c r="AK162" s="177">
        <v>0</v>
      </c>
      <c r="AL162" s="177">
        <v>0</v>
      </c>
      <c r="AM162" s="177">
        <v>0</v>
      </c>
      <c r="AN162" s="177">
        <v>0</v>
      </c>
      <c r="AO162" s="177">
        <v>0</v>
      </c>
      <c r="AP162" s="136">
        <v>0</v>
      </c>
      <c r="AQ162" s="98">
        <v>0</v>
      </c>
      <c r="AR162" s="98">
        <v>0</v>
      </c>
      <c r="AS162" s="98">
        <v>0</v>
      </c>
      <c r="AT162" s="98">
        <v>0</v>
      </c>
      <c r="AU162" s="98">
        <v>0</v>
      </c>
      <c r="AV162" s="98">
        <v>0</v>
      </c>
      <c r="AW162" s="98">
        <v>0</v>
      </c>
      <c r="AX162" s="98">
        <v>0</v>
      </c>
      <c r="AY162" s="98">
        <v>0</v>
      </c>
      <c r="AZ162" s="98">
        <v>0</v>
      </c>
      <c r="BA162" s="98">
        <v>0</v>
      </c>
      <c r="BB162" s="136">
        <v>0</v>
      </c>
      <c r="BC162" s="98">
        <v>0</v>
      </c>
      <c r="BD162" s="98">
        <v>0</v>
      </c>
      <c r="BE162" s="98">
        <v>0</v>
      </c>
      <c r="BF162" s="98">
        <v>0</v>
      </c>
      <c r="BG162" s="98">
        <v>0</v>
      </c>
      <c r="BH162" s="98">
        <v>0</v>
      </c>
      <c r="BI162" s="98">
        <v>0</v>
      </c>
      <c r="BJ162" s="98">
        <v>0</v>
      </c>
      <c r="BK162" s="98">
        <v>0</v>
      </c>
      <c r="BL162" s="98">
        <v>0</v>
      </c>
      <c r="BM162" s="98">
        <v>0</v>
      </c>
      <c r="BN162" s="428">
        <v>0</v>
      </c>
      <c r="BO162" s="98">
        <v>0</v>
      </c>
      <c r="BP162" s="98">
        <v>0</v>
      </c>
      <c r="BQ162" s="98">
        <v>0</v>
      </c>
      <c r="BR162" s="98">
        <v>0</v>
      </c>
      <c r="BS162" s="98">
        <v>0</v>
      </c>
      <c r="BT162" s="98">
        <v>0</v>
      </c>
      <c r="BU162" s="98">
        <v>0</v>
      </c>
      <c r="BV162" s="98">
        <v>0</v>
      </c>
      <c r="BW162" s="98">
        <v>0</v>
      </c>
      <c r="BX162" s="98">
        <v>0</v>
      </c>
      <c r="BY162" s="98">
        <v>0</v>
      </c>
      <c r="BZ162" s="98">
        <v>0</v>
      </c>
      <c r="CA162" s="467">
        <f t="shared" si="30"/>
        <v>0</v>
      </c>
      <c r="CB162" s="136">
        <v>1</v>
      </c>
      <c r="CC162" s="98">
        <v>3</v>
      </c>
      <c r="CD162" s="98">
        <v>2</v>
      </c>
      <c r="CE162" s="98">
        <v>2</v>
      </c>
      <c r="CF162" s="98">
        <v>1</v>
      </c>
      <c r="CG162" s="98">
        <v>3</v>
      </c>
      <c r="CH162" s="98">
        <v>2</v>
      </c>
      <c r="CI162" s="98">
        <v>3</v>
      </c>
      <c r="CJ162" s="98">
        <v>2</v>
      </c>
      <c r="CK162" s="98">
        <v>0</v>
      </c>
      <c r="CL162" s="98">
        <v>4</v>
      </c>
      <c r="CM162" s="98">
        <v>2</v>
      </c>
      <c r="CN162" s="428">
        <f t="shared" si="64"/>
        <v>25</v>
      </c>
      <c r="CO162" s="98">
        <v>2</v>
      </c>
      <c r="CP162" s="98">
        <v>2</v>
      </c>
      <c r="CQ162" s="98">
        <v>2</v>
      </c>
      <c r="CR162" s="98">
        <v>2</v>
      </c>
      <c r="CS162" s="98">
        <v>2</v>
      </c>
      <c r="CT162" s="98">
        <v>2</v>
      </c>
      <c r="CU162" s="98">
        <v>2</v>
      </c>
      <c r="CV162" s="98">
        <v>2</v>
      </c>
      <c r="CW162" s="98">
        <v>4</v>
      </c>
      <c r="CX162" s="98">
        <v>2</v>
      </c>
      <c r="CY162" s="98">
        <v>1</v>
      </c>
      <c r="CZ162" s="98">
        <v>0</v>
      </c>
      <c r="DA162" s="467">
        <f t="shared" si="62"/>
        <v>23</v>
      </c>
      <c r="DB162" s="136">
        <v>1</v>
      </c>
      <c r="DC162" s="98">
        <v>0</v>
      </c>
      <c r="DD162" s="98">
        <v>0</v>
      </c>
      <c r="DE162" s="98">
        <v>0</v>
      </c>
      <c r="DF162" s="98"/>
      <c r="DG162" s="98">
        <v>0</v>
      </c>
      <c r="DH162" s="98">
        <v>0</v>
      </c>
      <c r="DI162" s="98">
        <v>0</v>
      </c>
      <c r="DJ162" s="98">
        <v>0</v>
      </c>
      <c r="DK162" s="98">
        <v>0</v>
      </c>
      <c r="DL162" s="98">
        <v>0</v>
      </c>
      <c r="DM162" s="98">
        <v>0</v>
      </c>
      <c r="DN162" s="556">
        <f t="shared" si="53"/>
        <v>25</v>
      </c>
      <c r="DO162" s="479">
        <f t="shared" si="54"/>
        <v>23</v>
      </c>
      <c r="DP162" s="468">
        <f t="shared" si="55"/>
        <v>1</v>
      </c>
      <c r="DQ162" s="362">
        <f>((DP162/DO162)-1)*100</f>
        <v>-95.652173913043484</v>
      </c>
      <c r="DW162" s="230"/>
      <c r="DX162" s="230"/>
      <c r="DY162" s="230"/>
      <c r="DZ162" s="230"/>
      <c r="EA162" s="230"/>
      <c r="EB162" s="230"/>
      <c r="EC162" s="230"/>
      <c r="ED162" s="230"/>
      <c r="EE162" s="230"/>
      <c r="EF162" s="230"/>
      <c r="EG162" s="230"/>
      <c r="EH162" s="230"/>
      <c r="EI162" s="230"/>
      <c r="EJ162" s="230"/>
      <c r="EK162" s="230"/>
      <c r="EL162" s="230"/>
      <c r="EM162" s="230"/>
      <c r="EN162" s="230"/>
    </row>
    <row r="163" spans="1:144" ht="20.100000000000001" customHeight="1" x14ac:dyDescent="0.25">
      <c r="A163" s="526"/>
      <c r="B163" s="109" t="s">
        <v>28</v>
      </c>
      <c r="C163" s="128" t="s">
        <v>29</v>
      </c>
      <c r="D163" s="183">
        <v>0</v>
      </c>
      <c r="E163" s="184">
        <v>6</v>
      </c>
      <c r="F163" s="184">
        <v>0</v>
      </c>
      <c r="G163" s="184">
        <v>2</v>
      </c>
      <c r="H163" s="184">
        <v>1</v>
      </c>
      <c r="I163" s="184">
        <v>0</v>
      </c>
      <c r="J163" s="184">
        <v>0</v>
      </c>
      <c r="K163" s="184">
        <v>0</v>
      </c>
      <c r="L163" s="184">
        <v>0</v>
      </c>
      <c r="M163" s="184">
        <v>0</v>
      </c>
      <c r="N163" s="184">
        <v>0</v>
      </c>
      <c r="O163" s="188">
        <v>0</v>
      </c>
      <c r="P163" s="167">
        <v>9</v>
      </c>
      <c r="Q163" s="176">
        <v>0</v>
      </c>
      <c r="R163" s="176">
        <v>0</v>
      </c>
      <c r="S163" s="176">
        <v>0</v>
      </c>
      <c r="T163" s="176">
        <v>0</v>
      </c>
      <c r="U163" s="176">
        <v>2</v>
      </c>
      <c r="V163" s="176">
        <v>4</v>
      </c>
      <c r="W163" s="176">
        <v>0</v>
      </c>
      <c r="X163" s="176">
        <v>0</v>
      </c>
      <c r="Y163" s="176">
        <v>0</v>
      </c>
      <c r="Z163" s="187">
        <v>0</v>
      </c>
      <c r="AA163" s="187">
        <v>0</v>
      </c>
      <c r="AB163" s="187">
        <v>2</v>
      </c>
      <c r="AC163" s="167">
        <v>8</v>
      </c>
      <c r="AD163" s="177">
        <v>2</v>
      </c>
      <c r="AE163" s="177">
        <v>0</v>
      </c>
      <c r="AF163" s="177">
        <v>0</v>
      </c>
      <c r="AG163" s="177">
        <v>0</v>
      </c>
      <c r="AH163" s="177">
        <v>0</v>
      </c>
      <c r="AI163" s="177">
        <v>0</v>
      </c>
      <c r="AJ163" s="177">
        <v>0</v>
      </c>
      <c r="AK163" s="177">
        <v>0</v>
      </c>
      <c r="AL163" s="177">
        <v>0</v>
      </c>
      <c r="AM163" s="177">
        <v>0</v>
      </c>
      <c r="AN163" s="177">
        <v>0</v>
      </c>
      <c r="AO163" s="177">
        <v>0</v>
      </c>
      <c r="AP163" s="136">
        <v>0</v>
      </c>
      <c r="AQ163" s="98">
        <v>0</v>
      </c>
      <c r="AR163" s="98">
        <v>0</v>
      </c>
      <c r="AS163" s="98">
        <v>0</v>
      </c>
      <c r="AT163" s="98">
        <v>0</v>
      </c>
      <c r="AU163" s="98">
        <v>0</v>
      </c>
      <c r="AV163" s="98">
        <v>0</v>
      </c>
      <c r="AW163" s="98">
        <v>0</v>
      </c>
      <c r="AX163" s="98">
        <v>0</v>
      </c>
      <c r="AY163" s="98">
        <v>0</v>
      </c>
      <c r="AZ163" s="98">
        <v>0</v>
      </c>
      <c r="BA163" s="98">
        <v>0</v>
      </c>
      <c r="BB163" s="136">
        <v>0</v>
      </c>
      <c r="BC163" s="98">
        <v>0</v>
      </c>
      <c r="BD163" s="98">
        <v>0</v>
      </c>
      <c r="BE163" s="98">
        <v>0</v>
      </c>
      <c r="BF163" s="98">
        <v>0</v>
      </c>
      <c r="BG163" s="98">
        <v>0</v>
      </c>
      <c r="BH163" s="98">
        <v>0</v>
      </c>
      <c r="BI163" s="98">
        <v>0</v>
      </c>
      <c r="BJ163" s="98">
        <v>0</v>
      </c>
      <c r="BK163" s="98">
        <v>0</v>
      </c>
      <c r="BL163" s="98">
        <v>0</v>
      </c>
      <c r="BM163" s="98">
        <v>0</v>
      </c>
      <c r="BN163" s="428">
        <f t="shared" ref="BN163:BN179" si="67">SUM(BB163:BM163)</f>
        <v>0</v>
      </c>
      <c r="BO163" s="98">
        <v>0</v>
      </c>
      <c r="BP163" s="98">
        <v>0</v>
      </c>
      <c r="BQ163" s="98">
        <v>0</v>
      </c>
      <c r="BR163" s="98">
        <v>1</v>
      </c>
      <c r="BS163" s="98">
        <v>0</v>
      </c>
      <c r="BT163" s="98">
        <v>0</v>
      </c>
      <c r="BU163" s="98">
        <v>1</v>
      </c>
      <c r="BV163" s="98">
        <v>7</v>
      </c>
      <c r="BW163" s="98">
        <v>2</v>
      </c>
      <c r="BX163" s="98">
        <v>0</v>
      </c>
      <c r="BY163" s="98">
        <v>3</v>
      </c>
      <c r="BZ163" s="98">
        <v>0</v>
      </c>
      <c r="CA163" s="467">
        <f t="shared" si="30"/>
        <v>14</v>
      </c>
      <c r="CB163" s="136">
        <v>0</v>
      </c>
      <c r="CC163" s="98">
        <v>0</v>
      </c>
      <c r="CD163" s="98">
        <v>0</v>
      </c>
      <c r="CE163" s="98">
        <v>0</v>
      </c>
      <c r="CF163" s="98">
        <v>0</v>
      </c>
      <c r="CG163" s="98">
        <v>2</v>
      </c>
      <c r="CH163" s="98">
        <v>5</v>
      </c>
      <c r="CI163" s="98">
        <v>7</v>
      </c>
      <c r="CJ163" s="98">
        <v>8</v>
      </c>
      <c r="CK163" s="98">
        <v>11</v>
      </c>
      <c r="CL163" s="98">
        <v>10</v>
      </c>
      <c r="CM163" s="98">
        <v>8</v>
      </c>
      <c r="CN163" s="428">
        <f t="shared" si="64"/>
        <v>51</v>
      </c>
      <c r="CO163" s="98">
        <v>9</v>
      </c>
      <c r="CP163" s="98">
        <v>10</v>
      </c>
      <c r="CQ163" s="98">
        <v>4</v>
      </c>
      <c r="CR163" s="98">
        <v>3</v>
      </c>
      <c r="CS163" s="98">
        <v>6</v>
      </c>
      <c r="CT163" s="98">
        <v>4</v>
      </c>
      <c r="CU163" s="98">
        <v>1</v>
      </c>
      <c r="CV163" s="98">
        <v>6</v>
      </c>
      <c r="CW163" s="98">
        <v>3</v>
      </c>
      <c r="CX163" s="98">
        <v>3</v>
      </c>
      <c r="CY163" s="98">
        <v>2</v>
      </c>
      <c r="CZ163" s="98">
        <v>1</v>
      </c>
      <c r="DA163" s="467">
        <f t="shared" si="62"/>
        <v>52</v>
      </c>
      <c r="DB163" s="136">
        <v>1</v>
      </c>
      <c r="DC163" s="98">
        <v>0</v>
      </c>
      <c r="DD163" s="98">
        <v>0</v>
      </c>
      <c r="DE163" s="98">
        <v>1</v>
      </c>
      <c r="DF163" s="98">
        <v>2</v>
      </c>
      <c r="DG163" s="98">
        <v>0</v>
      </c>
      <c r="DH163" s="98">
        <v>1</v>
      </c>
      <c r="DI163" s="98">
        <v>2</v>
      </c>
      <c r="DJ163" s="98">
        <v>2</v>
      </c>
      <c r="DK163" s="98">
        <v>2</v>
      </c>
      <c r="DL163" s="98">
        <v>1</v>
      </c>
      <c r="DM163" s="98">
        <v>0</v>
      </c>
      <c r="DN163" s="556">
        <f t="shared" si="53"/>
        <v>51</v>
      </c>
      <c r="DO163" s="479">
        <f t="shared" si="54"/>
        <v>52</v>
      </c>
      <c r="DP163" s="468">
        <f t="shared" si="55"/>
        <v>12</v>
      </c>
      <c r="DQ163" s="362">
        <f>((DP163/DO163)-1)*100</f>
        <v>-76.92307692307692</v>
      </c>
      <c r="DW163" s="230"/>
      <c r="DX163" s="230"/>
      <c r="DY163" s="230"/>
      <c r="DZ163" s="230"/>
      <c r="EA163" s="230"/>
      <c r="EB163" s="230"/>
      <c r="EC163" s="230"/>
      <c r="ED163" s="230"/>
      <c r="EE163" s="230"/>
      <c r="EF163" s="230"/>
      <c r="EG163" s="230"/>
      <c r="EH163" s="230"/>
      <c r="EI163" s="230"/>
      <c r="EJ163" s="230"/>
      <c r="EK163" s="230"/>
      <c r="EL163" s="230"/>
      <c r="EM163" s="230"/>
      <c r="EN163" s="230"/>
    </row>
    <row r="164" spans="1:144" ht="20.100000000000001" customHeight="1" x14ac:dyDescent="0.25">
      <c r="A164" s="526"/>
      <c r="B164" s="109" t="s">
        <v>30</v>
      </c>
      <c r="C164" s="128" t="s">
        <v>31</v>
      </c>
      <c r="D164" s="183">
        <v>0</v>
      </c>
      <c r="E164" s="184">
        <v>1</v>
      </c>
      <c r="F164" s="184">
        <v>0</v>
      </c>
      <c r="G164" s="184">
        <v>0</v>
      </c>
      <c r="H164" s="184">
        <v>0</v>
      </c>
      <c r="I164" s="184">
        <v>0</v>
      </c>
      <c r="J164" s="184">
        <v>0</v>
      </c>
      <c r="K164" s="184">
        <v>0</v>
      </c>
      <c r="L164" s="184">
        <v>0</v>
      </c>
      <c r="M164" s="184">
        <v>0</v>
      </c>
      <c r="N164" s="184">
        <v>0</v>
      </c>
      <c r="O164" s="188">
        <v>0</v>
      </c>
      <c r="P164" s="167">
        <v>1</v>
      </c>
      <c r="Q164" s="176">
        <v>0</v>
      </c>
      <c r="R164" s="176">
        <v>0</v>
      </c>
      <c r="S164" s="176">
        <v>0</v>
      </c>
      <c r="T164" s="176">
        <v>0</v>
      </c>
      <c r="U164" s="176">
        <v>2</v>
      </c>
      <c r="V164" s="176">
        <v>0</v>
      </c>
      <c r="W164" s="176">
        <v>0</v>
      </c>
      <c r="X164" s="176">
        <v>0</v>
      </c>
      <c r="Y164" s="176">
        <v>0</v>
      </c>
      <c r="Z164" s="187">
        <v>0</v>
      </c>
      <c r="AA164" s="187">
        <v>0</v>
      </c>
      <c r="AB164" s="187">
        <v>0</v>
      </c>
      <c r="AC164" s="167">
        <v>2</v>
      </c>
      <c r="AD164" s="177">
        <v>0</v>
      </c>
      <c r="AE164" s="177">
        <v>0</v>
      </c>
      <c r="AF164" s="177">
        <v>0</v>
      </c>
      <c r="AG164" s="177">
        <v>0</v>
      </c>
      <c r="AH164" s="177">
        <v>0</v>
      </c>
      <c r="AI164" s="177">
        <v>0</v>
      </c>
      <c r="AJ164" s="177">
        <v>0</v>
      </c>
      <c r="AK164" s="177">
        <v>0</v>
      </c>
      <c r="AL164" s="177">
        <v>0</v>
      </c>
      <c r="AM164" s="177">
        <v>0</v>
      </c>
      <c r="AN164" s="177">
        <v>0</v>
      </c>
      <c r="AO164" s="177">
        <v>0</v>
      </c>
      <c r="AP164" s="136">
        <v>0</v>
      </c>
      <c r="AQ164" s="98">
        <v>0</v>
      </c>
      <c r="AR164" s="98">
        <v>0</v>
      </c>
      <c r="AS164" s="98">
        <v>0</v>
      </c>
      <c r="AT164" s="98">
        <v>0</v>
      </c>
      <c r="AU164" s="98">
        <v>0</v>
      </c>
      <c r="AV164" s="98">
        <v>0</v>
      </c>
      <c r="AW164" s="98">
        <v>0</v>
      </c>
      <c r="AX164" s="98">
        <v>0</v>
      </c>
      <c r="AY164" s="98">
        <v>0</v>
      </c>
      <c r="AZ164" s="98">
        <v>0</v>
      </c>
      <c r="BA164" s="98">
        <v>0</v>
      </c>
      <c r="BB164" s="136">
        <v>0</v>
      </c>
      <c r="BC164" s="98">
        <v>0</v>
      </c>
      <c r="BD164" s="98">
        <v>0</v>
      </c>
      <c r="BE164" s="98">
        <v>0</v>
      </c>
      <c r="BF164" s="98">
        <v>0</v>
      </c>
      <c r="BG164" s="98">
        <v>0</v>
      </c>
      <c r="BH164" s="98">
        <v>0</v>
      </c>
      <c r="BI164" s="98">
        <v>0</v>
      </c>
      <c r="BJ164" s="98">
        <v>0</v>
      </c>
      <c r="BK164" s="98">
        <v>0</v>
      </c>
      <c r="BL164" s="98">
        <v>0</v>
      </c>
      <c r="BM164" s="98">
        <v>0</v>
      </c>
      <c r="BN164" s="428">
        <f t="shared" si="67"/>
        <v>0</v>
      </c>
      <c r="BO164" s="98">
        <v>0</v>
      </c>
      <c r="BP164" s="98">
        <v>0</v>
      </c>
      <c r="BQ164" s="98">
        <v>0</v>
      </c>
      <c r="BR164" s="98">
        <v>0</v>
      </c>
      <c r="BS164" s="98">
        <v>0</v>
      </c>
      <c r="BT164" s="98">
        <v>0</v>
      </c>
      <c r="BU164" s="98">
        <v>0</v>
      </c>
      <c r="BV164" s="98">
        <v>0</v>
      </c>
      <c r="BW164" s="98">
        <v>0</v>
      </c>
      <c r="BX164" s="98">
        <v>0</v>
      </c>
      <c r="BY164" s="98">
        <v>0</v>
      </c>
      <c r="BZ164" s="98">
        <v>0</v>
      </c>
      <c r="CA164" s="467">
        <f t="shared" si="30"/>
        <v>0</v>
      </c>
      <c r="CB164" s="136">
        <v>0</v>
      </c>
      <c r="CC164" s="98">
        <v>0</v>
      </c>
      <c r="CD164" s="98">
        <v>0</v>
      </c>
      <c r="CE164" s="98">
        <v>0</v>
      </c>
      <c r="CF164" s="98">
        <v>0</v>
      </c>
      <c r="CG164" s="98">
        <v>0</v>
      </c>
      <c r="CH164" s="98">
        <v>0</v>
      </c>
      <c r="CI164" s="98">
        <v>0</v>
      </c>
      <c r="CJ164" s="98">
        <v>0</v>
      </c>
      <c r="CK164" s="98">
        <v>0</v>
      </c>
      <c r="CL164" s="98">
        <v>0</v>
      </c>
      <c r="CM164" s="98">
        <v>0</v>
      </c>
      <c r="CN164" s="428">
        <f t="shared" si="64"/>
        <v>0</v>
      </c>
      <c r="CO164" s="98">
        <v>0</v>
      </c>
      <c r="CP164" s="98">
        <v>0</v>
      </c>
      <c r="CQ164" s="98">
        <v>0</v>
      </c>
      <c r="CR164" s="98">
        <v>0</v>
      </c>
      <c r="CS164" s="98">
        <v>0</v>
      </c>
      <c r="CT164" s="98">
        <v>0</v>
      </c>
      <c r="CU164" s="98">
        <v>0</v>
      </c>
      <c r="CV164" s="98">
        <v>0</v>
      </c>
      <c r="CW164" s="98">
        <v>0</v>
      </c>
      <c r="CX164" s="98">
        <v>0</v>
      </c>
      <c r="CY164" s="98">
        <v>0</v>
      </c>
      <c r="CZ164" s="98">
        <v>0</v>
      </c>
      <c r="DA164" s="467">
        <f t="shared" si="62"/>
        <v>0</v>
      </c>
      <c r="DB164" s="136">
        <v>0</v>
      </c>
      <c r="DC164" s="98">
        <v>0</v>
      </c>
      <c r="DD164" s="98">
        <v>0</v>
      </c>
      <c r="DE164" s="98">
        <v>0</v>
      </c>
      <c r="DF164" s="98">
        <v>0</v>
      </c>
      <c r="DG164" s="98">
        <v>0</v>
      </c>
      <c r="DH164" s="98">
        <v>0</v>
      </c>
      <c r="DI164" s="98">
        <v>0</v>
      </c>
      <c r="DJ164" s="98">
        <v>0</v>
      </c>
      <c r="DK164" s="98">
        <v>0</v>
      </c>
      <c r="DL164" s="98">
        <v>0</v>
      </c>
      <c r="DM164" s="98">
        <v>0</v>
      </c>
      <c r="DN164" s="556">
        <f t="shared" ref="DN164:DN186" si="68">SUM($CB164:$CM164)</f>
        <v>0</v>
      </c>
      <c r="DO164" s="479">
        <f t="shared" ref="DO164:DO186" si="69">SUM($CO164:$CZ164)</f>
        <v>0</v>
      </c>
      <c r="DP164" s="468">
        <f t="shared" ref="DP164:DP186" si="70">SUM($DB164:$DM164)</f>
        <v>0</v>
      </c>
      <c r="DQ164" s="362"/>
      <c r="DW164" s="230"/>
      <c r="DX164" s="230"/>
      <c r="DY164" s="230"/>
      <c r="DZ164" s="230"/>
      <c r="EA164" s="230"/>
      <c r="EB164" s="230"/>
      <c r="EC164" s="230"/>
      <c r="ED164" s="230"/>
      <c r="EE164" s="230"/>
      <c r="EF164" s="230"/>
      <c r="EG164" s="230"/>
      <c r="EH164" s="230"/>
      <c r="EI164" s="230"/>
      <c r="EJ164" s="230"/>
      <c r="EK164" s="230"/>
      <c r="EL164" s="230"/>
      <c r="EM164" s="230"/>
      <c r="EN164" s="230"/>
    </row>
    <row r="165" spans="1:144" ht="20.100000000000001" customHeight="1" x14ac:dyDescent="0.25">
      <c r="A165" s="526"/>
      <c r="B165" s="109" t="s">
        <v>136</v>
      </c>
      <c r="C165" s="128" t="s">
        <v>137</v>
      </c>
      <c r="D165" s="183">
        <v>0</v>
      </c>
      <c r="E165" s="184">
        <v>3</v>
      </c>
      <c r="F165" s="184">
        <v>0</v>
      </c>
      <c r="G165" s="184">
        <v>1</v>
      </c>
      <c r="H165" s="184">
        <v>1</v>
      </c>
      <c r="I165" s="184">
        <v>0</v>
      </c>
      <c r="J165" s="184">
        <v>0</v>
      </c>
      <c r="K165" s="184">
        <v>0</v>
      </c>
      <c r="L165" s="184">
        <v>0</v>
      </c>
      <c r="M165" s="184">
        <v>0</v>
      </c>
      <c r="N165" s="184">
        <v>0</v>
      </c>
      <c r="O165" s="188">
        <v>0</v>
      </c>
      <c r="P165" s="167">
        <v>5</v>
      </c>
      <c r="Q165" s="176">
        <v>0</v>
      </c>
      <c r="R165" s="176">
        <v>0</v>
      </c>
      <c r="S165" s="176">
        <v>0</v>
      </c>
      <c r="T165" s="176">
        <v>0</v>
      </c>
      <c r="U165" s="176">
        <v>0</v>
      </c>
      <c r="V165" s="176">
        <v>2</v>
      </c>
      <c r="W165" s="176">
        <v>0</v>
      </c>
      <c r="X165" s="176">
        <v>0</v>
      </c>
      <c r="Y165" s="176">
        <v>0</v>
      </c>
      <c r="Z165" s="187">
        <v>0</v>
      </c>
      <c r="AA165" s="187">
        <v>0</v>
      </c>
      <c r="AB165" s="187">
        <v>2</v>
      </c>
      <c r="AC165" s="167">
        <v>4</v>
      </c>
      <c r="AD165" s="177">
        <v>0</v>
      </c>
      <c r="AE165" s="177">
        <v>0</v>
      </c>
      <c r="AF165" s="177">
        <v>0</v>
      </c>
      <c r="AG165" s="177">
        <v>0</v>
      </c>
      <c r="AH165" s="177">
        <v>0</v>
      </c>
      <c r="AI165" s="177">
        <v>0</v>
      </c>
      <c r="AJ165" s="177">
        <v>0</v>
      </c>
      <c r="AK165" s="177">
        <v>0</v>
      </c>
      <c r="AL165" s="177">
        <v>0</v>
      </c>
      <c r="AM165" s="177">
        <v>0</v>
      </c>
      <c r="AN165" s="177">
        <v>0</v>
      </c>
      <c r="AO165" s="177">
        <v>0</v>
      </c>
      <c r="AP165" s="136">
        <v>0</v>
      </c>
      <c r="AQ165" s="98">
        <v>0</v>
      </c>
      <c r="AR165" s="98">
        <v>0</v>
      </c>
      <c r="AS165" s="98">
        <v>0</v>
      </c>
      <c r="AT165" s="98">
        <v>0</v>
      </c>
      <c r="AU165" s="98">
        <v>0</v>
      </c>
      <c r="AV165" s="98">
        <v>0</v>
      </c>
      <c r="AW165" s="98">
        <v>0</v>
      </c>
      <c r="AX165" s="98">
        <v>0</v>
      </c>
      <c r="AY165" s="98">
        <v>0</v>
      </c>
      <c r="AZ165" s="98">
        <v>0</v>
      </c>
      <c r="BA165" s="98">
        <v>0</v>
      </c>
      <c r="BB165" s="136">
        <v>0</v>
      </c>
      <c r="BC165" s="98">
        <v>0</v>
      </c>
      <c r="BD165" s="98">
        <v>0</v>
      </c>
      <c r="BE165" s="98">
        <v>0</v>
      </c>
      <c r="BF165" s="98">
        <v>0</v>
      </c>
      <c r="BG165" s="98">
        <v>0</v>
      </c>
      <c r="BH165" s="98">
        <v>0</v>
      </c>
      <c r="BI165" s="98">
        <v>0</v>
      </c>
      <c r="BJ165" s="98">
        <v>0</v>
      </c>
      <c r="BK165" s="98">
        <v>0</v>
      </c>
      <c r="BL165" s="98">
        <v>0</v>
      </c>
      <c r="BM165" s="98">
        <v>0</v>
      </c>
      <c r="BN165" s="428">
        <f t="shared" si="67"/>
        <v>0</v>
      </c>
      <c r="BO165" s="98">
        <v>0</v>
      </c>
      <c r="BP165" s="98">
        <v>0</v>
      </c>
      <c r="BQ165" s="98">
        <v>0</v>
      </c>
      <c r="BR165" s="98">
        <v>1</v>
      </c>
      <c r="BS165" s="98">
        <v>0</v>
      </c>
      <c r="BT165" s="98">
        <v>0</v>
      </c>
      <c r="BU165" s="98">
        <v>1</v>
      </c>
      <c r="BV165" s="98">
        <v>7</v>
      </c>
      <c r="BW165" s="98">
        <v>2</v>
      </c>
      <c r="BX165" s="98">
        <v>0</v>
      </c>
      <c r="BY165" s="98">
        <v>3</v>
      </c>
      <c r="BZ165" s="98">
        <v>0</v>
      </c>
      <c r="CA165" s="467">
        <f t="shared" si="30"/>
        <v>14</v>
      </c>
      <c r="CB165" s="136">
        <v>0</v>
      </c>
      <c r="CC165" s="98">
        <v>0</v>
      </c>
      <c r="CD165" s="98">
        <v>0</v>
      </c>
      <c r="CE165" s="98">
        <v>0</v>
      </c>
      <c r="CF165" s="98">
        <v>0</v>
      </c>
      <c r="CG165" s="98">
        <v>3</v>
      </c>
      <c r="CH165" s="98">
        <v>5</v>
      </c>
      <c r="CI165" s="98">
        <v>8</v>
      </c>
      <c r="CJ165" s="98">
        <v>9</v>
      </c>
      <c r="CK165" s="98">
        <v>11</v>
      </c>
      <c r="CL165" s="98">
        <v>9</v>
      </c>
      <c r="CM165" s="98">
        <v>8</v>
      </c>
      <c r="CN165" s="428">
        <f t="shared" si="64"/>
        <v>53</v>
      </c>
      <c r="CO165" s="98">
        <v>10</v>
      </c>
      <c r="CP165" s="98">
        <v>8</v>
      </c>
      <c r="CQ165" s="98">
        <v>3</v>
      </c>
      <c r="CR165" s="98">
        <v>5</v>
      </c>
      <c r="CS165" s="98">
        <v>5</v>
      </c>
      <c r="CT165" s="98">
        <v>3</v>
      </c>
      <c r="CU165" s="98">
        <v>1</v>
      </c>
      <c r="CV165" s="98">
        <v>7</v>
      </c>
      <c r="CW165" s="98">
        <v>3</v>
      </c>
      <c r="CX165" s="98">
        <v>2</v>
      </c>
      <c r="CY165" s="98">
        <v>3</v>
      </c>
      <c r="CZ165" s="98">
        <v>1</v>
      </c>
      <c r="DA165" s="467">
        <f t="shared" si="62"/>
        <v>51</v>
      </c>
      <c r="DB165" s="136">
        <v>0</v>
      </c>
      <c r="DC165" s="98">
        <v>0</v>
      </c>
      <c r="DD165" s="98">
        <v>0</v>
      </c>
      <c r="DE165" s="98">
        <v>2</v>
      </c>
      <c r="DF165" s="98">
        <v>1</v>
      </c>
      <c r="DG165" s="98">
        <v>1</v>
      </c>
      <c r="DH165" s="98">
        <v>0</v>
      </c>
      <c r="DI165" s="98">
        <v>3</v>
      </c>
      <c r="DJ165" s="98">
        <v>2</v>
      </c>
      <c r="DK165" s="98">
        <v>2</v>
      </c>
      <c r="DL165" s="98">
        <v>0</v>
      </c>
      <c r="DM165" s="98">
        <v>1</v>
      </c>
      <c r="DN165" s="556">
        <f t="shared" si="68"/>
        <v>53</v>
      </c>
      <c r="DO165" s="479">
        <f t="shared" si="69"/>
        <v>51</v>
      </c>
      <c r="DP165" s="468">
        <f t="shared" si="70"/>
        <v>12</v>
      </c>
      <c r="DQ165" s="362">
        <f>((DP165/DO165)-1)*100</f>
        <v>-76.470588235294116</v>
      </c>
      <c r="DW165" s="230"/>
      <c r="DX165" s="230"/>
      <c r="DY165" s="230"/>
      <c r="DZ165" s="230"/>
      <c r="EA165" s="230"/>
      <c r="EB165" s="230"/>
      <c r="EC165" s="230"/>
      <c r="ED165" s="230"/>
      <c r="EE165" s="230"/>
      <c r="EF165" s="230"/>
      <c r="EG165" s="230"/>
      <c r="EH165" s="230"/>
      <c r="EI165" s="230"/>
      <c r="EJ165" s="230"/>
      <c r="EK165" s="230"/>
      <c r="EL165" s="230"/>
      <c r="EM165" s="230"/>
      <c r="EN165" s="230"/>
    </row>
    <row r="166" spans="1:144" ht="20.100000000000001" customHeight="1" x14ac:dyDescent="0.25">
      <c r="A166" s="526"/>
      <c r="B166" s="169" t="s">
        <v>32</v>
      </c>
      <c r="C166" s="128" t="s">
        <v>133</v>
      </c>
      <c r="D166" s="183">
        <v>227</v>
      </c>
      <c r="E166" s="184">
        <v>256</v>
      </c>
      <c r="F166" s="184">
        <v>224</v>
      </c>
      <c r="G166" s="184">
        <v>254</v>
      </c>
      <c r="H166" s="184">
        <v>314</v>
      </c>
      <c r="I166" s="184">
        <v>245</v>
      </c>
      <c r="J166" s="184">
        <v>179</v>
      </c>
      <c r="K166" s="184">
        <v>203</v>
      </c>
      <c r="L166" s="184">
        <v>184</v>
      </c>
      <c r="M166" s="184">
        <v>206</v>
      </c>
      <c r="N166" s="184">
        <v>219</v>
      </c>
      <c r="O166" s="184">
        <v>239</v>
      </c>
      <c r="P166" s="167">
        <v>2750</v>
      </c>
      <c r="Q166" s="176">
        <v>173</v>
      </c>
      <c r="R166" s="176">
        <v>185</v>
      </c>
      <c r="S166" s="176">
        <v>203</v>
      </c>
      <c r="T166" s="176">
        <v>247</v>
      </c>
      <c r="U166" s="176">
        <v>243</v>
      </c>
      <c r="V166" s="176">
        <v>307</v>
      </c>
      <c r="W166" s="176">
        <v>191</v>
      </c>
      <c r="X166" s="176">
        <v>190</v>
      </c>
      <c r="Y166" s="176">
        <v>217</v>
      </c>
      <c r="Z166" s="187">
        <v>198</v>
      </c>
      <c r="AA166" s="187">
        <v>178</v>
      </c>
      <c r="AB166" s="187">
        <v>257</v>
      </c>
      <c r="AC166" s="167">
        <v>2589</v>
      </c>
      <c r="AD166" s="177">
        <v>199</v>
      </c>
      <c r="AE166" s="177">
        <v>193</v>
      </c>
      <c r="AF166" s="177">
        <v>211</v>
      </c>
      <c r="AG166" s="177">
        <v>190</v>
      </c>
      <c r="AH166" s="177">
        <v>222</v>
      </c>
      <c r="AI166" s="177">
        <v>201</v>
      </c>
      <c r="AJ166" s="177">
        <v>240</v>
      </c>
      <c r="AK166" s="177">
        <v>201</v>
      </c>
      <c r="AL166" s="177">
        <v>165</v>
      </c>
      <c r="AM166" s="239">
        <v>163</v>
      </c>
      <c r="AN166" s="239">
        <v>200</v>
      </c>
      <c r="AO166" s="239">
        <v>178</v>
      </c>
      <c r="AP166" s="136">
        <v>194</v>
      </c>
      <c r="AQ166" s="98">
        <v>253</v>
      </c>
      <c r="AR166" s="98">
        <v>305</v>
      </c>
      <c r="AS166" s="98">
        <v>343</v>
      </c>
      <c r="AT166" s="98">
        <v>428</v>
      </c>
      <c r="AU166" s="98">
        <v>278</v>
      </c>
      <c r="AV166" s="98">
        <v>318</v>
      </c>
      <c r="AW166" s="98">
        <v>290</v>
      </c>
      <c r="AX166" s="98">
        <v>336</v>
      </c>
      <c r="AY166" s="98">
        <v>311</v>
      </c>
      <c r="AZ166" s="98">
        <v>302</v>
      </c>
      <c r="BA166" s="98">
        <v>283</v>
      </c>
      <c r="BB166" s="136">
        <v>289</v>
      </c>
      <c r="BC166" s="98">
        <v>249</v>
      </c>
      <c r="BD166" s="98">
        <v>272</v>
      </c>
      <c r="BE166" s="98">
        <v>296</v>
      </c>
      <c r="BF166" s="98">
        <v>317</v>
      </c>
      <c r="BG166" s="98">
        <v>293</v>
      </c>
      <c r="BH166" s="98">
        <v>328</v>
      </c>
      <c r="BI166" s="98">
        <v>350</v>
      </c>
      <c r="BJ166" s="98">
        <v>331</v>
      </c>
      <c r="BK166" s="98">
        <v>382</v>
      </c>
      <c r="BL166" s="98">
        <v>384</v>
      </c>
      <c r="BM166" s="98">
        <v>349</v>
      </c>
      <c r="BN166" s="428">
        <f t="shared" si="67"/>
        <v>3840</v>
      </c>
      <c r="BO166" s="98">
        <v>299</v>
      </c>
      <c r="BP166" s="98">
        <v>287</v>
      </c>
      <c r="BQ166" s="98">
        <v>296</v>
      </c>
      <c r="BR166" s="98">
        <v>327</v>
      </c>
      <c r="BS166" s="98">
        <v>344</v>
      </c>
      <c r="BT166" s="98">
        <v>353</v>
      </c>
      <c r="BU166" s="98">
        <v>343</v>
      </c>
      <c r="BV166" s="98">
        <v>378</v>
      </c>
      <c r="BW166" s="98">
        <v>309</v>
      </c>
      <c r="BX166" s="98">
        <v>210</v>
      </c>
      <c r="BY166" s="98">
        <v>160</v>
      </c>
      <c r="BZ166" s="98">
        <v>235</v>
      </c>
      <c r="CA166" s="467">
        <f t="shared" si="30"/>
        <v>3541</v>
      </c>
      <c r="CB166" s="136">
        <v>197</v>
      </c>
      <c r="CC166" s="98">
        <v>200</v>
      </c>
      <c r="CD166" s="98">
        <v>226</v>
      </c>
      <c r="CE166" s="98">
        <v>223</v>
      </c>
      <c r="CF166" s="98">
        <v>152</v>
      </c>
      <c r="CG166" s="98">
        <v>174</v>
      </c>
      <c r="CH166" s="98">
        <v>175</v>
      </c>
      <c r="CI166" s="98">
        <v>221</v>
      </c>
      <c r="CJ166" s="98">
        <v>180</v>
      </c>
      <c r="CK166" s="98">
        <v>169</v>
      </c>
      <c r="CL166" s="98">
        <v>137</v>
      </c>
      <c r="CM166" s="98">
        <v>197</v>
      </c>
      <c r="CN166" s="428">
        <f t="shared" si="64"/>
        <v>2251</v>
      </c>
      <c r="CO166" s="98">
        <v>143</v>
      </c>
      <c r="CP166" s="98">
        <v>133</v>
      </c>
      <c r="CQ166" s="98">
        <v>160</v>
      </c>
      <c r="CR166" s="98">
        <v>202</v>
      </c>
      <c r="CS166" s="98">
        <v>182</v>
      </c>
      <c r="CT166" s="98">
        <v>230</v>
      </c>
      <c r="CU166" s="98">
        <v>251</v>
      </c>
      <c r="CV166" s="98">
        <v>296</v>
      </c>
      <c r="CW166" s="98">
        <v>278</v>
      </c>
      <c r="CX166" s="98">
        <v>246</v>
      </c>
      <c r="CY166" s="98">
        <v>271</v>
      </c>
      <c r="CZ166" s="98">
        <v>224</v>
      </c>
      <c r="DA166" s="467">
        <f t="shared" si="62"/>
        <v>2616</v>
      </c>
      <c r="DB166" s="136">
        <v>214</v>
      </c>
      <c r="DC166" s="98">
        <v>207</v>
      </c>
      <c r="DD166" s="98">
        <v>228</v>
      </c>
      <c r="DE166" s="98">
        <v>207</v>
      </c>
      <c r="DF166" s="98">
        <v>275</v>
      </c>
      <c r="DG166" s="98">
        <v>217</v>
      </c>
      <c r="DH166" s="98">
        <v>223</v>
      </c>
      <c r="DI166" s="98">
        <v>233</v>
      </c>
      <c r="DJ166" s="98">
        <v>230</v>
      </c>
      <c r="DK166" s="98">
        <v>231</v>
      </c>
      <c r="DL166" s="98">
        <v>173</v>
      </c>
      <c r="DM166" s="98">
        <v>237</v>
      </c>
      <c r="DN166" s="556">
        <f t="shared" si="68"/>
        <v>2251</v>
      </c>
      <c r="DO166" s="479">
        <f t="shared" si="69"/>
        <v>2616</v>
      </c>
      <c r="DP166" s="468">
        <f t="shared" si="70"/>
        <v>2675</v>
      </c>
      <c r="DQ166" s="362">
        <f>((DP166/DO166)-1)*100</f>
        <v>2.2553516819571851</v>
      </c>
      <c r="DW166" s="230"/>
      <c r="DX166" s="230"/>
      <c r="DY166" s="230"/>
      <c r="DZ166" s="230"/>
      <c r="EA166" s="230"/>
      <c r="EB166" s="230"/>
      <c r="EC166" s="230"/>
      <c r="ED166" s="230"/>
      <c r="EE166" s="230"/>
      <c r="EF166" s="230"/>
      <c r="EG166" s="230"/>
      <c r="EH166" s="230"/>
      <c r="EI166" s="230"/>
      <c r="EJ166" s="230"/>
      <c r="EK166" s="230"/>
      <c r="EL166" s="230"/>
      <c r="EM166" s="230"/>
      <c r="EN166" s="230"/>
    </row>
    <row r="167" spans="1:144" ht="20.100000000000001" customHeight="1" x14ac:dyDescent="0.25">
      <c r="A167" s="526"/>
      <c r="B167" s="169" t="s">
        <v>103</v>
      </c>
      <c r="C167" s="128" t="s">
        <v>104</v>
      </c>
      <c r="D167" s="183">
        <v>0</v>
      </c>
      <c r="E167" s="184">
        <v>0</v>
      </c>
      <c r="F167" s="184">
        <v>0</v>
      </c>
      <c r="G167" s="184">
        <v>0</v>
      </c>
      <c r="H167" s="184">
        <v>0</v>
      </c>
      <c r="I167" s="184">
        <v>0</v>
      </c>
      <c r="J167" s="184">
        <v>0</v>
      </c>
      <c r="K167" s="184">
        <v>0</v>
      </c>
      <c r="L167" s="184">
        <v>0</v>
      </c>
      <c r="M167" s="184">
        <v>0</v>
      </c>
      <c r="N167" s="184">
        <v>0</v>
      </c>
      <c r="O167" s="184">
        <v>0</v>
      </c>
      <c r="P167" s="167">
        <v>0</v>
      </c>
      <c r="Q167" s="176">
        <v>0</v>
      </c>
      <c r="R167" s="176">
        <v>0</v>
      </c>
      <c r="S167" s="176">
        <v>0</v>
      </c>
      <c r="T167" s="176">
        <v>0</v>
      </c>
      <c r="U167" s="176">
        <v>0</v>
      </c>
      <c r="V167" s="176">
        <v>0</v>
      </c>
      <c r="W167" s="176">
        <v>0</v>
      </c>
      <c r="X167" s="176">
        <v>0</v>
      </c>
      <c r="Y167" s="176">
        <v>0</v>
      </c>
      <c r="Z167" s="187">
        <v>0</v>
      </c>
      <c r="AA167" s="187">
        <v>0</v>
      </c>
      <c r="AB167" s="187">
        <v>0</v>
      </c>
      <c r="AC167" s="167">
        <v>0</v>
      </c>
      <c r="AD167" s="177">
        <v>0</v>
      </c>
      <c r="AE167" s="177">
        <v>0</v>
      </c>
      <c r="AF167" s="177">
        <v>0</v>
      </c>
      <c r="AG167" s="177">
        <v>0</v>
      </c>
      <c r="AH167" s="177">
        <v>0</v>
      </c>
      <c r="AI167" s="177">
        <v>0</v>
      </c>
      <c r="AJ167" s="177">
        <v>0</v>
      </c>
      <c r="AK167" s="177">
        <v>0</v>
      </c>
      <c r="AL167" s="177">
        <v>0</v>
      </c>
      <c r="AM167" s="177">
        <v>0</v>
      </c>
      <c r="AN167" s="177">
        <v>0</v>
      </c>
      <c r="AO167" s="177">
        <v>0</v>
      </c>
      <c r="AP167" s="136">
        <v>0</v>
      </c>
      <c r="AQ167" s="98">
        <v>0</v>
      </c>
      <c r="AR167" s="98">
        <v>0</v>
      </c>
      <c r="AS167" s="98">
        <v>0</v>
      </c>
      <c r="AT167" s="98">
        <v>0</v>
      </c>
      <c r="AU167" s="98">
        <v>0</v>
      </c>
      <c r="AV167" s="98">
        <v>0</v>
      </c>
      <c r="AW167" s="98">
        <v>0</v>
      </c>
      <c r="AX167" s="98">
        <v>0</v>
      </c>
      <c r="AY167" s="98">
        <v>0</v>
      </c>
      <c r="AZ167" s="98">
        <v>0</v>
      </c>
      <c r="BA167" s="98">
        <v>0</v>
      </c>
      <c r="BB167" s="136">
        <v>0</v>
      </c>
      <c r="BC167" s="98">
        <v>0</v>
      </c>
      <c r="BD167" s="98">
        <v>0</v>
      </c>
      <c r="BE167" s="98">
        <v>0</v>
      </c>
      <c r="BF167" s="98">
        <v>0</v>
      </c>
      <c r="BG167" s="98">
        <v>0</v>
      </c>
      <c r="BH167" s="98">
        <v>0</v>
      </c>
      <c r="BI167" s="98">
        <v>0</v>
      </c>
      <c r="BJ167" s="98">
        <v>1</v>
      </c>
      <c r="BK167" s="98">
        <v>0</v>
      </c>
      <c r="BL167" s="98">
        <v>0</v>
      </c>
      <c r="BM167" s="98">
        <v>1</v>
      </c>
      <c r="BN167" s="428">
        <f t="shared" si="67"/>
        <v>2</v>
      </c>
      <c r="BO167" s="98">
        <v>1</v>
      </c>
      <c r="BP167" s="98">
        <v>0</v>
      </c>
      <c r="BQ167" s="98">
        <v>0</v>
      </c>
      <c r="BR167" s="98">
        <v>0</v>
      </c>
      <c r="BS167" s="98">
        <v>0</v>
      </c>
      <c r="BT167" s="98">
        <v>0</v>
      </c>
      <c r="BU167" s="98">
        <v>0</v>
      </c>
      <c r="BV167" s="98">
        <v>0</v>
      </c>
      <c r="BW167" s="98">
        <v>0</v>
      </c>
      <c r="BX167" s="98">
        <v>0</v>
      </c>
      <c r="BY167" s="98">
        <v>0</v>
      </c>
      <c r="BZ167" s="98">
        <v>0</v>
      </c>
      <c r="CA167" s="467">
        <f t="shared" si="30"/>
        <v>1</v>
      </c>
      <c r="CB167" s="136">
        <v>0</v>
      </c>
      <c r="CC167" s="98">
        <v>0</v>
      </c>
      <c r="CD167" s="98">
        <v>0</v>
      </c>
      <c r="CE167" s="98">
        <v>0</v>
      </c>
      <c r="CF167" s="98">
        <v>0</v>
      </c>
      <c r="CG167" s="98">
        <v>0</v>
      </c>
      <c r="CH167" s="98">
        <v>0</v>
      </c>
      <c r="CI167" s="98">
        <v>0</v>
      </c>
      <c r="CJ167" s="98">
        <v>0</v>
      </c>
      <c r="CK167" s="98">
        <v>0</v>
      </c>
      <c r="CL167" s="98">
        <v>0</v>
      </c>
      <c r="CM167" s="98">
        <v>0</v>
      </c>
      <c r="CN167" s="428">
        <f t="shared" si="64"/>
        <v>0</v>
      </c>
      <c r="CO167" s="98">
        <v>0</v>
      </c>
      <c r="CP167" s="98">
        <v>0</v>
      </c>
      <c r="CQ167" s="98">
        <v>0</v>
      </c>
      <c r="CR167" s="98">
        <v>0</v>
      </c>
      <c r="CS167" s="98">
        <v>0</v>
      </c>
      <c r="CT167" s="98">
        <v>0</v>
      </c>
      <c r="CU167" s="98">
        <v>0</v>
      </c>
      <c r="CV167" s="98">
        <v>0</v>
      </c>
      <c r="CW167" s="98">
        <v>0</v>
      </c>
      <c r="CX167" s="98">
        <v>0</v>
      </c>
      <c r="CY167" s="98">
        <v>0</v>
      </c>
      <c r="CZ167" s="98">
        <v>0</v>
      </c>
      <c r="DA167" s="467">
        <f t="shared" si="62"/>
        <v>0</v>
      </c>
      <c r="DB167" s="136">
        <v>0</v>
      </c>
      <c r="DC167" s="98">
        <v>0</v>
      </c>
      <c r="DD167" s="98">
        <v>0</v>
      </c>
      <c r="DE167" s="98">
        <v>0</v>
      </c>
      <c r="DF167" s="98">
        <v>0</v>
      </c>
      <c r="DG167" s="98">
        <v>0</v>
      </c>
      <c r="DH167" s="98">
        <v>0</v>
      </c>
      <c r="DI167" s="98">
        <v>0</v>
      </c>
      <c r="DJ167" s="98">
        <v>0</v>
      </c>
      <c r="DK167" s="98">
        <v>0</v>
      </c>
      <c r="DL167" s="98">
        <v>0</v>
      </c>
      <c r="DM167" s="98">
        <v>0</v>
      </c>
      <c r="DN167" s="556">
        <f t="shared" si="68"/>
        <v>0</v>
      </c>
      <c r="DO167" s="479">
        <f t="shared" si="69"/>
        <v>0</v>
      </c>
      <c r="DP167" s="468">
        <f t="shared" si="70"/>
        <v>0</v>
      </c>
      <c r="DQ167" s="362"/>
      <c r="DW167" s="230"/>
      <c r="DX167" s="230"/>
      <c r="DY167" s="230"/>
      <c r="DZ167" s="230"/>
      <c r="EA167" s="230"/>
      <c r="EB167" s="230"/>
      <c r="EC167" s="230"/>
      <c r="ED167" s="230"/>
      <c r="EE167" s="230"/>
      <c r="EF167" s="230"/>
      <c r="EG167" s="230"/>
      <c r="EH167" s="230"/>
      <c r="EI167" s="230"/>
      <c r="EJ167" s="230"/>
      <c r="EK167" s="230"/>
      <c r="EL167" s="230"/>
      <c r="EM167" s="230"/>
      <c r="EN167" s="230"/>
    </row>
    <row r="168" spans="1:144" ht="20.100000000000001" customHeight="1" x14ac:dyDescent="0.25">
      <c r="A168" s="526"/>
      <c r="B168" s="109" t="s">
        <v>126</v>
      </c>
      <c r="C168" s="128" t="s">
        <v>129</v>
      </c>
      <c r="D168" s="183">
        <v>0</v>
      </c>
      <c r="E168" s="184">
        <v>0</v>
      </c>
      <c r="F168" s="184">
        <v>0</v>
      </c>
      <c r="G168" s="184">
        <v>0</v>
      </c>
      <c r="H168" s="184">
        <v>0</v>
      </c>
      <c r="I168" s="184">
        <v>0</v>
      </c>
      <c r="J168" s="184">
        <v>0</v>
      </c>
      <c r="K168" s="184">
        <v>0</v>
      </c>
      <c r="L168" s="184">
        <v>0</v>
      </c>
      <c r="M168" s="184">
        <v>0</v>
      </c>
      <c r="N168" s="184">
        <v>0</v>
      </c>
      <c r="O168" s="184">
        <v>0</v>
      </c>
      <c r="P168" s="167">
        <v>0</v>
      </c>
      <c r="Q168" s="176">
        <v>0</v>
      </c>
      <c r="R168" s="176">
        <v>0</v>
      </c>
      <c r="S168" s="176">
        <v>0</v>
      </c>
      <c r="T168" s="176">
        <v>0</v>
      </c>
      <c r="U168" s="176">
        <v>0</v>
      </c>
      <c r="V168" s="176">
        <v>0</v>
      </c>
      <c r="W168" s="176">
        <v>0</v>
      </c>
      <c r="X168" s="176">
        <v>0</v>
      </c>
      <c r="Y168" s="176">
        <v>0</v>
      </c>
      <c r="Z168" s="187">
        <v>0</v>
      </c>
      <c r="AA168" s="187">
        <v>0</v>
      </c>
      <c r="AB168" s="187">
        <v>0</v>
      </c>
      <c r="AC168" s="167">
        <v>0</v>
      </c>
      <c r="AD168" s="177">
        <v>0</v>
      </c>
      <c r="AE168" s="177">
        <v>0</v>
      </c>
      <c r="AF168" s="177">
        <v>0</v>
      </c>
      <c r="AG168" s="177">
        <v>0</v>
      </c>
      <c r="AH168" s="177">
        <v>0</v>
      </c>
      <c r="AI168" s="177">
        <v>0</v>
      </c>
      <c r="AJ168" s="177">
        <v>0</v>
      </c>
      <c r="AK168" s="177">
        <v>0</v>
      </c>
      <c r="AL168" s="177">
        <v>0</v>
      </c>
      <c r="AM168" s="177">
        <v>0</v>
      </c>
      <c r="AN168" s="177">
        <v>0</v>
      </c>
      <c r="AO168" s="177">
        <v>0</v>
      </c>
      <c r="AP168" s="136">
        <v>0</v>
      </c>
      <c r="AQ168" s="98">
        <v>0</v>
      </c>
      <c r="AR168" s="98">
        <v>0</v>
      </c>
      <c r="AS168" s="98">
        <v>0</v>
      </c>
      <c r="AT168" s="98">
        <v>0</v>
      </c>
      <c r="AU168" s="98">
        <v>0</v>
      </c>
      <c r="AV168" s="98">
        <v>0</v>
      </c>
      <c r="AW168" s="98">
        <v>0</v>
      </c>
      <c r="AX168" s="98">
        <v>0</v>
      </c>
      <c r="AY168" s="98">
        <v>0</v>
      </c>
      <c r="AZ168" s="98">
        <v>0</v>
      </c>
      <c r="BA168" s="98">
        <v>0</v>
      </c>
      <c r="BB168" s="136">
        <v>0</v>
      </c>
      <c r="BC168" s="98">
        <v>0</v>
      </c>
      <c r="BD168" s="98">
        <v>0</v>
      </c>
      <c r="BE168" s="98">
        <v>0</v>
      </c>
      <c r="BF168" s="98">
        <v>0</v>
      </c>
      <c r="BG168" s="98">
        <v>0</v>
      </c>
      <c r="BH168" s="98">
        <v>0</v>
      </c>
      <c r="BI168" s="98">
        <v>0</v>
      </c>
      <c r="BJ168" s="98">
        <v>0</v>
      </c>
      <c r="BK168" s="98">
        <v>0</v>
      </c>
      <c r="BL168" s="98">
        <v>0</v>
      </c>
      <c r="BM168" s="98">
        <v>0</v>
      </c>
      <c r="BN168" s="428">
        <f t="shared" si="67"/>
        <v>0</v>
      </c>
      <c r="BO168" s="98">
        <v>0</v>
      </c>
      <c r="BP168" s="98">
        <v>0</v>
      </c>
      <c r="BQ168" s="98">
        <v>0</v>
      </c>
      <c r="BR168" s="98">
        <v>0</v>
      </c>
      <c r="BS168" s="98">
        <v>0</v>
      </c>
      <c r="BT168" s="98">
        <v>0</v>
      </c>
      <c r="BU168" s="98">
        <v>0</v>
      </c>
      <c r="BV168" s="98">
        <v>0</v>
      </c>
      <c r="BW168" s="98">
        <v>1</v>
      </c>
      <c r="BX168" s="98">
        <v>3</v>
      </c>
      <c r="BY168" s="98">
        <v>1</v>
      </c>
      <c r="BZ168" s="98">
        <v>1</v>
      </c>
      <c r="CA168" s="467">
        <f t="shared" si="30"/>
        <v>6</v>
      </c>
      <c r="CB168" s="136">
        <v>0</v>
      </c>
      <c r="CC168" s="98">
        <v>0</v>
      </c>
      <c r="CD168" s="98">
        <v>5</v>
      </c>
      <c r="CE168" s="98">
        <v>0</v>
      </c>
      <c r="CF168" s="98">
        <v>5</v>
      </c>
      <c r="CG168" s="98">
        <v>4</v>
      </c>
      <c r="CH168" s="98">
        <v>3</v>
      </c>
      <c r="CI168" s="98">
        <v>17</v>
      </c>
      <c r="CJ168" s="98">
        <v>4</v>
      </c>
      <c r="CK168" s="98">
        <v>6</v>
      </c>
      <c r="CL168" s="98">
        <v>2</v>
      </c>
      <c r="CM168" s="98">
        <v>4</v>
      </c>
      <c r="CN168" s="428">
        <f t="shared" si="64"/>
        <v>50</v>
      </c>
      <c r="CO168" s="98">
        <v>26</v>
      </c>
      <c r="CP168" s="98">
        <v>0</v>
      </c>
      <c r="CQ168" s="98">
        <v>2</v>
      </c>
      <c r="CR168" s="98">
        <v>1</v>
      </c>
      <c r="CS168" s="98">
        <v>5</v>
      </c>
      <c r="CT168" s="98">
        <v>6</v>
      </c>
      <c r="CU168" s="98">
        <v>3</v>
      </c>
      <c r="CV168" s="98">
        <v>5</v>
      </c>
      <c r="CW168" s="98">
        <v>5</v>
      </c>
      <c r="CX168" s="98">
        <v>4</v>
      </c>
      <c r="CY168" s="98">
        <v>2</v>
      </c>
      <c r="CZ168" s="98">
        <v>2</v>
      </c>
      <c r="DA168" s="467">
        <f t="shared" si="62"/>
        <v>61</v>
      </c>
      <c r="DB168" s="136">
        <v>3</v>
      </c>
      <c r="DC168" s="98">
        <v>3</v>
      </c>
      <c r="DD168" s="98">
        <v>1</v>
      </c>
      <c r="DE168" s="98">
        <v>27</v>
      </c>
      <c r="DF168" s="98">
        <v>5</v>
      </c>
      <c r="DG168" s="98">
        <v>4</v>
      </c>
      <c r="DH168" s="98">
        <v>3</v>
      </c>
      <c r="DI168" s="98">
        <v>0</v>
      </c>
      <c r="DJ168" s="98">
        <v>2</v>
      </c>
      <c r="DK168" s="98">
        <v>1</v>
      </c>
      <c r="DL168" s="98">
        <v>1</v>
      </c>
      <c r="DM168" s="98">
        <v>0</v>
      </c>
      <c r="DN168" s="556">
        <f t="shared" si="68"/>
        <v>50</v>
      </c>
      <c r="DO168" s="479">
        <f t="shared" si="69"/>
        <v>61</v>
      </c>
      <c r="DP168" s="468">
        <f t="shared" si="70"/>
        <v>50</v>
      </c>
      <c r="DQ168" s="362">
        <f t="shared" ref="DQ168:DQ178" si="71">((DP168/DO168)-1)*100</f>
        <v>-18.032786885245898</v>
      </c>
      <c r="DW168" s="230"/>
      <c r="DX168" s="230"/>
      <c r="DY168" s="230"/>
      <c r="DZ168" s="230"/>
      <c r="EA168" s="230"/>
      <c r="EB168" s="230"/>
      <c r="EC168" s="230"/>
      <c r="ED168" s="230"/>
      <c r="EE168" s="230"/>
      <c r="EF168" s="230"/>
      <c r="EG168" s="230"/>
      <c r="EH168" s="230"/>
      <c r="EI168" s="230"/>
      <c r="EJ168" s="230"/>
      <c r="EK168" s="230"/>
      <c r="EL168" s="230"/>
      <c r="EM168" s="230"/>
      <c r="EN168" s="230"/>
    </row>
    <row r="169" spans="1:144" ht="20.100000000000001" customHeight="1" x14ac:dyDescent="0.25">
      <c r="A169" s="526"/>
      <c r="B169" s="109" t="s">
        <v>127</v>
      </c>
      <c r="C169" s="128" t="s">
        <v>176</v>
      </c>
      <c r="D169" s="183">
        <v>0</v>
      </c>
      <c r="E169" s="184">
        <v>0</v>
      </c>
      <c r="F169" s="184">
        <v>0</v>
      </c>
      <c r="G169" s="184">
        <v>0</v>
      </c>
      <c r="H169" s="184">
        <v>0</v>
      </c>
      <c r="I169" s="184">
        <v>0</v>
      </c>
      <c r="J169" s="184">
        <v>0</v>
      </c>
      <c r="K169" s="184">
        <v>0</v>
      </c>
      <c r="L169" s="184">
        <v>0</v>
      </c>
      <c r="M169" s="184">
        <v>0</v>
      </c>
      <c r="N169" s="184">
        <v>0</v>
      </c>
      <c r="O169" s="184">
        <v>0</v>
      </c>
      <c r="P169" s="167">
        <v>0</v>
      </c>
      <c r="Q169" s="176">
        <v>0</v>
      </c>
      <c r="R169" s="176">
        <v>0</v>
      </c>
      <c r="S169" s="176">
        <v>0</v>
      </c>
      <c r="T169" s="176">
        <v>0</v>
      </c>
      <c r="U169" s="176">
        <v>0</v>
      </c>
      <c r="V169" s="176">
        <v>0</v>
      </c>
      <c r="W169" s="176">
        <v>0</v>
      </c>
      <c r="X169" s="176">
        <v>0</v>
      </c>
      <c r="Y169" s="176">
        <v>0</v>
      </c>
      <c r="Z169" s="187">
        <v>0</v>
      </c>
      <c r="AA169" s="187">
        <v>0</v>
      </c>
      <c r="AB169" s="187">
        <v>0</v>
      </c>
      <c r="AC169" s="167">
        <v>0</v>
      </c>
      <c r="AD169" s="177">
        <v>0</v>
      </c>
      <c r="AE169" s="177">
        <v>0</v>
      </c>
      <c r="AF169" s="177">
        <v>0</v>
      </c>
      <c r="AG169" s="177">
        <v>0</v>
      </c>
      <c r="AH169" s="177">
        <v>0</v>
      </c>
      <c r="AI169" s="177">
        <v>0</v>
      </c>
      <c r="AJ169" s="177">
        <v>0</v>
      </c>
      <c r="AK169" s="177">
        <v>0</v>
      </c>
      <c r="AL169" s="177">
        <v>0</v>
      </c>
      <c r="AM169" s="177">
        <v>0</v>
      </c>
      <c r="AN169" s="177">
        <v>0</v>
      </c>
      <c r="AO169" s="177">
        <v>0</v>
      </c>
      <c r="AP169" s="136">
        <v>0</v>
      </c>
      <c r="AQ169" s="98">
        <v>0</v>
      </c>
      <c r="AR169" s="98">
        <v>0</v>
      </c>
      <c r="AS169" s="98">
        <v>0</v>
      </c>
      <c r="AT169" s="98">
        <v>0</v>
      </c>
      <c r="AU169" s="98">
        <v>0</v>
      </c>
      <c r="AV169" s="98">
        <v>0</v>
      </c>
      <c r="AW169" s="98">
        <v>0</v>
      </c>
      <c r="AX169" s="98">
        <v>0</v>
      </c>
      <c r="AY169" s="98">
        <v>0</v>
      </c>
      <c r="AZ169" s="98">
        <v>0</v>
      </c>
      <c r="BA169" s="98">
        <v>0</v>
      </c>
      <c r="BB169" s="136">
        <v>0</v>
      </c>
      <c r="BC169" s="98">
        <v>0</v>
      </c>
      <c r="BD169" s="98">
        <v>0</v>
      </c>
      <c r="BE169" s="98">
        <v>0</v>
      </c>
      <c r="BF169" s="98">
        <v>0</v>
      </c>
      <c r="BG169" s="98">
        <v>0</v>
      </c>
      <c r="BH169" s="98">
        <v>0</v>
      </c>
      <c r="BI169" s="98">
        <v>0</v>
      </c>
      <c r="BJ169" s="98">
        <v>0</v>
      </c>
      <c r="BK169" s="98">
        <v>0</v>
      </c>
      <c r="BL169" s="98">
        <v>0</v>
      </c>
      <c r="BM169" s="98">
        <v>0</v>
      </c>
      <c r="BN169" s="428">
        <f t="shared" si="67"/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189</v>
      </c>
      <c r="BX169" s="98">
        <v>292</v>
      </c>
      <c r="BY169" s="98">
        <v>247</v>
      </c>
      <c r="BZ169" s="98">
        <v>210</v>
      </c>
      <c r="CA169" s="467">
        <f t="shared" si="30"/>
        <v>938</v>
      </c>
      <c r="CB169" s="136">
        <v>187</v>
      </c>
      <c r="CC169" s="98">
        <v>148</v>
      </c>
      <c r="CD169" s="98">
        <v>171</v>
      </c>
      <c r="CE169" s="98">
        <v>175</v>
      </c>
      <c r="CF169" s="98">
        <v>200</v>
      </c>
      <c r="CG169" s="98">
        <v>211</v>
      </c>
      <c r="CH169" s="98">
        <v>301</v>
      </c>
      <c r="CI169" s="98">
        <v>324</v>
      </c>
      <c r="CJ169" s="98">
        <v>347</v>
      </c>
      <c r="CK169" s="98">
        <v>428</v>
      </c>
      <c r="CL169" s="98">
        <v>415</v>
      </c>
      <c r="CM169" s="98">
        <v>453</v>
      </c>
      <c r="CN169" s="428">
        <f t="shared" si="64"/>
        <v>3360</v>
      </c>
      <c r="CO169" s="98">
        <v>390</v>
      </c>
      <c r="CP169" s="98">
        <v>419</v>
      </c>
      <c r="CQ169" s="98">
        <v>428</v>
      </c>
      <c r="CR169" s="98">
        <v>464</v>
      </c>
      <c r="CS169" s="98">
        <v>447</v>
      </c>
      <c r="CT169" s="98">
        <v>438</v>
      </c>
      <c r="CU169" s="98">
        <v>432</v>
      </c>
      <c r="CV169" s="98">
        <v>411</v>
      </c>
      <c r="CW169" s="98">
        <v>382</v>
      </c>
      <c r="CX169" s="98">
        <v>387</v>
      </c>
      <c r="CY169" s="98">
        <v>399</v>
      </c>
      <c r="CZ169" s="98">
        <v>436</v>
      </c>
      <c r="DA169" s="467">
        <f t="shared" si="62"/>
        <v>5033</v>
      </c>
      <c r="DB169" s="136">
        <v>372</v>
      </c>
      <c r="DC169" s="98">
        <v>347</v>
      </c>
      <c r="DD169" s="98">
        <v>413</v>
      </c>
      <c r="DE169" s="98">
        <v>337</v>
      </c>
      <c r="DF169" s="98">
        <v>385</v>
      </c>
      <c r="DG169" s="98">
        <v>349</v>
      </c>
      <c r="DH169" s="98">
        <v>337</v>
      </c>
      <c r="DI169" s="98">
        <v>364</v>
      </c>
      <c r="DJ169" s="98">
        <v>342</v>
      </c>
      <c r="DK169" s="98">
        <v>366</v>
      </c>
      <c r="DL169" s="98">
        <v>352</v>
      </c>
      <c r="DM169" s="98">
        <v>334</v>
      </c>
      <c r="DN169" s="556">
        <f t="shared" si="68"/>
        <v>3360</v>
      </c>
      <c r="DO169" s="479">
        <f t="shared" si="69"/>
        <v>5033</v>
      </c>
      <c r="DP169" s="468">
        <f t="shared" si="70"/>
        <v>4298</v>
      </c>
      <c r="DQ169" s="362">
        <f t="shared" si="71"/>
        <v>-14.60361613351877</v>
      </c>
      <c r="DW169" s="230"/>
      <c r="DX169" s="230"/>
      <c r="DY169" s="230"/>
      <c r="DZ169" s="230"/>
      <c r="EA169" s="230"/>
      <c r="EB169" s="230"/>
      <c r="EC169" s="230"/>
      <c r="ED169" s="230"/>
      <c r="EE169" s="230"/>
      <c r="EF169" s="230"/>
      <c r="EG169" s="230"/>
      <c r="EH169" s="230"/>
      <c r="EI169" s="230"/>
      <c r="EJ169" s="230"/>
      <c r="EK169" s="230"/>
      <c r="EL169" s="230"/>
      <c r="EM169" s="230"/>
      <c r="EN169" s="230"/>
    </row>
    <row r="170" spans="1:144" ht="20.100000000000001" customHeight="1" x14ac:dyDescent="0.25">
      <c r="A170" s="526"/>
      <c r="B170" s="109" t="s">
        <v>128</v>
      </c>
      <c r="C170" s="128" t="s">
        <v>130</v>
      </c>
      <c r="D170" s="183">
        <v>0</v>
      </c>
      <c r="E170" s="184">
        <v>0</v>
      </c>
      <c r="F170" s="184">
        <v>0</v>
      </c>
      <c r="G170" s="184">
        <v>0</v>
      </c>
      <c r="H170" s="184">
        <v>0</v>
      </c>
      <c r="I170" s="184">
        <v>0</v>
      </c>
      <c r="J170" s="184">
        <v>0</v>
      </c>
      <c r="K170" s="184">
        <v>0</v>
      </c>
      <c r="L170" s="184">
        <v>0</v>
      </c>
      <c r="M170" s="184">
        <v>0</v>
      </c>
      <c r="N170" s="184">
        <v>0</v>
      </c>
      <c r="O170" s="184">
        <v>0</v>
      </c>
      <c r="P170" s="167">
        <v>0</v>
      </c>
      <c r="Q170" s="176">
        <v>0</v>
      </c>
      <c r="R170" s="176">
        <v>0</v>
      </c>
      <c r="S170" s="176">
        <v>0</v>
      </c>
      <c r="T170" s="176">
        <v>0</v>
      </c>
      <c r="U170" s="176">
        <v>0</v>
      </c>
      <c r="V170" s="176">
        <v>0</v>
      </c>
      <c r="W170" s="176">
        <v>0</v>
      </c>
      <c r="X170" s="176">
        <v>0</v>
      </c>
      <c r="Y170" s="176">
        <v>0</v>
      </c>
      <c r="Z170" s="187">
        <v>0</v>
      </c>
      <c r="AA170" s="187">
        <v>0</v>
      </c>
      <c r="AB170" s="187">
        <v>0</v>
      </c>
      <c r="AC170" s="167">
        <v>0</v>
      </c>
      <c r="AD170" s="177">
        <v>0</v>
      </c>
      <c r="AE170" s="177">
        <v>0</v>
      </c>
      <c r="AF170" s="177">
        <v>0</v>
      </c>
      <c r="AG170" s="177">
        <v>0</v>
      </c>
      <c r="AH170" s="177">
        <v>0</v>
      </c>
      <c r="AI170" s="177">
        <v>0</v>
      </c>
      <c r="AJ170" s="177">
        <v>0</v>
      </c>
      <c r="AK170" s="177">
        <v>0</v>
      </c>
      <c r="AL170" s="177">
        <v>0</v>
      </c>
      <c r="AM170" s="177">
        <v>0</v>
      </c>
      <c r="AN170" s="177">
        <v>0</v>
      </c>
      <c r="AO170" s="177">
        <v>0</v>
      </c>
      <c r="AP170" s="136">
        <v>0</v>
      </c>
      <c r="AQ170" s="98">
        <v>0</v>
      </c>
      <c r="AR170" s="98">
        <v>0</v>
      </c>
      <c r="AS170" s="98">
        <v>0</v>
      </c>
      <c r="AT170" s="98">
        <v>0</v>
      </c>
      <c r="AU170" s="98">
        <v>0</v>
      </c>
      <c r="AV170" s="98">
        <v>0</v>
      </c>
      <c r="AW170" s="98">
        <v>0</v>
      </c>
      <c r="AX170" s="98">
        <v>0</v>
      </c>
      <c r="AY170" s="98">
        <v>0</v>
      </c>
      <c r="AZ170" s="98">
        <v>0</v>
      </c>
      <c r="BA170" s="98">
        <v>0</v>
      </c>
      <c r="BB170" s="136">
        <v>0</v>
      </c>
      <c r="BC170" s="98">
        <v>0</v>
      </c>
      <c r="BD170" s="98">
        <v>0</v>
      </c>
      <c r="BE170" s="98">
        <v>0</v>
      </c>
      <c r="BF170" s="98">
        <v>0</v>
      </c>
      <c r="BG170" s="98">
        <v>0</v>
      </c>
      <c r="BH170" s="98">
        <v>0</v>
      </c>
      <c r="BI170" s="98">
        <v>0</v>
      </c>
      <c r="BJ170" s="98">
        <v>0</v>
      </c>
      <c r="BK170" s="98">
        <v>0</v>
      </c>
      <c r="BL170" s="98">
        <v>0</v>
      </c>
      <c r="BM170" s="98">
        <v>0</v>
      </c>
      <c r="BN170" s="428">
        <f t="shared" si="67"/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8</v>
      </c>
      <c r="BX170" s="98">
        <v>37</v>
      </c>
      <c r="BY170" s="98">
        <v>25</v>
      </c>
      <c r="BZ170" s="98">
        <v>21</v>
      </c>
      <c r="CA170" s="467">
        <f t="shared" si="30"/>
        <v>91</v>
      </c>
      <c r="CB170" s="136">
        <v>8</v>
      </c>
      <c r="CC170" s="98">
        <v>10</v>
      </c>
      <c r="CD170" s="98">
        <v>11</v>
      </c>
      <c r="CE170" s="98">
        <v>8</v>
      </c>
      <c r="CF170" s="98">
        <v>22</v>
      </c>
      <c r="CG170" s="98">
        <v>11</v>
      </c>
      <c r="CH170" s="98">
        <v>9</v>
      </c>
      <c r="CI170" s="98">
        <v>12</v>
      </c>
      <c r="CJ170" s="98">
        <v>14</v>
      </c>
      <c r="CK170" s="98">
        <v>16</v>
      </c>
      <c r="CL170" s="98">
        <v>10</v>
      </c>
      <c r="CM170" s="98">
        <v>14</v>
      </c>
      <c r="CN170" s="428">
        <f t="shared" si="64"/>
        <v>145</v>
      </c>
      <c r="CO170" s="98">
        <v>7</v>
      </c>
      <c r="CP170" s="98">
        <v>5</v>
      </c>
      <c r="CQ170" s="98">
        <v>14</v>
      </c>
      <c r="CR170" s="98">
        <v>13</v>
      </c>
      <c r="CS170" s="98">
        <v>14</v>
      </c>
      <c r="CT170" s="98">
        <v>0</v>
      </c>
      <c r="CU170" s="98">
        <v>1</v>
      </c>
      <c r="CV170" s="98">
        <v>20</v>
      </c>
      <c r="CW170" s="98">
        <v>21</v>
      </c>
      <c r="CX170" s="98">
        <v>9</v>
      </c>
      <c r="CY170" s="98">
        <v>28</v>
      </c>
      <c r="CZ170" s="98">
        <v>5</v>
      </c>
      <c r="DA170" s="467">
        <f t="shared" si="62"/>
        <v>137</v>
      </c>
      <c r="DB170" s="136">
        <v>19</v>
      </c>
      <c r="DC170" s="98">
        <v>12</v>
      </c>
      <c r="DD170" s="98">
        <v>21</v>
      </c>
      <c r="DE170" s="98">
        <v>26</v>
      </c>
      <c r="DF170" s="98">
        <v>31</v>
      </c>
      <c r="DG170" s="98">
        <v>31</v>
      </c>
      <c r="DH170" s="98">
        <v>35</v>
      </c>
      <c r="DI170" s="98">
        <v>28</v>
      </c>
      <c r="DJ170" s="98">
        <v>30</v>
      </c>
      <c r="DK170" s="98">
        <v>26</v>
      </c>
      <c r="DL170" s="98">
        <v>22</v>
      </c>
      <c r="DM170" s="98">
        <v>31</v>
      </c>
      <c r="DN170" s="556">
        <f t="shared" si="68"/>
        <v>145</v>
      </c>
      <c r="DO170" s="479">
        <f t="shared" si="69"/>
        <v>137</v>
      </c>
      <c r="DP170" s="468">
        <f t="shared" si="70"/>
        <v>312</v>
      </c>
      <c r="DQ170" s="362">
        <f t="shared" si="71"/>
        <v>127.73722627737226</v>
      </c>
      <c r="DW170" s="230"/>
      <c r="DX170" s="230"/>
      <c r="DY170" s="230"/>
      <c r="DZ170" s="230"/>
      <c r="EA170" s="230"/>
      <c r="EB170" s="230"/>
      <c r="EC170" s="230"/>
      <c r="ED170" s="230"/>
      <c r="EE170" s="230"/>
      <c r="EF170" s="230"/>
      <c r="EG170" s="230"/>
      <c r="EH170" s="230"/>
      <c r="EI170" s="230"/>
      <c r="EJ170" s="230"/>
      <c r="EK170" s="230"/>
      <c r="EL170" s="230"/>
      <c r="EM170" s="230"/>
      <c r="EN170" s="230"/>
    </row>
    <row r="171" spans="1:144" ht="20.100000000000001" customHeight="1" x14ac:dyDescent="0.25">
      <c r="A171" s="526"/>
      <c r="B171" s="109" t="s">
        <v>170</v>
      </c>
      <c r="C171" s="128" t="s">
        <v>172</v>
      </c>
      <c r="D171" s="183">
        <v>0</v>
      </c>
      <c r="E171" s="184">
        <v>0</v>
      </c>
      <c r="F171" s="184">
        <v>0</v>
      </c>
      <c r="G171" s="184">
        <v>0</v>
      </c>
      <c r="H171" s="184">
        <v>0</v>
      </c>
      <c r="I171" s="184">
        <v>0</v>
      </c>
      <c r="J171" s="184">
        <v>0</v>
      </c>
      <c r="K171" s="184">
        <v>0</v>
      </c>
      <c r="L171" s="184">
        <v>0</v>
      </c>
      <c r="M171" s="184">
        <v>0</v>
      </c>
      <c r="N171" s="184">
        <v>0</v>
      </c>
      <c r="O171" s="184">
        <v>0</v>
      </c>
      <c r="P171" s="167">
        <v>0</v>
      </c>
      <c r="Q171" s="176">
        <v>0</v>
      </c>
      <c r="R171" s="176">
        <v>0</v>
      </c>
      <c r="S171" s="176">
        <v>0</v>
      </c>
      <c r="T171" s="176">
        <v>0</v>
      </c>
      <c r="U171" s="176">
        <v>0</v>
      </c>
      <c r="V171" s="176">
        <v>0</v>
      </c>
      <c r="W171" s="176">
        <v>0</v>
      </c>
      <c r="X171" s="176">
        <v>0</v>
      </c>
      <c r="Y171" s="176">
        <v>0</v>
      </c>
      <c r="Z171" s="187">
        <v>0</v>
      </c>
      <c r="AA171" s="187">
        <v>0</v>
      </c>
      <c r="AB171" s="187">
        <v>0</v>
      </c>
      <c r="AC171" s="167">
        <v>0</v>
      </c>
      <c r="AD171" s="177">
        <v>0</v>
      </c>
      <c r="AE171" s="177">
        <v>0</v>
      </c>
      <c r="AF171" s="177">
        <v>0</v>
      </c>
      <c r="AG171" s="177">
        <v>0</v>
      </c>
      <c r="AH171" s="177">
        <v>0</v>
      </c>
      <c r="AI171" s="177">
        <v>0</v>
      </c>
      <c r="AJ171" s="177">
        <v>0</v>
      </c>
      <c r="AK171" s="177">
        <v>0</v>
      </c>
      <c r="AL171" s="177">
        <v>0</v>
      </c>
      <c r="AM171" s="177">
        <v>0</v>
      </c>
      <c r="AN171" s="177">
        <v>0</v>
      </c>
      <c r="AO171" s="177">
        <v>0</v>
      </c>
      <c r="AP171" s="136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  <c r="AW171" s="98">
        <v>0</v>
      </c>
      <c r="AX171" s="98">
        <v>0</v>
      </c>
      <c r="AY171" s="98">
        <v>0</v>
      </c>
      <c r="AZ171" s="98">
        <v>0</v>
      </c>
      <c r="BA171" s="98">
        <v>0</v>
      </c>
      <c r="BB171" s="136">
        <v>0</v>
      </c>
      <c r="BC171" s="98">
        <v>0</v>
      </c>
      <c r="BD171" s="98">
        <v>0</v>
      </c>
      <c r="BE171" s="98">
        <v>0</v>
      </c>
      <c r="BF171" s="98">
        <v>0</v>
      </c>
      <c r="BG171" s="98">
        <v>0</v>
      </c>
      <c r="BH171" s="98">
        <v>0</v>
      </c>
      <c r="BI171" s="98">
        <v>0</v>
      </c>
      <c r="BJ171" s="98">
        <v>0</v>
      </c>
      <c r="BK171" s="98">
        <v>0</v>
      </c>
      <c r="BL171" s="98">
        <v>0</v>
      </c>
      <c r="BM171" s="98">
        <v>0</v>
      </c>
      <c r="BN171" s="428">
        <f t="shared" si="67"/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467">
        <f t="shared" ref="CA171:CA186" si="72">SUM(BO171:BZ171)</f>
        <v>0</v>
      </c>
      <c r="CB171" s="136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41</v>
      </c>
      <c r="CH171" s="98">
        <v>75</v>
      </c>
      <c r="CI171" s="98">
        <v>70</v>
      </c>
      <c r="CJ171" s="98">
        <v>71</v>
      </c>
      <c r="CK171" s="98">
        <v>71</v>
      </c>
      <c r="CL171" s="98">
        <v>67</v>
      </c>
      <c r="CM171" s="98">
        <v>77</v>
      </c>
      <c r="CN171" s="428">
        <f t="shared" si="64"/>
        <v>472</v>
      </c>
      <c r="CO171" s="98">
        <v>68</v>
      </c>
      <c r="CP171" s="98">
        <v>63</v>
      </c>
      <c r="CQ171" s="98">
        <v>76</v>
      </c>
      <c r="CR171" s="98">
        <v>73</v>
      </c>
      <c r="CS171" s="98">
        <v>70</v>
      </c>
      <c r="CT171" s="98">
        <v>72</v>
      </c>
      <c r="CU171" s="98">
        <v>74</v>
      </c>
      <c r="CV171" s="98">
        <v>79</v>
      </c>
      <c r="CW171" s="98">
        <v>71</v>
      </c>
      <c r="CX171" s="98">
        <v>69</v>
      </c>
      <c r="CY171" s="98">
        <v>77</v>
      </c>
      <c r="CZ171" s="98">
        <v>74</v>
      </c>
      <c r="DA171" s="467">
        <f t="shared" si="62"/>
        <v>866</v>
      </c>
      <c r="DB171" s="136">
        <v>65</v>
      </c>
      <c r="DC171" s="98">
        <v>59</v>
      </c>
      <c r="DD171" s="98">
        <v>72</v>
      </c>
      <c r="DE171" s="98">
        <v>61</v>
      </c>
      <c r="DF171" s="98">
        <v>70</v>
      </c>
      <c r="DG171" s="98">
        <v>69</v>
      </c>
      <c r="DH171" s="98">
        <v>69</v>
      </c>
      <c r="DI171" s="98">
        <v>65</v>
      </c>
      <c r="DJ171" s="98">
        <v>68</v>
      </c>
      <c r="DK171" s="98">
        <v>77</v>
      </c>
      <c r="DL171" s="98">
        <v>69</v>
      </c>
      <c r="DM171" s="98">
        <v>70</v>
      </c>
      <c r="DN171" s="556">
        <f t="shared" si="68"/>
        <v>472</v>
      </c>
      <c r="DO171" s="479">
        <f t="shared" si="69"/>
        <v>866</v>
      </c>
      <c r="DP171" s="468">
        <f t="shared" si="70"/>
        <v>814</v>
      </c>
      <c r="DQ171" s="362">
        <f t="shared" si="71"/>
        <v>-6.004618937644346</v>
      </c>
      <c r="DW171" s="230"/>
      <c r="DX171" s="230"/>
      <c r="DY171" s="230"/>
      <c r="DZ171" s="230"/>
      <c r="EA171" s="230"/>
      <c r="EB171" s="230"/>
      <c r="EC171" s="230"/>
      <c r="ED171" s="230"/>
      <c r="EE171" s="230"/>
      <c r="EF171" s="230"/>
      <c r="EG171" s="230"/>
      <c r="EH171" s="230"/>
      <c r="EI171" s="230"/>
      <c r="EJ171" s="230"/>
      <c r="EK171" s="230"/>
      <c r="EL171" s="230"/>
      <c r="EM171" s="230"/>
      <c r="EN171" s="230"/>
    </row>
    <row r="172" spans="1:144" ht="20.100000000000001" customHeight="1" x14ac:dyDescent="0.25">
      <c r="A172" s="526"/>
      <c r="B172" s="109" t="s">
        <v>171</v>
      </c>
      <c r="C172" s="128" t="s">
        <v>173</v>
      </c>
      <c r="D172" s="183">
        <v>0</v>
      </c>
      <c r="E172" s="184">
        <v>0</v>
      </c>
      <c r="F172" s="184">
        <v>0</v>
      </c>
      <c r="G172" s="184">
        <v>0</v>
      </c>
      <c r="H172" s="184">
        <v>0</v>
      </c>
      <c r="I172" s="184">
        <v>0</v>
      </c>
      <c r="J172" s="184">
        <v>0</v>
      </c>
      <c r="K172" s="184">
        <v>0</v>
      </c>
      <c r="L172" s="184">
        <v>0</v>
      </c>
      <c r="M172" s="184">
        <v>0</v>
      </c>
      <c r="N172" s="184">
        <v>0</v>
      </c>
      <c r="O172" s="184">
        <v>0</v>
      </c>
      <c r="P172" s="167">
        <v>0</v>
      </c>
      <c r="Q172" s="176">
        <v>0</v>
      </c>
      <c r="R172" s="176">
        <v>0</v>
      </c>
      <c r="S172" s="176">
        <v>0</v>
      </c>
      <c r="T172" s="176">
        <v>0</v>
      </c>
      <c r="U172" s="176">
        <v>0</v>
      </c>
      <c r="V172" s="176">
        <v>0</v>
      </c>
      <c r="W172" s="176">
        <v>0</v>
      </c>
      <c r="X172" s="176">
        <v>0</v>
      </c>
      <c r="Y172" s="176">
        <v>0</v>
      </c>
      <c r="Z172" s="187">
        <v>0</v>
      </c>
      <c r="AA172" s="187">
        <v>0</v>
      </c>
      <c r="AB172" s="187">
        <v>0</v>
      </c>
      <c r="AC172" s="167">
        <v>0</v>
      </c>
      <c r="AD172" s="177">
        <v>0</v>
      </c>
      <c r="AE172" s="177">
        <v>0</v>
      </c>
      <c r="AF172" s="177">
        <v>0</v>
      </c>
      <c r="AG172" s="177">
        <v>0</v>
      </c>
      <c r="AH172" s="177">
        <v>0</v>
      </c>
      <c r="AI172" s="177">
        <v>0</v>
      </c>
      <c r="AJ172" s="177">
        <v>0</v>
      </c>
      <c r="AK172" s="177">
        <v>0</v>
      </c>
      <c r="AL172" s="177">
        <v>0</v>
      </c>
      <c r="AM172" s="177">
        <v>0</v>
      </c>
      <c r="AN172" s="177">
        <v>0</v>
      </c>
      <c r="AO172" s="177">
        <v>0</v>
      </c>
      <c r="AP172" s="136">
        <v>0</v>
      </c>
      <c r="AQ172" s="98">
        <v>0</v>
      </c>
      <c r="AR172" s="98">
        <v>0</v>
      </c>
      <c r="AS172" s="98">
        <v>0</v>
      </c>
      <c r="AT172" s="98">
        <v>0</v>
      </c>
      <c r="AU172" s="98">
        <v>0</v>
      </c>
      <c r="AV172" s="98">
        <v>0</v>
      </c>
      <c r="AW172" s="98">
        <v>0</v>
      </c>
      <c r="AX172" s="98">
        <v>0</v>
      </c>
      <c r="AY172" s="98">
        <v>0</v>
      </c>
      <c r="AZ172" s="98">
        <v>0</v>
      </c>
      <c r="BA172" s="98">
        <v>0</v>
      </c>
      <c r="BB172" s="136">
        <v>0</v>
      </c>
      <c r="BC172" s="98">
        <v>0</v>
      </c>
      <c r="BD172" s="98">
        <v>0</v>
      </c>
      <c r="BE172" s="98">
        <v>0</v>
      </c>
      <c r="BF172" s="98">
        <v>0</v>
      </c>
      <c r="BG172" s="98">
        <v>0</v>
      </c>
      <c r="BH172" s="98">
        <v>0</v>
      </c>
      <c r="BI172" s="98">
        <v>0</v>
      </c>
      <c r="BJ172" s="98">
        <v>0</v>
      </c>
      <c r="BK172" s="98">
        <v>0</v>
      </c>
      <c r="BL172" s="98">
        <v>0</v>
      </c>
      <c r="BM172" s="98">
        <v>0</v>
      </c>
      <c r="BN172" s="428">
        <f t="shared" si="67"/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0</v>
      </c>
      <c r="CA172" s="467">
        <f t="shared" si="72"/>
        <v>0</v>
      </c>
      <c r="CB172" s="136">
        <v>0</v>
      </c>
      <c r="CC172" s="98">
        <v>0</v>
      </c>
      <c r="CD172" s="98">
        <v>0</v>
      </c>
      <c r="CE172" s="98">
        <v>0</v>
      </c>
      <c r="CF172" s="98">
        <v>0</v>
      </c>
      <c r="CG172" s="98">
        <v>29</v>
      </c>
      <c r="CH172" s="98">
        <v>55</v>
      </c>
      <c r="CI172" s="98">
        <v>50</v>
      </c>
      <c r="CJ172" s="98">
        <v>54</v>
      </c>
      <c r="CK172" s="98">
        <v>54</v>
      </c>
      <c r="CL172" s="98">
        <v>53</v>
      </c>
      <c r="CM172" s="98">
        <v>54</v>
      </c>
      <c r="CN172" s="428">
        <f t="shared" si="64"/>
        <v>349</v>
      </c>
      <c r="CO172" s="98">
        <v>48</v>
      </c>
      <c r="CP172" s="98">
        <v>51</v>
      </c>
      <c r="CQ172" s="98">
        <v>56</v>
      </c>
      <c r="CR172" s="98">
        <v>53</v>
      </c>
      <c r="CS172" s="98">
        <v>48</v>
      </c>
      <c r="CT172" s="98">
        <v>54</v>
      </c>
      <c r="CU172" s="98">
        <v>52</v>
      </c>
      <c r="CV172" s="98">
        <v>59</v>
      </c>
      <c r="CW172" s="98">
        <v>61</v>
      </c>
      <c r="CX172" s="98">
        <v>57</v>
      </c>
      <c r="CY172" s="98">
        <v>53</v>
      </c>
      <c r="CZ172" s="98">
        <v>52</v>
      </c>
      <c r="DA172" s="467">
        <f t="shared" si="62"/>
        <v>644</v>
      </c>
      <c r="DB172" s="136">
        <v>55</v>
      </c>
      <c r="DC172" s="98">
        <v>48</v>
      </c>
      <c r="DD172" s="98">
        <v>66</v>
      </c>
      <c r="DE172" s="98">
        <v>46</v>
      </c>
      <c r="DF172" s="98">
        <v>56</v>
      </c>
      <c r="DG172" s="98">
        <v>50</v>
      </c>
      <c r="DH172" s="98">
        <v>57</v>
      </c>
      <c r="DI172" s="98">
        <v>61</v>
      </c>
      <c r="DJ172" s="98">
        <v>52</v>
      </c>
      <c r="DK172" s="98">
        <v>56</v>
      </c>
      <c r="DL172" s="98">
        <v>55</v>
      </c>
      <c r="DM172" s="98">
        <v>50</v>
      </c>
      <c r="DN172" s="556">
        <f t="shared" si="68"/>
        <v>349</v>
      </c>
      <c r="DO172" s="479">
        <f t="shared" si="69"/>
        <v>644</v>
      </c>
      <c r="DP172" s="468">
        <f t="shared" si="70"/>
        <v>652</v>
      </c>
      <c r="DQ172" s="362">
        <f t="shared" si="71"/>
        <v>1.2422360248447228</v>
      </c>
      <c r="DW172" s="230"/>
      <c r="DX172" s="230"/>
      <c r="DY172" s="230"/>
      <c r="DZ172" s="230"/>
      <c r="EA172" s="230"/>
      <c r="EB172" s="230"/>
      <c r="EC172" s="230"/>
      <c r="ED172" s="230"/>
      <c r="EE172" s="230"/>
      <c r="EF172" s="230"/>
      <c r="EG172" s="230"/>
      <c r="EH172" s="230"/>
      <c r="EI172" s="230"/>
      <c r="EJ172" s="230"/>
      <c r="EK172" s="230"/>
      <c r="EL172" s="230"/>
      <c r="EM172" s="230"/>
      <c r="EN172" s="230"/>
    </row>
    <row r="173" spans="1:144" ht="20.100000000000001" customHeight="1" x14ac:dyDescent="0.25">
      <c r="A173" s="526"/>
      <c r="B173" s="109" t="s">
        <v>180</v>
      </c>
      <c r="C173" s="128" t="s">
        <v>181</v>
      </c>
      <c r="D173" s="183">
        <v>0</v>
      </c>
      <c r="E173" s="184">
        <v>0</v>
      </c>
      <c r="F173" s="184">
        <v>0</v>
      </c>
      <c r="G173" s="184">
        <v>0</v>
      </c>
      <c r="H173" s="184">
        <v>0</v>
      </c>
      <c r="I173" s="184">
        <v>0</v>
      </c>
      <c r="J173" s="184">
        <v>0</v>
      </c>
      <c r="K173" s="184">
        <v>0</v>
      </c>
      <c r="L173" s="184">
        <v>0</v>
      </c>
      <c r="M173" s="184">
        <v>0</v>
      </c>
      <c r="N173" s="184">
        <v>0</v>
      </c>
      <c r="O173" s="184">
        <v>0</v>
      </c>
      <c r="P173" s="167"/>
      <c r="Q173" s="176">
        <v>0</v>
      </c>
      <c r="R173" s="176">
        <v>0</v>
      </c>
      <c r="S173" s="176">
        <v>0</v>
      </c>
      <c r="T173" s="176">
        <v>0</v>
      </c>
      <c r="U173" s="176">
        <v>0</v>
      </c>
      <c r="V173" s="176">
        <v>0</v>
      </c>
      <c r="W173" s="176">
        <v>0</v>
      </c>
      <c r="X173" s="176">
        <v>0</v>
      </c>
      <c r="Y173" s="176">
        <v>0</v>
      </c>
      <c r="Z173" s="187">
        <v>0</v>
      </c>
      <c r="AA173" s="187">
        <v>0</v>
      </c>
      <c r="AB173" s="187">
        <v>0</v>
      </c>
      <c r="AC173" s="167"/>
      <c r="AD173" s="177">
        <v>0</v>
      </c>
      <c r="AE173" s="177">
        <v>0</v>
      </c>
      <c r="AF173" s="177">
        <v>0</v>
      </c>
      <c r="AG173" s="177">
        <v>0</v>
      </c>
      <c r="AH173" s="177">
        <v>0</v>
      </c>
      <c r="AI173" s="177">
        <v>0</v>
      </c>
      <c r="AJ173" s="177">
        <v>0</v>
      </c>
      <c r="AK173" s="177">
        <v>0</v>
      </c>
      <c r="AL173" s="177">
        <v>0</v>
      </c>
      <c r="AM173" s="177">
        <v>0</v>
      </c>
      <c r="AN173" s="177">
        <v>0</v>
      </c>
      <c r="AO173" s="177">
        <v>0</v>
      </c>
      <c r="AP173" s="136">
        <v>0</v>
      </c>
      <c r="AQ173" s="98">
        <v>0</v>
      </c>
      <c r="AR173" s="98">
        <v>0</v>
      </c>
      <c r="AS173" s="98">
        <v>0</v>
      </c>
      <c r="AT173" s="98">
        <v>0</v>
      </c>
      <c r="AU173" s="98">
        <v>0</v>
      </c>
      <c r="AV173" s="98">
        <v>0</v>
      </c>
      <c r="AW173" s="98">
        <v>0</v>
      </c>
      <c r="AX173" s="98">
        <v>0</v>
      </c>
      <c r="AY173" s="98">
        <v>0</v>
      </c>
      <c r="AZ173" s="98">
        <v>0</v>
      </c>
      <c r="BA173" s="98">
        <v>0</v>
      </c>
      <c r="BB173" s="136">
        <v>0</v>
      </c>
      <c r="BC173" s="98">
        <v>0</v>
      </c>
      <c r="BD173" s="98">
        <v>0</v>
      </c>
      <c r="BE173" s="98">
        <v>0</v>
      </c>
      <c r="BF173" s="98">
        <v>0</v>
      </c>
      <c r="BG173" s="98">
        <v>0</v>
      </c>
      <c r="BH173" s="98">
        <v>0</v>
      </c>
      <c r="BI173" s="98">
        <v>0</v>
      </c>
      <c r="BJ173" s="98">
        <v>0</v>
      </c>
      <c r="BK173" s="98">
        <v>0</v>
      </c>
      <c r="BL173" s="98">
        <v>0</v>
      </c>
      <c r="BM173" s="98">
        <v>0</v>
      </c>
      <c r="BN173" s="428">
        <f t="shared" si="67"/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467">
        <f t="shared" si="72"/>
        <v>0</v>
      </c>
      <c r="CB173" s="136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0</v>
      </c>
      <c r="CI173" s="98">
        <v>0</v>
      </c>
      <c r="CJ173" s="98">
        <v>0</v>
      </c>
      <c r="CK173" s="98">
        <v>0</v>
      </c>
      <c r="CL173" s="98">
        <v>0</v>
      </c>
      <c r="CM173" s="98">
        <v>0</v>
      </c>
      <c r="CN173" s="428">
        <f t="shared" si="64"/>
        <v>0</v>
      </c>
      <c r="CO173" s="98">
        <v>0</v>
      </c>
      <c r="CP173" s="98">
        <v>0</v>
      </c>
      <c r="CQ173" s="98">
        <v>0</v>
      </c>
      <c r="CR173" s="98">
        <v>0</v>
      </c>
      <c r="CS173" s="98">
        <v>0</v>
      </c>
      <c r="CT173" s="98">
        <v>0</v>
      </c>
      <c r="CU173" s="98">
        <v>0</v>
      </c>
      <c r="CV173" s="98">
        <v>0</v>
      </c>
      <c r="CW173" s="98">
        <v>0</v>
      </c>
      <c r="CX173" s="98">
        <v>0</v>
      </c>
      <c r="CY173" s="98">
        <v>0</v>
      </c>
      <c r="CZ173" s="98">
        <v>0</v>
      </c>
      <c r="DA173" s="467">
        <f t="shared" si="62"/>
        <v>0</v>
      </c>
      <c r="DB173" s="136">
        <v>0</v>
      </c>
      <c r="DC173" s="98">
        <v>0</v>
      </c>
      <c r="DD173" s="98">
        <v>0</v>
      </c>
      <c r="DE173" s="98">
        <v>0</v>
      </c>
      <c r="DF173" s="98">
        <v>0</v>
      </c>
      <c r="DG173" s="98">
        <v>0</v>
      </c>
      <c r="DH173" s="98">
        <v>0</v>
      </c>
      <c r="DI173" s="98">
        <v>0</v>
      </c>
      <c r="DJ173" s="98">
        <v>0</v>
      </c>
      <c r="DK173" s="98">
        <v>1</v>
      </c>
      <c r="DL173" s="98">
        <v>1</v>
      </c>
      <c r="DM173" s="98">
        <v>0</v>
      </c>
      <c r="DN173" s="556">
        <f t="shared" si="68"/>
        <v>0</v>
      </c>
      <c r="DO173" s="479">
        <f t="shared" si="69"/>
        <v>0</v>
      </c>
      <c r="DP173" s="468">
        <f t="shared" si="70"/>
        <v>2</v>
      </c>
      <c r="DQ173" s="362"/>
      <c r="DW173" s="230"/>
      <c r="DX173" s="230"/>
      <c r="DY173" s="230"/>
      <c r="DZ173" s="230"/>
      <c r="EA173" s="230"/>
      <c r="EB173" s="230"/>
      <c r="EC173" s="230"/>
      <c r="ED173" s="230"/>
      <c r="EE173" s="230"/>
      <c r="EF173" s="230"/>
      <c r="EG173" s="230"/>
      <c r="EH173" s="230"/>
      <c r="EI173" s="230"/>
      <c r="EJ173" s="230"/>
      <c r="EK173" s="230"/>
      <c r="EL173" s="230"/>
      <c r="EM173" s="230"/>
      <c r="EN173" s="230"/>
    </row>
    <row r="174" spans="1:144" ht="20.100000000000001" customHeight="1" x14ac:dyDescent="0.25">
      <c r="A174" s="526"/>
      <c r="B174" s="109" t="s">
        <v>174</v>
      </c>
      <c r="C174" s="128" t="s">
        <v>157</v>
      </c>
      <c r="D174" s="183">
        <v>0</v>
      </c>
      <c r="E174" s="184">
        <v>0</v>
      </c>
      <c r="F174" s="184">
        <v>0</v>
      </c>
      <c r="G174" s="184">
        <v>0</v>
      </c>
      <c r="H174" s="184">
        <v>0</v>
      </c>
      <c r="I174" s="184">
        <v>0</v>
      </c>
      <c r="J174" s="184">
        <v>0</v>
      </c>
      <c r="K174" s="184">
        <v>0</v>
      </c>
      <c r="L174" s="184">
        <v>0</v>
      </c>
      <c r="M174" s="184">
        <v>0</v>
      </c>
      <c r="N174" s="184">
        <v>0</v>
      </c>
      <c r="O174" s="184">
        <v>0</v>
      </c>
      <c r="P174" s="167">
        <v>0</v>
      </c>
      <c r="Q174" s="176">
        <v>0</v>
      </c>
      <c r="R174" s="176">
        <v>0</v>
      </c>
      <c r="S174" s="176">
        <v>0</v>
      </c>
      <c r="T174" s="176">
        <v>0</v>
      </c>
      <c r="U174" s="176">
        <v>0</v>
      </c>
      <c r="V174" s="176">
        <v>0</v>
      </c>
      <c r="W174" s="176">
        <v>0</v>
      </c>
      <c r="X174" s="176">
        <v>0</v>
      </c>
      <c r="Y174" s="176">
        <v>0</v>
      </c>
      <c r="Z174" s="187">
        <v>0</v>
      </c>
      <c r="AA174" s="187">
        <v>0</v>
      </c>
      <c r="AB174" s="187">
        <v>0</v>
      </c>
      <c r="AC174" s="167">
        <v>0</v>
      </c>
      <c r="AD174" s="177">
        <v>0</v>
      </c>
      <c r="AE174" s="177">
        <v>0</v>
      </c>
      <c r="AF174" s="177">
        <v>0</v>
      </c>
      <c r="AG174" s="177">
        <v>0</v>
      </c>
      <c r="AH174" s="177">
        <v>0</v>
      </c>
      <c r="AI174" s="177">
        <v>0</v>
      </c>
      <c r="AJ174" s="177">
        <v>0</v>
      </c>
      <c r="AK174" s="177">
        <v>0</v>
      </c>
      <c r="AL174" s="177">
        <v>0</v>
      </c>
      <c r="AM174" s="177">
        <v>0</v>
      </c>
      <c r="AN174" s="177">
        <v>0</v>
      </c>
      <c r="AO174" s="177">
        <v>0</v>
      </c>
      <c r="AP174" s="136">
        <v>0</v>
      </c>
      <c r="AQ174" s="98">
        <v>0</v>
      </c>
      <c r="AR174" s="98">
        <v>0</v>
      </c>
      <c r="AS174" s="98">
        <v>0</v>
      </c>
      <c r="AT174" s="98">
        <v>0</v>
      </c>
      <c r="AU174" s="98">
        <v>0</v>
      </c>
      <c r="AV174" s="98">
        <v>0</v>
      </c>
      <c r="AW174" s="98">
        <v>0</v>
      </c>
      <c r="AX174" s="98">
        <v>0</v>
      </c>
      <c r="AY174" s="98">
        <v>0</v>
      </c>
      <c r="AZ174" s="98">
        <v>0</v>
      </c>
      <c r="BA174" s="98">
        <v>0</v>
      </c>
      <c r="BB174" s="136">
        <v>0</v>
      </c>
      <c r="BC174" s="98">
        <v>0</v>
      </c>
      <c r="BD174" s="98">
        <v>0</v>
      </c>
      <c r="BE174" s="98">
        <v>0</v>
      </c>
      <c r="BF174" s="98">
        <v>0</v>
      </c>
      <c r="BG174" s="98">
        <v>0</v>
      </c>
      <c r="BH174" s="98">
        <v>0</v>
      </c>
      <c r="BI174" s="98">
        <v>0</v>
      </c>
      <c r="BJ174" s="98">
        <v>0</v>
      </c>
      <c r="BK174" s="98">
        <v>0</v>
      </c>
      <c r="BL174" s="98">
        <v>0</v>
      </c>
      <c r="BM174" s="98">
        <v>0</v>
      </c>
      <c r="BN174" s="428">
        <f t="shared" si="67"/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98">
        <v>0</v>
      </c>
      <c r="BX174" s="98">
        <v>0</v>
      </c>
      <c r="BY174" s="98">
        <v>0</v>
      </c>
      <c r="BZ174" s="98">
        <v>0</v>
      </c>
      <c r="CA174" s="467">
        <f t="shared" si="72"/>
        <v>0</v>
      </c>
      <c r="CB174" s="136">
        <v>0</v>
      </c>
      <c r="CC174" s="98">
        <v>0</v>
      </c>
      <c r="CD174" s="98">
        <v>0</v>
      </c>
      <c r="CE174" s="98">
        <v>0</v>
      </c>
      <c r="CF174" s="98">
        <v>0</v>
      </c>
      <c r="CG174" s="98">
        <v>1</v>
      </c>
      <c r="CH174" s="98">
        <v>2</v>
      </c>
      <c r="CI174" s="98">
        <v>1</v>
      </c>
      <c r="CJ174" s="98">
        <v>3</v>
      </c>
      <c r="CK174" s="98">
        <v>2</v>
      </c>
      <c r="CL174" s="98">
        <v>2</v>
      </c>
      <c r="CM174" s="98">
        <v>4</v>
      </c>
      <c r="CN174" s="428">
        <f t="shared" si="64"/>
        <v>15</v>
      </c>
      <c r="CO174" s="98">
        <v>3</v>
      </c>
      <c r="CP174" s="98">
        <v>2</v>
      </c>
      <c r="CQ174" s="98">
        <v>3</v>
      </c>
      <c r="CR174" s="98">
        <v>1</v>
      </c>
      <c r="CS174" s="98">
        <v>2</v>
      </c>
      <c r="CT174" s="98">
        <v>2</v>
      </c>
      <c r="CU174" s="98">
        <v>0</v>
      </c>
      <c r="CV174" s="98">
        <v>1</v>
      </c>
      <c r="CW174" s="98">
        <v>1</v>
      </c>
      <c r="CX174" s="98">
        <v>0</v>
      </c>
      <c r="CY174" s="98">
        <v>1</v>
      </c>
      <c r="CZ174" s="98">
        <v>1</v>
      </c>
      <c r="DA174" s="467">
        <f t="shared" si="62"/>
        <v>17</v>
      </c>
      <c r="DB174" s="136">
        <v>2</v>
      </c>
      <c r="DC174" s="98">
        <v>1</v>
      </c>
      <c r="DD174" s="98">
        <v>1</v>
      </c>
      <c r="DE174" s="98">
        <v>1</v>
      </c>
      <c r="DF174" s="98">
        <v>7</v>
      </c>
      <c r="DG174" s="98">
        <v>0</v>
      </c>
      <c r="DH174" s="98">
        <v>2</v>
      </c>
      <c r="DI174" s="98">
        <v>3</v>
      </c>
      <c r="DJ174" s="98">
        <v>1</v>
      </c>
      <c r="DK174" s="98">
        <v>1</v>
      </c>
      <c r="DL174" s="98">
        <v>2</v>
      </c>
      <c r="DM174" s="98">
        <v>2</v>
      </c>
      <c r="DN174" s="556">
        <f t="shared" si="68"/>
        <v>15</v>
      </c>
      <c r="DO174" s="479">
        <f t="shared" si="69"/>
        <v>17</v>
      </c>
      <c r="DP174" s="468">
        <f t="shared" si="70"/>
        <v>23</v>
      </c>
      <c r="DQ174" s="362">
        <f t="shared" si="71"/>
        <v>35.294117647058833</v>
      </c>
      <c r="DW174" s="230"/>
      <c r="DX174" s="230"/>
      <c r="DY174" s="230"/>
      <c r="DZ174" s="230"/>
      <c r="EA174" s="230"/>
      <c r="EB174" s="230"/>
      <c r="EC174" s="230"/>
      <c r="ED174" s="230"/>
      <c r="EE174" s="230"/>
      <c r="EF174" s="230"/>
      <c r="EG174" s="230"/>
      <c r="EH174" s="230"/>
      <c r="EI174" s="230"/>
      <c r="EJ174" s="230"/>
      <c r="EK174" s="230"/>
      <c r="EL174" s="230"/>
      <c r="EM174" s="230"/>
      <c r="EN174" s="230"/>
    </row>
    <row r="175" spans="1:144" ht="20.100000000000001" customHeight="1" x14ac:dyDescent="0.25">
      <c r="A175" s="526"/>
      <c r="B175" s="109" t="s">
        <v>192</v>
      </c>
      <c r="C175" s="128" t="s">
        <v>196</v>
      </c>
      <c r="D175" s="183">
        <v>0</v>
      </c>
      <c r="E175" s="184">
        <v>0</v>
      </c>
      <c r="F175" s="184">
        <v>0</v>
      </c>
      <c r="G175" s="184">
        <v>0</v>
      </c>
      <c r="H175" s="184">
        <v>0</v>
      </c>
      <c r="I175" s="184">
        <v>0</v>
      </c>
      <c r="J175" s="184">
        <v>0</v>
      </c>
      <c r="K175" s="184">
        <v>0</v>
      </c>
      <c r="L175" s="184">
        <v>0</v>
      </c>
      <c r="M175" s="184">
        <v>0</v>
      </c>
      <c r="N175" s="184">
        <v>0</v>
      </c>
      <c r="O175" s="559">
        <v>0</v>
      </c>
      <c r="P175" s="167">
        <v>0</v>
      </c>
      <c r="Q175" s="183">
        <v>0</v>
      </c>
      <c r="R175" s="184">
        <v>0</v>
      </c>
      <c r="S175" s="184">
        <v>0</v>
      </c>
      <c r="T175" s="184">
        <v>0</v>
      </c>
      <c r="U175" s="184">
        <v>0</v>
      </c>
      <c r="V175" s="184">
        <v>0</v>
      </c>
      <c r="W175" s="184">
        <v>0</v>
      </c>
      <c r="X175" s="184">
        <v>0</v>
      </c>
      <c r="Y175" s="184">
        <v>0</v>
      </c>
      <c r="Z175" s="184">
        <v>0</v>
      </c>
      <c r="AA175" s="184">
        <v>0</v>
      </c>
      <c r="AB175" s="184">
        <v>0</v>
      </c>
      <c r="AC175" s="167">
        <v>0</v>
      </c>
      <c r="AD175" s="184">
        <v>0</v>
      </c>
      <c r="AE175" s="184">
        <v>0</v>
      </c>
      <c r="AF175" s="184">
        <v>0</v>
      </c>
      <c r="AG175" s="184">
        <v>0</v>
      </c>
      <c r="AH175" s="184">
        <v>0</v>
      </c>
      <c r="AI175" s="184">
        <v>0</v>
      </c>
      <c r="AJ175" s="184">
        <v>0</v>
      </c>
      <c r="AK175" s="184">
        <v>0</v>
      </c>
      <c r="AL175" s="184">
        <v>0</v>
      </c>
      <c r="AM175" s="184">
        <v>0</v>
      </c>
      <c r="AN175" s="184">
        <v>0</v>
      </c>
      <c r="AO175" s="184">
        <v>0</v>
      </c>
      <c r="AP175" s="183">
        <v>0</v>
      </c>
      <c r="AQ175" s="184">
        <v>0</v>
      </c>
      <c r="AR175" s="184">
        <v>0</v>
      </c>
      <c r="AS175" s="184">
        <v>0</v>
      </c>
      <c r="AT175" s="184">
        <v>0</v>
      </c>
      <c r="AU175" s="184">
        <v>0</v>
      </c>
      <c r="AV175" s="184">
        <v>0</v>
      </c>
      <c r="AW175" s="184">
        <v>0</v>
      </c>
      <c r="AX175" s="184">
        <v>0</v>
      </c>
      <c r="AY175" s="184">
        <v>0</v>
      </c>
      <c r="AZ175" s="184">
        <v>0</v>
      </c>
      <c r="BA175" s="184">
        <v>0</v>
      </c>
      <c r="BB175" s="183">
        <v>0</v>
      </c>
      <c r="BC175" s="184">
        <v>0</v>
      </c>
      <c r="BD175" s="184">
        <v>0</v>
      </c>
      <c r="BE175" s="184">
        <v>0</v>
      </c>
      <c r="BF175" s="184">
        <v>0</v>
      </c>
      <c r="BG175" s="184">
        <v>0</v>
      </c>
      <c r="BH175" s="184">
        <v>0</v>
      </c>
      <c r="BI175" s="184">
        <v>0</v>
      </c>
      <c r="BJ175" s="184">
        <v>0</v>
      </c>
      <c r="BK175" s="184">
        <v>0</v>
      </c>
      <c r="BL175" s="184">
        <v>0</v>
      </c>
      <c r="BM175" s="184">
        <v>0</v>
      </c>
      <c r="BN175" s="428">
        <f t="shared" si="67"/>
        <v>0</v>
      </c>
      <c r="BO175" s="98">
        <v>0</v>
      </c>
      <c r="BP175" s="98">
        <v>0</v>
      </c>
      <c r="BQ175" s="98">
        <v>0</v>
      </c>
      <c r="BR175" s="98">
        <v>0</v>
      </c>
      <c r="BS175" s="98">
        <v>0</v>
      </c>
      <c r="BT175" s="98">
        <v>0</v>
      </c>
      <c r="BU175" s="98">
        <v>0</v>
      </c>
      <c r="BV175" s="98">
        <v>0</v>
      </c>
      <c r="BW175" s="98">
        <v>0</v>
      </c>
      <c r="BX175" s="98">
        <v>0</v>
      </c>
      <c r="BY175" s="98">
        <v>0</v>
      </c>
      <c r="BZ175" s="98">
        <v>0</v>
      </c>
      <c r="CA175" s="467">
        <f t="shared" si="72"/>
        <v>0</v>
      </c>
      <c r="CB175" s="136">
        <v>0</v>
      </c>
      <c r="CC175" s="98">
        <v>0</v>
      </c>
      <c r="CD175" s="98">
        <v>0</v>
      </c>
      <c r="CE175" s="98">
        <v>0</v>
      </c>
      <c r="CF175" s="98">
        <v>0</v>
      </c>
      <c r="CG175" s="98">
        <v>0</v>
      </c>
      <c r="CH175" s="98">
        <v>0</v>
      </c>
      <c r="CI175" s="98">
        <v>0</v>
      </c>
      <c r="CJ175" s="98">
        <v>0</v>
      </c>
      <c r="CK175" s="98">
        <v>0</v>
      </c>
      <c r="CL175" s="98">
        <v>0</v>
      </c>
      <c r="CM175" s="98">
        <v>0</v>
      </c>
      <c r="CN175" s="428">
        <f t="shared" si="64"/>
        <v>0</v>
      </c>
      <c r="CO175" s="98">
        <v>0</v>
      </c>
      <c r="CP175" s="98">
        <v>1</v>
      </c>
      <c r="CQ175" s="98">
        <v>0</v>
      </c>
      <c r="CR175" s="98">
        <v>1</v>
      </c>
      <c r="CS175" s="98">
        <v>4</v>
      </c>
      <c r="CT175" s="98">
        <v>7</v>
      </c>
      <c r="CU175" s="98">
        <v>6</v>
      </c>
      <c r="CV175" s="98">
        <v>0</v>
      </c>
      <c r="CW175" s="98">
        <v>0</v>
      </c>
      <c r="CX175" s="98">
        <v>0</v>
      </c>
      <c r="CY175" s="98">
        <v>0</v>
      </c>
      <c r="CZ175" s="98">
        <v>0</v>
      </c>
      <c r="DA175" s="467">
        <f t="shared" si="62"/>
        <v>19</v>
      </c>
      <c r="DB175" s="136">
        <v>0</v>
      </c>
      <c r="DC175" s="98">
        <v>0</v>
      </c>
      <c r="DD175" s="98">
        <v>0</v>
      </c>
      <c r="DE175" s="98">
        <v>0</v>
      </c>
      <c r="DF175" s="98">
        <v>0</v>
      </c>
      <c r="DG175" s="98">
        <v>0</v>
      </c>
      <c r="DH175" s="98">
        <v>0</v>
      </c>
      <c r="DI175" s="98">
        <v>0</v>
      </c>
      <c r="DJ175" s="98">
        <v>0</v>
      </c>
      <c r="DK175" s="98">
        <v>0</v>
      </c>
      <c r="DL175" s="98">
        <v>0</v>
      </c>
      <c r="DM175" s="98">
        <v>0</v>
      </c>
      <c r="DN175" s="556">
        <f t="shared" si="68"/>
        <v>0</v>
      </c>
      <c r="DO175" s="479">
        <f t="shared" si="69"/>
        <v>19</v>
      </c>
      <c r="DP175" s="468">
        <f t="shared" si="70"/>
        <v>0</v>
      </c>
      <c r="DQ175" s="362">
        <f t="shared" si="71"/>
        <v>-100</v>
      </c>
      <c r="DW175" s="230"/>
      <c r="DX175" s="230"/>
      <c r="DY175" s="230"/>
      <c r="DZ175" s="230"/>
      <c r="EA175" s="230"/>
      <c r="EB175" s="230"/>
      <c r="EC175" s="230"/>
      <c r="ED175" s="230"/>
      <c r="EE175" s="230"/>
      <c r="EF175" s="230"/>
      <c r="EG175" s="230"/>
      <c r="EH175" s="230"/>
      <c r="EI175" s="230"/>
      <c r="EJ175" s="230"/>
      <c r="EK175" s="230"/>
      <c r="EL175" s="230"/>
      <c r="EM175" s="230"/>
      <c r="EN175" s="230"/>
    </row>
    <row r="176" spans="1:144" ht="20.100000000000001" customHeight="1" x14ac:dyDescent="0.25">
      <c r="A176" s="526"/>
      <c r="B176" s="109" t="s">
        <v>193</v>
      </c>
      <c r="C176" s="128" t="s">
        <v>197</v>
      </c>
      <c r="D176" s="183">
        <v>0</v>
      </c>
      <c r="E176" s="184">
        <v>0</v>
      </c>
      <c r="F176" s="184">
        <v>0</v>
      </c>
      <c r="G176" s="184">
        <v>0</v>
      </c>
      <c r="H176" s="184">
        <v>0</v>
      </c>
      <c r="I176" s="184">
        <v>0</v>
      </c>
      <c r="J176" s="184">
        <v>0</v>
      </c>
      <c r="K176" s="184">
        <v>0</v>
      </c>
      <c r="L176" s="184">
        <v>0</v>
      </c>
      <c r="M176" s="184">
        <v>0</v>
      </c>
      <c r="N176" s="184">
        <v>0</v>
      </c>
      <c r="O176" s="559">
        <v>0</v>
      </c>
      <c r="P176" s="167">
        <v>0</v>
      </c>
      <c r="Q176" s="183">
        <v>0</v>
      </c>
      <c r="R176" s="184">
        <v>0</v>
      </c>
      <c r="S176" s="184">
        <v>0</v>
      </c>
      <c r="T176" s="184">
        <v>0</v>
      </c>
      <c r="U176" s="184">
        <v>0</v>
      </c>
      <c r="V176" s="184">
        <v>0</v>
      </c>
      <c r="W176" s="184">
        <v>0</v>
      </c>
      <c r="X176" s="184">
        <v>0</v>
      </c>
      <c r="Y176" s="184">
        <v>0</v>
      </c>
      <c r="Z176" s="184">
        <v>0</v>
      </c>
      <c r="AA176" s="184">
        <v>0</v>
      </c>
      <c r="AB176" s="184">
        <v>0</v>
      </c>
      <c r="AC176" s="167">
        <v>0</v>
      </c>
      <c r="AD176" s="184">
        <v>0</v>
      </c>
      <c r="AE176" s="184">
        <v>0</v>
      </c>
      <c r="AF176" s="184">
        <v>0</v>
      </c>
      <c r="AG176" s="184">
        <v>0</v>
      </c>
      <c r="AH176" s="184">
        <v>0</v>
      </c>
      <c r="AI176" s="184">
        <v>0</v>
      </c>
      <c r="AJ176" s="184">
        <v>0</v>
      </c>
      <c r="AK176" s="184">
        <v>0</v>
      </c>
      <c r="AL176" s="184">
        <v>0</v>
      </c>
      <c r="AM176" s="184">
        <v>0</v>
      </c>
      <c r="AN176" s="184">
        <v>0</v>
      </c>
      <c r="AO176" s="184">
        <v>0</v>
      </c>
      <c r="AP176" s="183">
        <v>0</v>
      </c>
      <c r="AQ176" s="184">
        <v>0</v>
      </c>
      <c r="AR176" s="184">
        <v>0</v>
      </c>
      <c r="AS176" s="184">
        <v>0</v>
      </c>
      <c r="AT176" s="184">
        <v>0</v>
      </c>
      <c r="AU176" s="184">
        <v>0</v>
      </c>
      <c r="AV176" s="184">
        <v>0</v>
      </c>
      <c r="AW176" s="184">
        <v>0</v>
      </c>
      <c r="AX176" s="184">
        <v>0</v>
      </c>
      <c r="AY176" s="184">
        <v>0</v>
      </c>
      <c r="AZ176" s="184">
        <v>0</v>
      </c>
      <c r="BA176" s="184">
        <v>0</v>
      </c>
      <c r="BB176" s="183">
        <v>0</v>
      </c>
      <c r="BC176" s="184">
        <v>0</v>
      </c>
      <c r="BD176" s="184">
        <v>0</v>
      </c>
      <c r="BE176" s="184">
        <v>0</v>
      </c>
      <c r="BF176" s="184">
        <v>0</v>
      </c>
      <c r="BG176" s="184">
        <v>0</v>
      </c>
      <c r="BH176" s="184">
        <v>0</v>
      </c>
      <c r="BI176" s="184">
        <v>0</v>
      </c>
      <c r="BJ176" s="184">
        <v>0</v>
      </c>
      <c r="BK176" s="184">
        <v>0</v>
      </c>
      <c r="BL176" s="184">
        <v>0</v>
      </c>
      <c r="BM176" s="184">
        <v>0</v>
      </c>
      <c r="BN176" s="428">
        <f t="shared" si="67"/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98">
        <v>0</v>
      </c>
      <c r="BX176" s="98">
        <v>0</v>
      </c>
      <c r="BY176" s="98">
        <v>0</v>
      </c>
      <c r="BZ176" s="98">
        <v>0</v>
      </c>
      <c r="CA176" s="467">
        <f t="shared" si="72"/>
        <v>0</v>
      </c>
      <c r="CB176" s="136">
        <v>0</v>
      </c>
      <c r="CC176" s="98">
        <v>0</v>
      </c>
      <c r="CD176" s="98">
        <v>0</v>
      </c>
      <c r="CE176" s="98">
        <v>0</v>
      </c>
      <c r="CF176" s="98">
        <v>0</v>
      </c>
      <c r="CG176" s="98">
        <v>0</v>
      </c>
      <c r="CH176" s="98">
        <v>0</v>
      </c>
      <c r="CI176" s="98">
        <v>0</v>
      </c>
      <c r="CJ176" s="98">
        <v>0</v>
      </c>
      <c r="CK176" s="98">
        <v>0</v>
      </c>
      <c r="CL176" s="98">
        <v>0</v>
      </c>
      <c r="CM176" s="98">
        <v>0</v>
      </c>
      <c r="CN176" s="428">
        <f t="shared" si="64"/>
        <v>0</v>
      </c>
      <c r="CO176" s="98">
        <v>0</v>
      </c>
      <c r="CP176" s="98">
        <v>6</v>
      </c>
      <c r="CQ176" s="98">
        <v>10</v>
      </c>
      <c r="CR176" s="98">
        <v>12</v>
      </c>
      <c r="CS176" s="98">
        <v>12</v>
      </c>
      <c r="CT176" s="98">
        <v>44</v>
      </c>
      <c r="CU176" s="98">
        <v>44</v>
      </c>
      <c r="CV176" s="98">
        <v>5</v>
      </c>
      <c r="CW176" s="98">
        <v>0</v>
      </c>
      <c r="CX176" s="98">
        <v>0</v>
      </c>
      <c r="CY176" s="98">
        <v>0</v>
      </c>
      <c r="CZ176" s="98">
        <v>0</v>
      </c>
      <c r="DA176" s="467">
        <f t="shared" si="62"/>
        <v>133</v>
      </c>
      <c r="DB176" s="136">
        <v>0</v>
      </c>
      <c r="DC176" s="98">
        <v>0</v>
      </c>
      <c r="DD176" s="98">
        <v>0</v>
      </c>
      <c r="DE176" s="98">
        <v>0</v>
      </c>
      <c r="DF176" s="98">
        <v>0</v>
      </c>
      <c r="DG176" s="98">
        <v>0</v>
      </c>
      <c r="DH176" s="98">
        <v>0</v>
      </c>
      <c r="DI176" s="98">
        <v>0</v>
      </c>
      <c r="DJ176" s="98">
        <v>0</v>
      </c>
      <c r="DK176" s="98">
        <v>0</v>
      </c>
      <c r="DL176" s="98">
        <v>0</v>
      </c>
      <c r="DM176" s="98">
        <v>0</v>
      </c>
      <c r="DN176" s="556">
        <f t="shared" si="68"/>
        <v>0</v>
      </c>
      <c r="DO176" s="479">
        <f t="shared" si="69"/>
        <v>133</v>
      </c>
      <c r="DP176" s="468">
        <f t="shared" si="70"/>
        <v>0</v>
      </c>
      <c r="DQ176" s="362">
        <f t="shared" si="71"/>
        <v>-100</v>
      </c>
      <c r="DW176" s="230"/>
      <c r="DX176" s="230"/>
      <c r="DY176" s="230"/>
      <c r="DZ176" s="230"/>
      <c r="EA176" s="230"/>
      <c r="EB176" s="230"/>
      <c r="EC176" s="230"/>
      <c r="ED176" s="230"/>
      <c r="EE176" s="230"/>
      <c r="EF176" s="230"/>
      <c r="EG176" s="230"/>
      <c r="EH176" s="230"/>
      <c r="EI176" s="230"/>
      <c r="EJ176" s="230"/>
      <c r="EK176" s="230"/>
      <c r="EL176" s="230"/>
      <c r="EM176" s="230"/>
      <c r="EN176" s="230"/>
    </row>
    <row r="177" spans="1:144" ht="20.100000000000001" customHeight="1" x14ac:dyDescent="0.25">
      <c r="A177" s="526"/>
      <c r="B177" s="458" t="s">
        <v>194</v>
      </c>
      <c r="C177" s="459" t="s">
        <v>198</v>
      </c>
      <c r="D177" s="183">
        <v>0</v>
      </c>
      <c r="E177" s="184">
        <v>0</v>
      </c>
      <c r="F177" s="184">
        <v>0</v>
      </c>
      <c r="G177" s="184">
        <v>0</v>
      </c>
      <c r="H177" s="184">
        <v>0</v>
      </c>
      <c r="I177" s="184">
        <v>0</v>
      </c>
      <c r="J177" s="184">
        <v>0</v>
      </c>
      <c r="K177" s="184">
        <v>0</v>
      </c>
      <c r="L177" s="184">
        <v>0</v>
      </c>
      <c r="M177" s="184">
        <v>0</v>
      </c>
      <c r="N177" s="184">
        <v>0</v>
      </c>
      <c r="O177" s="559">
        <v>0</v>
      </c>
      <c r="P177" s="167">
        <v>0</v>
      </c>
      <c r="Q177" s="183">
        <v>0</v>
      </c>
      <c r="R177" s="184">
        <v>0</v>
      </c>
      <c r="S177" s="184">
        <v>0</v>
      </c>
      <c r="T177" s="184">
        <v>0</v>
      </c>
      <c r="U177" s="184">
        <v>0</v>
      </c>
      <c r="V177" s="184">
        <v>0</v>
      </c>
      <c r="W177" s="184">
        <v>0</v>
      </c>
      <c r="X177" s="184">
        <v>0</v>
      </c>
      <c r="Y177" s="184">
        <v>0</v>
      </c>
      <c r="Z177" s="184">
        <v>0</v>
      </c>
      <c r="AA177" s="184">
        <v>0</v>
      </c>
      <c r="AB177" s="184">
        <v>0</v>
      </c>
      <c r="AC177" s="167">
        <v>0</v>
      </c>
      <c r="AD177" s="184">
        <v>0</v>
      </c>
      <c r="AE177" s="184">
        <v>0</v>
      </c>
      <c r="AF177" s="184">
        <v>0</v>
      </c>
      <c r="AG177" s="184">
        <v>0</v>
      </c>
      <c r="AH177" s="184">
        <v>0</v>
      </c>
      <c r="AI177" s="184">
        <v>0</v>
      </c>
      <c r="AJ177" s="184">
        <v>0</v>
      </c>
      <c r="AK177" s="184">
        <v>0</v>
      </c>
      <c r="AL177" s="184">
        <v>0</v>
      </c>
      <c r="AM177" s="184">
        <v>0</v>
      </c>
      <c r="AN177" s="184">
        <v>0</v>
      </c>
      <c r="AO177" s="184">
        <v>0</v>
      </c>
      <c r="AP177" s="183">
        <v>0</v>
      </c>
      <c r="AQ177" s="184">
        <v>0</v>
      </c>
      <c r="AR177" s="184">
        <v>0</v>
      </c>
      <c r="AS177" s="184">
        <v>0</v>
      </c>
      <c r="AT177" s="184">
        <v>0</v>
      </c>
      <c r="AU177" s="184">
        <v>0</v>
      </c>
      <c r="AV177" s="184">
        <v>0</v>
      </c>
      <c r="AW177" s="184">
        <v>0</v>
      </c>
      <c r="AX177" s="184">
        <v>0</v>
      </c>
      <c r="AY177" s="184">
        <v>0</v>
      </c>
      <c r="AZ177" s="184">
        <v>0</v>
      </c>
      <c r="BA177" s="184">
        <v>0</v>
      </c>
      <c r="BB177" s="183">
        <v>0</v>
      </c>
      <c r="BC177" s="184">
        <v>0</v>
      </c>
      <c r="BD177" s="184">
        <v>0</v>
      </c>
      <c r="BE177" s="184">
        <v>0</v>
      </c>
      <c r="BF177" s="184">
        <v>0</v>
      </c>
      <c r="BG177" s="184">
        <v>0</v>
      </c>
      <c r="BH177" s="184">
        <v>0</v>
      </c>
      <c r="BI177" s="184">
        <v>0</v>
      </c>
      <c r="BJ177" s="184">
        <v>0</v>
      </c>
      <c r="BK177" s="184">
        <v>0</v>
      </c>
      <c r="BL177" s="184">
        <v>0</v>
      </c>
      <c r="BM177" s="184">
        <v>0</v>
      </c>
      <c r="BN177" s="428">
        <f t="shared" si="67"/>
        <v>0</v>
      </c>
      <c r="BO177" s="98">
        <v>0</v>
      </c>
      <c r="BP177" s="98">
        <v>0</v>
      </c>
      <c r="BQ177" s="98">
        <v>0</v>
      </c>
      <c r="BR177" s="98">
        <v>0</v>
      </c>
      <c r="BS177" s="98">
        <v>0</v>
      </c>
      <c r="BT177" s="98">
        <v>0</v>
      </c>
      <c r="BU177" s="98">
        <v>0</v>
      </c>
      <c r="BV177" s="98">
        <v>0</v>
      </c>
      <c r="BW177" s="98">
        <v>0</v>
      </c>
      <c r="BX177" s="98">
        <v>0</v>
      </c>
      <c r="BY177" s="98">
        <v>0</v>
      </c>
      <c r="BZ177" s="98">
        <v>0</v>
      </c>
      <c r="CA177" s="467">
        <f t="shared" si="72"/>
        <v>0</v>
      </c>
      <c r="CB177" s="136">
        <v>0</v>
      </c>
      <c r="CC177" s="98">
        <v>0</v>
      </c>
      <c r="CD177" s="98">
        <v>0</v>
      </c>
      <c r="CE177" s="98">
        <v>0</v>
      </c>
      <c r="CF177" s="98">
        <v>0</v>
      </c>
      <c r="CG177" s="98">
        <v>0</v>
      </c>
      <c r="CH177" s="98">
        <v>0</v>
      </c>
      <c r="CI177" s="98">
        <v>0</v>
      </c>
      <c r="CJ177" s="98">
        <v>0</v>
      </c>
      <c r="CK177" s="98">
        <v>0</v>
      </c>
      <c r="CL177" s="98">
        <v>0</v>
      </c>
      <c r="CM177" s="98">
        <v>0</v>
      </c>
      <c r="CN177" s="428">
        <f t="shared" si="64"/>
        <v>0</v>
      </c>
      <c r="CO177" s="98">
        <v>0</v>
      </c>
      <c r="CP177" s="98">
        <v>1</v>
      </c>
      <c r="CQ177" s="98">
        <v>0</v>
      </c>
      <c r="CR177" s="98">
        <v>3</v>
      </c>
      <c r="CS177" s="98">
        <v>1</v>
      </c>
      <c r="CT177" s="98">
        <v>11</v>
      </c>
      <c r="CU177" s="98">
        <v>8</v>
      </c>
      <c r="CV177" s="98">
        <v>1</v>
      </c>
      <c r="CW177" s="98">
        <v>0</v>
      </c>
      <c r="CX177" s="98">
        <v>0</v>
      </c>
      <c r="CY177" s="98">
        <v>0</v>
      </c>
      <c r="CZ177" s="98">
        <v>0</v>
      </c>
      <c r="DA177" s="467">
        <f t="shared" si="62"/>
        <v>25</v>
      </c>
      <c r="DB177" s="136">
        <v>0</v>
      </c>
      <c r="DC177" s="98">
        <v>0</v>
      </c>
      <c r="DD177" s="98">
        <v>0</v>
      </c>
      <c r="DE177" s="98">
        <v>0</v>
      </c>
      <c r="DF177" s="98">
        <v>0</v>
      </c>
      <c r="DG177" s="98">
        <v>0</v>
      </c>
      <c r="DH177" s="98">
        <v>0</v>
      </c>
      <c r="DI177" s="98">
        <v>0</v>
      </c>
      <c r="DJ177" s="98">
        <v>0</v>
      </c>
      <c r="DK177" s="98">
        <v>0</v>
      </c>
      <c r="DL177" s="98">
        <v>0</v>
      </c>
      <c r="DM177" s="98">
        <v>0</v>
      </c>
      <c r="DN177" s="556">
        <f t="shared" si="68"/>
        <v>0</v>
      </c>
      <c r="DO177" s="479">
        <f t="shared" si="69"/>
        <v>25</v>
      </c>
      <c r="DP177" s="468">
        <f t="shared" si="70"/>
        <v>0</v>
      </c>
      <c r="DQ177" s="362">
        <f t="shared" si="71"/>
        <v>-100</v>
      </c>
      <c r="DW177" s="230"/>
      <c r="DX177" s="230"/>
      <c r="DY177" s="230"/>
      <c r="DZ177" s="230"/>
      <c r="EA177" s="230"/>
      <c r="EB177" s="230"/>
      <c r="EC177" s="230"/>
      <c r="ED177" s="230"/>
      <c r="EE177" s="230"/>
      <c r="EF177" s="230"/>
      <c r="EG177" s="230"/>
      <c r="EH177" s="230"/>
      <c r="EI177" s="230"/>
      <c r="EJ177" s="230"/>
      <c r="EK177" s="230"/>
      <c r="EL177" s="230"/>
      <c r="EM177" s="230"/>
      <c r="EN177" s="230"/>
    </row>
    <row r="178" spans="1:144" ht="20.100000000000001" customHeight="1" x14ac:dyDescent="0.25">
      <c r="A178" s="526"/>
      <c r="B178" s="109" t="s">
        <v>195</v>
      </c>
      <c r="C178" s="128" t="s">
        <v>199</v>
      </c>
      <c r="D178" s="183">
        <v>0</v>
      </c>
      <c r="E178" s="184">
        <v>0</v>
      </c>
      <c r="F178" s="184">
        <v>0</v>
      </c>
      <c r="G178" s="184">
        <v>0</v>
      </c>
      <c r="H178" s="184">
        <v>0</v>
      </c>
      <c r="I178" s="184">
        <v>0</v>
      </c>
      <c r="J178" s="184">
        <v>0</v>
      </c>
      <c r="K178" s="184">
        <v>0</v>
      </c>
      <c r="L178" s="184">
        <v>0</v>
      </c>
      <c r="M178" s="184">
        <v>0</v>
      </c>
      <c r="N178" s="184">
        <v>0</v>
      </c>
      <c r="O178" s="559">
        <v>0</v>
      </c>
      <c r="P178" s="167">
        <v>0</v>
      </c>
      <c r="Q178" s="183">
        <v>0</v>
      </c>
      <c r="R178" s="184">
        <v>0</v>
      </c>
      <c r="S178" s="184">
        <v>0</v>
      </c>
      <c r="T178" s="184">
        <v>0</v>
      </c>
      <c r="U178" s="184">
        <v>0</v>
      </c>
      <c r="V178" s="184">
        <v>0</v>
      </c>
      <c r="W178" s="184">
        <v>0</v>
      </c>
      <c r="X178" s="184">
        <v>0</v>
      </c>
      <c r="Y178" s="184">
        <v>0</v>
      </c>
      <c r="Z178" s="184">
        <v>0</v>
      </c>
      <c r="AA178" s="184">
        <v>0</v>
      </c>
      <c r="AB178" s="184">
        <v>0</v>
      </c>
      <c r="AC178" s="167">
        <v>0</v>
      </c>
      <c r="AD178" s="184">
        <v>0</v>
      </c>
      <c r="AE178" s="184">
        <v>0</v>
      </c>
      <c r="AF178" s="184">
        <v>0</v>
      </c>
      <c r="AG178" s="184">
        <v>0</v>
      </c>
      <c r="AH178" s="184">
        <v>0</v>
      </c>
      <c r="AI178" s="184">
        <v>0</v>
      </c>
      <c r="AJ178" s="184">
        <v>0</v>
      </c>
      <c r="AK178" s="184">
        <v>0</v>
      </c>
      <c r="AL178" s="184">
        <v>0</v>
      </c>
      <c r="AM178" s="184">
        <v>0</v>
      </c>
      <c r="AN178" s="184">
        <v>0</v>
      </c>
      <c r="AO178" s="184">
        <v>0</v>
      </c>
      <c r="AP178" s="183">
        <v>0</v>
      </c>
      <c r="AQ178" s="184">
        <v>0</v>
      </c>
      <c r="AR178" s="184">
        <v>0</v>
      </c>
      <c r="AS178" s="184">
        <v>0</v>
      </c>
      <c r="AT178" s="184">
        <v>0</v>
      </c>
      <c r="AU178" s="184">
        <v>0</v>
      </c>
      <c r="AV178" s="184">
        <v>0</v>
      </c>
      <c r="AW178" s="184">
        <v>0</v>
      </c>
      <c r="AX178" s="184">
        <v>0</v>
      </c>
      <c r="AY178" s="184">
        <v>0</v>
      </c>
      <c r="AZ178" s="184">
        <v>0</v>
      </c>
      <c r="BA178" s="184">
        <v>0</v>
      </c>
      <c r="BB178" s="183">
        <v>0</v>
      </c>
      <c r="BC178" s="184">
        <v>0</v>
      </c>
      <c r="BD178" s="184">
        <v>0</v>
      </c>
      <c r="BE178" s="184">
        <v>0</v>
      </c>
      <c r="BF178" s="184">
        <v>0</v>
      </c>
      <c r="BG178" s="184">
        <v>0</v>
      </c>
      <c r="BH178" s="184">
        <v>0</v>
      </c>
      <c r="BI178" s="184">
        <v>0</v>
      </c>
      <c r="BJ178" s="184">
        <v>0</v>
      </c>
      <c r="BK178" s="184">
        <v>0</v>
      </c>
      <c r="BL178" s="184">
        <v>0</v>
      </c>
      <c r="BM178" s="184">
        <v>0</v>
      </c>
      <c r="BN178" s="428">
        <f t="shared" si="67"/>
        <v>0</v>
      </c>
      <c r="BO178" s="98">
        <v>0</v>
      </c>
      <c r="BP178" s="98">
        <v>0</v>
      </c>
      <c r="BQ178" s="98">
        <v>0</v>
      </c>
      <c r="BR178" s="98">
        <v>0</v>
      </c>
      <c r="BS178" s="98">
        <v>0</v>
      </c>
      <c r="BT178" s="98">
        <v>0</v>
      </c>
      <c r="BU178" s="98">
        <v>0</v>
      </c>
      <c r="BV178" s="98">
        <v>0</v>
      </c>
      <c r="BW178" s="98">
        <v>0</v>
      </c>
      <c r="BX178" s="98">
        <v>0</v>
      </c>
      <c r="BY178" s="98">
        <v>0</v>
      </c>
      <c r="BZ178" s="98">
        <v>0</v>
      </c>
      <c r="CA178" s="467">
        <f t="shared" si="72"/>
        <v>0</v>
      </c>
      <c r="CB178" s="136">
        <v>0</v>
      </c>
      <c r="CC178" s="98">
        <v>0</v>
      </c>
      <c r="CD178" s="98">
        <v>0</v>
      </c>
      <c r="CE178" s="98">
        <v>0</v>
      </c>
      <c r="CF178" s="98">
        <v>0</v>
      </c>
      <c r="CG178" s="98">
        <v>0</v>
      </c>
      <c r="CH178" s="98">
        <v>0</v>
      </c>
      <c r="CI178" s="98">
        <v>0</v>
      </c>
      <c r="CJ178" s="98">
        <v>0</v>
      </c>
      <c r="CK178" s="98">
        <v>0</v>
      </c>
      <c r="CL178" s="98">
        <v>0</v>
      </c>
      <c r="CM178" s="98">
        <v>0</v>
      </c>
      <c r="CN178" s="428">
        <f t="shared" si="64"/>
        <v>0</v>
      </c>
      <c r="CO178" s="98">
        <v>0</v>
      </c>
      <c r="CP178" s="98">
        <v>6</v>
      </c>
      <c r="CQ178" s="98">
        <v>9</v>
      </c>
      <c r="CR178" s="98">
        <v>12</v>
      </c>
      <c r="CS178" s="98">
        <v>12</v>
      </c>
      <c r="CT178" s="98">
        <v>15</v>
      </c>
      <c r="CU178" s="98">
        <v>1</v>
      </c>
      <c r="CV178" s="98">
        <v>0</v>
      </c>
      <c r="CW178" s="98">
        <v>0</v>
      </c>
      <c r="CX178" s="98">
        <v>0</v>
      </c>
      <c r="CY178" s="98">
        <v>0</v>
      </c>
      <c r="CZ178" s="98">
        <v>0</v>
      </c>
      <c r="DA178" s="467">
        <f t="shared" si="62"/>
        <v>55</v>
      </c>
      <c r="DB178" s="136">
        <v>0</v>
      </c>
      <c r="DC178" s="98">
        <v>0</v>
      </c>
      <c r="DD178" s="98">
        <v>0</v>
      </c>
      <c r="DE178" s="98">
        <v>0</v>
      </c>
      <c r="DF178" s="98">
        <v>0</v>
      </c>
      <c r="DG178" s="98">
        <v>0</v>
      </c>
      <c r="DH178" s="98">
        <v>0</v>
      </c>
      <c r="DI178" s="98">
        <v>0</v>
      </c>
      <c r="DJ178" s="98">
        <v>0</v>
      </c>
      <c r="DK178" s="98">
        <v>0</v>
      </c>
      <c r="DL178" s="98">
        <v>0</v>
      </c>
      <c r="DM178" s="98">
        <v>0</v>
      </c>
      <c r="DN178" s="556">
        <f t="shared" si="68"/>
        <v>0</v>
      </c>
      <c r="DO178" s="479">
        <f t="shared" si="69"/>
        <v>55</v>
      </c>
      <c r="DP178" s="468">
        <f t="shared" si="70"/>
        <v>0</v>
      </c>
      <c r="DQ178" s="362">
        <f t="shared" si="71"/>
        <v>-100</v>
      </c>
      <c r="DW178" s="230"/>
      <c r="DX178" s="230"/>
      <c r="DY178" s="230"/>
      <c r="DZ178" s="230"/>
      <c r="EA178" s="230"/>
      <c r="EB178" s="230"/>
      <c r="EC178" s="230"/>
      <c r="ED178" s="230"/>
      <c r="EE178" s="230"/>
      <c r="EF178" s="230"/>
      <c r="EG178" s="230"/>
      <c r="EH178" s="230"/>
      <c r="EI178" s="230"/>
      <c r="EJ178" s="230"/>
      <c r="EK178" s="230"/>
      <c r="EL178" s="230"/>
      <c r="EM178" s="230"/>
      <c r="EN178" s="230"/>
    </row>
    <row r="179" spans="1:144" ht="20.100000000000001" customHeight="1" x14ac:dyDescent="0.25">
      <c r="A179" s="526"/>
      <c r="B179" s="109" t="s">
        <v>188</v>
      </c>
      <c r="C179" s="459" t="s">
        <v>189</v>
      </c>
      <c r="D179" s="183">
        <v>0</v>
      </c>
      <c r="E179" s="184">
        <v>0</v>
      </c>
      <c r="F179" s="184">
        <v>0</v>
      </c>
      <c r="G179" s="184">
        <v>0</v>
      </c>
      <c r="H179" s="184">
        <v>0</v>
      </c>
      <c r="I179" s="184">
        <v>0</v>
      </c>
      <c r="J179" s="184">
        <v>0</v>
      </c>
      <c r="K179" s="184">
        <v>0</v>
      </c>
      <c r="L179" s="184">
        <v>0</v>
      </c>
      <c r="M179" s="184">
        <v>0</v>
      </c>
      <c r="N179" s="184">
        <v>0</v>
      </c>
      <c r="O179" s="184">
        <v>0</v>
      </c>
      <c r="P179" s="167">
        <v>0</v>
      </c>
      <c r="Q179" s="176">
        <v>0</v>
      </c>
      <c r="R179" s="176">
        <v>0</v>
      </c>
      <c r="S179" s="176">
        <v>0</v>
      </c>
      <c r="T179" s="176">
        <v>0</v>
      </c>
      <c r="U179" s="176">
        <v>0</v>
      </c>
      <c r="V179" s="176">
        <v>0</v>
      </c>
      <c r="W179" s="176">
        <v>0</v>
      </c>
      <c r="X179" s="176">
        <v>0</v>
      </c>
      <c r="Y179" s="176">
        <v>0</v>
      </c>
      <c r="Z179" s="187">
        <v>0</v>
      </c>
      <c r="AA179" s="187">
        <v>0</v>
      </c>
      <c r="AB179" s="187">
        <v>0</v>
      </c>
      <c r="AC179" s="167">
        <v>0</v>
      </c>
      <c r="AD179" s="177">
        <v>0</v>
      </c>
      <c r="AE179" s="177">
        <v>0</v>
      </c>
      <c r="AF179" s="177">
        <v>0</v>
      </c>
      <c r="AG179" s="177">
        <v>0</v>
      </c>
      <c r="AH179" s="177">
        <v>0</v>
      </c>
      <c r="AI179" s="177">
        <v>0</v>
      </c>
      <c r="AJ179" s="177">
        <v>0</v>
      </c>
      <c r="AK179" s="177">
        <v>0</v>
      </c>
      <c r="AL179" s="177">
        <v>0</v>
      </c>
      <c r="AM179" s="177">
        <v>0</v>
      </c>
      <c r="AN179" s="177">
        <v>0</v>
      </c>
      <c r="AO179" s="177">
        <v>0</v>
      </c>
      <c r="AP179" s="136">
        <v>0</v>
      </c>
      <c r="AQ179" s="98">
        <v>0</v>
      </c>
      <c r="AR179" s="98">
        <v>0</v>
      </c>
      <c r="AS179" s="98">
        <v>0</v>
      </c>
      <c r="AT179" s="98">
        <v>0</v>
      </c>
      <c r="AU179" s="98">
        <v>0</v>
      </c>
      <c r="AV179" s="98">
        <v>0</v>
      </c>
      <c r="AW179" s="98">
        <v>0</v>
      </c>
      <c r="AX179" s="98">
        <v>0</v>
      </c>
      <c r="AY179" s="98">
        <v>0</v>
      </c>
      <c r="AZ179" s="98">
        <v>0</v>
      </c>
      <c r="BA179" s="98">
        <v>0</v>
      </c>
      <c r="BB179" s="136">
        <v>0</v>
      </c>
      <c r="BC179" s="98">
        <v>0</v>
      </c>
      <c r="BD179" s="98">
        <v>0</v>
      </c>
      <c r="BE179" s="98">
        <v>0</v>
      </c>
      <c r="BF179" s="98">
        <v>0</v>
      </c>
      <c r="BG179" s="98">
        <v>0</v>
      </c>
      <c r="BH179" s="98">
        <v>0</v>
      </c>
      <c r="BI179" s="98">
        <v>0</v>
      </c>
      <c r="BJ179" s="98">
        <v>0</v>
      </c>
      <c r="BK179" s="98">
        <v>0</v>
      </c>
      <c r="BL179" s="98">
        <v>0</v>
      </c>
      <c r="BM179" s="98">
        <v>0</v>
      </c>
      <c r="BN179" s="428">
        <f t="shared" si="67"/>
        <v>0</v>
      </c>
      <c r="BO179" s="98">
        <v>0</v>
      </c>
      <c r="BP179" s="98">
        <v>0</v>
      </c>
      <c r="BQ179" s="98">
        <v>0</v>
      </c>
      <c r="BR179" s="98">
        <v>0</v>
      </c>
      <c r="BS179" s="98">
        <v>0</v>
      </c>
      <c r="BT179" s="98">
        <v>0</v>
      </c>
      <c r="BU179" s="98">
        <v>0</v>
      </c>
      <c r="BV179" s="98">
        <v>0</v>
      </c>
      <c r="BW179" s="98">
        <v>0</v>
      </c>
      <c r="BX179" s="98">
        <v>0</v>
      </c>
      <c r="BY179" s="98">
        <v>0</v>
      </c>
      <c r="BZ179" s="98">
        <v>0</v>
      </c>
      <c r="CA179" s="467">
        <f t="shared" si="72"/>
        <v>0</v>
      </c>
      <c r="CB179" s="136">
        <v>0</v>
      </c>
      <c r="CC179" s="98">
        <v>0</v>
      </c>
      <c r="CD179" s="98">
        <v>0</v>
      </c>
      <c r="CE179" s="98">
        <v>0</v>
      </c>
      <c r="CF179" s="98">
        <v>0</v>
      </c>
      <c r="CG179" s="98">
        <v>0</v>
      </c>
      <c r="CH179" s="98">
        <v>0</v>
      </c>
      <c r="CI179" s="98">
        <v>0</v>
      </c>
      <c r="CJ179" s="98">
        <v>0</v>
      </c>
      <c r="CK179" s="98">
        <v>0</v>
      </c>
      <c r="CL179" s="98">
        <v>0</v>
      </c>
      <c r="CM179" s="98">
        <v>0</v>
      </c>
      <c r="CN179" s="428">
        <f t="shared" si="64"/>
        <v>0</v>
      </c>
      <c r="CO179" s="98">
        <v>1</v>
      </c>
      <c r="CP179" s="98">
        <v>1</v>
      </c>
      <c r="CQ179" s="98">
        <v>0</v>
      </c>
      <c r="CR179" s="98">
        <v>3</v>
      </c>
      <c r="CS179" s="98">
        <v>5</v>
      </c>
      <c r="CT179" s="98">
        <v>5</v>
      </c>
      <c r="CU179" s="98">
        <v>0</v>
      </c>
      <c r="CV179" s="98">
        <v>1</v>
      </c>
      <c r="CW179" s="98">
        <v>0</v>
      </c>
      <c r="CX179" s="98">
        <v>0</v>
      </c>
      <c r="CY179" s="98">
        <v>0</v>
      </c>
      <c r="CZ179" s="98">
        <v>0</v>
      </c>
      <c r="DA179" s="467">
        <f t="shared" si="62"/>
        <v>16</v>
      </c>
      <c r="DB179" s="136">
        <v>0</v>
      </c>
      <c r="DC179" s="98">
        <v>0</v>
      </c>
      <c r="DD179" s="98">
        <v>0</v>
      </c>
      <c r="DE179" s="98">
        <v>0</v>
      </c>
      <c r="DF179" s="98">
        <v>0</v>
      </c>
      <c r="DG179" s="98">
        <v>0</v>
      </c>
      <c r="DH179" s="98">
        <v>0</v>
      </c>
      <c r="DI179" s="98">
        <v>0</v>
      </c>
      <c r="DJ179" s="98">
        <v>0</v>
      </c>
      <c r="DK179" s="98">
        <v>0</v>
      </c>
      <c r="DL179" s="98">
        <v>0</v>
      </c>
      <c r="DM179" s="98">
        <v>0</v>
      </c>
      <c r="DN179" s="556">
        <f t="shared" si="68"/>
        <v>0</v>
      </c>
      <c r="DO179" s="479">
        <f t="shared" si="69"/>
        <v>16</v>
      </c>
      <c r="DP179" s="468">
        <f t="shared" si="70"/>
        <v>0</v>
      </c>
      <c r="DQ179" s="362">
        <f t="shared" ref="DQ179:DQ180" si="73">((DP179/DO179)-1)*100</f>
        <v>-100</v>
      </c>
      <c r="DW179" s="230"/>
      <c r="DX179" s="230"/>
      <c r="DY179" s="230"/>
      <c r="DZ179" s="230"/>
      <c r="EA179" s="230"/>
      <c r="EB179" s="230"/>
      <c r="EC179" s="230"/>
      <c r="ED179" s="230"/>
      <c r="EE179" s="230"/>
      <c r="EF179" s="230"/>
      <c r="EG179" s="230"/>
      <c r="EH179" s="230"/>
      <c r="EI179" s="230"/>
      <c r="EJ179" s="230"/>
      <c r="EK179" s="230"/>
      <c r="EL179" s="230"/>
      <c r="EM179" s="230"/>
      <c r="EN179" s="230"/>
    </row>
    <row r="180" spans="1:144" ht="20.100000000000001" customHeight="1" x14ac:dyDescent="0.25">
      <c r="A180" s="526"/>
      <c r="B180" s="109" t="s">
        <v>140</v>
      </c>
      <c r="C180" s="128" t="s">
        <v>147</v>
      </c>
      <c r="D180" s="183">
        <v>0</v>
      </c>
      <c r="E180" s="184">
        <v>0</v>
      </c>
      <c r="F180" s="184">
        <v>0</v>
      </c>
      <c r="G180" s="184">
        <v>0</v>
      </c>
      <c r="H180" s="184">
        <v>0</v>
      </c>
      <c r="I180" s="184">
        <v>0</v>
      </c>
      <c r="J180" s="184">
        <v>0</v>
      </c>
      <c r="K180" s="184">
        <v>0</v>
      </c>
      <c r="L180" s="184">
        <v>0</v>
      </c>
      <c r="M180" s="184">
        <v>0</v>
      </c>
      <c r="N180" s="184">
        <v>0</v>
      </c>
      <c r="O180" s="184">
        <v>0</v>
      </c>
      <c r="P180" s="167">
        <v>0</v>
      </c>
      <c r="Q180" s="176">
        <v>0</v>
      </c>
      <c r="R180" s="176">
        <v>0</v>
      </c>
      <c r="S180" s="176">
        <v>0</v>
      </c>
      <c r="T180" s="176">
        <v>0</v>
      </c>
      <c r="U180" s="176">
        <v>0</v>
      </c>
      <c r="V180" s="176">
        <v>0</v>
      </c>
      <c r="W180" s="176">
        <v>0</v>
      </c>
      <c r="X180" s="176">
        <v>0</v>
      </c>
      <c r="Y180" s="176">
        <v>0</v>
      </c>
      <c r="Z180" s="187">
        <v>0</v>
      </c>
      <c r="AA180" s="187">
        <v>0</v>
      </c>
      <c r="AB180" s="187">
        <v>0</v>
      </c>
      <c r="AC180" s="167">
        <v>0</v>
      </c>
      <c r="AD180" s="177">
        <v>0</v>
      </c>
      <c r="AE180" s="177">
        <v>0</v>
      </c>
      <c r="AF180" s="177">
        <v>0</v>
      </c>
      <c r="AG180" s="177">
        <v>0</v>
      </c>
      <c r="AH180" s="177">
        <v>0</v>
      </c>
      <c r="AI180" s="177">
        <v>0</v>
      </c>
      <c r="AJ180" s="177">
        <v>0</v>
      </c>
      <c r="AK180" s="177">
        <v>0</v>
      </c>
      <c r="AL180" s="177">
        <v>0</v>
      </c>
      <c r="AM180" s="177">
        <v>0</v>
      </c>
      <c r="AN180" s="177">
        <v>0</v>
      </c>
      <c r="AO180" s="177">
        <v>0</v>
      </c>
      <c r="AP180" s="136">
        <v>0</v>
      </c>
      <c r="AQ180" s="98">
        <v>0</v>
      </c>
      <c r="AR180" s="98">
        <v>0</v>
      </c>
      <c r="AS180" s="98">
        <v>0</v>
      </c>
      <c r="AT180" s="98">
        <v>0</v>
      </c>
      <c r="AU180" s="98">
        <v>0</v>
      </c>
      <c r="AV180" s="98">
        <v>0</v>
      </c>
      <c r="AW180" s="98">
        <v>0</v>
      </c>
      <c r="AX180" s="98">
        <v>0</v>
      </c>
      <c r="AY180" s="98">
        <v>0</v>
      </c>
      <c r="AZ180" s="98">
        <v>0</v>
      </c>
      <c r="BA180" s="98">
        <v>0</v>
      </c>
      <c r="BB180" s="136">
        <v>0</v>
      </c>
      <c r="BC180" s="98">
        <v>0</v>
      </c>
      <c r="BD180" s="98">
        <v>0</v>
      </c>
      <c r="BE180" s="98">
        <v>0</v>
      </c>
      <c r="BF180" s="98">
        <v>0</v>
      </c>
      <c r="BG180" s="98">
        <v>0</v>
      </c>
      <c r="BH180" s="98">
        <v>0</v>
      </c>
      <c r="BI180" s="98">
        <v>0</v>
      </c>
      <c r="BJ180" s="98">
        <v>0</v>
      </c>
      <c r="BK180" s="98">
        <v>0</v>
      </c>
      <c r="BL180" s="98">
        <v>0</v>
      </c>
      <c r="BM180" s="98">
        <v>0</v>
      </c>
      <c r="BN180" s="428">
        <f>SUM(BB180:BM180)</f>
        <v>0</v>
      </c>
      <c r="BO180" s="98">
        <v>0</v>
      </c>
      <c r="BP180" s="98">
        <v>0</v>
      </c>
      <c r="BQ180" s="98">
        <v>0</v>
      </c>
      <c r="BR180" s="98">
        <v>0</v>
      </c>
      <c r="BS180" s="98">
        <v>0</v>
      </c>
      <c r="BT180" s="98">
        <v>0</v>
      </c>
      <c r="BU180" s="98">
        <v>0</v>
      </c>
      <c r="BV180" s="98">
        <v>0</v>
      </c>
      <c r="BW180" s="98">
        <v>0</v>
      </c>
      <c r="BX180" s="98">
        <v>0</v>
      </c>
      <c r="BY180" s="98">
        <v>0</v>
      </c>
      <c r="BZ180" s="98">
        <v>20</v>
      </c>
      <c r="CA180" s="467">
        <f t="shared" si="72"/>
        <v>20</v>
      </c>
      <c r="CB180" s="136">
        <v>8</v>
      </c>
      <c r="CC180" s="98">
        <v>2</v>
      </c>
      <c r="CD180" s="98">
        <v>8</v>
      </c>
      <c r="CE180" s="98">
        <v>4</v>
      </c>
      <c r="CF180" s="98">
        <v>3</v>
      </c>
      <c r="CG180" s="98">
        <v>6</v>
      </c>
      <c r="CH180" s="98">
        <v>6</v>
      </c>
      <c r="CI180" s="98">
        <v>2</v>
      </c>
      <c r="CJ180" s="98">
        <v>2</v>
      </c>
      <c r="CK180" s="98">
        <v>5</v>
      </c>
      <c r="CL180" s="98">
        <v>20</v>
      </c>
      <c r="CM180" s="98">
        <v>17</v>
      </c>
      <c r="CN180" s="428">
        <f t="shared" si="64"/>
        <v>83</v>
      </c>
      <c r="CO180" s="98">
        <v>0</v>
      </c>
      <c r="CP180" s="98">
        <v>2</v>
      </c>
      <c r="CQ180" s="98">
        <v>10</v>
      </c>
      <c r="CR180" s="98">
        <v>1</v>
      </c>
      <c r="CS180" s="98">
        <v>0</v>
      </c>
      <c r="CT180" s="98">
        <v>1</v>
      </c>
      <c r="CU180" s="98">
        <v>2</v>
      </c>
      <c r="CV180" s="98">
        <v>6</v>
      </c>
      <c r="CW180" s="98">
        <v>1</v>
      </c>
      <c r="CX180" s="98">
        <v>0</v>
      </c>
      <c r="CY180" s="98">
        <v>2</v>
      </c>
      <c r="CZ180" s="98">
        <v>2</v>
      </c>
      <c r="DA180" s="467">
        <f t="shared" si="62"/>
        <v>27</v>
      </c>
      <c r="DB180" s="136">
        <v>4</v>
      </c>
      <c r="DC180" s="98">
        <v>2</v>
      </c>
      <c r="DD180" s="98">
        <v>3</v>
      </c>
      <c r="DE180" s="98">
        <v>5</v>
      </c>
      <c r="DF180" s="98">
        <v>1</v>
      </c>
      <c r="DG180" s="98">
        <v>2</v>
      </c>
      <c r="DH180" s="98">
        <v>6</v>
      </c>
      <c r="DI180" s="98">
        <v>6</v>
      </c>
      <c r="DJ180" s="98">
        <v>6</v>
      </c>
      <c r="DK180" s="98">
        <v>3</v>
      </c>
      <c r="DL180" s="98">
        <v>4</v>
      </c>
      <c r="DM180" s="98">
        <v>24</v>
      </c>
      <c r="DN180" s="556">
        <f t="shared" si="68"/>
        <v>83</v>
      </c>
      <c r="DO180" s="479">
        <f t="shared" si="69"/>
        <v>27</v>
      </c>
      <c r="DP180" s="468">
        <f t="shared" si="70"/>
        <v>66</v>
      </c>
      <c r="DQ180" s="362">
        <f t="shared" si="73"/>
        <v>144.44444444444446</v>
      </c>
      <c r="DW180" s="230"/>
      <c r="DX180" s="230"/>
      <c r="DY180" s="230"/>
      <c r="DZ180" s="230"/>
      <c r="EA180" s="230"/>
      <c r="EB180" s="230"/>
      <c r="EC180" s="230"/>
      <c r="ED180" s="230"/>
      <c r="EE180" s="230"/>
      <c r="EF180" s="230"/>
      <c r="EG180" s="230"/>
      <c r="EH180" s="230"/>
      <c r="EI180" s="230"/>
      <c r="EJ180" s="230"/>
      <c r="EK180" s="230"/>
      <c r="EL180" s="230"/>
      <c r="EM180" s="230"/>
      <c r="EN180" s="230"/>
    </row>
    <row r="181" spans="1:144" ht="20.100000000000001" customHeight="1" x14ac:dyDescent="0.25">
      <c r="A181" s="526"/>
      <c r="B181" s="109" t="s">
        <v>177</v>
      </c>
      <c r="C181" s="128" t="s">
        <v>178</v>
      </c>
      <c r="D181" s="183">
        <v>0</v>
      </c>
      <c r="E181" s="184">
        <v>0</v>
      </c>
      <c r="F181" s="184">
        <v>0</v>
      </c>
      <c r="G181" s="184">
        <v>0</v>
      </c>
      <c r="H181" s="184">
        <v>0</v>
      </c>
      <c r="I181" s="184">
        <v>0</v>
      </c>
      <c r="J181" s="184">
        <v>0</v>
      </c>
      <c r="K181" s="184">
        <v>0</v>
      </c>
      <c r="L181" s="184">
        <v>0</v>
      </c>
      <c r="M181" s="184">
        <v>0</v>
      </c>
      <c r="N181" s="184">
        <v>0</v>
      </c>
      <c r="O181" s="184">
        <v>0</v>
      </c>
      <c r="P181" s="167">
        <v>0</v>
      </c>
      <c r="Q181" s="176">
        <v>0</v>
      </c>
      <c r="R181" s="176">
        <v>0</v>
      </c>
      <c r="S181" s="176">
        <v>0</v>
      </c>
      <c r="T181" s="176">
        <v>0</v>
      </c>
      <c r="U181" s="176">
        <v>0</v>
      </c>
      <c r="V181" s="176">
        <v>0</v>
      </c>
      <c r="W181" s="176">
        <v>0</v>
      </c>
      <c r="X181" s="176">
        <v>0</v>
      </c>
      <c r="Y181" s="176">
        <v>0</v>
      </c>
      <c r="Z181" s="187">
        <v>0</v>
      </c>
      <c r="AA181" s="187">
        <v>0</v>
      </c>
      <c r="AB181" s="187">
        <v>0</v>
      </c>
      <c r="AC181" s="167">
        <v>0</v>
      </c>
      <c r="AD181" s="177">
        <v>0</v>
      </c>
      <c r="AE181" s="177">
        <v>0</v>
      </c>
      <c r="AF181" s="177">
        <v>0</v>
      </c>
      <c r="AG181" s="177">
        <v>0</v>
      </c>
      <c r="AH181" s="177">
        <v>0</v>
      </c>
      <c r="AI181" s="177">
        <v>0</v>
      </c>
      <c r="AJ181" s="177">
        <v>0</v>
      </c>
      <c r="AK181" s="177">
        <v>0</v>
      </c>
      <c r="AL181" s="177">
        <v>0</v>
      </c>
      <c r="AM181" s="177">
        <v>0</v>
      </c>
      <c r="AN181" s="177">
        <v>0</v>
      </c>
      <c r="AO181" s="177">
        <v>0</v>
      </c>
      <c r="AP181" s="136">
        <v>0</v>
      </c>
      <c r="AQ181" s="98">
        <v>0</v>
      </c>
      <c r="AR181" s="98">
        <v>0</v>
      </c>
      <c r="AS181" s="98">
        <v>0</v>
      </c>
      <c r="AT181" s="98">
        <v>0</v>
      </c>
      <c r="AU181" s="98">
        <v>0</v>
      </c>
      <c r="AV181" s="98">
        <v>0</v>
      </c>
      <c r="AW181" s="98">
        <v>0</v>
      </c>
      <c r="AX181" s="98">
        <v>0</v>
      </c>
      <c r="AY181" s="98">
        <v>0</v>
      </c>
      <c r="AZ181" s="98">
        <v>0</v>
      </c>
      <c r="BA181" s="98">
        <v>0</v>
      </c>
      <c r="BB181" s="136">
        <v>0</v>
      </c>
      <c r="BC181" s="98">
        <v>0</v>
      </c>
      <c r="BD181" s="98">
        <v>0</v>
      </c>
      <c r="BE181" s="98">
        <v>0</v>
      </c>
      <c r="BF181" s="98">
        <v>0</v>
      </c>
      <c r="BG181" s="98">
        <v>0</v>
      </c>
      <c r="BH181" s="98">
        <v>0</v>
      </c>
      <c r="BI181" s="98">
        <v>0</v>
      </c>
      <c r="BJ181" s="98">
        <v>0</v>
      </c>
      <c r="BK181" s="98">
        <v>0</v>
      </c>
      <c r="BL181" s="98">
        <v>0</v>
      </c>
      <c r="BM181" s="98">
        <v>0</v>
      </c>
      <c r="BN181" s="428">
        <f>SUM(BB181:BM181)</f>
        <v>0</v>
      </c>
      <c r="BO181" s="98">
        <v>0</v>
      </c>
      <c r="BP181" s="98">
        <v>0</v>
      </c>
      <c r="BQ181" s="98">
        <v>0</v>
      </c>
      <c r="BR181" s="98">
        <v>0</v>
      </c>
      <c r="BS181" s="98">
        <v>0</v>
      </c>
      <c r="BT181" s="98">
        <v>0</v>
      </c>
      <c r="BU181" s="98">
        <v>0</v>
      </c>
      <c r="BV181" s="98">
        <v>0</v>
      </c>
      <c r="BW181" s="98">
        <v>0</v>
      </c>
      <c r="BX181" s="98">
        <v>0</v>
      </c>
      <c r="BY181" s="98">
        <v>0</v>
      </c>
      <c r="BZ181" s="98">
        <v>0</v>
      </c>
      <c r="CA181" s="467">
        <f t="shared" si="72"/>
        <v>0</v>
      </c>
      <c r="CB181" s="136">
        <v>0</v>
      </c>
      <c r="CC181" s="98">
        <v>0</v>
      </c>
      <c r="CD181" s="98">
        <v>0</v>
      </c>
      <c r="CE181" s="98">
        <v>0</v>
      </c>
      <c r="CF181" s="98">
        <v>0</v>
      </c>
      <c r="CG181" s="98">
        <v>0</v>
      </c>
      <c r="CH181" s="98">
        <v>2</v>
      </c>
      <c r="CI181" s="98">
        <v>0</v>
      </c>
      <c r="CJ181" s="98">
        <v>0</v>
      </c>
      <c r="CK181" s="98">
        <v>1</v>
      </c>
      <c r="CL181" s="98">
        <v>0</v>
      </c>
      <c r="CM181" s="98">
        <v>1</v>
      </c>
      <c r="CN181" s="428">
        <f t="shared" si="64"/>
        <v>4</v>
      </c>
      <c r="CO181" s="98">
        <v>0</v>
      </c>
      <c r="CP181" s="98">
        <v>0</v>
      </c>
      <c r="CQ181" s="98">
        <v>0</v>
      </c>
      <c r="CR181" s="98">
        <v>0</v>
      </c>
      <c r="CS181" s="98">
        <v>2</v>
      </c>
      <c r="CT181" s="98">
        <v>0</v>
      </c>
      <c r="CU181" s="98">
        <v>0</v>
      </c>
      <c r="CV181" s="98">
        <v>1</v>
      </c>
      <c r="CW181" s="98">
        <v>0</v>
      </c>
      <c r="CX181" s="98">
        <v>0</v>
      </c>
      <c r="CY181" s="98">
        <v>0</v>
      </c>
      <c r="CZ181" s="98">
        <v>0</v>
      </c>
      <c r="DA181" s="467">
        <f t="shared" si="62"/>
        <v>3</v>
      </c>
      <c r="DB181" s="136">
        <v>0</v>
      </c>
      <c r="DC181" s="98">
        <v>1</v>
      </c>
      <c r="DD181" s="98">
        <v>0</v>
      </c>
      <c r="DE181" s="98">
        <v>1</v>
      </c>
      <c r="DF181" s="98">
        <v>1</v>
      </c>
      <c r="DG181" s="98">
        <v>1</v>
      </c>
      <c r="DH181" s="98">
        <v>0</v>
      </c>
      <c r="DI181" s="98">
        <v>0</v>
      </c>
      <c r="DJ181" s="98">
        <v>0</v>
      </c>
      <c r="DK181" s="98">
        <v>0</v>
      </c>
      <c r="DL181" s="98">
        <v>1</v>
      </c>
      <c r="DM181" s="98">
        <v>0</v>
      </c>
      <c r="DN181" s="556">
        <f t="shared" si="68"/>
        <v>4</v>
      </c>
      <c r="DO181" s="479">
        <f t="shared" si="69"/>
        <v>3</v>
      </c>
      <c r="DP181" s="468">
        <f t="shared" si="70"/>
        <v>5</v>
      </c>
      <c r="DQ181" s="362">
        <f t="shared" ref="DQ181:DQ182" si="74">((DP181/DO181)-1)*100</f>
        <v>66.666666666666671</v>
      </c>
      <c r="DW181" s="230"/>
      <c r="DX181" s="230"/>
      <c r="DY181" s="230"/>
      <c r="DZ181" s="230"/>
      <c r="EA181" s="230"/>
      <c r="EB181" s="230"/>
      <c r="EC181" s="230"/>
      <c r="ED181" s="230"/>
      <c r="EE181" s="230"/>
      <c r="EF181" s="230"/>
      <c r="EG181" s="230"/>
      <c r="EH181" s="230"/>
      <c r="EI181" s="230"/>
      <c r="EJ181" s="230"/>
      <c r="EK181" s="230"/>
      <c r="EL181" s="230"/>
      <c r="EM181" s="230"/>
      <c r="EN181" s="230"/>
    </row>
    <row r="182" spans="1:144" ht="20.100000000000001" customHeight="1" thickBot="1" x14ac:dyDescent="0.3">
      <c r="A182" s="526"/>
      <c r="B182" s="109" t="s">
        <v>143</v>
      </c>
      <c r="C182" s="128" t="s">
        <v>148</v>
      </c>
      <c r="D182" s="183">
        <v>0</v>
      </c>
      <c r="E182" s="184">
        <v>0</v>
      </c>
      <c r="F182" s="184">
        <v>0</v>
      </c>
      <c r="G182" s="184">
        <v>0</v>
      </c>
      <c r="H182" s="184">
        <v>0</v>
      </c>
      <c r="I182" s="184">
        <v>0</v>
      </c>
      <c r="J182" s="184">
        <v>0</v>
      </c>
      <c r="K182" s="184">
        <v>0</v>
      </c>
      <c r="L182" s="184">
        <v>0</v>
      </c>
      <c r="M182" s="184">
        <v>0</v>
      </c>
      <c r="N182" s="184">
        <v>0</v>
      </c>
      <c r="O182" s="184">
        <v>0</v>
      </c>
      <c r="P182" s="181">
        <v>0</v>
      </c>
      <c r="Q182" s="176">
        <v>0</v>
      </c>
      <c r="R182" s="176">
        <v>0</v>
      </c>
      <c r="S182" s="176">
        <v>0</v>
      </c>
      <c r="T182" s="176">
        <v>0</v>
      </c>
      <c r="U182" s="176">
        <v>0</v>
      </c>
      <c r="V182" s="176">
        <v>0</v>
      </c>
      <c r="W182" s="176">
        <v>0</v>
      </c>
      <c r="X182" s="176">
        <v>0</v>
      </c>
      <c r="Y182" s="176">
        <v>0</v>
      </c>
      <c r="Z182" s="187">
        <v>0</v>
      </c>
      <c r="AA182" s="187">
        <v>0</v>
      </c>
      <c r="AB182" s="187">
        <v>0</v>
      </c>
      <c r="AC182" s="181">
        <v>0</v>
      </c>
      <c r="AD182" s="177">
        <v>0</v>
      </c>
      <c r="AE182" s="177">
        <v>0</v>
      </c>
      <c r="AF182" s="177">
        <v>0</v>
      </c>
      <c r="AG182" s="177">
        <v>0</v>
      </c>
      <c r="AH182" s="177">
        <v>0</v>
      </c>
      <c r="AI182" s="177">
        <v>0</v>
      </c>
      <c r="AJ182" s="177">
        <v>0</v>
      </c>
      <c r="AK182" s="177">
        <v>0</v>
      </c>
      <c r="AL182" s="177">
        <v>0</v>
      </c>
      <c r="AM182" s="177">
        <v>0</v>
      </c>
      <c r="AN182" s="177">
        <v>0</v>
      </c>
      <c r="AO182" s="177">
        <v>0</v>
      </c>
      <c r="AP182" s="136">
        <v>0</v>
      </c>
      <c r="AQ182" s="98">
        <v>0</v>
      </c>
      <c r="AR182" s="98">
        <v>0</v>
      </c>
      <c r="AS182" s="98">
        <v>0</v>
      </c>
      <c r="AT182" s="98">
        <v>0</v>
      </c>
      <c r="AU182" s="98">
        <v>0</v>
      </c>
      <c r="AV182" s="98">
        <v>0</v>
      </c>
      <c r="AW182" s="98">
        <v>0</v>
      </c>
      <c r="AX182" s="98">
        <v>0</v>
      </c>
      <c r="AY182" s="98">
        <v>0</v>
      </c>
      <c r="AZ182" s="98">
        <v>0</v>
      </c>
      <c r="BA182" s="98">
        <v>0</v>
      </c>
      <c r="BB182" s="136">
        <v>0</v>
      </c>
      <c r="BC182" s="98">
        <v>0</v>
      </c>
      <c r="BD182" s="98">
        <v>0</v>
      </c>
      <c r="BE182" s="98">
        <v>0</v>
      </c>
      <c r="BF182" s="98">
        <v>0</v>
      </c>
      <c r="BG182" s="98">
        <v>0</v>
      </c>
      <c r="BH182" s="98">
        <v>0</v>
      </c>
      <c r="BI182" s="98">
        <v>0</v>
      </c>
      <c r="BJ182" s="98">
        <v>0</v>
      </c>
      <c r="BK182" s="98">
        <v>0</v>
      </c>
      <c r="BL182" s="98">
        <v>0</v>
      </c>
      <c r="BM182" s="98">
        <v>0</v>
      </c>
      <c r="BN182" s="428">
        <f>SUM(BB182:BM182)</f>
        <v>0</v>
      </c>
      <c r="BO182" s="98">
        <v>0</v>
      </c>
      <c r="BP182" s="98">
        <v>0</v>
      </c>
      <c r="BQ182" s="98">
        <v>0</v>
      </c>
      <c r="BR182" s="98">
        <v>0</v>
      </c>
      <c r="BS182" s="98">
        <v>0</v>
      </c>
      <c r="BT182" s="98">
        <v>0</v>
      </c>
      <c r="BU182" s="98">
        <v>0</v>
      </c>
      <c r="BV182" s="98">
        <v>0</v>
      </c>
      <c r="BW182" s="243">
        <v>0</v>
      </c>
      <c r="BX182" s="98">
        <v>0</v>
      </c>
      <c r="BY182" s="98">
        <v>0</v>
      </c>
      <c r="BZ182" s="98">
        <v>10</v>
      </c>
      <c r="CA182" s="467">
        <f t="shared" si="72"/>
        <v>10</v>
      </c>
      <c r="CB182" s="136">
        <v>14</v>
      </c>
      <c r="CC182" s="98">
        <v>14</v>
      </c>
      <c r="CD182" s="98">
        <v>15</v>
      </c>
      <c r="CE182" s="98">
        <v>140</v>
      </c>
      <c r="CF182" s="243">
        <v>19</v>
      </c>
      <c r="CG182" s="243">
        <v>24</v>
      </c>
      <c r="CH182" s="243">
        <v>32</v>
      </c>
      <c r="CI182" s="243">
        <v>39</v>
      </c>
      <c r="CJ182" s="243">
        <v>33</v>
      </c>
      <c r="CK182" s="243">
        <v>42</v>
      </c>
      <c r="CL182" s="243">
        <v>50</v>
      </c>
      <c r="CM182" s="243">
        <v>52</v>
      </c>
      <c r="CN182" s="428">
        <f t="shared" si="64"/>
        <v>474</v>
      </c>
      <c r="CO182" s="243">
        <v>51</v>
      </c>
      <c r="CP182" s="98">
        <v>59</v>
      </c>
      <c r="CQ182" s="98">
        <v>59</v>
      </c>
      <c r="CR182" s="98">
        <v>59</v>
      </c>
      <c r="CS182" s="98">
        <v>66</v>
      </c>
      <c r="CT182" s="98">
        <v>88</v>
      </c>
      <c r="CU182" s="98">
        <v>67</v>
      </c>
      <c r="CV182" s="98">
        <v>73</v>
      </c>
      <c r="CW182" s="98">
        <v>70</v>
      </c>
      <c r="CX182" s="98">
        <v>70</v>
      </c>
      <c r="CY182" s="98">
        <v>75</v>
      </c>
      <c r="CZ182" s="98">
        <v>82</v>
      </c>
      <c r="DA182" s="467">
        <f t="shared" si="62"/>
        <v>819</v>
      </c>
      <c r="DB182" s="136">
        <v>101</v>
      </c>
      <c r="DC182" s="98">
        <v>78</v>
      </c>
      <c r="DD182" s="98">
        <v>97</v>
      </c>
      <c r="DE182" s="98">
        <v>119</v>
      </c>
      <c r="DF182" s="98">
        <v>123</v>
      </c>
      <c r="DG182" s="98">
        <v>231</v>
      </c>
      <c r="DH182" s="98">
        <v>375</v>
      </c>
      <c r="DI182" s="98">
        <v>119</v>
      </c>
      <c r="DJ182" s="98">
        <v>121</v>
      </c>
      <c r="DK182" s="98">
        <v>85</v>
      </c>
      <c r="DL182" s="98">
        <v>136</v>
      </c>
      <c r="DM182" s="98">
        <v>111</v>
      </c>
      <c r="DN182" s="556">
        <f t="shared" si="68"/>
        <v>474</v>
      </c>
      <c r="DO182" s="479">
        <f t="shared" si="69"/>
        <v>819</v>
      </c>
      <c r="DP182" s="468">
        <f t="shared" si="70"/>
        <v>1696</v>
      </c>
      <c r="DQ182" s="362">
        <f t="shared" si="74"/>
        <v>107.0818070818071</v>
      </c>
      <c r="DW182" s="230"/>
      <c r="DX182" s="230"/>
      <c r="DY182" s="230"/>
      <c r="DZ182" s="230"/>
      <c r="EA182" s="230"/>
      <c r="EB182" s="230"/>
      <c r="EC182" s="230"/>
      <c r="ED182" s="230"/>
      <c r="EE182" s="230"/>
      <c r="EF182" s="230"/>
      <c r="EG182" s="230"/>
      <c r="EH182" s="230"/>
      <c r="EI182" s="230"/>
      <c r="EJ182" s="230"/>
      <c r="EK182" s="230"/>
      <c r="EL182" s="230"/>
      <c r="EM182" s="230"/>
      <c r="EN182" s="230"/>
    </row>
    <row r="183" spans="1:144" ht="20.25" customHeight="1" thickBot="1" x14ac:dyDescent="0.35">
      <c r="A183" s="526"/>
      <c r="B183" s="341" t="s">
        <v>73</v>
      </c>
      <c r="C183" s="274"/>
      <c r="D183" s="189">
        <v>0</v>
      </c>
      <c r="E183" s="190">
        <v>0</v>
      </c>
      <c r="F183" s="190">
        <v>0</v>
      </c>
      <c r="G183" s="190">
        <v>0</v>
      </c>
      <c r="H183" s="190">
        <v>0</v>
      </c>
      <c r="I183" s="190">
        <v>0</v>
      </c>
      <c r="J183" s="190">
        <v>0</v>
      </c>
      <c r="K183" s="190">
        <v>0</v>
      </c>
      <c r="L183" s="190">
        <v>0</v>
      </c>
      <c r="M183" s="190">
        <v>0</v>
      </c>
      <c r="N183" s="190">
        <v>0</v>
      </c>
      <c r="O183" s="190">
        <v>0</v>
      </c>
      <c r="P183" s="181">
        <v>0</v>
      </c>
      <c r="Q183" s="190">
        <v>0</v>
      </c>
      <c r="R183" s="190">
        <v>0</v>
      </c>
      <c r="S183" s="190">
        <v>0</v>
      </c>
      <c r="T183" s="190">
        <v>0</v>
      </c>
      <c r="U183" s="190">
        <v>0</v>
      </c>
      <c r="V183" s="190">
        <v>0</v>
      </c>
      <c r="W183" s="190">
        <v>0</v>
      </c>
      <c r="X183" s="190">
        <v>0</v>
      </c>
      <c r="Y183" s="190">
        <v>0</v>
      </c>
      <c r="Z183" s="190">
        <v>0</v>
      </c>
      <c r="AA183" s="190">
        <v>0</v>
      </c>
      <c r="AB183" s="166">
        <v>2</v>
      </c>
      <c r="AC183" s="168">
        <v>2</v>
      </c>
      <c r="AD183" s="190">
        <v>0</v>
      </c>
      <c r="AE183" s="190">
        <v>3</v>
      </c>
      <c r="AF183" s="190">
        <v>0</v>
      </c>
      <c r="AG183" s="190">
        <v>0</v>
      </c>
      <c r="AH183" s="190">
        <v>0</v>
      </c>
      <c r="AI183" s="190">
        <v>0</v>
      </c>
      <c r="AJ183" s="190">
        <v>0</v>
      </c>
      <c r="AK183" s="190">
        <v>0</v>
      </c>
      <c r="AL183" s="190">
        <v>0</v>
      </c>
      <c r="AM183" s="190">
        <v>0</v>
      </c>
      <c r="AN183" s="190">
        <v>0</v>
      </c>
      <c r="AO183" s="190">
        <v>0</v>
      </c>
      <c r="AP183" s="191">
        <v>0</v>
      </c>
      <c r="AQ183" s="190">
        <v>0</v>
      </c>
      <c r="AR183" s="190">
        <v>0</v>
      </c>
      <c r="AS183" s="190">
        <v>0</v>
      </c>
      <c r="AT183" s="190">
        <v>0</v>
      </c>
      <c r="AU183" s="190">
        <v>0</v>
      </c>
      <c r="AV183" s="190">
        <v>0</v>
      </c>
      <c r="AW183" s="190">
        <v>0</v>
      </c>
      <c r="AX183" s="190">
        <v>0</v>
      </c>
      <c r="AY183" s="190">
        <v>0</v>
      </c>
      <c r="AZ183" s="190">
        <v>0</v>
      </c>
      <c r="BA183" s="190">
        <v>0</v>
      </c>
      <c r="BB183" s="191">
        <v>0</v>
      </c>
      <c r="BC183" s="190">
        <v>0</v>
      </c>
      <c r="BD183" s="190">
        <v>0</v>
      </c>
      <c r="BE183" s="190">
        <v>0</v>
      </c>
      <c r="BF183" s="190">
        <v>0</v>
      </c>
      <c r="BG183" s="190">
        <v>0</v>
      </c>
      <c r="BH183" s="190">
        <v>0</v>
      </c>
      <c r="BI183" s="190">
        <v>0</v>
      </c>
      <c r="BJ183" s="190">
        <v>0</v>
      </c>
      <c r="BK183" s="190">
        <v>0</v>
      </c>
      <c r="BL183" s="190">
        <v>0</v>
      </c>
      <c r="BM183" s="190">
        <v>0</v>
      </c>
      <c r="BN183" s="360">
        <f t="shared" ref="BN183:BN186" si="75">SUM(BB183:BM183)</f>
        <v>0</v>
      </c>
      <c r="BO183" s="190">
        <v>0</v>
      </c>
      <c r="BP183" s="190">
        <v>0</v>
      </c>
      <c r="BQ183" s="190">
        <v>0</v>
      </c>
      <c r="BR183" s="190">
        <v>0</v>
      </c>
      <c r="BS183" s="190">
        <v>0</v>
      </c>
      <c r="BT183" s="190">
        <v>0</v>
      </c>
      <c r="BU183" s="190">
        <v>0</v>
      </c>
      <c r="BV183" s="190">
        <v>0</v>
      </c>
      <c r="BW183" s="190">
        <v>0</v>
      </c>
      <c r="BX183" s="190">
        <v>0</v>
      </c>
      <c r="BY183" s="190">
        <v>0</v>
      </c>
      <c r="BZ183" s="190">
        <v>0</v>
      </c>
      <c r="CA183" s="364">
        <f t="shared" si="72"/>
        <v>0</v>
      </c>
      <c r="CB183" s="191">
        <f>+CB184</f>
        <v>0</v>
      </c>
      <c r="CC183" s="190">
        <f>+CC184</f>
        <v>0</v>
      </c>
      <c r="CD183" s="190">
        <f t="shared" ref="CD183:CJ183" si="76">+CD184</f>
        <v>0</v>
      </c>
      <c r="CE183" s="190">
        <f t="shared" si="76"/>
        <v>0</v>
      </c>
      <c r="CF183" s="190">
        <f t="shared" si="76"/>
        <v>0</v>
      </c>
      <c r="CG183" s="190">
        <f t="shared" si="76"/>
        <v>0</v>
      </c>
      <c r="CH183" s="190">
        <f t="shared" si="76"/>
        <v>0</v>
      </c>
      <c r="CI183" s="190">
        <f t="shared" si="76"/>
        <v>0</v>
      </c>
      <c r="CJ183" s="190">
        <f t="shared" si="76"/>
        <v>0</v>
      </c>
      <c r="CK183" s="190">
        <f t="shared" ref="CK183:DB183" si="77">+CK184</f>
        <v>0</v>
      </c>
      <c r="CL183" s="190">
        <f t="shared" si="77"/>
        <v>0</v>
      </c>
      <c r="CM183" s="190">
        <f t="shared" si="77"/>
        <v>0</v>
      </c>
      <c r="CN183" s="364">
        <f>SUM(CB183:CM183)</f>
        <v>0</v>
      </c>
      <c r="CO183" s="190">
        <f t="shared" si="77"/>
        <v>0</v>
      </c>
      <c r="CP183" s="190">
        <f t="shared" si="77"/>
        <v>0</v>
      </c>
      <c r="CQ183" s="190">
        <f t="shared" si="77"/>
        <v>0</v>
      </c>
      <c r="CR183" s="190">
        <f t="shared" si="77"/>
        <v>0</v>
      </c>
      <c r="CS183" s="190">
        <f t="shared" si="77"/>
        <v>0</v>
      </c>
      <c r="CT183" s="190">
        <f t="shared" si="77"/>
        <v>0</v>
      </c>
      <c r="CU183" s="190">
        <f t="shared" si="77"/>
        <v>0</v>
      </c>
      <c r="CV183" s="190">
        <f t="shared" si="77"/>
        <v>0</v>
      </c>
      <c r="CW183" s="190">
        <f t="shared" si="77"/>
        <v>0</v>
      </c>
      <c r="CX183" s="190">
        <f t="shared" si="77"/>
        <v>0</v>
      </c>
      <c r="CY183" s="190">
        <f t="shared" si="77"/>
        <v>0</v>
      </c>
      <c r="CZ183" s="190">
        <f t="shared" si="77"/>
        <v>0</v>
      </c>
      <c r="DA183" s="518">
        <f t="shared" si="62"/>
        <v>0</v>
      </c>
      <c r="DB183" s="191">
        <f t="shared" si="77"/>
        <v>0</v>
      </c>
      <c r="DC183" s="190">
        <f t="shared" ref="DC183:DM183" si="78">+DC184</f>
        <v>0</v>
      </c>
      <c r="DD183" s="190">
        <f t="shared" si="78"/>
        <v>0</v>
      </c>
      <c r="DE183" s="190">
        <f t="shared" si="78"/>
        <v>0</v>
      </c>
      <c r="DF183" s="190">
        <f t="shared" si="78"/>
        <v>0</v>
      </c>
      <c r="DG183" s="190">
        <f t="shared" si="78"/>
        <v>0</v>
      </c>
      <c r="DH183" s="190">
        <f t="shared" si="78"/>
        <v>0</v>
      </c>
      <c r="DI183" s="190">
        <f t="shared" si="78"/>
        <v>0</v>
      </c>
      <c r="DJ183" s="190">
        <f t="shared" si="78"/>
        <v>0</v>
      </c>
      <c r="DK183" s="190">
        <f t="shared" si="78"/>
        <v>0</v>
      </c>
      <c r="DL183" s="190">
        <f t="shared" si="78"/>
        <v>0</v>
      </c>
      <c r="DM183" s="190">
        <f t="shared" si="78"/>
        <v>0</v>
      </c>
      <c r="DN183" s="573">
        <f t="shared" si="68"/>
        <v>0</v>
      </c>
      <c r="DO183" s="554">
        <f t="shared" si="69"/>
        <v>0</v>
      </c>
      <c r="DP183" s="517">
        <f t="shared" si="70"/>
        <v>0</v>
      </c>
      <c r="DQ183" s="364"/>
      <c r="DW183" s="230"/>
      <c r="DX183" s="230"/>
      <c r="DY183" s="230"/>
      <c r="DZ183" s="230"/>
      <c r="EA183" s="230"/>
      <c r="EB183" s="230"/>
      <c r="EC183" s="230"/>
      <c r="ED183" s="230"/>
      <c r="EE183" s="230"/>
      <c r="EF183" s="230"/>
      <c r="EG183" s="230"/>
      <c r="EH183" s="230"/>
      <c r="EI183" s="230"/>
      <c r="EJ183" s="230"/>
      <c r="EK183" s="230"/>
      <c r="EL183" s="230"/>
      <c r="EM183" s="230"/>
      <c r="EN183" s="230"/>
    </row>
    <row r="184" spans="1:144" ht="20.100000000000001" customHeight="1" thickBot="1" x14ac:dyDescent="0.3">
      <c r="A184" s="526"/>
      <c r="B184" s="192" t="s">
        <v>15</v>
      </c>
      <c r="C184" s="275" t="s">
        <v>16</v>
      </c>
      <c r="D184" s="193">
        <v>0</v>
      </c>
      <c r="E184" s="176">
        <v>0</v>
      </c>
      <c r="F184" s="176">
        <v>0</v>
      </c>
      <c r="G184" s="176">
        <v>0</v>
      </c>
      <c r="H184" s="176">
        <v>0</v>
      </c>
      <c r="I184" s="176">
        <v>0</v>
      </c>
      <c r="J184" s="176">
        <v>0</v>
      </c>
      <c r="K184" s="176">
        <v>0</v>
      </c>
      <c r="L184" s="176">
        <v>0</v>
      </c>
      <c r="M184" s="176">
        <v>0</v>
      </c>
      <c r="N184" s="176">
        <v>0</v>
      </c>
      <c r="O184" s="194">
        <v>0</v>
      </c>
      <c r="P184" s="181">
        <v>0</v>
      </c>
      <c r="Q184" s="195">
        <v>0</v>
      </c>
      <c r="R184" s="195">
        <v>0</v>
      </c>
      <c r="S184" s="195">
        <v>0</v>
      </c>
      <c r="T184" s="195">
        <v>0</v>
      </c>
      <c r="U184" s="195">
        <v>0</v>
      </c>
      <c r="V184" s="195">
        <v>0</v>
      </c>
      <c r="W184" s="195">
        <v>0</v>
      </c>
      <c r="X184" s="195">
        <v>0</v>
      </c>
      <c r="Y184" s="195">
        <v>0</v>
      </c>
      <c r="Z184" s="195">
        <v>0</v>
      </c>
      <c r="AA184" s="195">
        <v>0</v>
      </c>
      <c r="AB184" s="195">
        <v>2</v>
      </c>
      <c r="AC184" s="168">
        <v>2</v>
      </c>
      <c r="AD184" s="177">
        <v>0</v>
      </c>
      <c r="AE184" s="177">
        <v>3</v>
      </c>
      <c r="AF184" s="177">
        <v>0</v>
      </c>
      <c r="AG184" s="177">
        <v>0</v>
      </c>
      <c r="AH184" s="177">
        <v>0</v>
      </c>
      <c r="AI184" s="177">
        <v>0</v>
      </c>
      <c r="AJ184" s="177">
        <v>0</v>
      </c>
      <c r="AK184" s="177">
        <v>0</v>
      </c>
      <c r="AL184" s="177">
        <v>0</v>
      </c>
      <c r="AM184" s="177">
        <v>0</v>
      </c>
      <c r="AN184" s="177">
        <v>0</v>
      </c>
      <c r="AO184" s="177">
        <v>0</v>
      </c>
      <c r="AP184" s="136">
        <v>0</v>
      </c>
      <c r="AQ184" s="98">
        <v>0</v>
      </c>
      <c r="AR184" s="98">
        <v>0</v>
      </c>
      <c r="AS184" s="98">
        <v>0</v>
      </c>
      <c r="AT184" s="98">
        <v>0</v>
      </c>
      <c r="AU184" s="98">
        <v>0</v>
      </c>
      <c r="AV184" s="98">
        <v>0</v>
      </c>
      <c r="AW184" s="98">
        <v>0</v>
      </c>
      <c r="AX184" s="98">
        <v>0</v>
      </c>
      <c r="AY184" s="98">
        <v>0</v>
      </c>
      <c r="AZ184" s="98">
        <v>0</v>
      </c>
      <c r="BA184" s="98">
        <v>0</v>
      </c>
      <c r="BB184" s="136">
        <v>0</v>
      </c>
      <c r="BC184" s="98">
        <v>0</v>
      </c>
      <c r="BD184" s="98">
        <v>0</v>
      </c>
      <c r="BE184" s="98">
        <v>0</v>
      </c>
      <c r="BF184" s="98">
        <v>0</v>
      </c>
      <c r="BG184" s="98">
        <v>0</v>
      </c>
      <c r="BH184" s="98">
        <v>0</v>
      </c>
      <c r="BI184" s="98">
        <v>0</v>
      </c>
      <c r="BJ184" s="98">
        <v>0</v>
      </c>
      <c r="BK184" s="98">
        <v>0</v>
      </c>
      <c r="BL184" s="98">
        <v>0</v>
      </c>
      <c r="BM184" s="98">
        <v>0</v>
      </c>
      <c r="BN184" s="360">
        <f t="shared" si="75"/>
        <v>0</v>
      </c>
      <c r="BO184" s="98">
        <v>0</v>
      </c>
      <c r="BP184" s="98">
        <v>0</v>
      </c>
      <c r="BQ184" s="98">
        <v>0</v>
      </c>
      <c r="BR184" s="98">
        <v>0</v>
      </c>
      <c r="BS184" s="98">
        <v>0</v>
      </c>
      <c r="BT184" s="98">
        <v>0</v>
      </c>
      <c r="BU184" s="98">
        <v>0</v>
      </c>
      <c r="BV184" s="98">
        <v>0</v>
      </c>
      <c r="BW184" s="98">
        <v>0</v>
      </c>
      <c r="BX184" s="98">
        <v>0</v>
      </c>
      <c r="BY184" s="98">
        <v>0</v>
      </c>
      <c r="BZ184" s="98">
        <v>0</v>
      </c>
      <c r="CA184" s="519">
        <f t="shared" si="72"/>
        <v>0</v>
      </c>
      <c r="CB184" s="136">
        <v>0</v>
      </c>
      <c r="CC184" s="98">
        <v>0</v>
      </c>
      <c r="CD184" s="98">
        <v>0</v>
      </c>
      <c r="CE184" s="98">
        <v>0</v>
      </c>
      <c r="CF184" s="243">
        <v>0</v>
      </c>
      <c r="CG184" s="243">
        <v>0</v>
      </c>
      <c r="CH184" s="243">
        <v>0</v>
      </c>
      <c r="CI184" s="243">
        <v>0</v>
      </c>
      <c r="CJ184" s="243">
        <v>0</v>
      </c>
      <c r="CK184" s="243">
        <v>0</v>
      </c>
      <c r="CL184" s="243">
        <v>0</v>
      </c>
      <c r="CM184" s="243">
        <v>0</v>
      </c>
      <c r="CN184" s="393">
        <f>SUM(CB184:CM184)</f>
        <v>0</v>
      </c>
      <c r="CO184" s="243">
        <v>0</v>
      </c>
      <c r="CP184" s="243">
        <v>0</v>
      </c>
      <c r="CQ184" s="243">
        <v>0</v>
      </c>
      <c r="CR184" s="243">
        <v>0</v>
      </c>
      <c r="CS184" s="243">
        <v>0</v>
      </c>
      <c r="CT184" s="243">
        <v>0</v>
      </c>
      <c r="CU184" s="243">
        <v>0</v>
      </c>
      <c r="CV184" s="243">
        <v>0</v>
      </c>
      <c r="CW184" s="243">
        <v>0</v>
      </c>
      <c r="CX184" s="243">
        <v>0</v>
      </c>
      <c r="CY184" s="243">
        <v>0</v>
      </c>
      <c r="CZ184" s="243">
        <v>0</v>
      </c>
      <c r="DA184" s="519">
        <f t="shared" si="62"/>
        <v>0</v>
      </c>
      <c r="DB184" s="242">
        <v>0</v>
      </c>
      <c r="DC184" s="98">
        <v>0</v>
      </c>
      <c r="DD184" s="98">
        <v>0</v>
      </c>
      <c r="DE184" s="98">
        <v>0</v>
      </c>
      <c r="DF184" s="98">
        <v>0</v>
      </c>
      <c r="DG184" s="98">
        <v>0</v>
      </c>
      <c r="DH184" s="98">
        <v>0</v>
      </c>
      <c r="DI184" s="98">
        <v>0</v>
      </c>
      <c r="DJ184" s="98">
        <v>0</v>
      </c>
      <c r="DK184" s="98">
        <v>0</v>
      </c>
      <c r="DL184" s="98">
        <v>0</v>
      </c>
      <c r="DM184" s="98">
        <v>0</v>
      </c>
      <c r="DN184" s="556">
        <f t="shared" si="68"/>
        <v>0</v>
      </c>
      <c r="DO184" s="479">
        <f t="shared" si="69"/>
        <v>0</v>
      </c>
      <c r="DP184" s="468">
        <f t="shared" si="70"/>
        <v>0</v>
      </c>
      <c r="DQ184" s="364"/>
      <c r="DW184" s="230"/>
      <c r="DX184" s="230"/>
      <c r="DY184" s="230"/>
      <c r="DZ184" s="230"/>
      <c r="EA184" s="230"/>
      <c r="EB184" s="230"/>
      <c r="EC184" s="230"/>
      <c r="ED184" s="230"/>
      <c r="EE184" s="230"/>
      <c r="EF184" s="230"/>
      <c r="EG184" s="230"/>
      <c r="EH184" s="230"/>
      <c r="EI184" s="230"/>
      <c r="EJ184" s="230"/>
      <c r="EK184" s="230"/>
      <c r="EL184" s="230"/>
      <c r="EM184" s="230"/>
      <c r="EN184" s="230"/>
    </row>
    <row r="185" spans="1:144" s="38" customFormat="1" ht="20.100000000000001" customHeight="1" thickBot="1" x14ac:dyDescent="0.35">
      <c r="A185" s="526"/>
      <c r="B185" s="337" t="s">
        <v>74</v>
      </c>
      <c r="C185" s="342"/>
      <c r="D185" s="189">
        <v>28</v>
      </c>
      <c r="E185" s="196">
        <v>18</v>
      </c>
      <c r="F185" s="196">
        <v>22</v>
      </c>
      <c r="G185" s="196">
        <v>14</v>
      </c>
      <c r="H185" s="196">
        <v>27</v>
      </c>
      <c r="I185" s="196">
        <v>13</v>
      </c>
      <c r="J185" s="196">
        <v>9</v>
      </c>
      <c r="K185" s="196">
        <v>7</v>
      </c>
      <c r="L185" s="196">
        <v>6</v>
      </c>
      <c r="M185" s="196">
        <v>1</v>
      </c>
      <c r="N185" s="196">
        <v>8</v>
      </c>
      <c r="O185" s="196">
        <v>16</v>
      </c>
      <c r="P185" s="181">
        <v>169</v>
      </c>
      <c r="Q185" s="166">
        <v>3</v>
      </c>
      <c r="R185" s="166">
        <v>6</v>
      </c>
      <c r="S185" s="166">
        <v>20</v>
      </c>
      <c r="T185" s="166">
        <v>30</v>
      </c>
      <c r="U185" s="166">
        <v>19</v>
      </c>
      <c r="V185" s="166">
        <v>4</v>
      </c>
      <c r="W185" s="166">
        <v>5</v>
      </c>
      <c r="X185" s="166">
        <v>0</v>
      </c>
      <c r="Y185" s="166">
        <v>3</v>
      </c>
      <c r="Z185" s="166">
        <v>3</v>
      </c>
      <c r="AA185" s="166">
        <v>6</v>
      </c>
      <c r="AB185" s="166">
        <v>4</v>
      </c>
      <c r="AC185" s="168">
        <v>103</v>
      </c>
      <c r="AD185" s="190">
        <v>5</v>
      </c>
      <c r="AE185" s="190">
        <v>7</v>
      </c>
      <c r="AF185" s="190">
        <v>3</v>
      </c>
      <c r="AG185" s="190">
        <v>5</v>
      </c>
      <c r="AH185" s="190">
        <v>11</v>
      </c>
      <c r="AI185" s="190">
        <v>1</v>
      </c>
      <c r="AJ185" s="190">
        <v>5</v>
      </c>
      <c r="AK185" s="190">
        <v>1</v>
      </c>
      <c r="AL185" s="190">
        <v>0</v>
      </c>
      <c r="AM185" s="190">
        <v>0</v>
      </c>
      <c r="AN185" s="190">
        <v>1</v>
      </c>
      <c r="AO185" s="190">
        <v>1</v>
      </c>
      <c r="AP185" s="191">
        <v>0</v>
      </c>
      <c r="AQ185" s="190">
        <v>0</v>
      </c>
      <c r="AR185" s="190">
        <v>0</v>
      </c>
      <c r="AS185" s="190">
        <v>0</v>
      </c>
      <c r="AT185" s="190">
        <v>0</v>
      </c>
      <c r="AU185" s="190">
        <v>1</v>
      </c>
      <c r="AV185" s="190">
        <v>1</v>
      </c>
      <c r="AW185" s="190">
        <v>0</v>
      </c>
      <c r="AX185" s="190">
        <v>1</v>
      </c>
      <c r="AY185" s="190">
        <v>1</v>
      </c>
      <c r="AZ185" s="190">
        <v>1</v>
      </c>
      <c r="BA185" s="190">
        <v>0</v>
      </c>
      <c r="BB185" s="191">
        <v>0</v>
      </c>
      <c r="BC185" s="190">
        <v>0</v>
      </c>
      <c r="BD185" s="190">
        <v>0</v>
      </c>
      <c r="BE185" s="190">
        <v>3</v>
      </c>
      <c r="BF185" s="190">
        <v>0</v>
      </c>
      <c r="BG185" s="190">
        <v>0</v>
      </c>
      <c r="BH185" s="190">
        <v>2</v>
      </c>
      <c r="BI185" s="190">
        <v>0</v>
      </c>
      <c r="BJ185" s="190">
        <v>0</v>
      </c>
      <c r="BK185" s="190">
        <v>0</v>
      </c>
      <c r="BL185" s="190">
        <v>0</v>
      </c>
      <c r="BM185" s="190">
        <v>2</v>
      </c>
      <c r="BN185" s="360">
        <f t="shared" si="75"/>
        <v>7</v>
      </c>
      <c r="BO185" s="190">
        <v>0</v>
      </c>
      <c r="BP185" s="190">
        <v>0</v>
      </c>
      <c r="BQ185" s="190">
        <v>0</v>
      </c>
      <c r="BR185" s="190">
        <v>0</v>
      </c>
      <c r="BS185" s="190">
        <v>1</v>
      </c>
      <c r="BT185" s="190">
        <v>0</v>
      </c>
      <c r="BU185" s="190">
        <v>0</v>
      </c>
      <c r="BV185" s="190">
        <v>0</v>
      </c>
      <c r="BW185" s="190">
        <v>0</v>
      </c>
      <c r="BX185" s="190">
        <v>0</v>
      </c>
      <c r="BY185" s="190">
        <v>0</v>
      </c>
      <c r="BZ185" s="190">
        <v>0</v>
      </c>
      <c r="CA185" s="364">
        <f t="shared" si="72"/>
        <v>1</v>
      </c>
      <c r="CB185" s="191">
        <f>+CB186</f>
        <v>0</v>
      </c>
      <c r="CC185" s="190">
        <f>+CC186</f>
        <v>0</v>
      </c>
      <c r="CD185" s="190">
        <f t="shared" ref="CD185:CJ185" si="79">+CD186</f>
        <v>0</v>
      </c>
      <c r="CE185" s="190">
        <f t="shared" si="79"/>
        <v>1</v>
      </c>
      <c r="CF185" s="190">
        <f t="shared" si="79"/>
        <v>0</v>
      </c>
      <c r="CG185" s="190">
        <f t="shared" si="79"/>
        <v>0</v>
      </c>
      <c r="CH185" s="190">
        <f t="shared" si="79"/>
        <v>1</v>
      </c>
      <c r="CI185" s="190">
        <f t="shared" si="79"/>
        <v>0</v>
      </c>
      <c r="CJ185" s="190">
        <f t="shared" si="79"/>
        <v>0</v>
      </c>
      <c r="CK185" s="190">
        <f t="shared" ref="CK185:DB185" si="80">+CK186</f>
        <v>0</v>
      </c>
      <c r="CL185" s="190">
        <f t="shared" si="80"/>
        <v>0</v>
      </c>
      <c r="CM185" s="190">
        <f t="shared" si="80"/>
        <v>0</v>
      </c>
      <c r="CN185" s="364">
        <f>SUM(CB185:CM185)</f>
        <v>2</v>
      </c>
      <c r="CO185" s="190">
        <f t="shared" si="80"/>
        <v>1</v>
      </c>
      <c r="CP185" s="190">
        <f t="shared" si="80"/>
        <v>0</v>
      </c>
      <c r="CQ185" s="190">
        <f t="shared" si="80"/>
        <v>0</v>
      </c>
      <c r="CR185" s="190">
        <f t="shared" si="80"/>
        <v>0</v>
      </c>
      <c r="CS185" s="190">
        <f t="shared" si="80"/>
        <v>0</v>
      </c>
      <c r="CT185" s="190">
        <f t="shared" si="80"/>
        <v>2</v>
      </c>
      <c r="CU185" s="190">
        <f t="shared" si="80"/>
        <v>0</v>
      </c>
      <c r="CV185" s="190">
        <f t="shared" si="80"/>
        <v>0</v>
      </c>
      <c r="CW185" s="190">
        <f t="shared" si="80"/>
        <v>1</v>
      </c>
      <c r="CX185" s="190">
        <f t="shared" si="80"/>
        <v>0</v>
      </c>
      <c r="CY185" s="190">
        <f t="shared" si="80"/>
        <v>1</v>
      </c>
      <c r="CZ185" s="190">
        <f t="shared" si="80"/>
        <v>1</v>
      </c>
      <c r="DA185" s="518">
        <f t="shared" si="62"/>
        <v>6</v>
      </c>
      <c r="DB185" s="191">
        <f t="shared" si="80"/>
        <v>0</v>
      </c>
      <c r="DC185" s="190">
        <f t="shared" ref="DC185:DM185" si="81">+DC186</f>
        <v>0</v>
      </c>
      <c r="DD185" s="190">
        <f t="shared" si="81"/>
        <v>0</v>
      </c>
      <c r="DE185" s="190">
        <f t="shared" si="81"/>
        <v>0</v>
      </c>
      <c r="DF185" s="190">
        <f t="shared" si="81"/>
        <v>2</v>
      </c>
      <c r="DG185" s="190">
        <f t="shared" si="81"/>
        <v>0</v>
      </c>
      <c r="DH185" s="190">
        <f t="shared" si="81"/>
        <v>0</v>
      </c>
      <c r="DI185" s="190">
        <f t="shared" si="81"/>
        <v>0</v>
      </c>
      <c r="DJ185" s="190">
        <f t="shared" si="81"/>
        <v>1</v>
      </c>
      <c r="DK185" s="190">
        <f t="shared" si="81"/>
        <v>0</v>
      </c>
      <c r="DL185" s="190">
        <f t="shared" si="81"/>
        <v>0</v>
      </c>
      <c r="DM185" s="190">
        <f t="shared" si="81"/>
        <v>0</v>
      </c>
      <c r="DN185" s="573">
        <f t="shared" si="68"/>
        <v>2</v>
      </c>
      <c r="DO185" s="554">
        <f t="shared" si="69"/>
        <v>6</v>
      </c>
      <c r="DP185" s="517">
        <f t="shared" si="70"/>
        <v>3</v>
      </c>
      <c r="DQ185" s="449">
        <f t="shared" ref="DQ185:DQ186" si="82">((DP185/DO185)-1)*100</f>
        <v>-50</v>
      </c>
      <c r="DR185" s="230"/>
      <c r="DS185" s="230"/>
      <c r="DT185" s="230"/>
      <c r="DU185" s="230"/>
      <c r="DV185" s="230"/>
      <c r="DW185" s="230"/>
      <c r="DX185" s="230"/>
      <c r="DY185" s="230"/>
      <c r="DZ185" s="230"/>
      <c r="EA185" s="230"/>
      <c r="EB185" s="230"/>
      <c r="EC185" s="230"/>
      <c r="ED185" s="230"/>
      <c r="EE185" s="230"/>
      <c r="EF185" s="230"/>
      <c r="EG185" s="230"/>
      <c r="EH185" s="230"/>
      <c r="EI185" s="230"/>
      <c r="EJ185" s="230"/>
      <c r="EK185" s="230"/>
      <c r="EL185" s="230"/>
      <c r="EM185" s="230"/>
      <c r="EN185" s="230"/>
    </row>
    <row r="186" spans="1:144" ht="20.100000000000001" customHeight="1" thickBot="1" x14ac:dyDescent="0.3">
      <c r="A186" s="526"/>
      <c r="B186" s="169" t="s">
        <v>15</v>
      </c>
      <c r="C186" s="273" t="s">
        <v>16</v>
      </c>
      <c r="D186" s="193">
        <v>28</v>
      </c>
      <c r="E186" s="194">
        <v>18</v>
      </c>
      <c r="F186" s="194">
        <v>22</v>
      </c>
      <c r="G186" s="194">
        <v>14</v>
      </c>
      <c r="H186" s="194">
        <v>27</v>
      </c>
      <c r="I186" s="194">
        <v>13</v>
      </c>
      <c r="J186" s="194">
        <v>9</v>
      </c>
      <c r="K186" s="194">
        <v>7</v>
      </c>
      <c r="L186" s="194">
        <v>6</v>
      </c>
      <c r="M186" s="194">
        <v>1</v>
      </c>
      <c r="N186" s="194">
        <v>8</v>
      </c>
      <c r="O186" s="194">
        <v>16</v>
      </c>
      <c r="P186" s="181">
        <v>169</v>
      </c>
      <c r="Q186" s="195">
        <v>3</v>
      </c>
      <c r="R186" s="195">
        <v>6</v>
      </c>
      <c r="S186" s="195">
        <v>20</v>
      </c>
      <c r="T186" s="195">
        <v>30</v>
      </c>
      <c r="U186" s="195">
        <v>19</v>
      </c>
      <c r="V186" s="195">
        <v>4</v>
      </c>
      <c r="W186" s="195">
        <v>5</v>
      </c>
      <c r="X186" s="195">
        <v>0</v>
      </c>
      <c r="Y186" s="195">
        <v>3</v>
      </c>
      <c r="Z186" s="195">
        <v>3</v>
      </c>
      <c r="AA186" s="195">
        <v>6</v>
      </c>
      <c r="AB186" s="195">
        <v>4</v>
      </c>
      <c r="AC186" s="168">
        <v>103</v>
      </c>
      <c r="AD186" s="197">
        <v>5</v>
      </c>
      <c r="AE186" s="197">
        <v>7</v>
      </c>
      <c r="AF186" s="197">
        <v>3</v>
      </c>
      <c r="AG186" s="197">
        <v>5</v>
      </c>
      <c r="AH186" s="197">
        <v>11</v>
      </c>
      <c r="AI186" s="197">
        <v>1</v>
      </c>
      <c r="AJ186" s="197">
        <v>5</v>
      </c>
      <c r="AK186" s="197">
        <v>1</v>
      </c>
      <c r="AL186" s="197">
        <v>0</v>
      </c>
      <c r="AM186" s="197">
        <v>0</v>
      </c>
      <c r="AN186" s="197">
        <v>1</v>
      </c>
      <c r="AO186" s="197">
        <v>1</v>
      </c>
      <c r="AP186" s="242">
        <v>0</v>
      </c>
      <c r="AQ186" s="243">
        <v>0</v>
      </c>
      <c r="AR186" s="243">
        <v>0</v>
      </c>
      <c r="AS186" s="243">
        <v>0</v>
      </c>
      <c r="AT186" s="243">
        <v>0</v>
      </c>
      <c r="AU186" s="243">
        <v>1</v>
      </c>
      <c r="AV186" s="243">
        <v>1</v>
      </c>
      <c r="AW186" s="243">
        <v>0</v>
      </c>
      <c r="AX186" s="243">
        <v>1</v>
      </c>
      <c r="AY186" s="243">
        <v>1</v>
      </c>
      <c r="AZ186" s="243">
        <v>1</v>
      </c>
      <c r="BA186" s="243">
        <v>0</v>
      </c>
      <c r="BB186" s="112">
        <v>0</v>
      </c>
      <c r="BC186" s="243">
        <v>0</v>
      </c>
      <c r="BD186" s="243">
        <v>0</v>
      </c>
      <c r="BE186" s="243">
        <v>3</v>
      </c>
      <c r="BF186" s="243">
        <v>0</v>
      </c>
      <c r="BG186" s="243">
        <v>0</v>
      </c>
      <c r="BH186" s="243">
        <v>2</v>
      </c>
      <c r="BI186" s="243">
        <v>0</v>
      </c>
      <c r="BJ186" s="243">
        <v>0</v>
      </c>
      <c r="BK186" s="243">
        <v>0</v>
      </c>
      <c r="BL186" s="243">
        <v>0</v>
      </c>
      <c r="BM186" s="243">
        <v>2</v>
      </c>
      <c r="BN186" s="360">
        <f t="shared" si="75"/>
        <v>7</v>
      </c>
      <c r="BO186" s="243">
        <v>0</v>
      </c>
      <c r="BP186" s="243">
        <v>0</v>
      </c>
      <c r="BQ186" s="243">
        <v>0</v>
      </c>
      <c r="BR186" s="243">
        <v>0</v>
      </c>
      <c r="BS186" s="243">
        <v>1</v>
      </c>
      <c r="BT186" s="243">
        <v>0</v>
      </c>
      <c r="BU186" s="243">
        <v>0</v>
      </c>
      <c r="BV186" s="243">
        <v>0</v>
      </c>
      <c r="BW186" s="243">
        <v>0</v>
      </c>
      <c r="BX186" s="243">
        <v>0</v>
      </c>
      <c r="BY186" s="243">
        <v>0</v>
      </c>
      <c r="BZ186" s="243">
        <v>0</v>
      </c>
      <c r="CA186" s="519">
        <f t="shared" si="72"/>
        <v>1</v>
      </c>
      <c r="CB186" s="242">
        <v>0</v>
      </c>
      <c r="CC186" s="243">
        <v>0</v>
      </c>
      <c r="CD186" s="243">
        <v>0</v>
      </c>
      <c r="CE186" s="243">
        <v>1</v>
      </c>
      <c r="CF186" s="243">
        <v>0</v>
      </c>
      <c r="CG186" s="113">
        <v>0</v>
      </c>
      <c r="CH186" s="113">
        <v>1</v>
      </c>
      <c r="CI186" s="113">
        <v>0</v>
      </c>
      <c r="CJ186" s="113">
        <v>0</v>
      </c>
      <c r="CK186" s="113">
        <v>0</v>
      </c>
      <c r="CL186" s="113">
        <v>0</v>
      </c>
      <c r="CM186" s="113">
        <v>0</v>
      </c>
      <c r="CN186" s="360">
        <f>SUM(CB186:CM186)</f>
        <v>2</v>
      </c>
      <c r="CO186" s="113">
        <v>1</v>
      </c>
      <c r="CP186" s="113">
        <v>0</v>
      </c>
      <c r="CQ186" s="113">
        <v>0</v>
      </c>
      <c r="CR186" s="113">
        <v>0</v>
      </c>
      <c r="CS186" s="113">
        <v>0</v>
      </c>
      <c r="CT186" s="113">
        <v>2</v>
      </c>
      <c r="CU186" s="113">
        <v>0</v>
      </c>
      <c r="CV186" s="113">
        <v>0</v>
      </c>
      <c r="CW186" s="113">
        <v>1</v>
      </c>
      <c r="CX186" s="113">
        <v>0</v>
      </c>
      <c r="CY186" s="113">
        <v>1</v>
      </c>
      <c r="CZ186" s="113">
        <v>1</v>
      </c>
      <c r="DA186" s="519">
        <f t="shared" si="62"/>
        <v>6</v>
      </c>
      <c r="DB186" s="112">
        <v>0</v>
      </c>
      <c r="DC186" s="243">
        <v>0</v>
      </c>
      <c r="DD186" s="243">
        <v>0</v>
      </c>
      <c r="DE186" s="243">
        <v>0</v>
      </c>
      <c r="DF186" s="243">
        <v>2</v>
      </c>
      <c r="DG186" s="243">
        <v>0</v>
      </c>
      <c r="DH186" s="243">
        <v>0</v>
      </c>
      <c r="DI186" s="243">
        <v>0</v>
      </c>
      <c r="DJ186" s="243">
        <v>1</v>
      </c>
      <c r="DK186" s="243">
        <v>0</v>
      </c>
      <c r="DL186" s="243">
        <v>0</v>
      </c>
      <c r="DM186" s="243">
        <v>0</v>
      </c>
      <c r="DN186" s="573">
        <f t="shared" si="68"/>
        <v>2</v>
      </c>
      <c r="DO186" s="554">
        <f t="shared" si="69"/>
        <v>6</v>
      </c>
      <c r="DP186" s="517">
        <f t="shared" si="70"/>
        <v>3</v>
      </c>
      <c r="DQ186" s="449">
        <f t="shared" si="82"/>
        <v>-50</v>
      </c>
      <c r="DW186" s="230"/>
      <c r="DX186" s="230"/>
      <c r="DY186" s="230"/>
      <c r="DZ186" s="230"/>
      <c r="EA186" s="230"/>
      <c r="EB186" s="230"/>
      <c r="EC186" s="230"/>
      <c r="ED186" s="230"/>
      <c r="EE186" s="230"/>
      <c r="EF186" s="230"/>
      <c r="EG186" s="230"/>
      <c r="EH186" s="230"/>
      <c r="EI186" s="230"/>
      <c r="EJ186" s="230"/>
      <c r="EK186" s="230"/>
      <c r="EL186" s="230"/>
      <c r="EM186" s="230"/>
      <c r="EN186" s="230"/>
    </row>
    <row r="187" spans="1:144" ht="20.100000000000001" customHeight="1" thickBot="1" x14ac:dyDescent="0.3">
      <c r="A187" s="526"/>
      <c r="B187" s="150" t="s">
        <v>131</v>
      </c>
      <c r="C187" s="151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  <c r="Z187" s="152"/>
      <c r="AA187" s="152"/>
      <c r="AB187" s="152"/>
      <c r="AC187" s="152"/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49"/>
      <c r="BC187" s="49"/>
      <c r="BD187" s="49"/>
      <c r="BE187" s="49"/>
      <c r="BF187" s="145"/>
      <c r="BG187" s="145"/>
      <c r="BH187" s="145"/>
      <c r="BI187" s="145"/>
      <c r="BJ187" s="145"/>
      <c r="BK187" s="145"/>
      <c r="BL187" s="145"/>
      <c r="BM187" s="145"/>
      <c r="BN187" s="152"/>
      <c r="BO187" s="49"/>
      <c r="BP187" s="145"/>
      <c r="BQ187" s="152"/>
      <c r="BR187" s="145"/>
      <c r="BS187" s="145"/>
      <c r="BT187" s="145"/>
      <c r="BU187" s="145"/>
      <c r="BV187" s="152"/>
      <c r="BW187" s="152"/>
      <c r="BX187" s="152"/>
      <c r="BY187" s="145"/>
      <c r="BZ187" s="145"/>
      <c r="CA187" s="145"/>
      <c r="CB187" s="145"/>
      <c r="CC187" s="152"/>
      <c r="CD187" s="145"/>
      <c r="CE187" s="145"/>
      <c r="CF187" s="145"/>
      <c r="CG187" s="145"/>
      <c r="CH187" s="145"/>
      <c r="CI187" s="145"/>
      <c r="CJ187" s="145"/>
      <c r="CK187" s="145"/>
      <c r="CL187" s="152"/>
      <c r="CM187" s="145"/>
      <c r="CN187" s="145"/>
      <c r="CO187" s="145"/>
      <c r="CP187" s="145"/>
      <c r="CQ187" s="145"/>
      <c r="CR187" s="145"/>
      <c r="CS187" s="145"/>
      <c r="CT187" s="145"/>
      <c r="CU187" s="145"/>
      <c r="CV187" s="145"/>
      <c r="CW187" s="145"/>
      <c r="CX187" s="145"/>
      <c r="CY187" s="145"/>
      <c r="CZ187" s="145"/>
      <c r="DA187" s="145"/>
      <c r="DB187" s="145"/>
      <c r="DC187" s="145"/>
      <c r="DD187" s="145"/>
      <c r="DE187" s="145"/>
      <c r="DF187" s="145"/>
      <c r="DG187" s="145"/>
      <c r="DH187" s="145"/>
      <c r="DI187" s="145"/>
      <c r="DJ187" s="145"/>
      <c r="DK187" s="145"/>
      <c r="DL187" s="145"/>
      <c r="DM187" s="145"/>
      <c r="DN187" s="81"/>
      <c r="DO187" s="479"/>
      <c r="DP187" s="490"/>
      <c r="DQ187" s="81"/>
      <c r="DW187" s="230"/>
      <c r="DX187" s="230"/>
      <c r="DY187" s="230"/>
      <c r="DZ187" s="230"/>
      <c r="EA187" s="230"/>
      <c r="EB187" s="230"/>
      <c r="EC187" s="230"/>
      <c r="ED187" s="230"/>
      <c r="EE187" s="230"/>
      <c r="EF187" s="230"/>
      <c r="EG187" s="230"/>
      <c r="EH187" s="230"/>
      <c r="EI187" s="230"/>
      <c r="EJ187" s="230"/>
      <c r="EK187" s="230"/>
      <c r="EL187" s="230"/>
      <c r="EM187" s="230"/>
      <c r="EN187" s="230"/>
    </row>
    <row r="188" spans="1:144" ht="10.5" customHeight="1" x14ac:dyDescent="0.25">
      <c r="A188" s="526"/>
      <c r="B188" s="633"/>
      <c r="C188" s="634"/>
      <c r="D188" s="659"/>
      <c r="E188" s="660"/>
      <c r="F188" s="660"/>
      <c r="G188" s="660"/>
      <c r="H188" s="660"/>
      <c r="I188" s="660"/>
      <c r="J188" s="660"/>
      <c r="K188" s="660"/>
      <c r="L188" s="660"/>
      <c r="M188" s="660"/>
      <c r="N188" s="660"/>
      <c r="O188" s="661"/>
      <c r="P188" s="639" t="s">
        <v>76</v>
      </c>
      <c r="Q188" s="659"/>
      <c r="R188" s="660"/>
      <c r="S188" s="660"/>
      <c r="T188" s="660"/>
      <c r="U188" s="660"/>
      <c r="V188" s="660"/>
      <c r="W188" s="660"/>
      <c r="X188" s="660"/>
      <c r="Y188" s="660"/>
      <c r="Z188" s="660"/>
      <c r="AA188" s="660"/>
      <c r="AB188" s="661"/>
      <c r="AC188" s="639" t="s">
        <v>75</v>
      </c>
      <c r="AD188" s="276"/>
      <c r="AE188" s="277"/>
      <c r="AF188" s="277"/>
      <c r="AG188" s="277"/>
      <c r="AH188" s="277"/>
      <c r="AI188" s="277"/>
      <c r="AJ188" s="277"/>
      <c r="AK188" s="277"/>
      <c r="AL188" s="277"/>
      <c r="AM188" s="277"/>
      <c r="AN188" s="277"/>
      <c r="AO188" s="278"/>
      <c r="AP188" s="277"/>
      <c r="AQ188" s="277"/>
      <c r="AR188" s="277"/>
      <c r="AS188" s="277"/>
      <c r="AT188" s="277"/>
      <c r="AU188" s="277"/>
      <c r="AV188" s="277"/>
      <c r="AW188" s="277"/>
      <c r="AX188" s="277"/>
      <c r="AY188" s="277"/>
      <c r="AZ188" s="277"/>
      <c r="BA188" s="277"/>
      <c r="BB188" s="276"/>
      <c r="BC188" s="277"/>
      <c r="BD188" s="277"/>
      <c r="BE188" s="277"/>
      <c r="BF188" s="277"/>
      <c r="BG188" s="277"/>
      <c r="BH188" s="277"/>
      <c r="BI188" s="277"/>
      <c r="BJ188" s="277"/>
      <c r="BK188" s="277"/>
      <c r="BL188" s="277"/>
      <c r="BM188" s="277"/>
      <c r="BN188" s="599" t="s">
        <v>158</v>
      </c>
      <c r="BO188" s="277"/>
      <c r="BP188" s="277"/>
      <c r="BQ188" s="277"/>
      <c r="BR188" s="277"/>
      <c r="BS188" s="277"/>
      <c r="BT188" s="277"/>
      <c r="BU188" s="277"/>
      <c r="BV188" s="277"/>
      <c r="BW188" s="277"/>
      <c r="BX188" s="277"/>
      <c r="BY188" s="277"/>
      <c r="BZ188" s="278"/>
      <c r="CA188" s="558"/>
      <c r="CB188" s="276"/>
      <c r="CC188" s="277"/>
      <c r="CD188" s="277"/>
      <c r="CE188" s="277"/>
      <c r="CF188" s="277"/>
      <c r="CG188" s="277"/>
      <c r="CH188" s="277"/>
      <c r="CI188" s="277"/>
      <c r="CJ188" s="277"/>
      <c r="CK188" s="277"/>
      <c r="CL188" s="277"/>
      <c r="CM188" s="278"/>
      <c r="CN188" s="277"/>
      <c r="CO188" s="276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8"/>
      <c r="DA188" s="277"/>
      <c r="DB188" s="276"/>
      <c r="DC188" s="277"/>
      <c r="DD188" s="277"/>
      <c r="DE188" s="277"/>
      <c r="DF188" s="277"/>
      <c r="DG188" s="277"/>
      <c r="DH188" s="277"/>
      <c r="DI188" s="277"/>
      <c r="DJ188" s="277"/>
      <c r="DK188" s="277"/>
      <c r="DL188" s="277"/>
      <c r="DM188" s="278"/>
      <c r="DN188" s="118"/>
      <c r="DO188" s="479"/>
      <c r="DP188" s="479"/>
      <c r="DQ188" s="81"/>
      <c r="DW188" s="230"/>
      <c r="DX188" s="230"/>
      <c r="DY188" s="230"/>
      <c r="DZ188" s="230"/>
      <c r="EA188" s="230"/>
      <c r="EB188" s="230"/>
      <c r="EC188" s="230"/>
      <c r="ED188" s="230"/>
      <c r="EE188" s="230"/>
      <c r="EF188" s="230"/>
      <c r="EG188" s="230"/>
      <c r="EH188" s="230"/>
      <c r="EI188" s="230"/>
      <c r="EJ188" s="230"/>
      <c r="EK188" s="230"/>
      <c r="EL188" s="230"/>
      <c r="EM188" s="230"/>
      <c r="EN188" s="230"/>
    </row>
    <row r="189" spans="1:144" ht="20.100000000000001" customHeight="1" x14ac:dyDescent="0.25">
      <c r="A189" s="526"/>
      <c r="B189" s="109"/>
      <c r="C189" s="373"/>
      <c r="D189" s="399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122"/>
      <c r="P189" s="640"/>
      <c r="Q189" s="13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134"/>
      <c r="AC189" s="640"/>
      <c r="AD189" s="13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134"/>
      <c r="AP189" s="83" t="s">
        <v>114</v>
      </c>
      <c r="AQ189" s="83" t="s">
        <v>79</v>
      </c>
      <c r="AR189" s="83" t="s">
        <v>82</v>
      </c>
      <c r="AS189" s="83" t="s">
        <v>83</v>
      </c>
      <c r="AT189" s="83" t="s">
        <v>84</v>
      </c>
      <c r="AU189" s="83" t="s">
        <v>113</v>
      </c>
      <c r="AV189" s="146" t="s">
        <v>85</v>
      </c>
      <c r="AW189" s="146" t="s">
        <v>88</v>
      </c>
      <c r="AX189" s="146" t="s">
        <v>89</v>
      </c>
      <c r="AY189" s="146" t="s">
        <v>90</v>
      </c>
      <c r="AZ189" s="146" t="s">
        <v>91</v>
      </c>
      <c r="BA189" s="146" t="s">
        <v>92</v>
      </c>
      <c r="BB189" s="133" t="s">
        <v>93</v>
      </c>
      <c r="BC189" s="83" t="s">
        <v>94</v>
      </c>
      <c r="BD189" s="83" t="s">
        <v>95</v>
      </c>
      <c r="BE189" s="83" t="s">
        <v>96</v>
      </c>
      <c r="BF189" s="83" t="s">
        <v>97</v>
      </c>
      <c r="BG189" s="83" t="s">
        <v>98</v>
      </c>
      <c r="BH189" s="83" t="s">
        <v>99</v>
      </c>
      <c r="BI189" s="83" t="s">
        <v>100</v>
      </c>
      <c r="BJ189" s="83" t="s">
        <v>101</v>
      </c>
      <c r="BK189" s="83" t="s">
        <v>102</v>
      </c>
      <c r="BL189" s="83" t="s">
        <v>105</v>
      </c>
      <c r="BM189" s="83" t="s">
        <v>106</v>
      </c>
      <c r="BN189" s="600"/>
      <c r="BO189" s="83" t="s">
        <v>112</v>
      </c>
      <c r="BP189" s="83" t="s">
        <v>116</v>
      </c>
      <c r="BQ189" s="83" t="s">
        <v>117</v>
      </c>
      <c r="BR189" s="83" t="s">
        <v>118</v>
      </c>
      <c r="BS189" s="83" t="s">
        <v>119</v>
      </c>
      <c r="BT189" s="83" t="s">
        <v>120</v>
      </c>
      <c r="BU189" s="83" t="s">
        <v>121</v>
      </c>
      <c r="BV189" s="83" t="s">
        <v>122</v>
      </c>
      <c r="BW189" s="146"/>
      <c r="BX189" s="146"/>
      <c r="BY189" s="146"/>
      <c r="BZ189" s="365"/>
      <c r="CA189" s="543"/>
      <c r="CB189" s="561"/>
      <c r="CC189" s="146"/>
      <c r="CD189" s="146"/>
      <c r="CE189" s="146"/>
      <c r="CF189" s="146"/>
      <c r="CG189" s="146"/>
      <c r="CH189" s="146"/>
      <c r="CI189" s="146"/>
      <c r="CJ189" s="146"/>
      <c r="CK189" s="146"/>
      <c r="CL189" s="146"/>
      <c r="CM189" s="365"/>
      <c r="CN189" s="146"/>
      <c r="CO189" s="561"/>
      <c r="CP189" s="146"/>
      <c r="CQ189" s="146"/>
      <c r="CR189" s="146"/>
      <c r="CS189" s="146"/>
      <c r="CT189" s="146"/>
      <c r="CU189" s="146"/>
      <c r="CV189" s="146"/>
      <c r="CW189" s="146"/>
      <c r="CX189" s="146"/>
      <c r="CY189" s="146"/>
      <c r="CZ189" s="365"/>
      <c r="DA189" s="146"/>
      <c r="DB189" s="561"/>
      <c r="DC189" s="146"/>
      <c r="DD189" s="146"/>
      <c r="DE189" s="146"/>
      <c r="DF189" s="146"/>
      <c r="DG189" s="146"/>
      <c r="DH189" s="146"/>
      <c r="DI189" s="146"/>
      <c r="DJ189" s="146"/>
      <c r="DK189" s="146"/>
      <c r="DL189" s="146"/>
      <c r="DM189" s="365"/>
      <c r="DN189" s="118"/>
      <c r="DO189" s="479"/>
      <c r="DP189" s="479"/>
      <c r="DQ189" s="81"/>
      <c r="DW189" s="230"/>
      <c r="DX189" s="230"/>
      <c r="DY189" s="230"/>
      <c r="DZ189" s="230"/>
      <c r="EA189" s="230"/>
      <c r="EB189" s="230"/>
      <c r="EC189" s="230"/>
      <c r="ED189" s="230"/>
      <c r="EE189" s="230"/>
      <c r="EF189" s="230"/>
      <c r="EG189" s="230"/>
      <c r="EH189" s="230"/>
      <c r="EI189" s="230"/>
      <c r="EJ189" s="230"/>
      <c r="EK189" s="230"/>
      <c r="EL189" s="230"/>
      <c r="EM189" s="230"/>
      <c r="EN189" s="230"/>
    </row>
    <row r="190" spans="1:144" s="42" customFormat="1" ht="20.100000000000001" customHeight="1" thickBot="1" x14ac:dyDescent="0.3">
      <c r="A190" s="526"/>
      <c r="B190" s="41" t="s">
        <v>47</v>
      </c>
      <c r="C190" s="125"/>
      <c r="D190" s="400" t="s">
        <v>2</v>
      </c>
      <c r="E190" s="123" t="s">
        <v>3</v>
      </c>
      <c r="F190" s="123" t="s">
        <v>4</v>
      </c>
      <c r="G190" s="123" t="s">
        <v>5</v>
      </c>
      <c r="H190" s="123" t="s">
        <v>6</v>
      </c>
      <c r="I190" s="123" t="s">
        <v>7</v>
      </c>
      <c r="J190" s="123" t="s">
        <v>43</v>
      </c>
      <c r="K190" s="123" t="s">
        <v>44</v>
      </c>
      <c r="L190" s="123" t="s">
        <v>45</v>
      </c>
      <c r="M190" s="123" t="s">
        <v>65</v>
      </c>
      <c r="N190" s="123" t="s">
        <v>66</v>
      </c>
      <c r="O190" s="124" t="s">
        <v>67</v>
      </c>
      <c r="P190" s="640"/>
      <c r="Q190" s="257" t="s">
        <v>2</v>
      </c>
      <c r="R190" s="256" t="s">
        <v>3</v>
      </c>
      <c r="S190" s="256" t="s">
        <v>4</v>
      </c>
      <c r="T190" s="256" t="s">
        <v>5</v>
      </c>
      <c r="U190" s="256" t="s">
        <v>6</v>
      </c>
      <c r="V190" s="256" t="s">
        <v>7</v>
      </c>
      <c r="W190" s="256" t="s">
        <v>43</v>
      </c>
      <c r="X190" s="256" t="s">
        <v>44</v>
      </c>
      <c r="Y190" s="256" t="s">
        <v>45</v>
      </c>
      <c r="Z190" s="256" t="s">
        <v>65</v>
      </c>
      <c r="AA190" s="256" t="s">
        <v>66</v>
      </c>
      <c r="AB190" s="258" t="s">
        <v>67</v>
      </c>
      <c r="AC190" s="640"/>
      <c r="AD190" s="257" t="s">
        <v>2</v>
      </c>
      <c r="AE190" s="256" t="s">
        <v>3</v>
      </c>
      <c r="AF190" s="256" t="s">
        <v>4</v>
      </c>
      <c r="AG190" s="256" t="s">
        <v>5</v>
      </c>
      <c r="AH190" s="256" t="s">
        <v>6</v>
      </c>
      <c r="AI190" s="256" t="s">
        <v>7</v>
      </c>
      <c r="AJ190" s="256" t="s">
        <v>43</v>
      </c>
      <c r="AK190" s="256" t="s">
        <v>44</v>
      </c>
      <c r="AL190" s="256" t="s">
        <v>45</v>
      </c>
      <c r="AM190" s="256" t="s">
        <v>65</v>
      </c>
      <c r="AN190" s="256" t="s">
        <v>66</v>
      </c>
      <c r="AO190" s="258" t="s">
        <v>67</v>
      </c>
      <c r="AP190" s="256" t="s">
        <v>2</v>
      </c>
      <c r="AQ190" s="256" t="s">
        <v>3</v>
      </c>
      <c r="AR190" s="256" t="s">
        <v>4</v>
      </c>
      <c r="AS190" s="256" t="s">
        <v>5</v>
      </c>
      <c r="AT190" s="256" t="s">
        <v>6</v>
      </c>
      <c r="AU190" s="256" t="s">
        <v>7</v>
      </c>
      <c r="AV190" s="280" t="s">
        <v>43</v>
      </c>
      <c r="AW190" s="280" t="s">
        <v>44</v>
      </c>
      <c r="AX190" s="280" t="s">
        <v>45</v>
      </c>
      <c r="AY190" s="280" t="s">
        <v>65</v>
      </c>
      <c r="AZ190" s="280" t="s">
        <v>66</v>
      </c>
      <c r="BA190" s="280" t="s">
        <v>67</v>
      </c>
      <c r="BB190" s="296" t="s">
        <v>2</v>
      </c>
      <c r="BC190" s="280" t="s">
        <v>3</v>
      </c>
      <c r="BD190" s="280" t="s">
        <v>4</v>
      </c>
      <c r="BE190" s="289" t="s">
        <v>5</v>
      </c>
      <c r="BF190" s="289" t="s">
        <v>6</v>
      </c>
      <c r="BG190" s="289" t="s">
        <v>7</v>
      </c>
      <c r="BH190" s="289" t="s">
        <v>43</v>
      </c>
      <c r="BI190" s="289" t="s">
        <v>44</v>
      </c>
      <c r="BJ190" s="289" t="s">
        <v>45</v>
      </c>
      <c r="BK190" s="289" t="s">
        <v>65</v>
      </c>
      <c r="BL190" s="289" t="s">
        <v>66</v>
      </c>
      <c r="BM190" s="289" t="s">
        <v>67</v>
      </c>
      <c r="BN190" s="601"/>
      <c r="BO190" s="289" t="s">
        <v>2</v>
      </c>
      <c r="BP190" s="289" t="s">
        <v>3</v>
      </c>
      <c r="BQ190" s="289" t="s">
        <v>4</v>
      </c>
      <c r="BR190" s="289" t="s">
        <v>5</v>
      </c>
      <c r="BS190" s="289" t="s">
        <v>6</v>
      </c>
      <c r="BT190" s="289" t="s">
        <v>7</v>
      </c>
      <c r="BU190" s="289" t="s">
        <v>43</v>
      </c>
      <c r="BV190" s="289" t="s">
        <v>44</v>
      </c>
      <c r="BW190" s="289" t="s">
        <v>45</v>
      </c>
      <c r="BX190" s="289" t="s">
        <v>65</v>
      </c>
      <c r="BY190" s="289" t="s">
        <v>66</v>
      </c>
      <c r="BZ190" s="344" t="s">
        <v>67</v>
      </c>
      <c r="CA190" s="544" t="s">
        <v>185</v>
      </c>
      <c r="CB190" s="562" t="s">
        <v>2</v>
      </c>
      <c r="CC190" s="289" t="s">
        <v>3</v>
      </c>
      <c r="CD190" s="289" t="s">
        <v>4</v>
      </c>
      <c r="CE190" s="289" t="s">
        <v>5</v>
      </c>
      <c r="CF190" s="289" t="s">
        <v>6</v>
      </c>
      <c r="CG190" s="289" t="s">
        <v>7</v>
      </c>
      <c r="CH190" s="289" t="str">
        <f>+CH11</f>
        <v>Jul</v>
      </c>
      <c r="CI190" s="289" t="str">
        <f>+CI11</f>
        <v>Ago</v>
      </c>
      <c r="CJ190" s="289" t="str">
        <f>+CJ11</f>
        <v>Sep</v>
      </c>
      <c r="CK190" s="289" t="s">
        <v>65</v>
      </c>
      <c r="CL190" s="289" t="s">
        <v>66</v>
      </c>
      <c r="CM190" s="344" t="s">
        <v>67</v>
      </c>
      <c r="CN190" s="289" t="s">
        <v>204</v>
      </c>
      <c r="CO190" s="562" t="s">
        <v>2</v>
      </c>
      <c r="CP190" s="289" t="s">
        <v>3</v>
      </c>
      <c r="CQ190" s="289" t="s">
        <v>4</v>
      </c>
      <c r="CR190" s="289" t="s">
        <v>5</v>
      </c>
      <c r="CS190" s="289" t="s">
        <v>6</v>
      </c>
      <c r="CT190" s="289" t="s">
        <v>7</v>
      </c>
      <c r="CU190" s="289" t="s">
        <v>43</v>
      </c>
      <c r="CV190" s="289" t="s">
        <v>44</v>
      </c>
      <c r="CW190" s="289" t="s">
        <v>45</v>
      </c>
      <c r="CX190" s="289" t="s">
        <v>65</v>
      </c>
      <c r="CY190" s="289" t="s">
        <v>66</v>
      </c>
      <c r="CZ190" s="344" t="s">
        <v>67</v>
      </c>
      <c r="DA190" s="289" t="s">
        <v>209</v>
      </c>
      <c r="DB190" s="562" t="s">
        <v>2</v>
      </c>
      <c r="DC190" s="289" t="s">
        <v>3</v>
      </c>
      <c r="DD190" s="289" t="s">
        <v>4</v>
      </c>
      <c r="DE190" s="289" t="s">
        <v>5</v>
      </c>
      <c r="DF190" s="289" t="s">
        <v>6</v>
      </c>
      <c r="DG190" s="289" t="s">
        <v>7</v>
      </c>
      <c r="DH190" s="289" t="s">
        <v>43</v>
      </c>
      <c r="DI190" s="289" t="s">
        <v>44</v>
      </c>
      <c r="DJ190" s="289" t="s">
        <v>45</v>
      </c>
      <c r="DK190" s="289" t="s">
        <v>65</v>
      </c>
      <c r="DL190" s="289" t="s">
        <v>66</v>
      </c>
      <c r="DM190" s="344" t="s">
        <v>67</v>
      </c>
      <c r="DN190" s="118"/>
      <c r="DO190" s="479"/>
      <c r="DP190" s="479"/>
      <c r="DQ190" s="147"/>
      <c r="DR190" s="230"/>
      <c r="DS190" s="230"/>
      <c r="DT190" s="230"/>
      <c r="DU190" s="230"/>
      <c r="DV190" s="230"/>
      <c r="DW190" s="230"/>
      <c r="DX190" s="230"/>
      <c r="DY190" s="230"/>
      <c r="DZ190" s="230"/>
      <c r="EA190" s="230"/>
      <c r="EB190" s="230"/>
      <c r="EC190" s="230"/>
      <c r="ED190" s="230"/>
      <c r="EE190" s="230"/>
      <c r="EF190" s="230"/>
      <c r="EG190" s="230"/>
      <c r="EH190" s="230"/>
      <c r="EI190" s="230"/>
      <c r="EJ190" s="230"/>
      <c r="EK190" s="230"/>
      <c r="EL190" s="230"/>
      <c r="EM190" s="230"/>
      <c r="EN190" s="230"/>
    </row>
    <row r="191" spans="1:144" s="44" customFormat="1" ht="20.100000000000001" customHeight="1" x14ac:dyDescent="0.25">
      <c r="A191" s="526"/>
      <c r="B191" s="28" t="s">
        <v>77</v>
      </c>
      <c r="C191" s="29"/>
      <c r="D191" s="119">
        <v>6.97</v>
      </c>
      <c r="E191" s="120">
        <v>6.97</v>
      </c>
      <c r="F191" s="120">
        <v>6.97</v>
      </c>
      <c r="G191" s="120">
        <v>6.97</v>
      </c>
      <c r="H191" s="120">
        <v>6.97</v>
      </c>
      <c r="I191" s="120">
        <v>6.97</v>
      </c>
      <c r="J191" s="120">
        <v>6.97</v>
      </c>
      <c r="K191" s="120">
        <v>6.97</v>
      </c>
      <c r="L191" s="120">
        <v>6.97</v>
      </c>
      <c r="M191" s="120">
        <v>6.97</v>
      </c>
      <c r="N191" s="120">
        <v>6.97</v>
      </c>
      <c r="O191" s="121">
        <v>6.97</v>
      </c>
      <c r="P191" s="396"/>
      <c r="Q191" s="397">
        <v>6.97</v>
      </c>
      <c r="R191" s="84">
        <v>6.97</v>
      </c>
      <c r="S191" s="84">
        <v>6.97</v>
      </c>
      <c r="T191" s="84">
        <v>6.97</v>
      </c>
      <c r="U191" s="84">
        <v>6.97</v>
      </c>
      <c r="V191" s="84">
        <v>6.97</v>
      </c>
      <c r="W191" s="84">
        <v>6.97</v>
      </c>
      <c r="X191" s="84">
        <v>6.97</v>
      </c>
      <c r="Y191" s="84">
        <v>6.97</v>
      </c>
      <c r="Z191" s="84">
        <v>6.97</v>
      </c>
      <c r="AA191" s="84">
        <v>6.97</v>
      </c>
      <c r="AB191" s="417">
        <v>6.94</v>
      </c>
      <c r="AC191" s="398"/>
      <c r="AD191" s="227">
        <v>6.94</v>
      </c>
      <c r="AE191" s="226">
        <v>6.9261538461538397</v>
      </c>
      <c r="AF191" s="226">
        <v>6.9083870967741969</v>
      </c>
      <c r="AG191" s="226">
        <v>6.8933333333333282</v>
      </c>
      <c r="AH191" s="226">
        <v>6.89</v>
      </c>
      <c r="AI191" s="226">
        <v>6.8816666666666642</v>
      </c>
      <c r="AJ191" s="226">
        <v>6.8761290322580653</v>
      </c>
      <c r="AK191" s="236">
        <v>6.8700000000000028</v>
      </c>
      <c r="AL191" s="236">
        <v>6.8700000000000028</v>
      </c>
      <c r="AM191" s="236">
        <v>6.8700000000000028</v>
      </c>
      <c r="AN191" s="236">
        <v>6.8606666666666722</v>
      </c>
      <c r="AO191" s="229">
        <v>6.86</v>
      </c>
      <c r="AP191" s="236">
        <v>6.86</v>
      </c>
      <c r="AQ191" s="236">
        <v>6.86</v>
      </c>
      <c r="AR191" s="236">
        <v>6.86</v>
      </c>
      <c r="AS191" s="236">
        <v>6.86</v>
      </c>
      <c r="AT191" s="236">
        <v>6.86</v>
      </c>
      <c r="AU191" s="236">
        <v>6.86</v>
      </c>
      <c r="AV191" s="236">
        <v>6.86</v>
      </c>
      <c r="AW191" s="236">
        <v>6.86</v>
      </c>
      <c r="AX191" s="236">
        <v>6.86</v>
      </c>
      <c r="AY191" s="236">
        <v>6.86</v>
      </c>
      <c r="AZ191" s="236">
        <v>6.86</v>
      </c>
      <c r="BA191" s="236">
        <v>6.86</v>
      </c>
      <c r="BB191" s="297">
        <v>6.86</v>
      </c>
      <c r="BC191" s="286">
        <v>6.86</v>
      </c>
      <c r="BD191" s="286">
        <v>6.86</v>
      </c>
      <c r="BE191" s="288">
        <v>6.86</v>
      </c>
      <c r="BF191" s="286">
        <v>6.86</v>
      </c>
      <c r="BG191" s="286">
        <v>6.86</v>
      </c>
      <c r="BH191" s="288">
        <v>6.86</v>
      </c>
      <c r="BI191" s="288">
        <v>6.86</v>
      </c>
      <c r="BJ191" s="286">
        <v>6.86</v>
      </c>
      <c r="BK191" s="286">
        <v>6.86</v>
      </c>
      <c r="BL191" s="286">
        <v>6.86</v>
      </c>
      <c r="BM191" s="286">
        <v>6.86</v>
      </c>
      <c r="BN191" s="429"/>
      <c r="BO191" s="286">
        <v>6.86</v>
      </c>
      <c r="BP191" s="286">
        <v>6.86</v>
      </c>
      <c r="BQ191" s="286">
        <v>6.86</v>
      </c>
      <c r="BR191" s="286">
        <v>6.86</v>
      </c>
      <c r="BS191" s="286">
        <v>6.86</v>
      </c>
      <c r="BT191" s="286">
        <v>6.86</v>
      </c>
      <c r="BU191" s="286">
        <v>6.86</v>
      </c>
      <c r="BV191" s="286">
        <v>6.86</v>
      </c>
      <c r="BW191" s="236"/>
      <c r="BX191" s="236"/>
      <c r="BY191" s="236"/>
      <c r="BZ191" s="229"/>
      <c r="CA191" s="545"/>
      <c r="CB191" s="563"/>
      <c r="CC191" s="236"/>
      <c r="CD191" s="236"/>
      <c r="CE191" s="236"/>
      <c r="CF191" s="236"/>
      <c r="CG191" s="236"/>
      <c r="CH191" s="236"/>
      <c r="CI191" s="236"/>
      <c r="CJ191" s="236"/>
      <c r="CK191" s="236"/>
      <c r="CL191" s="236"/>
      <c r="CM191" s="229"/>
      <c r="CN191" s="236"/>
      <c r="CO191" s="563"/>
      <c r="CP191" s="236"/>
      <c r="CQ191" s="236"/>
      <c r="CR191" s="236"/>
      <c r="CS191" s="236"/>
      <c r="CT191" s="236"/>
      <c r="CU191" s="236"/>
      <c r="CV191" s="236"/>
      <c r="CW191" s="236"/>
      <c r="CX191" s="236"/>
      <c r="CY191" s="236"/>
      <c r="CZ191" s="229"/>
      <c r="DA191" s="236"/>
      <c r="DB191" s="563"/>
      <c r="DC191" s="236"/>
      <c r="DD191" s="236"/>
      <c r="DE191" s="236"/>
      <c r="DF191" s="236"/>
      <c r="DG191" s="236"/>
      <c r="DH191" s="236"/>
      <c r="DI191" s="236"/>
      <c r="DJ191" s="236"/>
      <c r="DK191" s="236"/>
      <c r="DL191" s="236"/>
      <c r="DM191" s="229"/>
      <c r="DN191" s="228"/>
      <c r="DO191" s="479"/>
      <c r="DP191" s="479"/>
      <c r="DQ191" s="222"/>
      <c r="DR191" s="230"/>
      <c r="DS191" s="230"/>
      <c r="DT191" s="230"/>
      <c r="DU191" s="230"/>
      <c r="DV191" s="230"/>
      <c r="DW191" s="230"/>
      <c r="DX191" s="230"/>
      <c r="DY191" s="230"/>
      <c r="DZ191" s="230"/>
      <c r="EA191" s="230"/>
      <c r="EB191" s="230"/>
      <c r="EC191" s="230"/>
      <c r="ED191" s="230"/>
      <c r="EE191" s="230"/>
      <c r="EF191" s="230"/>
      <c r="EG191" s="230"/>
      <c r="EH191" s="230"/>
      <c r="EI191" s="230"/>
      <c r="EJ191" s="230"/>
      <c r="EK191" s="230"/>
      <c r="EL191" s="230"/>
      <c r="EM191" s="230"/>
      <c r="EN191" s="230"/>
    </row>
    <row r="192" spans="1:144" s="38" customFormat="1" ht="20.100000000000001" customHeight="1" thickBot="1" x14ac:dyDescent="0.3">
      <c r="A192" s="526"/>
      <c r="B192" s="610" t="s">
        <v>49</v>
      </c>
      <c r="C192" s="641"/>
      <c r="D192" s="298">
        <f t="shared" ref="D192:AI192" si="83">(D15+D100)/(D103+D185)</f>
        <v>2.9398545352925032</v>
      </c>
      <c r="E192" s="281">
        <f t="shared" si="83"/>
        <v>3.3989706311496559</v>
      </c>
      <c r="F192" s="281">
        <f t="shared" si="83"/>
        <v>2.6888493707163357</v>
      </c>
      <c r="G192" s="281">
        <f t="shared" si="83"/>
        <v>3.1426312977421604</v>
      </c>
      <c r="H192" s="281">
        <f t="shared" si="83"/>
        <v>3.3854602585397657</v>
      </c>
      <c r="I192" s="281">
        <f t="shared" si="83"/>
        <v>2.7303482626860438</v>
      </c>
      <c r="J192" s="281">
        <f t="shared" si="83"/>
        <v>2.9156392284319588</v>
      </c>
      <c r="K192" s="281">
        <f t="shared" si="83"/>
        <v>2.6400181494819908</v>
      </c>
      <c r="L192" s="281">
        <f t="shared" si="83"/>
        <v>2.9447246862202321</v>
      </c>
      <c r="M192" s="281">
        <f t="shared" si="83"/>
        <v>3.2429894301853484</v>
      </c>
      <c r="N192" s="281">
        <f t="shared" si="83"/>
        <v>3.3738987854475524</v>
      </c>
      <c r="O192" s="366">
        <f t="shared" si="83"/>
        <v>3.5373487986156733</v>
      </c>
      <c r="P192" s="281">
        <f t="shared" si="83"/>
        <v>3.0804095155053548</v>
      </c>
      <c r="Q192" s="298">
        <f t="shared" si="83"/>
        <v>3.3908414600102827</v>
      </c>
      <c r="R192" s="281">
        <f t="shared" si="83"/>
        <v>3.4213774889909541</v>
      </c>
      <c r="S192" s="281">
        <f t="shared" si="83"/>
        <v>3.0807652154903891</v>
      </c>
      <c r="T192" s="281">
        <f t="shared" si="83"/>
        <v>4.0753015924641582</v>
      </c>
      <c r="U192" s="281">
        <f t="shared" si="83"/>
        <v>3.0857705600331551</v>
      </c>
      <c r="V192" s="281">
        <f t="shared" si="83"/>
        <v>3.3878475903537137</v>
      </c>
      <c r="W192" s="281">
        <f t="shared" si="83"/>
        <v>3.5409783870000968</v>
      </c>
      <c r="X192" s="281">
        <f t="shared" si="83"/>
        <v>3.4215866950866896</v>
      </c>
      <c r="Y192" s="281">
        <f t="shared" si="83"/>
        <v>3.2156685297712118</v>
      </c>
      <c r="Z192" s="281">
        <f t="shared" si="83"/>
        <v>3.4039462960280504</v>
      </c>
      <c r="AA192" s="281">
        <f t="shared" si="83"/>
        <v>3.2542300083690292</v>
      </c>
      <c r="AB192" s="366">
        <f t="shared" si="83"/>
        <v>3.59086053462971</v>
      </c>
      <c r="AC192" s="281">
        <f t="shared" si="83"/>
        <v>3.4043550114207948</v>
      </c>
      <c r="AD192" s="298">
        <f t="shared" si="83"/>
        <v>3.4250403750570673</v>
      </c>
      <c r="AE192" s="281">
        <f t="shared" si="83"/>
        <v>3.6667895125790002</v>
      </c>
      <c r="AF192" s="281">
        <f t="shared" si="83"/>
        <v>3.6433591132829299</v>
      </c>
      <c r="AG192" s="281">
        <f t="shared" si="83"/>
        <v>5.4221342334270481</v>
      </c>
      <c r="AH192" s="281">
        <f t="shared" si="83"/>
        <v>5.4860563986771123</v>
      </c>
      <c r="AI192" s="281">
        <f t="shared" si="83"/>
        <v>4.420443084811728</v>
      </c>
      <c r="AJ192" s="281">
        <f t="shared" ref="AJ192:BO192" si="84">(AJ15+AJ100)/(AJ103+AJ185)</f>
        <v>6.6595232195633365</v>
      </c>
      <c r="AK192" s="281">
        <f t="shared" si="84"/>
        <v>5.0222436125736571</v>
      </c>
      <c r="AL192" s="281">
        <f t="shared" si="84"/>
        <v>5.834648057758729</v>
      </c>
      <c r="AM192" s="281">
        <f t="shared" si="84"/>
        <v>5.4106132703103782</v>
      </c>
      <c r="AN192" s="281">
        <f t="shared" si="84"/>
        <v>5.9207053527629512</v>
      </c>
      <c r="AO192" s="366">
        <f t="shared" si="84"/>
        <v>6.2732826753573523</v>
      </c>
      <c r="AP192" s="281">
        <f t="shared" si="84"/>
        <v>6.2221108717065965</v>
      </c>
      <c r="AQ192" s="281">
        <f t="shared" si="84"/>
        <v>5.7029100965919906</v>
      </c>
      <c r="AR192" s="281">
        <f t="shared" si="84"/>
        <v>6.0312749762604936</v>
      </c>
      <c r="AS192" s="281">
        <f t="shared" si="84"/>
        <v>6.2605001844934813</v>
      </c>
      <c r="AT192" s="281">
        <f t="shared" si="84"/>
        <v>6.451711831134272</v>
      </c>
      <c r="AU192" s="281">
        <f t="shared" si="84"/>
        <v>6.0103364678514168</v>
      </c>
      <c r="AV192" s="281">
        <f t="shared" si="84"/>
        <v>6.8604292945238745</v>
      </c>
      <c r="AW192" s="281">
        <f t="shared" si="84"/>
        <v>6.045923148774671</v>
      </c>
      <c r="AX192" s="281">
        <f t="shared" si="84"/>
        <v>5.9097517216887399</v>
      </c>
      <c r="AY192" s="281">
        <f t="shared" si="84"/>
        <v>6.5060811441062443</v>
      </c>
      <c r="AZ192" s="281">
        <f t="shared" si="84"/>
        <v>5.7749910516805025</v>
      </c>
      <c r="BA192" s="281">
        <f t="shared" si="84"/>
        <v>5.9308724336085721</v>
      </c>
      <c r="BB192" s="298">
        <f t="shared" si="84"/>
        <v>6.5973325206460096</v>
      </c>
      <c r="BC192" s="281">
        <f t="shared" si="84"/>
        <v>5.409952990365972</v>
      </c>
      <c r="BD192" s="281">
        <f t="shared" si="84"/>
        <v>5.5547470592222208</v>
      </c>
      <c r="BE192" s="281">
        <f t="shared" si="84"/>
        <v>6.7018350124614336</v>
      </c>
      <c r="BF192" s="281">
        <f t="shared" si="84"/>
        <v>6.1630310681890306</v>
      </c>
      <c r="BG192" s="281">
        <f t="shared" si="84"/>
        <v>5.8966763033991159</v>
      </c>
      <c r="BH192" s="281">
        <f t="shared" si="84"/>
        <v>6.2276205356392049</v>
      </c>
      <c r="BI192" s="281">
        <f t="shared" si="84"/>
        <v>5.749006548267543</v>
      </c>
      <c r="BJ192" s="281">
        <f t="shared" si="84"/>
        <v>5.1573643823817648</v>
      </c>
      <c r="BK192" s="281">
        <f t="shared" si="84"/>
        <v>5.4243152656554301</v>
      </c>
      <c r="BL192" s="281">
        <f t="shared" si="84"/>
        <v>5.6658140217253825</v>
      </c>
      <c r="BM192" s="281">
        <f t="shared" si="84"/>
        <v>6.0071570054716421</v>
      </c>
      <c r="BN192" s="430">
        <f t="shared" si="84"/>
        <v>5.8806656347608426</v>
      </c>
      <c r="BO192" s="281">
        <f t="shared" si="84"/>
        <v>6.5805484052756933</v>
      </c>
      <c r="BP192" s="281">
        <f t="shared" ref="BP192:CI192" si="85">(BP15+BP100)/(BP103+BP185)</f>
        <v>5.2954528532092171</v>
      </c>
      <c r="BQ192" s="281">
        <f t="shared" si="85"/>
        <v>5.8220001732656304</v>
      </c>
      <c r="BR192" s="281">
        <f t="shared" si="85"/>
        <v>6.4455292667490225</v>
      </c>
      <c r="BS192" s="281">
        <f t="shared" si="85"/>
        <v>5.9242068377996633</v>
      </c>
      <c r="BT192" s="281">
        <f t="shared" si="85"/>
        <v>5.7203747637836013</v>
      </c>
      <c r="BU192" s="281">
        <f t="shared" si="85"/>
        <v>7.1256180352456067</v>
      </c>
      <c r="BV192" s="281">
        <f t="shared" si="85"/>
        <v>5.5308673660474295</v>
      </c>
      <c r="BW192" s="281">
        <f t="shared" si="85"/>
        <v>5.6626768294732477</v>
      </c>
      <c r="BX192" s="281">
        <f t="shared" si="85"/>
        <v>5.9133304201374779</v>
      </c>
      <c r="BY192" s="281">
        <f t="shared" si="85"/>
        <v>5.7548250816703996</v>
      </c>
      <c r="BZ192" s="366">
        <f t="shared" si="85"/>
        <v>6.1295431652507775</v>
      </c>
      <c r="CA192" s="366">
        <f t="shared" si="85"/>
        <v>6.006852882238122</v>
      </c>
      <c r="CB192" s="298">
        <f t="shared" si="85"/>
        <v>5.8687759881675303</v>
      </c>
      <c r="CC192" s="281">
        <f t="shared" si="85"/>
        <v>5.7414995172415999</v>
      </c>
      <c r="CD192" s="281">
        <f t="shared" si="85"/>
        <v>5.3767152926921735</v>
      </c>
      <c r="CE192" s="281">
        <f t="shared" si="85"/>
        <v>6.5580168970641548</v>
      </c>
      <c r="CF192" s="281">
        <f t="shared" si="85"/>
        <v>5.8991422322411857</v>
      </c>
      <c r="CG192" s="281">
        <f t="shared" si="85"/>
        <v>5.6242572067207481</v>
      </c>
      <c r="CH192" s="281">
        <f t="shared" si="85"/>
        <v>6.4548294562933615</v>
      </c>
      <c r="CI192" s="281">
        <f t="shared" si="85"/>
        <v>4.9924393042823771</v>
      </c>
      <c r="CJ192" s="281">
        <f t="shared" ref="CJ192:CK192" si="86">(CJ15+CJ100)/(CJ103+CJ185)</f>
        <v>4.6861054690837349</v>
      </c>
      <c r="CK192" s="281">
        <f t="shared" si="86"/>
        <v>5.1512739265852243</v>
      </c>
      <c r="CL192" s="281">
        <f t="shared" ref="CL192:CN192" si="87">(CL15+CL100)/(CL103+CL185)</f>
        <v>4.965205193974235</v>
      </c>
      <c r="CM192" s="366">
        <f t="shared" si="87"/>
        <v>5.3903129053209344</v>
      </c>
      <c r="CN192" s="366">
        <f t="shared" si="87"/>
        <v>5.5394278986419074</v>
      </c>
      <c r="CO192" s="298">
        <f t="shared" ref="CO192:CP192" si="88">(CO15+CO100)/(CO103+CO185)</f>
        <v>5.4025260194999181</v>
      </c>
      <c r="CP192" s="281">
        <f t="shared" si="88"/>
        <v>5.227720979571691</v>
      </c>
      <c r="CQ192" s="281">
        <f t="shared" ref="CQ192:CR192" si="89">(CQ15+CQ100)/(CQ103+CQ185)</f>
        <v>4.7472189980140023</v>
      </c>
      <c r="CR192" s="281">
        <f t="shared" si="89"/>
        <v>5.1187837177515769</v>
      </c>
      <c r="CS192" s="281">
        <f t="shared" ref="CS192:CT192" si="90">(CS15+CS100)/(CS103+CS185)</f>
        <v>5.5628064353909004</v>
      </c>
      <c r="CT192" s="281">
        <f t="shared" si="90"/>
        <v>5.1496166182589738</v>
      </c>
      <c r="CU192" s="281">
        <f t="shared" ref="CU192:CV192" si="91">(CU15+CU100)/(CU103+CU185)</f>
        <v>4.7140336452998914</v>
      </c>
      <c r="CV192" s="281">
        <f t="shared" si="91"/>
        <v>5.3743346980470497</v>
      </c>
      <c r="CW192" s="281">
        <f t="shared" ref="CW192:CX192" si="92">(CW15+CW100)/(CW103+CW185)</f>
        <v>5.3274950959243812</v>
      </c>
      <c r="CX192" s="281">
        <f t="shared" si="92"/>
        <v>5.7712541178879873</v>
      </c>
      <c r="CY192" s="281">
        <f t="shared" ref="CY192:DA192" si="93">(CY15+CY100)/(CY103+CY185)</f>
        <v>4.8358136240767147</v>
      </c>
      <c r="CZ192" s="366">
        <f t="shared" si="93"/>
        <v>5.1650788215402939</v>
      </c>
      <c r="DA192" s="366">
        <f t="shared" si="93"/>
        <v>5.1981991581906222</v>
      </c>
      <c r="DB192" s="298">
        <f t="shared" ref="DB192:DC192" si="94">(DB15+DB100)/(DB103+DB185)</f>
        <v>4.3401977888901015</v>
      </c>
      <c r="DC192" s="281">
        <f t="shared" si="94"/>
        <v>4.0521972538038824</v>
      </c>
      <c r="DD192" s="281">
        <f t="shared" ref="DD192:DE192" si="95">(DD15+DD100)/(DD103+DD185)</f>
        <v>3.9325404367979706</v>
      </c>
      <c r="DE192" s="281">
        <f t="shared" si="95"/>
        <v>5.4525796373872408</v>
      </c>
      <c r="DF192" s="281">
        <f t="shared" ref="DF192:DG192" si="96">(DF15+DF100)/(DF103+DF185)</f>
        <v>4.4430352638116801</v>
      </c>
      <c r="DG192" s="281">
        <f t="shared" si="96"/>
        <v>3.9455718457478723</v>
      </c>
      <c r="DH192" s="281">
        <f t="shared" ref="DH192:DI192" si="97">(DH15+DH100)/(DH103+DH185)</f>
        <v>4.5445637532404763</v>
      </c>
      <c r="DI192" s="281">
        <f t="shared" si="97"/>
        <v>3.8932427080153009</v>
      </c>
      <c r="DJ192" s="281">
        <f t="shared" ref="DJ192:DK192" si="98">(DJ15+DJ100)/(DJ103+DJ185)</f>
        <v>4.4673858636783885</v>
      </c>
      <c r="DK192" s="281">
        <f t="shared" si="98"/>
        <v>4.6637024504723019</v>
      </c>
      <c r="DL192" s="281">
        <f t="shared" ref="DL192:DM192" si="99">(DL15+DL100)/(DL103+DL185)</f>
        <v>4.8141424943377311</v>
      </c>
      <c r="DM192" s="366">
        <f t="shared" si="99"/>
        <v>5.3817303431671952</v>
      </c>
      <c r="DN192" s="2"/>
      <c r="DO192" s="479"/>
      <c r="DP192" s="479"/>
      <c r="DQ192" s="223"/>
      <c r="DR192" s="230"/>
      <c r="DS192" s="230"/>
      <c r="DT192" s="230"/>
      <c r="DU192" s="230"/>
      <c r="DV192" s="230"/>
      <c r="DW192" s="230"/>
      <c r="DX192" s="230"/>
      <c r="DY192" s="230"/>
      <c r="DZ192" s="230"/>
      <c r="EA192" s="230"/>
      <c r="EB192" s="230"/>
      <c r="EC192" s="230"/>
      <c r="ED192" s="230"/>
      <c r="EE192" s="230"/>
      <c r="EF192" s="230"/>
      <c r="EG192" s="230"/>
      <c r="EH192" s="230"/>
      <c r="EI192" s="230"/>
      <c r="EJ192" s="230"/>
      <c r="EK192" s="230"/>
      <c r="EL192" s="230"/>
      <c r="EM192" s="230"/>
      <c r="EN192" s="230"/>
    </row>
    <row r="193" spans="1:144" s="38" customFormat="1" ht="20.100000000000001" customHeight="1" x14ac:dyDescent="0.25">
      <c r="A193" s="526"/>
      <c r="B193" s="28" t="s">
        <v>78</v>
      </c>
      <c r="C193" s="29"/>
      <c r="D193" s="90">
        <v>1.4823500000000001</v>
      </c>
      <c r="E193" s="91">
        <v>1.4956400000000001</v>
      </c>
      <c r="F193" s="91">
        <v>1.5070300000000001</v>
      </c>
      <c r="G193" s="91">
        <v>1.51573</v>
      </c>
      <c r="H193" s="91">
        <v>1.5223199999999999</v>
      </c>
      <c r="I193" s="91">
        <v>1.5275399999999999</v>
      </c>
      <c r="J193" s="91">
        <v>1.5307299999999999</v>
      </c>
      <c r="K193" s="91">
        <v>1.5328900000000001</v>
      </c>
      <c r="L193" s="91">
        <v>1.5346900000000001</v>
      </c>
      <c r="M193" s="91">
        <v>1.53589</v>
      </c>
      <c r="N193" s="91">
        <v>1.5368200000000001</v>
      </c>
      <c r="O193" s="401">
        <v>1.5375399999999999</v>
      </c>
      <c r="P193" s="395"/>
      <c r="Q193" s="92">
        <v>1.53793</v>
      </c>
      <c r="R193" s="93">
        <v>1.5380499999999999</v>
      </c>
      <c r="S193" s="93">
        <v>1.53826</v>
      </c>
      <c r="T193" s="93">
        <v>1.5389600000000001</v>
      </c>
      <c r="U193" s="93">
        <v>1.5403100000000001</v>
      </c>
      <c r="V193" s="93">
        <v>1.5420100000000001</v>
      </c>
      <c r="W193" s="93">
        <v>1.5436099999999999</v>
      </c>
      <c r="X193" s="93">
        <v>1.5460499999999999</v>
      </c>
      <c r="Y193" s="93">
        <v>1.5492600000000001</v>
      </c>
      <c r="Z193" s="93">
        <v>1.5527200000000001</v>
      </c>
      <c r="AA193" s="93">
        <v>1.5579799999999999</v>
      </c>
      <c r="AB193" s="161">
        <v>1.5645100000000001</v>
      </c>
      <c r="AC193" s="395"/>
      <c r="AD193" s="198">
        <v>1.5729</v>
      </c>
      <c r="AE193" s="199">
        <v>1.5829800000000001</v>
      </c>
      <c r="AF193" s="199">
        <v>1.5949899999999999</v>
      </c>
      <c r="AG193" s="199">
        <v>1.60812</v>
      </c>
      <c r="AH193" s="199">
        <v>1.6227499999999999</v>
      </c>
      <c r="AI193" s="199">
        <v>1.6371</v>
      </c>
      <c r="AJ193" s="199">
        <v>1.65073</v>
      </c>
      <c r="AK193" s="199">
        <v>1.66629</v>
      </c>
      <c r="AL193" s="199">
        <v>1.6803900000000001</v>
      </c>
      <c r="AM193" s="199">
        <v>1.6939200000000001</v>
      </c>
      <c r="AN193" s="199">
        <v>1.70662</v>
      </c>
      <c r="AO193" s="200">
        <v>1.7180200000000001</v>
      </c>
      <c r="AP193" s="199">
        <v>1.7285999999999999</v>
      </c>
      <c r="AQ193" s="199">
        <v>1.73722</v>
      </c>
      <c r="AR193" s="199">
        <v>1.7441199999999999</v>
      </c>
      <c r="AS193" s="199">
        <v>1.7503299999999999</v>
      </c>
      <c r="AT193" s="199">
        <v>1.7562199999999999</v>
      </c>
      <c r="AU193" s="199">
        <v>1.7622100000000001</v>
      </c>
      <c r="AV193" s="323">
        <v>1.7689299999999999</v>
      </c>
      <c r="AW193" s="323">
        <v>1.7752600000000001</v>
      </c>
      <c r="AX193" s="323">
        <v>1.7811399999999999</v>
      </c>
      <c r="AY193" s="323">
        <v>1.7879700000000001</v>
      </c>
      <c r="AZ193" s="323">
        <v>1.79437</v>
      </c>
      <c r="BA193" s="323">
        <v>1.80078</v>
      </c>
      <c r="BB193" s="299">
        <v>1.8075000000000001</v>
      </c>
      <c r="BC193" s="287">
        <v>1.8145800000000001</v>
      </c>
      <c r="BD193" s="287">
        <v>1.8211999999999999</v>
      </c>
      <c r="BE193" s="287">
        <v>1.82942</v>
      </c>
      <c r="BF193" s="287">
        <v>1.8368599999999999</v>
      </c>
      <c r="BG193" s="287">
        <v>1.84368</v>
      </c>
      <c r="BH193" s="295">
        <v>1.8512900000000001</v>
      </c>
      <c r="BI193" s="295">
        <v>1.85859</v>
      </c>
      <c r="BJ193" s="295">
        <v>1.86754</v>
      </c>
      <c r="BK193" s="295">
        <v>1.8778900000000001</v>
      </c>
      <c r="BL193" s="295">
        <v>1.8887100000000001</v>
      </c>
      <c r="BM193" s="295">
        <v>1.8999299999999999</v>
      </c>
      <c r="BN193" s="431"/>
      <c r="BO193" s="287">
        <v>1.91005</v>
      </c>
      <c r="BP193" s="287">
        <v>1.91974</v>
      </c>
      <c r="BQ193" s="287">
        <v>1.9292499999999999</v>
      </c>
      <c r="BR193" s="287">
        <v>1.93885</v>
      </c>
      <c r="BS193" s="287">
        <v>1.94835</v>
      </c>
      <c r="BT193" s="287">
        <v>1.9587699999999999</v>
      </c>
      <c r="BU193" s="287">
        <v>1.96984</v>
      </c>
      <c r="BV193" s="287">
        <v>1.98082</v>
      </c>
      <c r="BW193" s="380"/>
      <c r="BX193" s="380"/>
      <c r="BY193" s="380"/>
      <c r="BZ193" s="367"/>
      <c r="CA193" s="546"/>
      <c r="CB193" s="564"/>
      <c r="CC193" s="380"/>
      <c r="CD193" s="380"/>
      <c r="CE193" s="380"/>
      <c r="CF193" s="380"/>
      <c r="CG193" s="380"/>
      <c r="CH193" s="380"/>
      <c r="CI193" s="380"/>
      <c r="CJ193" s="380"/>
      <c r="CK193" s="380"/>
      <c r="CL193" s="380"/>
      <c r="CM193" s="367"/>
      <c r="CN193" s="380"/>
      <c r="CO193" s="564"/>
      <c r="CP193" s="380"/>
      <c r="CQ193" s="380"/>
      <c r="CR193" s="380"/>
      <c r="CS193" s="380"/>
      <c r="CT193" s="380"/>
      <c r="CU193" s="380"/>
      <c r="CV193" s="380"/>
      <c r="CW193" s="380"/>
      <c r="CX193" s="380"/>
      <c r="CY193" s="380"/>
      <c r="CZ193" s="367"/>
      <c r="DA193" s="380"/>
      <c r="DB193" s="564"/>
      <c r="DC193" s="380"/>
      <c r="DD193" s="380"/>
      <c r="DE193" s="380"/>
      <c r="DF193" s="380"/>
      <c r="DG193" s="380"/>
      <c r="DH193" s="380"/>
      <c r="DI193" s="380"/>
      <c r="DJ193" s="380"/>
      <c r="DK193" s="380"/>
      <c r="DL193" s="380"/>
      <c r="DM193" s="367"/>
      <c r="DN193" s="2"/>
      <c r="DO193" s="479"/>
      <c r="DP193" s="479"/>
      <c r="DQ193" s="223"/>
      <c r="DR193" s="230"/>
      <c r="DS193" s="230"/>
      <c r="DT193" s="230"/>
      <c r="DU193" s="230"/>
      <c r="DV193" s="230"/>
      <c r="DW193" s="230"/>
      <c r="DX193" s="230"/>
      <c r="DY193" s="230"/>
      <c r="DZ193" s="230"/>
      <c r="EA193" s="230"/>
      <c r="EB193" s="230"/>
      <c r="EC193" s="230"/>
      <c r="ED193" s="230"/>
      <c r="EE193" s="230"/>
      <c r="EF193" s="230"/>
      <c r="EG193" s="230"/>
      <c r="EH193" s="230"/>
      <c r="EI193" s="230"/>
      <c r="EJ193" s="230"/>
      <c r="EK193" s="230"/>
      <c r="EL193" s="230"/>
      <c r="EM193" s="230"/>
      <c r="EN193" s="230"/>
    </row>
    <row r="194" spans="1:144" ht="20.100000000000001" customHeight="1" thickBot="1" x14ac:dyDescent="0.3">
      <c r="A194" s="526"/>
      <c r="B194" s="648" t="s">
        <v>49</v>
      </c>
      <c r="C194" s="649"/>
      <c r="D194" s="298">
        <f t="shared" ref="D194:AI194" si="100">(D60+D97)/(D147+D183)</f>
        <v>3.6697690379930368</v>
      </c>
      <c r="E194" s="281">
        <f t="shared" si="100"/>
        <v>3.6166605939080245</v>
      </c>
      <c r="F194" s="281">
        <f t="shared" si="100"/>
        <v>3.6798722818261926</v>
      </c>
      <c r="G194" s="281">
        <f t="shared" si="100"/>
        <v>3.3294272321257092</v>
      </c>
      <c r="H194" s="281">
        <f t="shared" si="100"/>
        <v>3.1770080690580373</v>
      </c>
      <c r="I194" s="281">
        <f t="shared" si="100"/>
        <v>3.231216699529293</v>
      </c>
      <c r="J194" s="281">
        <f t="shared" si="100"/>
        <v>2.9651370742269574</v>
      </c>
      <c r="K194" s="281">
        <f t="shared" si="100"/>
        <v>3.7107307857442136</v>
      </c>
      <c r="L194" s="281">
        <f t="shared" si="100"/>
        <v>3.5442532762002279</v>
      </c>
      <c r="M194" s="281">
        <f t="shared" si="100"/>
        <v>3.9552659474908731</v>
      </c>
      <c r="N194" s="281">
        <f t="shared" si="100"/>
        <v>4.0678412247373599</v>
      </c>
      <c r="O194" s="366">
        <f t="shared" si="100"/>
        <v>3.5827437671103999</v>
      </c>
      <c r="P194" s="281">
        <f t="shared" si="100"/>
        <v>3.5341210523884969</v>
      </c>
      <c r="Q194" s="298">
        <f t="shared" si="100"/>
        <v>3.5356118696181658</v>
      </c>
      <c r="R194" s="281">
        <f t="shared" si="100"/>
        <v>3.5095221846057454</v>
      </c>
      <c r="S194" s="281">
        <f t="shared" si="100"/>
        <v>3.1972777289160494</v>
      </c>
      <c r="T194" s="281">
        <f t="shared" si="100"/>
        <v>3.9644141490813185</v>
      </c>
      <c r="U194" s="281">
        <f t="shared" si="100"/>
        <v>4.0877411449207042</v>
      </c>
      <c r="V194" s="281">
        <f t="shared" si="100"/>
        <v>3.6738303281989437</v>
      </c>
      <c r="W194" s="281">
        <f t="shared" si="100"/>
        <v>3.7988204003715031</v>
      </c>
      <c r="X194" s="281">
        <f t="shared" si="100"/>
        <v>3.4953556921879469</v>
      </c>
      <c r="Y194" s="281">
        <f t="shared" si="100"/>
        <v>3.4456966463731065</v>
      </c>
      <c r="Z194" s="281">
        <f t="shared" si="100"/>
        <v>4.0479747276689473</v>
      </c>
      <c r="AA194" s="281">
        <f t="shared" si="100"/>
        <v>3.9312371871574854</v>
      </c>
      <c r="AB194" s="366">
        <f t="shared" si="100"/>
        <v>5.4989634606227744</v>
      </c>
      <c r="AC194" s="281">
        <f t="shared" si="100"/>
        <v>3.8807435337471179</v>
      </c>
      <c r="AD194" s="298">
        <f t="shared" si="100"/>
        <v>3.3191708278487928</v>
      </c>
      <c r="AE194" s="281">
        <f t="shared" si="100"/>
        <v>3.2370734461172974</v>
      </c>
      <c r="AF194" s="281">
        <f t="shared" si="100"/>
        <v>3.5596741390483015</v>
      </c>
      <c r="AG194" s="281">
        <f t="shared" si="100"/>
        <v>4.2136218446432858</v>
      </c>
      <c r="AH194" s="281">
        <f t="shared" si="100"/>
        <v>5.0225431922672685</v>
      </c>
      <c r="AI194" s="281">
        <f t="shared" si="100"/>
        <v>4.1533614133866452</v>
      </c>
      <c r="AJ194" s="281">
        <f t="shared" ref="AJ194:BO194" si="101">(AJ60+AJ97)/(AJ147+AJ183)</f>
        <v>4.8306668975699765</v>
      </c>
      <c r="AK194" s="281">
        <f t="shared" si="101"/>
        <v>3.6476297960663162</v>
      </c>
      <c r="AL194" s="281">
        <f t="shared" si="101"/>
        <v>3.9951472333533156</v>
      </c>
      <c r="AM194" s="281">
        <f t="shared" si="101"/>
        <v>3.9475269145697256</v>
      </c>
      <c r="AN194" s="281">
        <f t="shared" si="101"/>
        <v>3.451084224800498</v>
      </c>
      <c r="AO194" s="366">
        <f t="shared" si="101"/>
        <v>4.4167225397038781</v>
      </c>
      <c r="AP194" s="281">
        <f t="shared" si="101"/>
        <v>3.5470601486118278</v>
      </c>
      <c r="AQ194" s="281">
        <f t="shared" si="101"/>
        <v>3.726669526349518</v>
      </c>
      <c r="AR194" s="281">
        <f t="shared" si="101"/>
        <v>3.4921633993756722</v>
      </c>
      <c r="AS194" s="281">
        <f t="shared" si="101"/>
        <v>3.4335865378416832</v>
      </c>
      <c r="AT194" s="281">
        <f t="shared" si="101"/>
        <v>4.8215086135526493</v>
      </c>
      <c r="AU194" s="281">
        <f t="shared" si="101"/>
        <v>4.3250801641187824</v>
      </c>
      <c r="AV194" s="281">
        <f t="shared" si="101"/>
        <v>3.5626922832503092</v>
      </c>
      <c r="AW194" s="281">
        <f t="shared" si="101"/>
        <v>3.818416779907178</v>
      </c>
      <c r="AX194" s="281">
        <f t="shared" si="101"/>
        <v>2.7154368168424772</v>
      </c>
      <c r="AY194" s="281">
        <f t="shared" si="101"/>
        <v>4.7902340584734402</v>
      </c>
      <c r="AZ194" s="281">
        <f t="shared" si="101"/>
        <v>3.9868494616410923</v>
      </c>
      <c r="BA194" s="281">
        <f t="shared" si="101"/>
        <v>4.1430125889548783</v>
      </c>
      <c r="BB194" s="298">
        <f t="shared" si="101"/>
        <v>4.5407169019762108</v>
      </c>
      <c r="BC194" s="281">
        <f t="shared" si="101"/>
        <v>4.8866605412763615</v>
      </c>
      <c r="BD194" s="281">
        <f t="shared" si="101"/>
        <v>4.9408474003494121</v>
      </c>
      <c r="BE194" s="281">
        <f t="shared" si="101"/>
        <v>4.6347431043745351</v>
      </c>
      <c r="BF194" s="281">
        <f t="shared" si="101"/>
        <v>5.0581990917209376</v>
      </c>
      <c r="BG194" s="281">
        <f t="shared" si="101"/>
        <v>6.969022825840959</v>
      </c>
      <c r="BH194" s="281">
        <f t="shared" si="101"/>
        <v>4.9607264204602188</v>
      </c>
      <c r="BI194" s="281">
        <f t="shared" si="101"/>
        <v>6.1502419779562461</v>
      </c>
      <c r="BJ194" s="281">
        <f t="shared" si="101"/>
        <v>5.5605890027673253</v>
      </c>
      <c r="BK194" s="281">
        <f t="shared" si="101"/>
        <v>4.9386989227760756</v>
      </c>
      <c r="BL194" s="281">
        <f t="shared" si="101"/>
        <v>4.807737406424323</v>
      </c>
      <c r="BM194" s="281">
        <f t="shared" si="101"/>
        <v>5.3181244352579835</v>
      </c>
      <c r="BN194" s="430">
        <f t="shared" si="101"/>
        <v>5.2268717542744181</v>
      </c>
      <c r="BO194" s="281">
        <f t="shared" si="101"/>
        <v>5.2639951508916027</v>
      </c>
      <c r="BP194" s="281">
        <f t="shared" ref="BP194:CI194" si="102">(BP60+BP97)/(BP147+BP183)</f>
        <v>5.3811340618490506</v>
      </c>
      <c r="BQ194" s="281">
        <f t="shared" si="102"/>
        <v>5.7017889587932071</v>
      </c>
      <c r="BR194" s="281">
        <f t="shared" si="102"/>
        <v>5.8621928826847594</v>
      </c>
      <c r="BS194" s="281">
        <f t="shared" si="102"/>
        <v>6.5881847198645289</v>
      </c>
      <c r="BT194" s="281">
        <f t="shared" si="102"/>
        <v>5.709072022241747</v>
      </c>
      <c r="BU194" s="281">
        <f t="shared" si="102"/>
        <v>4.8722894306944546</v>
      </c>
      <c r="BV194" s="281">
        <f t="shared" si="102"/>
        <v>5.1745249477901893</v>
      </c>
      <c r="BW194" s="281">
        <f t="shared" si="102"/>
        <v>4.1340081031840956</v>
      </c>
      <c r="BX194" s="281">
        <f t="shared" si="102"/>
        <v>4.1379122021713455</v>
      </c>
      <c r="BY194" s="281">
        <f t="shared" si="102"/>
        <v>3.4520112615465339</v>
      </c>
      <c r="BZ194" s="366">
        <f t="shared" si="102"/>
        <v>3.2948596383764048</v>
      </c>
      <c r="CA194" s="366">
        <f t="shared" si="102"/>
        <v>4.9100866877622087</v>
      </c>
      <c r="CB194" s="298">
        <f t="shared" si="102"/>
        <v>3.2002491027023559</v>
      </c>
      <c r="CC194" s="281">
        <f t="shared" si="102"/>
        <v>2.9330751274078595</v>
      </c>
      <c r="CD194" s="281">
        <f t="shared" si="102"/>
        <v>2.6066823142648312</v>
      </c>
      <c r="CE194" s="281">
        <f t="shared" si="102"/>
        <v>3.1378679061940522</v>
      </c>
      <c r="CF194" s="281">
        <f t="shared" si="102"/>
        <v>2.6684271903330568</v>
      </c>
      <c r="CG194" s="281">
        <f t="shared" ref="CG194:CH194" si="103">(CG60+CG97)/(CG147+CG183)</f>
        <v>2.7114395617074041</v>
      </c>
      <c r="CH194" s="281">
        <f t="shared" si="103"/>
        <v>1.8526733219659794</v>
      </c>
      <c r="CI194" s="281">
        <f t="shared" si="102"/>
        <v>2.0912066571906731</v>
      </c>
      <c r="CJ194" s="281">
        <f t="shared" ref="CJ194:CK194" si="104">(CJ60+CJ97)/(CJ147+CJ183)</f>
        <v>1.9187148483183765</v>
      </c>
      <c r="CK194" s="281">
        <f t="shared" si="104"/>
        <v>2.3943280318750331</v>
      </c>
      <c r="CL194" s="281">
        <f t="shared" ref="CL194:CN194" si="105">(CL60+CL97)/(CL147+CL183)</f>
        <v>1.8236352029033653</v>
      </c>
      <c r="CM194" s="366">
        <f t="shared" si="105"/>
        <v>3.75307171198381</v>
      </c>
      <c r="CN194" s="366">
        <f t="shared" si="105"/>
        <v>2.5750642022548171</v>
      </c>
      <c r="CO194" s="298">
        <f t="shared" ref="CO194:CP194" si="106">(CO60+CO97)/(CO147+CO183)</f>
        <v>2.3983747727107261</v>
      </c>
      <c r="CP194" s="281">
        <f t="shared" si="106"/>
        <v>2.4178729769854557</v>
      </c>
      <c r="CQ194" s="281">
        <f t="shared" ref="CQ194:CR194" si="107">(CQ60+CQ97)/(CQ147+CQ183)</f>
        <v>3.51735757468767</v>
      </c>
      <c r="CR194" s="281">
        <f t="shared" si="107"/>
        <v>3.8846332027834789</v>
      </c>
      <c r="CS194" s="281">
        <f t="shared" ref="CS194:CT194" si="108">(CS60+CS97)/(CS147+CS183)</f>
        <v>3.3459535646517131</v>
      </c>
      <c r="CT194" s="281">
        <f t="shared" si="108"/>
        <v>2.7269700257422054</v>
      </c>
      <c r="CU194" s="281">
        <f t="shared" ref="CU194:CV194" si="109">(CU60+CU97)/(CU147+CU183)</f>
        <v>2.1611430043259485</v>
      </c>
      <c r="CV194" s="281">
        <f t="shared" si="109"/>
        <v>2.2320814955215682</v>
      </c>
      <c r="CW194" s="281">
        <f t="shared" ref="CW194:CX194" si="110">(CW60+CW97)/(CW147+CW183)</f>
        <v>2.3529015068753965</v>
      </c>
      <c r="CX194" s="281">
        <f t="shared" si="110"/>
        <v>2.2785475475298202</v>
      </c>
      <c r="CY194" s="281">
        <f t="shared" ref="CY194:DA194" si="111">(CY60+CY97)/(CY147+CY183)</f>
        <v>2.918056560911197</v>
      </c>
      <c r="CZ194" s="366">
        <f t="shared" si="111"/>
        <v>2.2818590790115931</v>
      </c>
      <c r="DA194" s="366">
        <f t="shared" si="111"/>
        <v>2.7096599553821163</v>
      </c>
      <c r="DB194" s="298">
        <f t="shared" ref="DB194:DC194" si="112">(DB60+DB97)/(DB147+DB183)</f>
        <v>1.9872393355245628</v>
      </c>
      <c r="DC194" s="281">
        <f t="shared" si="112"/>
        <v>2.2450643757695432</v>
      </c>
      <c r="DD194" s="281">
        <f t="shared" ref="DD194:DE194" si="113">(DD60+DD97)/(DD147+DD183)</f>
        <v>2.5872272949210213</v>
      </c>
      <c r="DE194" s="281">
        <f t="shared" si="113"/>
        <v>2.7591293999842277</v>
      </c>
      <c r="DF194" s="281">
        <f t="shared" ref="DF194:DG194" si="114">(DF60+DF97)/(DF147+DF183)</f>
        <v>4.3377011808607477</v>
      </c>
      <c r="DG194" s="281">
        <f t="shared" si="114"/>
        <v>3.4888689558476571</v>
      </c>
      <c r="DH194" s="281">
        <f t="shared" ref="DH194:DI194" si="115">(DH60+DH97)/(DH147+DH183)</f>
        <v>2.8530842387728934</v>
      </c>
      <c r="DI194" s="281">
        <f t="shared" si="115"/>
        <v>3.2797434264533876</v>
      </c>
      <c r="DJ194" s="281">
        <f t="shared" ref="DJ194:DK194" si="116">(DJ60+DJ97)/(DJ147+DJ183)</f>
        <v>3.2457817462849969</v>
      </c>
      <c r="DK194" s="281">
        <f t="shared" si="116"/>
        <v>2.5834915296869205</v>
      </c>
      <c r="DL194" s="281">
        <f t="shared" ref="DL194:DM194" si="117">(DL60+DL97)/(DL147+DL183)</f>
        <v>2.3219413030008909</v>
      </c>
      <c r="DM194" s="366">
        <f t="shared" si="117"/>
        <v>3.153039613992068</v>
      </c>
      <c r="DN194" s="149"/>
      <c r="DO194" s="479"/>
      <c r="DP194" s="479"/>
      <c r="DQ194" s="224"/>
      <c r="DW194" s="230"/>
      <c r="DX194" s="230"/>
      <c r="DY194" s="230"/>
      <c r="DZ194" s="230"/>
      <c r="EA194" s="230"/>
      <c r="EB194" s="230"/>
      <c r="EC194" s="230"/>
      <c r="ED194" s="230"/>
      <c r="EE194" s="230"/>
      <c r="EF194" s="230"/>
      <c r="EG194" s="230"/>
      <c r="EH194" s="230"/>
      <c r="EI194" s="230"/>
      <c r="EJ194" s="230"/>
      <c r="EK194" s="230"/>
      <c r="EL194" s="230"/>
      <c r="EM194" s="230"/>
      <c r="EN194" s="230"/>
    </row>
    <row r="195" spans="1:144" ht="20.100000000000001" customHeight="1" x14ac:dyDescent="0.25">
      <c r="A195" s="526"/>
      <c r="B195" s="349" t="s">
        <v>179</v>
      </c>
      <c r="C195" s="349"/>
      <c r="D195" s="350"/>
      <c r="E195" s="350"/>
      <c r="F195" s="350"/>
      <c r="G195" s="350"/>
      <c r="H195" s="350"/>
      <c r="I195" s="350"/>
      <c r="J195" s="350"/>
      <c r="K195" s="350"/>
      <c r="L195" s="350"/>
      <c r="M195" s="350"/>
      <c r="N195" s="350"/>
      <c r="O195" s="350"/>
      <c r="P195" s="351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351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  <c r="BQ195" s="353"/>
      <c r="BR195" s="67"/>
      <c r="BS195" s="67"/>
      <c r="BT195" s="67"/>
      <c r="BU195" s="67"/>
      <c r="BV195" s="353"/>
      <c r="BW195" s="381"/>
      <c r="BX195" s="381"/>
      <c r="BY195" s="148"/>
      <c r="BZ195" s="148"/>
      <c r="CA195" s="148"/>
      <c r="CB195" s="148"/>
      <c r="CC195" s="381"/>
      <c r="CD195" s="148"/>
      <c r="CE195" s="148"/>
      <c r="CF195" s="148"/>
      <c r="CG195" s="148"/>
      <c r="CH195" s="148"/>
      <c r="CI195" s="148"/>
      <c r="CJ195" s="148"/>
      <c r="CK195" s="148"/>
      <c r="CL195" s="381"/>
      <c r="CM195" s="148"/>
      <c r="CN195" s="148"/>
      <c r="CO195" s="148"/>
      <c r="CP195" s="148"/>
      <c r="CQ195" s="148"/>
      <c r="CR195" s="148"/>
      <c r="CS195" s="148"/>
      <c r="CT195" s="148"/>
      <c r="CU195" s="148"/>
      <c r="CV195" s="148"/>
      <c r="CW195" s="148"/>
      <c r="CX195" s="148"/>
      <c r="CY195" s="148"/>
      <c r="CZ195" s="148"/>
      <c r="DA195" s="148"/>
      <c r="DB195" s="148"/>
      <c r="DC195" s="148"/>
      <c r="DD195" s="148"/>
      <c r="DE195" s="148"/>
      <c r="DF195" s="148"/>
      <c r="DG195" s="148"/>
      <c r="DH195" s="148"/>
      <c r="DI195" s="148"/>
      <c r="DJ195" s="148"/>
      <c r="DK195" s="148"/>
      <c r="DL195" s="148"/>
      <c r="DM195" s="148"/>
      <c r="DN195" s="149"/>
      <c r="DO195" s="479"/>
      <c r="DP195" s="479"/>
      <c r="DQ195" s="224"/>
      <c r="DW195" s="230"/>
      <c r="DX195" s="230"/>
      <c r="DY195" s="230"/>
      <c r="DZ195" s="230"/>
      <c r="EA195" s="230"/>
      <c r="EB195" s="230"/>
      <c r="EC195" s="230"/>
      <c r="ED195" s="230"/>
      <c r="EE195" s="230"/>
      <c r="EF195" s="230"/>
      <c r="EG195" s="230"/>
      <c r="EH195" s="230"/>
      <c r="EI195" s="230"/>
      <c r="EJ195" s="230"/>
      <c r="EK195" s="230"/>
      <c r="EL195" s="230"/>
      <c r="EM195" s="230"/>
      <c r="EN195" s="230"/>
    </row>
    <row r="196" spans="1:144" ht="20.100000000000001" customHeight="1" x14ac:dyDescent="0.25">
      <c r="A196" s="526"/>
      <c r="B196" s="349"/>
      <c r="C196" s="349"/>
      <c r="D196" s="350"/>
      <c r="E196" s="350"/>
      <c r="F196" s="350"/>
      <c r="G196" s="350"/>
      <c r="H196" s="350"/>
      <c r="I196" s="350"/>
      <c r="J196" s="350"/>
      <c r="K196" s="350"/>
      <c r="L196" s="350"/>
      <c r="M196" s="350"/>
      <c r="N196" s="350"/>
      <c r="O196" s="350"/>
      <c r="P196" s="351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351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148"/>
      <c r="BX196" s="148"/>
      <c r="BY196" s="148"/>
      <c r="BZ196" s="148"/>
      <c r="CA196" s="148"/>
      <c r="CB196" s="148"/>
      <c r="CC196" s="148"/>
      <c r="CD196" s="148"/>
      <c r="CE196" s="148"/>
      <c r="CF196" s="148"/>
      <c r="CG196" s="148"/>
      <c r="CH196" s="148"/>
      <c r="CI196" s="148"/>
      <c r="CJ196" s="148"/>
      <c r="CK196" s="148"/>
      <c r="CL196" s="148"/>
      <c r="CM196" s="148"/>
      <c r="CN196" s="148"/>
      <c r="CO196" s="148"/>
      <c r="CP196" s="148"/>
      <c r="CQ196" s="148"/>
      <c r="CR196" s="148"/>
      <c r="CS196" s="148"/>
      <c r="CT196" s="148"/>
      <c r="CU196" s="148"/>
      <c r="CV196" s="148"/>
      <c r="CW196" s="148"/>
      <c r="CX196" s="148"/>
      <c r="CY196" s="148"/>
      <c r="CZ196" s="148"/>
      <c r="DA196" s="148"/>
      <c r="DB196" s="148"/>
      <c r="DC196" s="148"/>
      <c r="DD196" s="148"/>
      <c r="DE196" s="148"/>
      <c r="DF196" s="148"/>
      <c r="DG196" s="148"/>
      <c r="DH196" s="148"/>
      <c r="DI196" s="148"/>
      <c r="DJ196" s="148"/>
      <c r="DK196" s="148"/>
      <c r="DL196" s="148"/>
      <c r="DM196" s="148"/>
      <c r="DN196" s="149"/>
      <c r="DO196" s="479"/>
      <c r="DP196" s="479"/>
      <c r="DQ196" s="224"/>
      <c r="DW196" s="230"/>
      <c r="DX196" s="230"/>
      <c r="DY196" s="230"/>
      <c r="DZ196" s="230"/>
      <c r="EA196" s="230"/>
      <c r="EB196" s="230"/>
      <c r="EC196" s="230"/>
      <c r="ED196" s="230"/>
      <c r="EE196" s="230"/>
      <c r="EF196" s="230"/>
      <c r="EG196" s="230"/>
      <c r="EH196" s="230"/>
      <c r="EI196" s="230"/>
      <c r="EJ196" s="230"/>
      <c r="EK196" s="230"/>
      <c r="EL196" s="230"/>
      <c r="EM196" s="230"/>
      <c r="EN196" s="230"/>
    </row>
    <row r="197" spans="1:144" ht="20.100000000000001" customHeight="1" thickBot="1" x14ac:dyDescent="0.3">
      <c r="A197" s="526"/>
      <c r="B197" s="301" t="s">
        <v>109</v>
      </c>
      <c r="C197" s="301"/>
      <c r="D197" s="301"/>
      <c r="E197" s="301"/>
      <c r="F197" s="301"/>
      <c r="G197" s="72"/>
      <c r="H197" s="72"/>
      <c r="I197" s="72"/>
      <c r="J197" s="72"/>
      <c r="K197" s="72"/>
      <c r="L197" s="145"/>
      <c r="M197" s="145"/>
      <c r="N197" s="145"/>
      <c r="O197" s="145"/>
      <c r="P197" s="80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  <c r="BI197" s="145"/>
      <c r="BJ197" s="145"/>
      <c r="BK197" s="145"/>
      <c r="BL197" s="145"/>
      <c r="BM197" s="145"/>
      <c r="BN197" s="145"/>
      <c r="BO197" s="145"/>
      <c r="BP197" s="145"/>
      <c r="BQ197" s="352"/>
      <c r="BR197" s="145"/>
      <c r="BS197" s="145"/>
      <c r="BT197" s="145"/>
      <c r="BU197" s="145"/>
      <c r="BV197" s="352"/>
      <c r="BW197" s="352"/>
      <c r="BX197" s="352"/>
      <c r="BY197" s="145"/>
      <c r="BZ197" s="145"/>
      <c r="CA197" s="145"/>
      <c r="CB197" s="145"/>
      <c r="CC197" s="352"/>
      <c r="CD197" s="145"/>
      <c r="CE197" s="145"/>
      <c r="CF197" s="145"/>
      <c r="CG197" s="145"/>
      <c r="CH197" s="145"/>
      <c r="CI197" s="145"/>
      <c r="CJ197" s="145"/>
      <c r="CK197" s="145"/>
      <c r="CL197" s="352"/>
      <c r="CM197" s="145"/>
      <c r="CN197" s="145"/>
      <c r="CO197" s="145"/>
      <c r="CP197" s="145"/>
      <c r="CQ197" s="145"/>
      <c r="CR197" s="145"/>
      <c r="CS197" s="145"/>
      <c r="CT197" s="145"/>
      <c r="CU197" s="145"/>
      <c r="CV197" s="145"/>
      <c r="CW197" s="145"/>
      <c r="CX197" s="145"/>
      <c r="CY197" s="145"/>
      <c r="CZ197" s="145"/>
      <c r="DA197" s="145"/>
      <c r="DB197" s="145"/>
      <c r="DC197" s="145"/>
      <c r="DD197" s="145"/>
      <c r="DE197" s="145"/>
      <c r="DF197" s="145"/>
      <c r="DG197" s="145"/>
      <c r="DH197" s="145"/>
      <c r="DI197" s="145"/>
      <c r="DJ197" s="145"/>
      <c r="DK197" s="145"/>
      <c r="DL197" s="145"/>
      <c r="DM197" s="145"/>
      <c r="DN197" s="81"/>
      <c r="DO197" s="479"/>
      <c r="DP197" s="493"/>
      <c r="DQ197" s="81"/>
      <c r="DW197" s="230"/>
      <c r="DX197" s="230"/>
      <c r="DY197" s="230"/>
      <c r="DZ197" s="230"/>
      <c r="EA197" s="230"/>
      <c r="EB197" s="230"/>
      <c r="EC197" s="230"/>
      <c r="ED197" s="230"/>
      <c r="EE197" s="230"/>
      <c r="EF197" s="230"/>
      <c r="EG197" s="230"/>
      <c r="EH197" s="230"/>
      <c r="EI197" s="230"/>
      <c r="EJ197" s="230"/>
      <c r="EK197" s="230"/>
      <c r="EL197" s="230"/>
      <c r="EM197" s="230"/>
      <c r="EN197" s="230"/>
    </row>
    <row r="198" spans="1:144" ht="20.100000000000001" customHeight="1" thickBot="1" x14ac:dyDescent="0.35">
      <c r="A198" s="526"/>
      <c r="B198" s="324"/>
      <c r="C198" s="318" t="s">
        <v>111</v>
      </c>
      <c r="D198" s="319">
        <f t="shared" ref="D198:BP198" si="118">+D200+D202+D204+D206</f>
        <v>2588.7615783046463</v>
      </c>
      <c r="E198" s="320">
        <f t="shared" si="118"/>
        <v>1542.0943257036242</v>
      </c>
      <c r="F198" s="320">
        <f t="shared" si="118"/>
        <v>2376.6545797444564</v>
      </c>
      <c r="G198" s="320">
        <f t="shared" si="118"/>
        <v>1740.5745345458877</v>
      </c>
      <c r="H198" s="320">
        <f t="shared" si="118"/>
        <v>1557.488181108625</v>
      </c>
      <c r="I198" s="320">
        <f t="shared" si="118"/>
        <v>1251.8941188329802</v>
      </c>
      <c r="J198" s="320">
        <f t="shared" si="118"/>
        <v>1017.5470640863957</v>
      </c>
      <c r="K198" s="320">
        <f t="shared" si="118"/>
        <v>495.8973642426094</v>
      </c>
      <c r="L198" s="320">
        <f t="shared" si="118"/>
        <v>614.63520010395132</v>
      </c>
      <c r="M198" s="320">
        <f t="shared" si="118"/>
        <v>1295.8248839478986</v>
      </c>
      <c r="N198" s="320">
        <f t="shared" si="118"/>
        <v>1764.8474226532758</v>
      </c>
      <c r="O198" s="321">
        <f t="shared" si="118"/>
        <v>1547.095450483142</v>
      </c>
      <c r="P198" s="320">
        <f t="shared" si="118"/>
        <v>17793.314703757493</v>
      </c>
      <c r="Q198" s="319">
        <f t="shared" si="118"/>
        <v>2501.6358281167791</v>
      </c>
      <c r="R198" s="320">
        <f t="shared" si="118"/>
        <v>1753.1068143374739</v>
      </c>
      <c r="S198" s="320">
        <f t="shared" si="118"/>
        <v>1239.441870288269</v>
      </c>
      <c r="T198" s="320">
        <f t="shared" si="118"/>
        <v>2104.5252439749715</v>
      </c>
      <c r="U198" s="320">
        <f t="shared" si="118"/>
        <v>1186.2977953471484</v>
      </c>
      <c r="V198" s="320">
        <f t="shared" si="118"/>
        <v>1726.3310406698897</v>
      </c>
      <c r="W198" s="320">
        <f t="shared" si="118"/>
        <v>1078.896356800426</v>
      </c>
      <c r="X198" s="320">
        <f t="shared" si="118"/>
        <v>1553.7538609115866</v>
      </c>
      <c r="Y198" s="320">
        <f t="shared" si="118"/>
        <v>2090.356246469707</v>
      </c>
      <c r="Z198" s="320">
        <f t="shared" si="118"/>
        <v>2103.8966210157751</v>
      </c>
      <c r="AA198" s="320">
        <f t="shared" si="118"/>
        <v>1803.2185844182488</v>
      </c>
      <c r="AB198" s="321">
        <f t="shared" si="118"/>
        <v>2098.9093207559531</v>
      </c>
      <c r="AC198" s="320">
        <f t="shared" si="118"/>
        <v>21240.369583106229</v>
      </c>
      <c r="AD198" s="319">
        <f t="shared" si="118"/>
        <v>1874.4898725065577</v>
      </c>
      <c r="AE198" s="320">
        <f t="shared" si="118"/>
        <v>2407.1874719002321</v>
      </c>
      <c r="AF198" s="320">
        <f t="shared" si="118"/>
        <v>2913.6236790697412</v>
      </c>
      <c r="AG198" s="320">
        <f t="shared" si="118"/>
        <v>3813.8879679389224</v>
      </c>
      <c r="AH198" s="320">
        <f t="shared" si="118"/>
        <v>4316.9198411973466</v>
      </c>
      <c r="AI198" s="320">
        <f t="shared" si="118"/>
        <v>4239.9866009321713</v>
      </c>
      <c r="AJ198" s="320">
        <f t="shared" si="118"/>
        <v>5392.6510195517858</v>
      </c>
      <c r="AK198" s="320">
        <f t="shared" si="118"/>
        <v>4680.4648220305853</v>
      </c>
      <c r="AL198" s="320">
        <f t="shared" si="118"/>
        <v>5077.989718513465</v>
      </c>
      <c r="AM198" s="320">
        <f t="shared" si="118"/>
        <v>3652.5158793933533</v>
      </c>
      <c r="AN198" s="320">
        <f t="shared" si="118"/>
        <v>4217.6088403521526</v>
      </c>
      <c r="AO198" s="321">
        <f t="shared" si="118"/>
        <v>4643.305696450293</v>
      </c>
      <c r="AP198" s="320">
        <f t="shared" si="118"/>
        <v>4228.3937826469582</v>
      </c>
      <c r="AQ198" s="320">
        <f t="shared" si="118"/>
        <v>5522.7781438397687</v>
      </c>
      <c r="AR198" s="320">
        <f t="shared" si="118"/>
        <v>6228.2780369439524</v>
      </c>
      <c r="AS198" s="320">
        <f t="shared" si="118"/>
        <v>4505.7761239360952</v>
      </c>
      <c r="AT198" s="320">
        <f t="shared" si="118"/>
        <v>7440.8712272816801</v>
      </c>
      <c r="AU198" s="320">
        <f t="shared" si="118"/>
        <v>4019.6503883150162</v>
      </c>
      <c r="AV198" s="320">
        <f t="shared" si="118"/>
        <v>4112.2445788598261</v>
      </c>
      <c r="AW198" s="320">
        <f t="shared" si="118"/>
        <v>4463.917951798343</v>
      </c>
      <c r="AX198" s="320">
        <f t="shared" si="118"/>
        <v>4815.5992404342524</v>
      </c>
      <c r="AY198" s="320">
        <f t="shared" si="118"/>
        <v>6577.1634778596599</v>
      </c>
      <c r="AZ198" s="320">
        <f t="shared" si="118"/>
        <v>4540.3975930608931</v>
      </c>
      <c r="BA198" s="321">
        <f t="shared" si="118"/>
        <v>3630.9605585927761</v>
      </c>
      <c r="BB198" s="319">
        <f t="shared" si="118"/>
        <v>3425.9025072096742</v>
      </c>
      <c r="BC198" s="320">
        <f t="shared" si="118"/>
        <v>4287.5734801646649</v>
      </c>
      <c r="BD198" s="320">
        <f t="shared" si="118"/>
        <v>4679.6385540733445</v>
      </c>
      <c r="BE198" s="320">
        <f t="shared" si="118"/>
        <v>3598.9874000204222</v>
      </c>
      <c r="BF198" s="320">
        <f t="shared" si="118"/>
        <v>5026.8078198865769</v>
      </c>
      <c r="BG198" s="320">
        <f t="shared" si="118"/>
        <v>7426.0926745981151</v>
      </c>
      <c r="BH198" s="320">
        <f t="shared" si="118"/>
        <v>6271.0202478864567</v>
      </c>
      <c r="BI198" s="320">
        <f t="shared" si="118"/>
        <v>6969.0359478952669</v>
      </c>
      <c r="BJ198" s="320">
        <f t="shared" si="118"/>
        <v>8187.7780361784089</v>
      </c>
      <c r="BK198" s="320">
        <f t="shared" si="118"/>
        <v>8419.4686110001876</v>
      </c>
      <c r="BL198" s="320">
        <f t="shared" si="118"/>
        <v>11868.693490545065</v>
      </c>
      <c r="BM198" s="320">
        <f t="shared" si="118"/>
        <v>12612.196358947454</v>
      </c>
      <c r="BN198" s="427">
        <f>SUM(BB198:BM198)</f>
        <v>82773.195128405641</v>
      </c>
      <c r="BO198" s="320">
        <f t="shared" si="118"/>
        <v>13270.253212600261</v>
      </c>
      <c r="BP198" s="320">
        <f t="shared" si="118"/>
        <v>10953.852432337209</v>
      </c>
      <c r="BQ198" s="320">
        <f t="shared" ref="BQ198:BY198" si="119">+BQ200+BQ202+BQ204+BQ206</f>
        <v>9165.5728305337325</v>
      </c>
      <c r="BR198" s="320">
        <f t="shared" si="119"/>
        <v>8342.3833353049195</v>
      </c>
      <c r="BS198" s="320">
        <f t="shared" si="119"/>
        <v>7581.7696055242832</v>
      </c>
      <c r="BT198" s="320">
        <f t="shared" si="119"/>
        <v>5216.012056069605</v>
      </c>
      <c r="BU198" s="320">
        <f t="shared" si="119"/>
        <v>5287.4606120067565</v>
      </c>
      <c r="BV198" s="320">
        <f t="shared" si="119"/>
        <v>5017.838580243998</v>
      </c>
      <c r="BW198" s="320">
        <f t="shared" si="119"/>
        <v>6496.181113353744</v>
      </c>
      <c r="BX198" s="320">
        <f t="shared" si="119"/>
        <v>8400.3318595136934</v>
      </c>
      <c r="BY198" s="320">
        <f t="shared" si="119"/>
        <v>7832.6776490245938</v>
      </c>
      <c r="BZ198" s="320">
        <f t="shared" ref="BZ198:CL198" si="120">+BZ200+BZ202+BZ204+BZ206</f>
        <v>10159.251663221377</v>
      </c>
      <c r="CA198" s="427">
        <f>SUM(BO198:BZ198)</f>
        <v>97723.58494973417</v>
      </c>
      <c r="CB198" s="319">
        <f t="shared" si="120"/>
        <v>8085.6259527091033</v>
      </c>
      <c r="CC198" s="320">
        <f t="shared" si="120"/>
        <v>7975.9732310705876</v>
      </c>
      <c r="CD198" s="320">
        <f t="shared" si="120"/>
        <v>8148.7180801875547</v>
      </c>
      <c r="CE198" s="320">
        <f t="shared" si="120"/>
        <v>8620.1659421977256</v>
      </c>
      <c r="CF198" s="320">
        <f t="shared" si="120"/>
        <v>10663.766595385827</v>
      </c>
      <c r="CG198" s="320">
        <f t="shared" ref="CG198:CH198" si="121">+CG200+CG202+CG204+CG206</f>
        <v>11457.005466661165</v>
      </c>
      <c r="CH198" s="320">
        <f t="shared" si="121"/>
        <v>9429.7233681703983</v>
      </c>
      <c r="CI198" s="320">
        <f t="shared" si="120"/>
        <v>9750.0555667123172</v>
      </c>
      <c r="CJ198" s="320">
        <f t="shared" si="120"/>
        <v>9684.9251135878221</v>
      </c>
      <c r="CK198" s="320">
        <f t="shared" si="120"/>
        <v>10088.347320027295</v>
      </c>
      <c r="CL198" s="320">
        <f t="shared" si="120"/>
        <v>9877.6337359675308</v>
      </c>
      <c r="CM198" s="321">
        <f t="shared" ref="CM198:DJ198" si="122">+CM200+CM202+CM204+CM206</f>
        <v>8144.7291666335896</v>
      </c>
      <c r="CN198" s="427">
        <f>SUM(CB198:CM198)</f>
        <v>111926.66953931094</v>
      </c>
      <c r="CO198" s="320">
        <f t="shared" si="122"/>
        <v>7315.9575494821956</v>
      </c>
      <c r="CP198" s="320">
        <f t="shared" si="122"/>
        <v>7323.622805985905</v>
      </c>
      <c r="CQ198" s="320">
        <f t="shared" si="122"/>
        <v>8515.0606331704694</v>
      </c>
      <c r="CR198" s="320">
        <f t="shared" si="122"/>
        <v>11462.056551104075</v>
      </c>
      <c r="CS198" s="320">
        <f t="shared" si="122"/>
        <v>10183.110521029652</v>
      </c>
      <c r="CT198" s="320">
        <f t="shared" si="122"/>
        <v>9826.8534020295683</v>
      </c>
      <c r="CU198" s="320">
        <f t="shared" si="122"/>
        <v>8649.8829464924656</v>
      </c>
      <c r="CV198" s="320">
        <f t="shared" si="122"/>
        <v>11703.499388716164</v>
      </c>
      <c r="CW198" s="320">
        <f t="shared" si="122"/>
        <v>11187.744062220305</v>
      </c>
      <c r="CX198" s="320">
        <f t="shared" si="122"/>
        <v>12141.875111126372</v>
      </c>
      <c r="CY198" s="320">
        <f t="shared" si="122"/>
        <v>12582.475940208536</v>
      </c>
      <c r="CZ198" s="320">
        <f t="shared" si="122"/>
        <v>10744.593345907135</v>
      </c>
      <c r="DA198" s="427">
        <f t="shared" ref="DA198:DA211" si="123">SUM(CO198:CZ198)</f>
        <v>121636.73225747283</v>
      </c>
      <c r="DB198" s="319">
        <f t="shared" si="122"/>
        <v>11707.315587583847</v>
      </c>
      <c r="DC198" s="320">
        <f t="shared" si="122"/>
        <v>10341.299737214576</v>
      </c>
      <c r="DD198" s="320">
        <f t="shared" si="122"/>
        <v>12487.544838338656</v>
      </c>
      <c r="DE198" s="320">
        <f t="shared" si="122"/>
        <v>10754.23811282207</v>
      </c>
      <c r="DF198" s="320">
        <f t="shared" si="122"/>
        <v>12761.572280896209</v>
      </c>
      <c r="DG198" s="320">
        <f t="shared" si="122"/>
        <v>10801.535442198057</v>
      </c>
      <c r="DH198" s="320">
        <f t="shared" si="122"/>
        <v>10492.831570965065</v>
      </c>
      <c r="DI198" s="320">
        <f t="shared" si="122"/>
        <v>8953.0238097588299</v>
      </c>
      <c r="DJ198" s="320">
        <f t="shared" si="122"/>
        <v>9139.2178553419435</v>
      </c>
      <c r="DK198" s="320">
        <f t="shared" ref="DK198:DM198" si="124">+DK200+DK202+DK204+DK206</f>
        <v>9855.2662136822455</v>
      </c>
      <c r="DL198" s="320">
        <f t="shared" si="124"/>
        <v>10946.098233764207</v>
      </c>
      <c r="DM198" s="320">
        <f t="shared" si="124"/>
        <v>15066.714236788546</v>
      </c>
      <c r="DN198" s="319">
        <f>SUM($CB198:$CM198)</f>
        <v>111926.66953931094</v>
      </c>
      <c r="DO198" s="386">
        <f>SUM($CO198:$CZ198)</f>
        <v>121636.73225747283</v>
      </c>
      <c r="DP198" s="387">
        <f>SUM($DB198:$DM198)</f>
        <v>133306.65791935424</v>
      </c>
      <c r="DQ198" s="532">
        <f t="shared" ref="DQ198:DQ210" si="125">((DP198/DO198)-1)*100</f>
        <v>9.5940802135158201</v>
      </c>
      <c r="DW198" s="230"/>
      <c r="DX198" s="230"/>
      <c r="DY198" s="230"/>
      <c r="DZ198" s="230"/>
      <c r="EA198" s="230"/>
      <c r="EB198" s="230"/>
      <c r="EC198" s="230"/>
      <c r="ED198" s="230"/>
      <c r="EE198" s="230"/>
      <c r="EF198" s="230"/>
      <c r="EG198" s="230"/>
      <c r="EH198" s="230"/>
      <c r="EI198" s="230"/>
      <c r="EJ198" s="230"/>
      <c r="EK198" s="230"/>
      <c r="EL198" s="230"/>
      <c r="EM198" s="230"/>
      <c r="EN198" s="230"/>
    </row>
    <row r="199" spans="1:144" ht="20.100000000000001" customHeight="1" x14ac:dyDescent="0.25">
      <c r="A199" s="526"/>
      <c r="B199" s="48" t="s">
        <v>54</v>
      </c>
      <c r="C199" s="70"/>
      <c r="D199" s="302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304"/>
      <c r="P199" s="80"/>
      <c r="Q199" s="303"/>
      <c r="R199" s="145"/>
      <c r="S199" s="145"/>
      <c r="T199" s="145"/>
      <c r="U199" s="145"/>
      <c r="V199" s="145"/>
      <c r="W199" s="145"/>
      <c r="X199" s="145"/>
      <c r="Y199" s="145"/>
      <c r="Z199" s="145"/>
      <c r="AA199" s="145"/>
      <c r="AB199" s="304"/>
      <c r="AC199" s="145"/>
      <c r="AD199" s="303"/>
      <c r="AE199" s="279"/>
      <c r="AF199" s="279"/>
      <c r="AG199" s="279"/>
      <c r="AH199" s="279"/>
      <c r="AI199" s="279"/>
      <c r="AJ199" s="279"/>
      <c r="AK199" s="279"/>
      <c r="AL199" s="279"/>
      <c r="AM199" s="279"/>
      <c r="AN199" s="279"/>
      <c r="AO199" s="343"/>
      <c r="AP199" s="277"/>
      <c r="AQ199" s="277"/>
      <c r="AR199" s="277"/>
      <c r="AS199" s="277"/>
      <c r="AT199" s="277"/>
      <c r="AU199" s="277"/>
      <c r="AV199" s="277"/>
      <c r="AW199" s="277"/>
      <c r="AX199" s="277"/>
      <c r="AY199" s="277"/>
      <c r="AZ199" s="277"/>
      <c r="BA199" s="278"/>
      <c r="BB199" s="305"/>
      <c r="BC199" s="279"/>
      <c r="BD199" s="279"/>
      <c r="BE199" s="279"/>
      <c r="BF199" s="279"/>
      <c r="BG199" s="279"/>
      <c r="BH199" s="279"/>
      <c r="BI199" s="279"/>
      <c r="BJ199" s="279"/>
      <c r="BK199" s="279"/>
      <c r="BL199" s="279"/>
      <c r="BM199" s="279"/>
      <c r="BN199" s="355"/>
      <c r="BO199" s="277"/>
      <c r="BP199" s="279"/>
      <c r="BQ199" s="279"/>
      <c r="BR199" s="279"/>
      <c r="BS199" s="279"/>
      <c r="BT199" s="279"/>
      <c r="BU199" s="279"/>
      <c r="BV199" s="279"/>
      <c r="BW199" s="279"/>
      <c r="BX199" s="279"/>
      <c r="BY199" s="279"/>
      <c r="BZ199" s="279"/>
      <c r="CA199" s="355"/>
      <c r="CB199" s="305"/>
      <c r="CC199" s="279"/>
      <c r="CD199" s="279"/>
      <c r="CE199" s="279"/>
      <c r="CF199" s="279"/>
      <c r="CG199" s="279"/>
      <c r="CH199" s="279"/>
      <c r="CI199" s="279"/>
      <c r="CJ199" s="279"/>
      <c r="CK199" s="279"/>
      <c r="CL199" s="279"/>
      <c r="CM199" s="343"/>
      <c r="CN199" s="355"/>
      <c r="CO199" s="279"/>
      <c r="CP199" s="279"/>
      <c r="CQ199" s="279"/>
      <c r="CR199" s="279"/>
      <c r="CS199" s="279"/>
      <c r="CT199" s="279"/>
      <c r="CU199" s="279"/>
      <c r="CV199" s="279"/>
      <c r="CW199" s="279"/>
      <c r="CX199" s="279"/>
      <c r="CY199" s="279"/>
      <c r="CZ199" s="279"/>
      <c r="DA199" s="355"/>
      <c r="DB199" s="305"/>
      <c r="DC199" s="279"/>
      <c r="DD199" s="279"/>
      <c r="DE199" s="279"/>
      <c r="DF199" s="279"/>
      <c r="DG199" s="279"/>
      <c r="DH199" s="279"/>
      <c r="DI199" s="277"/>
      <c r="DJ199" s="277"/>
      <c r="DK199" s="277"/>
      <c r="DL199" s="277"/>
      <c r="DM199" s="278"/>
      <c r="DN199" s="305"/>
      <c r="DO199" s="479"/>
      <c r="DP199" s="468"/>
      <c r="DQ199" s="355"/>
      <c r="DW199" s="230"/>
      <c r="DX199" s="230"/>
      <c r="DY199" s="230"/>
      <c r="DZ199" s="230"/>
      <c r="EA199" s="230"/>
      <c r="EB199" s="230"/>
      <c r="EC199" s="230"/>
      <c r="ED199" s="230"/>
      <c r="EE199" s="230"/>
      <c r="EF199" s="230"/>
      <c r="EG199" s="230"/>
      <c r="EH199" s="230"/>
      <c r="EI199" s="230"/>
      <c r="EJ199" s="230"/>
      <c r="EK199" s="230"/>
      <c r="EL199" s="230"/>
      <c r="EM199" s="230"/>
      <c r="EN199" s="230"/>
    </row>
    <row r="200" spans="1:144" ht="20.100000000000001" customHeight="1" thickBot="1" x14ac:dyDescent="0.3">
      <c r="A200" s="526"/>
      <c r="B200" s="604" t="s">
        <v>49</v>
      </c>
      <c r="C200" s="605"/>
      <c r="D200" s="46">
        <v>1031.4479298099991</v>
      </c>
      <c r="E200" s="32">
        <v>649.52711323000028</v>
      </c>
      <c r="F200" s="32">
        <v>1294.0200998700004</v>
      </c>
      <c r="G200" s="32">
        <v>929.24968251999962</v>
      </c>
      <c r="H200" s="32">
        <v>934.02458932000002</v>
      </c>
      <c r="I200" s="32">
        <v>808.07699770999989</v>
      </c>
      <c r="J200" s="32">
        <v>318.65586352999992</v>
      </c>
      <c r="K200" s="32">
        <v>154.96374019000001</v>
      </c>
      <c r="L200" s="32">
        <v>178.12478805999993</v>
      </c>
      <c r="M200" s="32">
        <v>1088.3052618299996</v>
      </c>
      <c r="N200" s="32">
        <v>798.77597397999887</v>
      </c>
      <c r="O200" s="47">
        <v>723</v>
      </c>
      <c r="P200" s="80">
        <v>8908.172040049998</v>
      </c>
      <c r="Q200" s="46">
        <v>595.60502907000068</v>
      </c>
      <c r="R200" s="32">
        <v>1344.7362922499995</v>
      </c>
      <c r="S200" s="32">
        <v>509.22780596999991</v>
      </c>
      <c r="T200" s="32">
        <v>1629.0105814799997</v>
      </c>
      <c r="U200" s="32">
        <v>734.24528783000005</v>
      </c>
      <c r="V200" s="32">
        <v>984.81543128999965</v>
      </c>
      <c r="W200" s="32">
        <v>539.04908481999996</v>
      </c>
      <c r="X200" s="32">
        <v>1061.1941977000001</v>
      </c>
      <c r="Y200" s="32">
        <v>1467.5737357900005</v>
      </c>
      <c r="Z200" s="32">
        <v>1052.0946818600009</v>
      </c>
      <c r="AA200" s="32">
        <v>1069.6166688500009</v>
      </c>
      <c r="AB200" s="64">
        <v>1261.5911522999997</v>
      </c>
      <c r="AC200" s="80">
        <v>12248.75994921</v>
      </c>
      <c r="AD200" s="46">
        <v>939.51753005999967</v>
      </c>
      <c r="AE200" s="32">
        <v>1364.7693305300002</v>
      </c>
      <c r="AF200" s="32">
        <v>1928.7757511500013</v>
      </c>
      <c r="AG200" s="32">
        <v>2541.06652897</v>
      </c>
      <c r="AH200" s="32">
        <v>2902.2232155599991</v>
      </c>
      <c r="AI200" s="32">
        <v>2544.956087700004</v>
      </c>
      <c r="AJ200" s="32">
        <v>3244.7380453500027</v>
      </c>
      <c r="AK200" s="32">
        <v>2957.1326698999937</v>
      </c>
      <c r="AL200" s="32">
        <v>3392.4347094699992</v>
      </c>
      <c r="AM200" s="32">
        <v>2129.8483181899992</v>
      </c>
      <c r="AN200" s="32">
        <v>2709.4423110200009</v>
      </c>
      <c r="AO200" s="47">
        <v>2837.1127814300016</v>
      </c>
      <c r="AP200" s="32">
        <v>2493.0626147500029</v>
      </c>
      <c r="AQ200" s="32">
        <v>3128.2061367100018</v>
      </c>
      <c r="AR200" s="32">
        <v>4856.935689949989</v>
      </c>
      <c r="AS200" s="32">
        <v>2762.9875580099983</v>
      </c>
      <c r="AT200" s="32">
        <v>5754.8928743699935</v>
      </c>
      <c r="AU200" s="32">
        <v>3067.8732577099968</v>
      </c>
      <c r="AV200" s="32">
        <v>3376.9726954999996</v>
      </c>
      <c r="AW200" s="32">
        <v>3503.9719616600032</v>
      </c>
      <c r="AX200" s="32">
        <v>4309.8975880799917</v>
      </c>
      <c r="AY200" s="32">
        <v>5591.1296409800043</v>
      </c>
      <c r="AZ200" s="32">
        <v>4052.2001801000069</v>
      </c>
      <c r="BA200" s="47">
        <v>3094.9323011100032</v>
      </c>
      <c r="BB200" s="46">
        <v>2996.6498351000027</v>
      </c>
      <c r="BC200" s="32">
        <v>3236.7777076599987</v>
      </c>
      <c r="BD200" s="32">
        <v>3721.7504594800039</v>
      </c>
      <c r="BE200" s="32">
        <v>2790.5011838199989</v>
      </c>
      <c r="BF200" s="32">
        <v>3912.2759203500073</v>
      </c>
      <c r="BG200" s="32">
        <v>4991.9322098700022</v>
      </c>
      <c r="BH200" s="32">
        <v>5176.7475518299989</v>
      </c>
      <c r="BI200" s="32">
        <v>5149.1883556699968</v>
      </c>
      <c r="BJ200" s="32">
        <v>6032.0595529900029</v>
      </c>
      <c r="BK200" s="32">
        <v>6923.7306057900096</v>
      </c>
      <c r="BL200" s="32">
        <v>9558.7028011100174</v>
      </c>
      <c r="BM200" s="32">
        <v>9770.888814290005</v>
      </c>
      <c r="BN200" s="432">
        <f>SUM(BB200:BM200)</f>
        <v>64261.204997960049</v>
      </c>
      <c r="BO200" s="32">
        <v>11571.26173863998</v>
      </c>
      <c r="BP200" s="32">
        <v>9964.1398661999719</v>
      </c>
      <c r="BQ200" s="32">
        <v>8021.4579470299823</v>
      </c>
      <c r="BR200" s="32">
        <v>7183.6177719500156</v>
      </c>
      <c r="BS200" s="32">
        <v>6279.9927802900038</v>
      </c>
      <c r="BT200" s="32">
        <v>4302.8061879699981</v>
      </c>
      <c r="BU200" s="32">
        <v>4498.5957524899995</v>
      </c>
      <c r="BV200" s="32">
        <v>4402.626859189997</v>
      </c>
      <c r="BW200" s="243">
        <v>5720.2641310800072</v>
      </c>
      <c r="BX200" s="243">
        <v>7649.3569233399821</v>
      </c>
      <c r="BY200" s="243">
        <v>7055.9879852199947</v>
      </c>
      <c r="BZ200" s="243">
        <v>9428.6093798200091</v>
      </c>
      <c r="CA200" s="393">
        <f>SUM(BO200:BZ200)</f>
        <v>86078.717323219927</v>
      </c>
      <c r="CB200" s="242">
        <v>7726.6698343500402</v>
      </c>
      <c r="CC200" s="243">
        <v>7506.7080589700126</v>
      </c>
      <c r="CD200" s="243">
        <v>7733.4886475799904</v>
      </c>
      <c r="CE200" s="243">
        <v>7418.1075569500063</v>
      </c>
      <c r="CF200" s="243">
        <v>10299.770974770026</v>
      </c>
      <c r="CG200" s="243">
        <v>10689.701682210019</v>
      </c>
      <c r="CH200" s="243">
        <v>8824.0128113000101</v>
      </c>
      <c r="CI200" s="243">
        <v>9276.9887676300132</v>
      </c>
      <c r="CJ200" s="243">
        <v>9019.2468466400023</v>
      </c>
      <c r="CK200" s="243">
        <v>9275.9566538999698</v>
      </c>
      <c r="CL200" s="243">
        <v>8245.8512997499984</v>
      </c>
      <c r="CM200" s="244">
        <v>5738.2349759800118</v>
      </c>
      <c r="CN200" s="393">
        <f>SUM(CB200:CM200)</f>
        <v>101754.73811003008</v>
      </c>
      <c r="CO200" s="243">
        <v>5664.4177842500085</v>
      </c>
      <c r="CP200" s="243">
        <v>6573.3530666200086</v>
      </c>
      <c r="CQ200" s="243">
        <v>6852.1313222700092</v>
      </c>
      <c r="CR200" s="243">
        <v>8617.1898092800129</v>
      </c>
      <c r="CS200" s="243">
        <v>9221.7288897699909</v>
      </c>
      <c r="CT200" s="243">
        <v>8902.1207220199958</v>
      </c>
      <c r="CU200" s="243">
        <v>7678.7477920700148</v>
      </c>
      <c r="CV200" s="243">
        <v>10972.019105409974</v>
      </c>
      <c r="CW200" s="243">
        <v>10599.054468309967</v>
      </c>
      <c r="CX200" s="243">
        <v>11779.591536879989</v>
      </c>
      <c r="CY200" s="243">
        <v>11628.167329229982</v>
      </c>
      <c r="CZ200" s="243">
        <v>10310.968016759984</v>
      </c>
      <c r="DA200" s="393">
        <f t="shared" si="123"/>
        <v>108799.48984286994</v>
      </c>
      <c r="DB200" s="242">
        <v>11116.090587979999</v>
      </c>
      <c r="DC200" s="243">
        <v>9846.88461500003</v>
      </c>
      <c r="DD200" s="243">
        <v>11715.129010199991</v>
      </c>
      <c r="DE200" s="243">
        <v>9948.8429630699957</v>
      </c>
      <c r="DF200" s="243">
        <v>12181.004160739978</v>
      </c>
      <c r="DG200" s="243">
        <v>10346.813557419999</v>
      </c>
      <c r="DH200" s="243">
        <v>9887.6585386200368</v>
      </c>
      <c r="DI200" s="243">
        <v>8220.9662809500387</v>
      </c>
      <c r="DJ200" s="243">
        <v>8585.5736348700339</v>
      </c>
      <c r="DK200" s="243">
        <v>9382.4131895100454</v>
      </c>
      <c r="DL200" s="243">
        <v>10628.076337750006</v>
      </c>
      <c r="DM200" s="244">
        <v>14448.364202179946</v>
      </c>
      <c r="DN200" s="538">
        <f>SUM($CB200:$CM200)</f>
        <v>101754.73811003008</v>
      </c>
      <c r="DO200" s="479">
        <f>SUM($CO200:$CZ200)</f>
        <v>108799.48984286994</v>
      </c>
      <c r="DP200" s="468">
        <f>SUM($DB200:$DM200)</f>
        <v>126307.8170782901</v>
      </c>
      <c r="DQ200" s="358">
        <f t="shared" si="125"/>
        <v>16.092287988395881</v>
      </c>
      <c r="DW200" s="230"/>
      <c r="DX200" s="230"/>
      <c r="DY200" s="230"/>
      <c r="DZ200" s="230"/>
      <c r="EA200" s="230"/>
      <c r="EB200" s="230"/>
      <c r="EC200" s="230"/>
      <c r="ED200" s="230"/>
      <c r="EE200" s="230"/>
      <c r="EF200" s="230"/>
      <c r="EG200" s="230"/>
      <c r="EH200" s="230"/>
      <c r="EI200" s="230"/>
      <c r="EJ200" s="230"/>
      <c r="EK200" s="230"/>
      <c r="EL200" s="230"/>
      <c r="EM200" s="230"/>
      <c r="EN200" s="230"/>
    </row>
    <row r="201" spans="1:144" ht="20.100000000000001" customHeight="1" x14ac:dyDescent="0.25">
      <c r="A201" s="526"/>
      <c r="B201" s="28" t="s">
        <v>55</v>
      </c>
      <c r="C201" s="29"/>
      <c r="D201" s="85">
        <v>74.921981250000002</v>
      </c>
      <c r="E201" s="86">
        <v>39.493403629999989</v>
      </c>
      <c r="F201" s="86">
        <v>84.690350079999988</v>
      </c>
      <c r="G201" s="86">
        <v>77.883325080000049</v>
      </c>
      <c r="H201" s="86">
        <v>69.039232120000037</v>
      </c>
      <c r="I201" s="86">
        <v>30.093731320000014</v>
      </c>
      <c r="J201" s="86">
        <v>36.483143919999996</v>
      </c>
      <c r="K201" s="86">
        <v>31.71163649</v>
      </c>
      <c r="L201" s="86">
        <v>24.810495969999959</v>
      </c>
      <c r="M201" s="87">
        <v>19.807245940000005</v>
      </c>
      <c r="N201" s="87">
        <v>93.92294644000016</v>
      </c>
      <c r="O201" s="88">
        <v>49.053148180000001</v>
      </c>
      <c r="P201" s="370">
        <v>631.91064042000028</v>
      </c>
      <c r="Q201" s="85">
        <v>18.582814799999991</v>
      </c>
      <c r="R201" s="86">
        <v>28.257001670000015</v>
      </c>
      <c r="S201" s="86">
        <v>59.667453310000077</v>
      </c>
      <c r="T201" s="86">
        <v>26.696036359999983</v>
      </c>
      <c r="U201" s="86">
        <v>39.074082709999999</v>
      </c>
      <c r="V201" s="86">
        <v>43.463571550000097</v>
      </c>
      <c r="W201" s="86">
        <v>31.337439459999999</v>
      </c>
      <c r="X201" s="86">
        <v>31.452429589999998</v>
      </c>
      <c r="Y201" s="86">
        <v>43.08681360000007</v>
      </c>
      <c r="Z201" s="86">
        <v>92.58448791000005</v>
      </c>
      <c r="AA201" s="86">
        <v>51.207195470000002</v>
      </c>
      <c r="AB201" s="89">
        <v>56.379494839999964</v>
      </c>
      <c r="AC201" s="370">
        <v>521.78882127000031</v>
      </c>
      <c r="AD201" s="249">
        <v>51.263080810000005</v>
      </c>
      <c r="AE201" s="250">
        <v>61.890715800000102</v>
      </c>
      <c r="AF201" s="250">
        <v>49.67676968</v>
      </c>
      <c r="AG201" s="250">
        <v>52.731325030000079</v>
      </c>
      <c r="AH201" s="250">
        <v>69.807437419999999</v>
      </c>
      <c r="AI201" s="250">
        <v>105.03755701000009</v>
      </c>
      <c r="AJ201" s="250">
        <v>138.61081298999994</v>
      </c>
      <c r="AK201" s="250">
        <v>78.233894729999875</v>
      </c>
      <c r="AL201" s="250">
        <v>114.19914666000003</v>
      </c>
      <c r="AM201" s="250">
        <v>70.55052053999998</v>
      </c>
      <c r="AN201" s="250">
        <v>86.297923009999934</v>
      </c>
      <c r="AO201" s="251">
        <v>101.40199860000023</v>
      </c>
      <c r="AP201" s="250"/>
      <c r="AQ201" s="250"/>
      <c r="AR201" s="250"/>
      <c r="AS201" s="250"/>
      <c r="AT201" s="250"/>
      <c r="AU201" s="250"/>
      <c r="AV201" s="250"/>
      <c r="AW201" s="250"/>
      <c r="AX201" s="250"/>
      <c r="AY201" s="250"/>
      <c r="AZ201" s="250"/>
      <c r="BA201" s="251"/>
      <c r="BB201" s="284"/>
      <c r="BC201" s="250"/>
      <c r="BD201" s="250"/>
      <c r="BE201" s="250"/>
      <c r="BF201" s="250"/>
      <c r="BG201" s="250"/>
      <c r="BH201" s="250"/>
      <c r="BI201" s="250"/>
      <c r="BJ201" s="250"/>
      <c r="BK201" s="250"/>
      <c r="BL201" s="250"/>
      <c r="BM201" s="250"/>
      <c r="BN201" s="433"/>
      <c r="BO201" s="250"/>
      <c r="BP201" s="250"/>
      <c r="BQ201" s="250"/>
      <c r="BR201" s="250"/>
      <c r="BS201" s="250"/>
      <c r="BT201" s="250"/>
      <c r="BU201" s="250"/>
      <c r="BV201" s="250"/>
      <c r="BW201" s="250"/>
      <c r="BX201" s="250"/>
      <c r="BY201" s="250"/>
      <c r="BZ201" s="250"/>
      <c r="CA201" s="433"/>
      <c r="CB201" s="284"/>
      <c r="CC201" s="250"/>
      <c r="CD201" s="250"/>
      <c r="CE201" s="250"/>
      <c r="CF201" s="450"/>
      <c r="CG201" s="450"/>
      <c r="CH201" s="450"/>
      <c r="CI201" s="450"/>
      <c r="CJ201" s="450"/>
      <c r="CK201" s="450"/>
      <c r="CL201" s="450"/>
      <c r="CM201" s="445"/>
      <c r="CN201" s="570"/>
      <c r="CO201" s="450"/>
      <c r="CP201" s="450"/>
      <c r="CQ201" s="450"/>
      <c r="CR201" s="450"/>
      <c r="CS201" s="450"/>
      <c r="CT201" s="450"/>
      <c r="CU201" s="450"/>
      <c r="CV201" s="450"/>
      <c r="CW201" s="450"/>
      <c r="CX201" s="450"/>
      <c r="CY201" s="450"/>
      <c r="CZ201" s="450"/>
      <c r="DA201" s="570">
        <f t="shared" si="123"/>
        <v>0</v>
      </c>
      <c r="DB201" s="575"/>
      <c r="DC201" s="450"/>
      <c r="DD201" s="450"/>
      <c r="DE201" s="450"/>
      <c r="DF201" s="450"/>
      <c r="DG201" s="450"/>
      <c r="DH201" s="450"/>
      <c r="DI201" s="450"/>
      <c r="DJ201" s="450"/>
      <c r="DK201" s="450"/>
      <c r="DL201" s="450"/>
      <c r="DM201" s="445"/>
      <c r="DN201" s="557"/>
      <c r="DO201" s="490"/>
      <c r="DP201" s="492"/>
      <c r="DQ201" s="346"/>
      <c r="DW201" s="230"/>
      <c r="DX201" s="230"/>
      <c r="DY201" s="230"/>
      <c r="DZ201" s="230"/>
      <c r="EA201" s="230"/>
      <c r="EB201" s="230"/>
      <c r="EC201" s="230"/>
      <c r="ED201" s="230"/>
      <c r="EE201" s="230"/>
      <c r="EF201" s="230"/>
      <c r="EG201" s="230"/>
      <c r="EH201" s="230"/>
      <c r="EI201" s="230"/>
      <c r="EJ201" s="230"/>
      <c r="EK201" s="230"/>
      <c r="EL201" s="230"/>
      <c r="EM201" s="230"/>
      <c r="EN201" s="230"/>
    </row>
    <row r="202" spans="1:144" ht="20.100000000000001" customHeight="1" thickBot="1" x14ac:dyDescent="0.3">
      <c r="A202" s="526"/>
      <c r="B202" s="604" t="s">
        <v>49</v>
      </c>
      <c r="C202" s="605"/>
      <c r="D202" s="46">
        <v>522.20620931250005</v>
      </c>
      <c r="E202" s="32">
        <v>275.26902330109993</v>
      </c>
      <c r="F202" s="32">
        <v>590.2917400575999</v>
      </c>
      <c r="G202" s="32">
        <v>542.84677580760035</v>
      </c>
      <c r="H202" s="32">
        <v>481.20344787640022</v>
      </c>
      <c r="I202" s="32">
        <v>209.75330730040008</v>
      </c>
      <c r="J202" s="32">
        <v>254.28751312239996</v>
      </c>
      <c r="K202" s="32">
        <v>221.03010633529999</v>
      </c>
      <c r="L202" s="32">
        <v>172.92915691089971</v>
      </c>
      <c r="M202" s="50">
        <v>138.05650420180004</v>
      </c>
      <c r="N202" s="50">
        <v>654.64293668680114</v>
      </c>
      <c r="O202" s="51">
        <v>341.90044281460001</v>
      </c>
      <c r="P202" s="80">
        <v>4404.4171637274012</v>
      </c>
      <c r="Q202" s="46">
        <v>129.52221915599992</v>
      </c>
      <c r="R202" s="32">
        <v>196.95130163990009</v>
      </c>
      <c r="S202" s="32">
        <v>415.88214957070051</v>
      </c>
      <c r="T202" s="32">
        <v>186.07137342919987</v>
      </c>
      <c r="U202" s="32">
        <v>272.3463564887</v>
      </c>
      <c r="V202" s="32">
        <v>302.94109370350066</v>
      </c>
      <c r="W202" s="32">
        <v>218.42195303619999</v>
      </c>
      <c r="X202" s="32">
        <v>219.22343424229999</v>
      </c>
      <c r="Y202" s="32">
        <v>300.31509079200049</v>
      </c>
      <c r="Z202" s="32">
        <v>645.31388073270034</v>
      </c>
      <c r="AA202" s="32">
        <v>356.9141524259</v>
      </c>
      <c r="AB202" s="64">
        <v>391.27369418959978</v>
      </c>
      <c r="AC202" s="24">
        <v>3635.1766994067016</v>
      </c>
      <c r="AD202" s="252">
        <v>355.76578082140003</v>
      </c>
      <c r="AE202" s="221">
        <v>428.66461927938491</v>
      </c>
      <c r="AF202" s="126">
        <v>343.18635466673567</v>
      </c>
      <c r="AG202" s="126">
        <v>363.4946005401336</v>
      </c>
      <c r="AH202" s="126">
        <v>480.97324382379998</v>
      </c>
      <c r="AI202" s="126">
        <v>722.83345482381696</v>
      </c>
      <c r="AJ202" s="126">
        <v>953.10583538543199</v>
      </c>
      <c r="AK202" s="126">
        <v>537.46685679509937</v>
      </c>
      <c r="AL202" s="126">
        <v>784.54813755420048</v>
      </c>
      <c r="AM202" s="126">
        <v>484.68207610980005</v>
      </c>
      <c r="AN202" s="126">
        <v>592.0612837972734</v>
      </c>
      <c r="AO202" s="253">
        <v>695.6177103960016</v>
      </c>
      <c r="AP202" s="126">
        <v>369.66138787339997</v>
      </c>
      <c r="AQ202" s="126">
        <v>675.58467205320096</v>
      </c>
      <c r="AR202" s="126">
        <v>598.00628216980022</v>
      </c>
      <c r="AS202" s="126">
        <v>432.47349769120041</v>
      </c>
      <c r="AT202" s="126">
        <v>839.01203520400088</v>
      </c>
      <c r="AU202" s="126">
        <v>312.49721134100002</v>
      </c>
      <c r="AV202" s="126">
        <v>553.4435072459994</v>
      </c>
      <c r="AW202" s="126">
        <v>622.72798130759986</v>
      </c>
      <c r="AX202" s="126">
        <v>308.11137612220006</v>
      </c>
      <c r="AY202" s="126">
        <v>402.48708222380014</v>
      </c>
      <c r="AZ202" s="126">
        <v>384.19330276179971</v>
      </c>
      <c r="BA202" s="253">
        <v>450.53088182760001</v>
      </c>
      <c r="BB202" s="252">
        <v>402.38189695199952</v>
      </c>
      <c r="BC202" s="126">
        <v>986.89661684739872</v>
      </c>
      <c r="BD202" s="126">
        <v>912.93637453760061</v>
      </c>
      <c r="BE202" s="126">
        <v>763.15005038580045</v>
      </c>
      <c r="BF202" s="126">
        <v>1069.0992551441998</v>
      </c>
      <c r="BG202" s="126">
        <v>1496.606062620202</v>
      </c>
      <c r="BH202" s="126">
        <v>866.780342593201</v>
      </c>
      <c r="BI202" s="126">
        <v>1206.711034670403</v>
      </c>
      <c r="BJ202" s="126">
        <v>1307.7050440384005</v>
      </c>
      <c r="BK202" s="126">
        <v>941.01675368539929</v>
      </c>
      <c r="BL202" s="126">
        <v>921.62388423140021</v>
      </c>
      <c r="BM202" s="126">
        <v>802.67408574919853</v>
      </c>
      <c r="BN202" s="434">
        <f>SUM(BB202:BM202)</f>
        <v>11677.581401455202</v>
      </c>
      <c r="BO202" s="126">
        <v>1380.9222577961993</v>
      </c>
      <c r="BP202" s="126">
        <v>587.50554612539975</v>
      </c>
      <c r="BQ202" s="126">
        <v>635.34982242340095</v>
      </c>
      <c r="BR202" s="126">
        <v>722.16484263700011</v>
      </c>
      <c r="BS202" s="126">
        <v>859.42931504360001</v>
      </c>
      <c r="BT202" s="126">
        <v>625.77750499039939</v>
      </c>
      <c r="BU202" s="126">
        <v>680.06636767720079</v>
      </c>
      <c r="BV202" s="126">
        <v>615.21172105400126</v>
      </c>
      <c r="BW202" s="377">
        <v>646.00415160400019</v>
      </c>
      <c r="BX202" s="377">
        <v>726.8802986605989</v>
      </c>
      <c r="BY202" s="377">
        <v>776.68966380459949</v>
      </c>
      <c r="BZ202" s="377">
        <v>701.87766502979946</v>
      </c>
      <c r="CA202" s="393">
        <f>SUM(BO202:BZ202)</f>
        <v>8957.8791568461984</v>
      </c>
      <c r="CB202" s="422">
        <v>323.71663388440015</v>
      </c>
      <c r="CC202" s="377">
        <v>467.25738994899945</v>
      </c>
      <c r="CD202" s="377">
        <v>375.43390150280061</v>
      </c>
      <c r="CE202" s="377">
        <v>770.82995539060096</v>
      </c>
      <c r="CF202" s="377">
        <v>251.70838059360008</v>
      </c>
      <c r="CG202" s="377">
        <v>743.12180176359982</v>
      </c>
      <c r="CH202" s="377">
        <v>555.28977684460006</v>
      </c>
      <c r="CI202" s="377">
        <v>305.81081317639973</v>
      </c>
      <c r="CJ202" s="377">
        <v>553.8433345941994</v>
      </c>
      <c r="CK202" s="377">
        <v>662.055911977601</v>
      </c>
      <c r="CL202" s="377">
        <v>266.16183683880018</v>
      </c>
      <c r="CM202" s="424">
        <v>732.21722321300001</v>
      </c>
      <c r="CN202" s="393">
        <f>SUM(CB202:CM202)</f>
        <v>6007.4469597285997</v>
      </c>
      <c r="CO202" s="377">
        <v>659.96109531799971</v>
      </c>
      <c r="CP202" s="377">
        <v>200.88534466840005</v>
      </c>
      <c r="CQ202" s="377">
        <v>1169.9735383042005</v>
      </c>
      <c r="CR202" s="377">
        <v>1744.4879040694</v>
      </c>
      <c r="CS202" s="377">
        <v>695.39524114479968</v>
      </c>
      <c r="CT202" s="377">
        <v>647.97909525160082</v>
      </c>
      <c r="CU202" s="377">
        <v>320.71382312619988</v>
      </c>
      <c r="CV202" s="377">
        <v>310.61161713540002</v>
      </c>
      <c r="CW202" s="377">
        <v>371.21934072720018</v>
      </c>
      <c r="CX202" s="377">
        <v>311.22180309079999</v>
      </c>
      <c r="CY202" s="377">
        <v>696.02619396659975</v>
      </c>
      <c r="CZ202" s="377">
        <v>258.64439687100008</v>
      </c>
      <c r="DA202" s="591">
        <f t="shared" si="123"/>
        <v>7387.119393673599</v>
      </c>
      <c r="DB202" s="422">
        <v>516.37299410059995</v>
      </c>
      <c r="DC202" s="377">
        <v>393.21231790820008</v>
      </c>
      <c r="DD202" s="377">
        <v>568.85265197460001</v>
      </c>
      <c r="DE202" s="377">
        <v>407.32728103620019</v>
      </c>
      <c r="DF202" s="377">
        <v>478.245964329</v>
      </c>
      <c r="DG202" s="377">
        <v>352.16380697120013</v>
      </c>
      <c r="DH202" s="377">
        <v>502.55616183919994</v>
      </c>
      <c r="DI202" s="377">
        <v>377.35546090479983</v>
      </c>
      <c r="DJ202" s="377">
        <v>359.71877024720044</v>
      </c>
      <c r="DK202" s="377">
        <v>472.85302417220015</v>
      </c>
      <c r="DL202" s="377">
        <v>318.02189601420037</v>
      </c>
      <c r="DM202" s="424">
        <v>618.35003460859946</v>
      </c>
      <c r="DN202" s="100">
        <f>SUM($CB202:$CM202)</f>
        <v>6007.4469597285997</v>
      </c>
      <c r="DO202" s="493">
        <f>SUM($CO202:$CZ202)</f>
        <v>7387.119393673599</v>
      </c>
      <c r="DP202" s="496">
        <f>SUM($DB202:$DM202)</f>
        <v>5365.0303641060009</v>
      </c>
      <c r="DQ202" s="358">
        <f t="shared" si="125"/>
        <v>-27.373173788139049</v>
      </c>
      <c r="DW202" s="230"/>
      <c r="DX202" s="230"/>
      <c r="DY202" s="230"/>
      <c r="DZ202" s="230"/>
      <c r="EA202" s="230"/>
      <c r="EB202" s="230"/>
      <c r="EC202" s="230"/>
      <c r="ED202" s="230"/>
      <c r="EE202" s="230"/>
      <c r="EF202" s="230"/>
      <c r="EG202" s="230"/>
      <c r="EH202" s="230"/>
      <c r="EI202" s="230"/>
      <c r="EJ202" s="230"/>
      <c r="EK202" s="230"/>
      <c r="EL202" s="230"/>
      <c r="EM202" s="230"/>
      <c r="EN202" s="230"/>
    </row>
    <row r="203" spans="1:144" ht="20.100000000000001" customHeight="1" x14ac:dyDescent="0.25">
      <c r="A203" s="526"/>
      <c r="B203" s="28" t="s">
        <v>56</v>
      </c>
      <c r="C203" s="29"/>
      <c r="D203" s="85">
        <v>698.28815001999999</v>
      </c>
      <c r="E203" s="86">
        <v>412.73179988000038</v>
      </c>
      <c r="F203" s="86">
        <v>326.69737153</v>
      </c>
      <c r="G203" s="86">
        <v>168.55983011999999</v>
      </c>
      <c r="H203" s="86">
        <v>87.50684514000001</v>
      </c>
      <c r="I203" s="86">
        <v>142.14173013000004</v>
      </c>
      <c r="J203" s="86">
        <v>274.74349383000003</v>
      </c>
      <c r="K203" s="86">
        <v>63.504692460000001</v>
      </c>
      <c r="L203" s="86">
        <v>157.05024821999996</v>
      </c>
      <c r="M203" s="87">
        <v>36.921199099999995</v>
      </c>
      <c r="N203" s="87">
        <v>196.16085679999998</v>
      </c>
      <c r="O203" s="88">
        <v>302.79640230000001</v>
      </c>
      <c r="P203" s="370">
        <v>2867.102619530001</v>
      </c>
      <c r="Q203" s="94">
        <v>1144.0100146000004</v>
      </c>
      <c r="R203" s="95">
        <v>132.50687908999998</v>
      </c>
      <c r="S203" s="95">
        <v>185.97057634000004</v>
      </c>
      <c r="T203" s="95">
        <v>184.90163819999995</v>
      </c>
      <c r="U203" s="95">
        <v>102.70247692999999</v>
      </c>
      <c r="V203" s="95">
        <v>208.71156492000003</v>
      </c>
      <c r="W203" s="95">
        <v>201.90660901000007</v>
      </c>
      <c r="X203" s="95">
        <v>173.27607813</v>
      </c>
      <c r="Y203" s="95">
        <v>200.27993837</v>
      </c>
      <c r="Z203" s="95">
        <v>258.68305238000005</v>
      </c>
      <c r="AA203" s="95">
        <v>235.87274161000005</v>
      </c>
      <c r="AB203" s="96">
        <v>276.36466437999968</v>
      </c>
      <c r="AC203" s="418"/>
      <c r="AD203" s="85">
        <v>361.30260102</v>
      </c>
      <c r="AE203" s="86">
        <v>385.05067476000056</v>
      </c>
      <c r="AF203" s="86">
        <v>388.68277985999981</v>
      </c>
      <c r="AG203" s="86">
        <v>564.7765259099998</v>
      </c>
      <c r="AH203" s="86">
        <v>569.86734728999988</v>
      </c>
      <c r="AI203" s="86">
        <v>589.07698627000025</v>
      </c>
      <c r="AJ203" s="86">
        <v>705.17519440000012</v>
      </c>
      <c r="AK203" s="86">
        <v>699.43647604000012</v>
      </c>
      <c r="AL203" s="86">
        <v>532.38828426999976</v>
      </c>
      <c r="AM203" s="86">
        <v>609.00832833000015</v>
      </c>
      <c r="AN203" s="86">
        <v>533.02855387999989</v>
      </c>
      <c r="AO203" s="102">
        <v>637.73865752999973</v>
      </c>
      <c r="AP203" s="86"/>
      <c r="AQ203" s="86"/>
      <c r="AR203" s="86"/>
      <c r="AS203" s="86"/>
      <c r="AT203" s="86"/>
      <c r="AU203" s="86"/>
      <c r="AV203" s="86"/>
      <c r="AW203" s="86"/>
      <c r="AX203" s="86"/>
      <c r="AY203" s="86"/>
      <c r="AZ203" s="86"/>
      <c r="BA203" s="102"/>
      <c r="BB203" s="85"/>
      <c r="BC203" s="86"/>
      <c r="BD203" s="86"/>
      <c r="BE203" s="86"/>
      <c r="BF203" s="86"/>
      <c r="BG203" s="86"/>
      <c r="BH203" s="86"/>
      <c r="BI203" s="86"/>
      <c r="BJ203" s="86"/>
      <c r="BK203" s="86"/>
      <c r="BL203" s="86"/>
      <c r="BM203" s="86"/>
      <c r="BN203" s="435"/>
      <c r="BO203" s="86"/>
      <c r="BP203" s="86"/>
      <c r="BQ203" s="86"/>
      <c r="BR203" s="86"/>
      <c r="BS203" s="86"/>
      <c r="BT203" s="86"/>
      <c r="BU203" s="86"/>
      <c r="BV203" s="86"/>
      <c r="BW203" s="378"/>
      <c r="BX203" s="378"/>
      <c r="BY203" s="378"/>
      <c r="BZ203" s="378"/>
      <c r="CA203" s="547"/>
      <c r="CB203" s="421"/>
      <c r="CC203" s="378"/>
      <c r="CD203" s="378"/>
      <c r="CE203" s="378"/>
      <c r="CF203" s="451"/>
      <c r="CG203" s="451"/>
      <c r="CH203" s="451"/>
      <c r="CI203" s="451"/>
      <c r="CJ203" s="451"/>
      <c r="CK203" s="451"/>
      <c r="CL203" s="451"/>
      <c r="CM203" s="447"/>
      <c r="CN203" s="571"/>
      <c r="CO203" s="451"/>
      <c r="CP203" s="451"/>
      <c r="CQ203" s="451"/>
      <c r="CR203" s="451"/>
      <c r="CS203" s="451"/>
      <c r="CT203" s="451"/>
      <c r="CU203" s="451"/>
      <c r="CV203" s="451"/>
      <c r="CW203" s="451"/>
      <c r="CX203" s="451"/>
      <c r="CY203" s="451"/>
      <c r="CZ203" s="451"/>
      <c r="DA203" s="571">
        <f t="shared" si="123"/>
        <v>0</v>
      </c>
      <c r="DB203" s="576"/>
      <c r="DC203" s="451"/>
      <c r="DD203" s="451"/>
      <c r="DE203" s="451"/>
      <c r="DF203" s="451"/>
      <c r="DG203" s="451"/>
      <c r="DH203" s="451"/>
      <c r="DI203" s="451"/>
      <c r="DJ203" s="451"/>
      <c r="DK203" s="451"/>
      <c r="DL203" s="451"/>
      <c r="DM203" s="447"/>
      <c r="DN203" s="585"/>
      <c r="DO203" s="479"/>
      <c r="DP203" s="468"/>
      <c r="DQ203" s="346"/>
      <c r="DW203" s="230"/>
      <c r="DX203" s="230"/>
      <c r="DY203" s="230"/>
      <c r="DZ203" s="230"/>
      <c r="EA203" s="230"/>
      <c r="EB203" s="230"/>
      <c r="EC203" s="230"/>
      <c r="ED203" s="230"/>
      <c r="EE203" s="230"/>
      <c r="EF203" s="230"/>
      <c r="EG203" s="230"/>
      <c r="EH203" s="230"/>
      <c r="EI203" s="230"/>
      <c r="EJ203" s="230"/>
      <c r="EK203" s="230"/>
      <c r="EL203" s="230"/>
      <c r="EM203" s="230"/>
      <c r="EN203" s="230"/>
    </row>
    <row r="204" spans="1:144" ht="25.5" customHeight="1" thickBot="1" x14ac:dyDescent="0.3">
      <c r="A204" s="526"/>
      <c r="B204" s="616" t="s">
        <v>49</v>
      </c>
      <c r="C204" s="617"/>
      <c r="D204" s="52">
        <v>1035.1074391821471</v>
      </c>
      <c r="E204" s="26">
        <v>617.29818917252385</v>
      </c>
      <c r="F204" s="26">
        <v>492.34273981685595</v>
      </c>
      <c r="G204" s="26">
        <v>255.49119130778757</v>
      </c>
      <c r="H204" s="26">
        <v>133.21342049352481</v>
      </c>
      <c r="I204" s="26">
        <v>217.12717844278026</v>
      </c>
      <c r="J204" s="26">
        <v>420.55810831039594</v>
      </c>
      <c r="K204" s="26">
        <v>97.345708025009401</v>
      </c>
      <c r="L204" s="26">
        <v>241.02344544075174</v>
      </c>
      <c r="M204" s="53">
        <v>56.706900485698995</v>
      </c>
      <c r="N204" s="53">
        <v>301.46392794737596</v>
      </c>
      <c r="O204" s="54">
        <v>465.56158039234197</v>
      </c>
      <c r="P204" s="24">
        <v>4333.2398290171941</v>
      </c>
      <c r="Q204" s="46">
        <v>1759.4073217537787</v>
      </c>
      <c r="R204" s="32">
        <v>203.80220538437447</v>
      </c>
      <c r="S204" s="32">
        <v>286.07109876076845</v>
      </c>
      <c r="T204" s="32">
        <v>284.55622512427192</v>
      </c>
      <c r="U204" s="32">
        <v>158.19365224004829</v>
      </c>
      <c r="V204" s="32">
        <v>321.83532022228928</v>
      </c>
      <c r="W204" s="32">
        <v>311.66506073392617</v>
      </c>
      <c r="X204" s="32">
        <v>267.89348059288648</v>
      </c>
      <c r="Y204" s="32">
        <v>310.28569731910619</v>
      </c>
      <c r="Z204" s="32">
        <v>401.66234909147369</v>
      </c>
      <c r="AA204" s="32">
        <v>367.48501397354784</v>
      </c>
      <c r="AB204" s="64">
        <v>432.37528106915335</v>
      </c>
      <c r="AC204" s="80">
        <v>5105.232706265625</v>
      </c>
      <c r="AD204" s="252">
        <v>568.29286114435797</v>
      </c>
      <c r="AE204" s="126">
        <v>609.52751713158568</v>
      </c>
      <c r="AF204" s="126">
        <v>619.94514704890105</v>
      </c>
      <c r="AG204" s="126">
        <v>908.22842684638886</v>
      </c>
      <c r="AH204" s="126">
        <v>924.75223781484726</v>
      </c>
      <c r="AI204" s="126">
        <v>964.37793422261745</v>
      </c>
      <c r="AJ204" s="126">
        <v>1164.0538486519122</v>
      </c>
      <c r="AK204" s="126">
        <v>1165.4640056606918</v>
      </c>
      <c r="AL204" s="126">
        <v>894.61994900446496</v>
      </c>
      <c r="AM204" s="126">
        <v>1031.6113875247538</v>
      </c>
      <c r="AN204" s="126">
        <v>909.67719062268543</v>
      </c>
      <c r="AO204" s="253">
        <v>1095.6477684096901</v>
      </c>
      <c r="AP204" s="126">
        <v>1345.4480126535555</v>
      </c>
      <c r="AQ204" s="126">
        <v>1373.3099458137665</v>
      </c>
      <c r="AR204" s="126">
        <v>736.2122191575636</v>
      </c>
      <c r="AS204" s="126">
        <v>944.17979561569643</v>
      </c>
      <c r="AT204" s="126">
        <v>563.2187159700851</v>
      </c>
      <c r="AU204" s="126">
        <v>434.81434272221924</v>
      </c>
      <c r="AV204" s="126">
        <v>114.69610933462759</v>
      </c>
      <c r="AW204" s="126">
        <v>61.633185508540002</v>
      </c>
      <c r="AX204" s="126">
        <v>161.17402406185997</v>
      </c>
      <c r="AY204" s="126">
        <v>188.40761373625494</v>
      </c>
      <c r="AZ204" s="126">
        <v>96.325937755885988</v>
      </c>
      <c r="BA204" s="253">
        <v>85.497375655173016</v>
      </c>
      <c r="BB204" s="252">
        <v>26.870775157672004</v>
      </c>
      <c r="BC204" s="126">
        <v>60.332563590467593</v>
      </c>
      <c r="BD204" s="126">
        <v>44.402965743339998</v>
      </c>
      <c r="BE204" s="126">
        <v>34.096964490222788</v>
      </c>
      <c r="BF204" s="126">
        <v>45.432644392370008</v>
      </c>
      <c r="BG204" s="126">
        <v>937.55440210791039</v>
      </c>
      <c r="BH204" s="126">
        <v>222.83818454245699</v>
      </c>
      <c r="BI204" s="126">
        <v>610.94661341246683</v>
      </c>
      <c r="BJ204" s="126">
        <v>845.81833079960631</v>
      </c>
      <c r="BK204" s="126">
        <v>551.43045745737959</v>
      </c>
      <c r="BL204" s="126">
        <v>1323.8267258698488</v>
      </c>
      <c r="BM204" s="126">
        <v>2038.6334589082508</v>
      </c>
      <c r="BN204" s="434">
        <f>SUM(BB204:BM204)</f>
        <v>6742.1840864719916</v>
      </c>
      <c r="BO204" s="126">
        <v>318.06921616408096</v>
      </c>
      <c r="BP204" s="126">
        <v>402.20702001183759</v>
      </c>
      <c r="BQ204" s="126">
        <v>508.76506108034823</v>
      </c>
      <c r="BR204" s="126">
        <v>436.60072071790393</v>
      </c>
      <c r="BS204" s="126">
        <v>442.34751019067966</v>
      </c>
      <c r="BT204" s="126">
        <v>287.42836310920791</v>
      </c>
      <c r="BU204" s="126">
        <v>108.79849183955629</v>
      </c>
      <c r="BV204" s="126">
        <v>0</v>
      </c>
      <c r="BW204" s="377">
        <v>129.91283066973679</v>
      </c>
      <c r="BX204" s="377">
        <v>24.094637513112097</v>
      </c>
      <c r="BY204" s="377">
        <v>0</v>
      </c>
      <c r="BZ204" s="377">
        <v>28.764618371568798</v>
      </c>
      <c r="CA204" s="393">
        <f>SUM(BO204:BZ204)</f>
        <v>2686.9884696680319</v>
      </c>
      <c r="CB204" s="422">
        <v>35.239484474662902</v>
      </c>
      <c r="CC204" s="377">
        <v>2.0077821515752001</v>
      </c>
      <c r="CD204" s="377">
        <v>39.7955311047631</v>
      </c>
      <c r="CE204" s="377">
        <v>431.22842985711924</v>
      </c>
      <c r="CF204" s="377">
        <v>112.2872400222</v>
      </c>
      <c r="CG204" s="377">
        <v>24.181982687545197</v>
      </c>
      <c r="CH204" s="377">
        <v>50.420780025787401</v>
      </c>
      <c r="CI204" s="377">
        <v>167.255985905904</v>
      </c>
      <c r="CJ204" s="377">
        <v>111.83493235362002</v>
      </c>
      <c r="CK204" s="377">
        <v>150.3347541497244</v>
      </c>
      <c r="CL204" s="377">
        <v>1365.6205993787316</v>
      </c>
      <c r="CM204" s="424">
        <v>1674.2769674405781</v>
      </c>
      <c r="CN204" s="393">
        <f>SUM(CB204:CM204)</f>
        <v>4164.4844695522115</v>
      </c>
      <c r="CO204" s="377">
        <v>991.57866991418734</v>
      </c>
      <c r="CP204" s="377">
        <v>549.38439469749665</v>
      </c>
      <c r="CQ204" s="377">
        <v>492.95577259625861</v>
      </c>
      <c r="CR204" s="377">
        <v>1100.3788377546618</v>
      </c>
      <c r="CS204" s="377">
        <v>265.98639011486199</v>
      </c>
      <c r="CT204" s="377">
        <v>276.75358475797083</v>
      </c>
      <c r="CU204" s="377">
        <v>650.42133129625029</v>
      </c>
      <c r="CV204" s="377">
        <v>420.86866617078817</v>
      </c>
      <c r="CW204" s="377">
        <v>217.47025318313661</v>
      </c>
      <c r="CX204" s="377">
        <v>51.061771155582804</v>
      </c>
      <c r="CY204" s="377">
        <v>258.28241701195441</v>
      </c>
      <c r="CZ204" s="377">
        <v>174.9809322761507</v>
      </c>
      <c r="DA204" s="591">
        <f t="shared" si="123"/>
        <v>5450.1230209292989</v>
      </c>
      <c r="DB204" s="422">
        <v>74.852005503248307</v>
      </c>
      <c r="DC204" s="377">
        <v>101.20280430634561</v>
      </c>
      <c r="DD204" s="377">
        <v>203.56317616406605</v>
      </c>
      <c r="DE204" s="377">
        <v>153.03286285127399</v>
      </c>
      <c r="DF204" s="377">
        <v>102.32215582723019</v>
      </c>
      <c r="DG204" s="377">
        <v>102.55807780685819</v>
      </c>
      <c r="DH204" s="377">
        <v>102.6168705058284</v>
      </c>
      <c r="DI204" s="377">
        <v>253.45690563539043</v>
      </c>
      <c r="DJ204" s="377">
        <v>193.92545022470952</v>
      </c>
      <c r="DK204" s="377">
        <v>0</v>
      </c>
      <c r="DL204" s="377">
        <v>0</v>
      </c>
      <c r="DM204" s="424">
        <v>0</v>
      </c>
      <c r="DN204" s="538">
        <f>SUM($CB204:$CM204)</f>
        <v>4164.4844695522115</v>
      </c>
      <c r="DO204" s="479">
        <f>SUM($CO204:$CZ204)</f>
        <v>5450.1230209292989</v>
      </c>
      <c r="DP204" s="468">
        <f>SUM($DB204:$DM204)</f>
        <v>1287.5303088249507</v>
      </c>
      <c r="DQ204" s="358">
        <f t="shared" si="125"/>
        <v>-76.376123917191606</v>
      </c>
      <c r="DW204" s="230"/>
      <c r="DX204" s="230"/>
      <c r="DY204" s="230"/>
      <c r="DZ204" s="230"/>
      <c r="EA204" s="230"/>
      <c r="EB204" s="230"/>
      <c r="EC204" s="230"/>
      <c r="ED204" s="230"/>
      <c r="EE204" s="230"/>
      <c r="EF204" s="230"/>
      <c r="EG204" s="230"/>
      <c r="EH204" s="230"/>
      <c r="EI204" s="230"/>
      <c r="EJ204" s="230"/>
      <c r="EK204" s="230"/>
      <c r="EL204" s="230"/>
      <c r="EM204" s="230"/>
      <c r="EN204" s="230"/>
    </row>
    <row r="205" spans="1:144" ht="20.100000000000001" customHeight="1" x14ac:dyDescent="0.25">
      <c r="A205" s="526"/>
      <c r="B205" s="28" t="s">
        <v>57</v>
      </c>
      <c r="C205" s="29"/>
      <c r="D205" s="85"/>
      <c r="E205" s="86"/>
      <c r="F205" s="86"/>
      <c r="G205" s="86">
        <v>1.8632546500000002</v>
      </c>
      <c r="H205" s="86">
        <v>1.29795171</v>
      </c>
      <c r="I205" s="86">
        <v>2.4299333399999998</v>
      </c>
      <c r="J205" s="86">
        <v>3.4498678799999998</v>
      </c>
      <c r="K205" s="86">
        <v>3.2364145899999999</v>
      </c>
      <c r="L205" s="86">
        <v>3.2364145900000003</v>
      </c>
      <c r="M205" s="86">
        <v>1.8301603200000001</v>
      </c>
      <c r="N205" s="86">
        <v>1.4296390299999997</v>
      </c>
      <c r="O205" s="88">
        <v>2.3864314599999998</v>
      </c>
      <c r="P205" s="370">
        <v>21.160067570000002</v>
      </c>
      <c r="Q205" s="94">
        <v>2.4535521</v>
      </c>
      <c r="R205" s="95">
        <v>1.0928285600000001</v>
      </c>
      <c r="S205" s="95">
        <v>4.0546364400000003</v>
      </c>
      <c r="T205" s="95">
        <v>0.70115695</v>
      </c>
      <c r="U205" s="95">
        <v>3.0864417199999998</v>
      </c>
      <c r="V205" s="95">
        <v>16.748808530000002</v>
      </c>
      <c r="W205" s="95">
        <v>1.40032399</v>
      </c>
      <c r="X205" s="95">
        <v>0.78088212000000001</v>
      </c>
      <c r="Y205" s="95">
        <v>1.7477363800000001</v>
      </c>
      <c r="Z205" s="95">
        <v>0.69235427999999999</v>
      </c>
      <c r="AA205" s="95">
        <v>1.3203370400000001</v>
      </c>
      <c r="AB205" s="96">
        <v>1.9696243800000002</v>
      </c>
      <c r="AC205" s="370"/>
      <c r="AD205" s="85">
        <v>1.57257932</v>
      </c>
      <c r="AE205" s="254">
        <v>0.61015176000000004</v>
      </c>
      <c r="AF205" s="254">
        <v>3.1434871699999998</v>
      </c>
      <c r="AG205" s="254">
        <v>0.15934404000000002</v>
      </c>
      <c r="AH205" s="254">
        <v>1.30205283</v>
      </c>
      <c r="AI205" s="254">
        <v>1.1362253600000001</v>
      </c>
      <c r="AJ205" s="254">
        <v>4.4724713599999992</v>
      </c>
      <c r="AK205" s="254">
        <v>2.9696200400000001</v>
      </c>
      <c r="AL205" s="254">
        <v>0.92968304000000002</v>
      </c>
      <c r="AM205" s="254">
        <v>0.92781623999999996</v>
      </c>
      <c r="AN205" s="254">
        <v>0.93694319000000015</v>
      </c>
      <c r="AO205" s="255">
        <v>2.1760111099999997</v>
      </c>
      <c r="AP205" s="254"/>
      <c r="AQ205" s="254"/>
      <c r="AR205" s="254"/>
      <c r="AS205" s="254"/>
      <c r="AT205" s="254"/>
      <c r="AU205" s="254"/>
      <c r="AV205" s="254"/>
      <c r="AW205" s="254"/>
      <c r="AX205" s="254"/>
      <c r="AY205" s="254"/>
      <c r="AZ205" s="254"/>
      <c r="BA205" s="255"/>
      <c r="BB205" s="285"/>
      <c r="BC205" s="254"/>
      <c r="BD205" s="254"/>
      <c r="BE205" s="254"/>
      <c r="BF205" s="254"/>
      <c r="BG205" s="254"/>
      <c r="BH205" s="254"/>
      <c r="BI205" s="254"/>
      <c r="BJ205" s="254"/>
      <c r="BK205" s="254"/>
      <c r="BL205" s="254"/>
      <c r="BM205" s="254"/>
      <c r="BN205" s="436"/>
      <c r="BO205" s="254"/>
      <c r="BP205" s="254"/>
      <c r="BQ205" s="254"/>
      <c r="BR205" s="254"/>
      <c r="BS205" s="254"/>
      <c r="BT205" s="254"/>
      <c r="BU205" s="254"/>
      <c r="BV205" s="254"/>
      <c r="BW205" s="379"/>
      <c r="BX205" s="379"/>
      <c r="BY205" s="379"/>
      <c r="BZ205" s="379"/>
      <c r="CA205" s="548"/>
      <c r="CB205" s="423"/>
      <c r="CC205" s="379"/>
      <c r="CD205" s="379"/>
      <c r="CE205" s="379"/>
      <c r="CF205" s="452"/>
      <c r="CG205" s="452"/>
      <c r="CH205" s="452"/>
      <c r="CI205" s="452"/>
      <c r="CJ205" s="452"/>
      <c r="CK205" s="452"/>
      <c r="CL205" s="452"/>
      <c r="CM205" s="448"/>
      <c r="CN205" s="572"/>
      <c r="CO205" s="452"/>
      <c r="CP205" s="452"/>
      <c r="CQ205" s="452"/>
      <c r="CR205" s="452"/>
      <c r="CS205" s="452"/>
      <c r="CT205" s="452"/>
      <c r="CU205" s="452"/>
      <c r="CV205" s="452"/>
      <c r="CW205" s="452"/>
      <c r="CX205" s="452"/>
      <c r="CY205" s="452"/>
      <c r="CZ205" s="452"/>
      <c r="DA205" s="572">
        <f t="shared" si="123"/>
        <v>0</v>
      </c>
      <c r="DB205" s="577"/>
      <c r="DC205" s="452"/>
      <c r="DD205" s="452"/>
      <c r="DE205" s="452"/>
      <c r="DF205" s="452"/>
      <c r="DG205" s="452"/>
      <c r="DH205" s="452"/>
      <c r="DI205" s="452"/>
      <c r="DJ205" s="452"/>
      <c r="DK205" s="452"/>
      <c r="DL205" s="452"/>
      <c r="DM205" s="448"/>
      <c r="DN205" s="557"/>
      <c r="DO205" s="490"/>
      <c r="DP205" s="492"/>
      <c r="DQ205" s="346"/>
      <c r="DW205" s="230"/>
      <c r="DX205" s="230"/>
      <c r="DY205" s="230"/>
      <c r="DZ205" s="230"/>
      <c r="EA205" s="230"/>
      <c r="EB205" s="230"/>
      <c r="EC205" s="230"/>
      <c r="ED205" s="230"/>
      <c r="EE205" s="230"/>
      <c r="EF205" s="230"/>
      <c r="EG205" s="230"/>
      <c r="EH205" s="230"/>
      <c r="EI205" s="230"/>
      <c r="EJ205" s="230"/>
      <c r="EK205" s="230"/>
      <c r="EL205" s="230"/>
      <c r="EM205" s="230"/>
      <c r="EN205" s="230"/>
    </row>
    <row r="206" spans="1:144" ht="19.5" customHeight="1" thickBot="1" x14ac:dyDescent="0.3">
      <c r="A206" s="526"/>
      <c r="B206" s="616" t="s">
        <v>49</v>
      </c>
      <c r="C206" s="617"/>
      <c r="D206" s="46">
        <v>0</v>
      </c>
      <c r="E206" s="32">
        <v>0</v>
      </c>
      <c r="F206" s="32">
        <v>0</v>
      </c>
      <c r="G206" s="32">
        <v>12.986884910500001</v>
      </c>
      <c r="H206" s="32">
        <v>9.0467234186999992</v>
      </c>
      <c r="I206" s="32">
        <v>16.936635379799998</v>
      </c>
      <c r="J206" s="32">
        <v>24.045579123599996</v>
      </c>
      <c r="K206" s="32">
        <v>22.557809692299998</v>
      </c>
      <c r="L206" s="32">
        <v>22.557809692300001</v>
      </c>
      <c r="M206" s="50">
        <v>12.7562174304</v>
      </c>
      <c r="N206" s="50">
        <v>9.9645840390999982</v>
      </c>
      <c r="O206" s="51">
        <v>16.633427276199999</v>
      </c>
      <c r="P206" s="24">
        <v>147.48567096289997</v>
      </c>
      <c r="Q206" s="52">
        <v>17.101258136999999</v>
      </c>
      <c r="R206" s="26">
        <v>7.6170150632000002</v>
      </c>
      <c r="S206" s="26">
        <v>28.260815986800001</v>
      </c>
      <c r="T206" s="26">
        <v>4.8870639415000001</v>
      </c>
      <c r="U206" s="26">
        <v>21.512498788399999</v>
      </c>
      <c r="V206" s="26">
        <v>116.73919545410001</v>
      </c>
      <c r="W206" s="26">
        <v>9.7602582103</v>
      </c>
      <c r="X206" s="26">
        <v>5.4427483764</v>
      </c>
      <c r="Y206" s="26">
        <v>12.1817225686</v>
      </c>
      <c r="Z206" s="26">
        <v>4.8257093315999997</v>
      </c>
      <c r="AA206" s="26">
        <v>9.2027491688000005</v>
      </c>
      <c r="AB206" s="64">
        <v>13.669193197200002</v>
      </c>
      <c r="AC206" s="24">
        <v>251.20022822390004</v>
      </c>
      <c r="AD206" s="252">
        <v>10.913700480800001</v>
      </c>
      <c r="AE206" s="126">
        <v>4.2260049592615347</v>
      </c>
      <c r="AF206" s="126">
        <v>21.716426204103236</v>
      </c>
      <c r="AG206" s="126">
        <v>1.0984115823999994</v>
      </c>
      <c r="AH206" s="126">
        <v>8.9711439987000006</v>
      </c>
      <c r="AI206" s="126">
        <v>7.8191241857333313</v>
      </c>
      <c r="AJ206" s="126">
        <v>30.753290164438706</v>
      </c>
      <c r="AK206" s="126">
        <v>20.401289674800008</v>
      </c>
      <c r="AL206" s="126">
        <v>6.386922484800003</v>
      </c>
      <c r="AM206" s="126">
        <v>6.3740975688000026</v>
      </c>
      <c r="AN206" s="126">
        <v>6.4280549121933399</v>
      </c>
      <c r="AO206" s="253">
        <v>14.927436214599998</v>
      </c>
      <c r="AP206" s="126">
        <v>20.221767369999998</v>
      </c>
      <c r="AQ206" s="126">
        <v>345.67738926279998</v>
      </c>
      <c r="AR206" s="126">
        <v>37.123845666600005</v>
      </c>
      <c r="AS206" s="126">
        <v>366.13527261920001</v>
      </c>
      <c r="AT206" s="126">
        <v>283.74760173760012</v>
      </c>
      <c r="AU206" s="126">
        <v>204.4655765418</v>
      </c>
      <c r="AV206" s="126">
        <v>67.132266779200009</v>
      </c>
      <c r="AW206" s="126">
        <v>275.58482332220001</v>
      </c>
      <c r="AX206" s="126">
        <v>36.416252170200003</v>
      </c>
      <c r="AY206" s="126">
        <v>395.13914091959987</v>
      </c>
      <c r="AZ206" s="126">
        <v>7.6781724432000003</v>
      </c>
      <c r="BA206" s="253">
        <v>0</v>
      </c>
      <c r="BB206" s="252">
        <v>0</v>
      </c>
      <c r="BC206" s="126">
        <v>3.5665920668000002</v>
      </c>
      <c r="BD206" s="126">
        <v>0.54875431240000005</v>
      </c>
      <c r="BE206" s="126">
        <v>11.2392013244</v>
      </c>
      <c r="BF206" s="126">
        <v>0</v>
      </c>
      <c r="BG206" s="126">
        <v>0</v>
      </c>
      <c r="BH206" s="126">
        <v>4.6541689208000001</v>
      </c>
      <c r="BI206" s="126">
        <v>2.1899441424000003</v>
      </c>
      <c r="BJ206" s="126">
        <v>2.1951083504000004</v>
      </c>
      <c r="BK206" s="126">
        <v>3.2907940674000002</v>
      </c>
      <c r="BL206" s="126">
        <v>64.540079333800008</v>
      </c>
      <c r="BM206" s="126">
        <v>0</v>
      </c>
      <c r="BN206" s="434">
        <f>SUM(BB206:BM206)</f>
        <v>92.224642518400017</v>
      </c>
      <c r="BO206" s="126">
        <v>0</v>
      </c>
      <c r="BP206" s="126">
        <v>0</v>
      </c>
      <c r="BQ206" s="126">
        <v>0</v>
      </c>
      <c r="BR206" s="126">
        <v>0</v>
      </c>
      <c r="BS206" s="126">
        <v>0</v>
      </c>
      <c r="BT206" s="126">
        <v>0</v>
      </c>
      <c r="BU206" s="126">
        <v>0</v>
      </c>
      <c r="BV206" s="126">
        <v>0</v>
      </c>
      <c r="BW206" s="377">
        <v>0</v>
      </c>
      <c r="BX206" s="377">
        <v>0</v>
      </c>
      <c r="BY206" s="377">
        <v>0</v>
      </c>
      <c r="BZ206" s="377">
        <v>0</v>
      </c>
      <c r="CA206" s="393">
        <f>SUM(BO206:BZ206)</f>
        <v>0</v>
      </c>
      <c r="CB206" s="422">
        <v>0</v>
      </c>
      <c r="CC206" s="377">
        <v>0</v>
      </c>
      <c r="CD206" s="377">
        <v>0</v>
      </c>
      <c r="CE206" s="377">
        <v>0</v>
      </c>
      <c r="CF206" s="453">
        <v>0</v>
      </c>
      <c r="CG206" s="453">
        <v>0</v>
      </c>
      <c r="CH206" s="453">
        <v>0</v>
      </c>
      <c r="CI206" s="453">
        <v>0</v>
      </c>
      <c r="CJ206" s="453">
        <v>0</v>
      </c>
      <c r="CK206" s="453">
        <v>0</v>
      </c>
      <c r="CL206" s="453">
        <v>0</v>
      </c>
      <c r="CM206" s="446">
        <v>0</v>
      </c>
      <c r="CN206" s="393">
        <f>SUM(CB206:CM206)</f>
        <v>0</v>
      </c>
      <c r="CO206" s="453">
        <v>0</v>
      </c>
      <c r="CP206" s="453">
        <v>0</v>
      </c>
      <c r="CQ206" s="453">
        <v>0</v>
      </c>
      <c r="CR206" s="453">
        <v>0</v>
      </c>
      <c r="CS206" s="453">
        <v>0</v>
      </c>
      <c r="CT206" s="453">
        <v>0</v>
      </c>
      <c r="CU206" s="453">
        <v>0</v>
      </c>
      <c r="CV206" s="453">
        <v>0</v>
      </c>
      <c r="CW206" s="453">
        <v>0</v>
      </c>
      <c r="CX206" s="453">
        <v>0</v>
      </c>
      <c r="CY206" s="453">
        <v>0</v>
      </c>
      <c r="CZ206" s="453">
        <v>0</v>
      </c>
      <c r="DA206" s="592">
        <f t="shared" si="123"/>
        <v>0</v>
      </c>
      <c r="DB206" s="578">
        <v>0</v>
      </c>
      <c r="DC206" s="453">
        <v>0</v>
      </c>
      <c r="DD206" s="453">
        <v>0</v>
      </c>
      <c r="DE206" s="453">
        <v>245.03500586460001</v>
      </c>
      <c r="DF206" s="453">
        <v>0</v>
      </c>
      <c r="DG206" s="453">
        <v>0</v>
      </c>
      <c r="DH206" s="453">
        <v>0</v>
      </c>
      <c r="DI206" s="453">
        <v>101.2451622686</v>
      </c>
      <c r="DJ206" s="453">
        <v>0</v>
      </c>
      <c r="DK206" s="453">
        <v>0</v>
      </c>
      <c r="DL206" s="377">
        <v>0</v>
      </c>
      <c r="DM206" s="424">
        <v>0</v>
      </c>
      <c r="DN206" s="100">
        <f t="shared" ref="DN206:DN211" si="126">SUM($CB206:$CM206)</f>
        <v>0</v>
      </c>
      <c r="DO206" s="493">
        <f t="shared" ref="DO206:DO211" si="127">SUM($CO206:$CZ206)</f>
        <v>0</v>
      </c>
      <c r="DP206" s="496">
        <f t="shared" ref="DP206:DP211" si="128">SUM($DB206:$DM206)</f>
        <v>346.28016813319999</v>
      </c>
      <c r="DQ206" s="358"/>
      <c r="DW206" s="230"/>
      <c r="DX206" s="230"/>
      <c r="DY206" s="230"/>
      <c r="DZ206" s="230"/>
      <c r="EA206" s="230"/>
      <c r="EB206" s="230"/>
      <c r="EC206" s="230"/>
      <c r="ED206" s="230"/>
      <c r="EE206" s="230"/>
      <c r="EF206" s="230"/>
      <c r="EG206" s="230"/>
      <c r="EH206" s="230"/>
      <c r="EI206" s="230"/>
      <c r="EJ206" s="230"/>
      <c r="EK206" s="230"/>
      <c r="EL206" s="230"/>
      <c r="EM206" s="230"/>
      <c r="EN206" s="230"/>
    </row>
    <row r="207" spans="1:144" ht="20.100000000000001" customHeight="1" thickBot="1" x14ac:dyDescent="0.3">
      <c r="A207" s="526"/>
      <c r="B207" s="325"/>
      <c r="C207" s="322" t="s">
        <v>115</v>
      </c>
      <c r="D207" s="328">
        <f t="shared" ref="D207" si="129">+D208+D209+D210+D211</f>
        <v>1005</v>
      </c>
      <c r="E207" s="327">
        <f t="shared" ref="E207" si="130">+E208+E209+E210+E211</f>
        <v>849</v>
      </c>
      <c r="F207" s="327">
        <f t="shared" ref="F207" si="131">+F208+F209+F210+F211</f>
        <v>998</v>
      </c>
      <c r="G207" s="327">
        <f t="shared" ref="G207" si="132">+G208+G209+G210+G211</f>
        <v>954</v>
      </c>
      <c r="H207" s="327">
        <f t="shared" ref="H207" si="133">+H208+H209+H210+H211</f>
        <v>795</v>
      </c>
      <c r="I207" s="327">
        <f t="shared" ref="I207" si="134">+I208+I209+I210+I211</f>
        <v>665</v>
      </c>
      <c r="J207" s="327">
        <f t="shared" ref="J207" si="135">+J208+J209+J210+J211</f>
        <v>655</v>
      </c>
      <c r="K207" s="327">
        <f t="shared" ref="K207" si="136">+K208+K209+K210+K211</f>
        <v>438</v>
      </c>
      <c r="L207" s="327">
        <f t="shared" ref="L207" si="137">+L208+L209+L210+L211</f>
        <v>439</v>
      </c>
      <c r="M207" s="327">
        <f t="shared" ref="M207" si="138">+M208+M209+M210+M211</f>
        <v>949</v>
      </c>
      <c r="N207" s="327">
        <f t="shared" ref="N207" si="139">+N208+N209+N210+N211</f>
        <v>796</v>
      </c>
      <c r="O207" s="329">
        <f t="shared" ref="O207" si="140">+O208+O209+O210+O211</f>
        <v>740</v>
      </c>
      <c r="P207" s="327">
        <f t="shared" ref="P207" si="141">+P208+P209+P210+P211</f>
        <v>9283</v>
      </c>
      <c r="Q207" s="328">
        <f t="shared" ref="Q207" si="142">+Q208+Q209+Q210+Q211</f>
        <v>490</v>
      </c>
      <c r="R207" s="327">
        <f t="shared" ref="R207" si="143">+R208+R209+R210+R211</f>
        <v>437</v>
      </c>
      <c r="S207" s="327">
        <f t="shared" ref="S207" si="144">+S208+S209+S210+S211</f>
        <v>508</v>
      </c>
      <c r="T207" s="327">
        <f t="shared" ref="T207" si="145">+T208+T209+T210+T211</f>
        <v>760</v>
      </c>
      <c r="U207" s="327">
        <f t="shared" ref="U207" si="146">+U208+U209+U210+U211</f>
        <v>432</v>
      </c>
      <c r="V207" s="327">
        <f t="shared" ref="V207" si="147">+V208+V209+V210+V211</f>
        <v>780</v>
      </c>
      <c r="W207" s="327">
        <f t="shared" ref="W207" si="148">+W208+W209+W210+W211</f>
        <v>552</v>
      </c>
      <c r="X207" s="327">
        <f t="shared" ref="X207" si="149">+X208+X209+X210+X211</f>
        <v>642</v>
      </c>
      <c r="Y207" s="327">
        <f t="shared" ref="Y207" si="150">+Y208+Y209+Y210+Y211</f>
        <v>843</v>
      </c>
      <c r="Z207" s="327">
        <f t="shared" ref="Z207" si="151">+Z208+Z209+Z210+Z211</f>
        <v>949</v>
      </c>
      <c r="AA207" s="327">
        <f t="shared" ref="AA207" si="152">+AA208+AA209+AA210+AA211</f>
        <v>913</v>
      </c>
      <c r="AB207" s="329">
        <f t="shared" ref="AB207" si="153">+AB208+AB209+AB210+AB211</f>
        <v>1160</v>
      </c>
      <c r="AC207" s="327">
        <f t="shared" ref="AC207" si="154">+AC208+AC209+AC210+AC211</f>
        <v>8466</v>
      </c>
      <c r="AD207" s="328">
        <f t="shared" ref="AD207" si="155">+AD208+AD209+AD210+AD211</f>
        <v>964</v>
      </c>
      <c r="AE207" s="327">
        <f t="shared" ref="AE207" si="156">+AE208+AE209+AE210+AE211</f>
        <v>1266</v>
      </c>
      <c r="AF207" s="327">
        <f t="shared" ref="AF207" si="157">+AF208+AF209+AF210+AF211</f>
        <v>1713</v>
      </c>
      <c r="AG207" s="327">
        <f t="shared" ref="AG207" si="158">+AG208+AG209+AG210+AG211</f>
        <v>1683</v>
      </c>
      <c r="AH207" s="327">
        <f t="shared" ref="AH207" si="159">+AH208+AH209+AH210+AH211</f>
        <v>1659</v>
      </c>
      <c r="AI207" s="327">
        <f t="shared" ref="AI207" si="160">+AI208+AI209+AI210+AI211</f>
        <v>1651</v>
      </c>
      <c r="AJ207" s="327">
        <f t="shared" ref="AJ207" si="161">+AJ208+AJ209+AJ210+AJ211</f>
        <v>1826</v>
      </c>
      <c r="AK207" s="327">
        <f t="shared" ref="AK207" si="162">+AK208+AK209+AK210+AK211</f>
        <v>1873</v>
      </c>
      <c r="AL207" s="327">
        <f t="shared" ref="AL207" si="163">+AL208+AL209+AL210+AL211</f>
        <v>1834</v>
      </c>
      <c r="AM207" s="327">
        <f t="shared" ref="AM207" si="164">+AM208+AM209+AM210+AM211</f>
        <v>1491</v>
      </c>
      <c r="AN207" s="327">
        <f t="shared" ref="AN207" si="165">+AN208+AN209+AN210+AN211</f>
        <v>1167</v>
      </c>
      <c r="AO207" s="329">
        <f t="shared" ref="AO207" si="166">+AO208+AO209+AO210+AO211</f>
        <v>1723</v>
      </c>
      <c r="AP207" s="327">
        <f t="shared" ref="AP207" si="167">+AP208+AP209+AP210+AP211</f>
        <v>1371</v>
      </c>
      <c r="AQ207" s="327">
        <f t="shared" ref="AQ207" si="168">+AQ208+AQ209+AQ210+AQ211</f>
        <v>1395</v>
      </c>
      <c r="AR207" s="327">
        <f t="shared" ref="AR207" si="169">+AR208+AR209+AR210+AR211</f>
        <v>1724</v>
      </c>
      <c r="AS207" s="327">
        <f t="shared" ref="AS207" si="170">+AS208+AS209+AS210+AS211</f>
        <v>1278</v>
      </c>
      <c r="AT207" s="327">
        <f t="shared" ref="AT207" si="171">+AT208+AT209+AT210+AT211</f>
        <v>1867</v>
      </c>
      <c r="AU207" s="327">
        <f t="shared" ref="AU207" si="172">+AU208+AU209+AU210+AU211</f>
        <v>1375</v>
      </c>
      <c r="AV207" s="327">
        <f t="shared" ref="AV207" si="173">+AV208+AV209+AV210+AV211</f>
        <v>1572</v>
      </c>
      <c r="AW207" s="327">
        <f t="shared" ref="AW207" si="174">+AW208+AW209+AW210+AW211</f>
        <v>1603</v>
      </c>
      <c r="AX207" s="327">
        <f t="shared" ref="AX207" si="175">+AX208+AX209+AX210+AX211</f>
        <v>1774</v>
      </c>
      <c r="AY207" s="327">
        <f t="shared" ref="AY207" si="176">+AY208+AY209+AY210+AY211</f>
        <v>2014</v>
      </c>
      <c r="AZ207" s="327">
        <f t="shared" ref="AZ207" si="177">+AZ208+AZ209+AZ210+AZ211</f>
        <v>1986</v>
      </c>
      <c r="BA207" s="327">
        <f t="shared" ref="BA207" si="178">+BA208+BA209+BA210+BA211</f>
        <v>1603</v>
      </c>
      <c r="BB207" s="328">
        <f t="shared" ref="BB207" si="179">+BB208+BB209+BB210+BB211</f>
        <v>1507</v>
      </c>
      <c r="BC207" s="327">
        <f t="shared" ref="BC207" si="180">+BC208+BC209+BC210+BC211</f>
        <v>1834</v>
      </c>
      <c r="BD207" s="327">
        <f t="shared" ref="BD207" si="181">+BD208+BD209+BD210+BD211</f>
        <v>1619</v>
      </c>
      <c r="BE207" s="327">
        <f t="shared" ref="BE207" si="182">+BE208+BE209+BE210+BE211</f>
        <v>1795</v>
      </c>
      <c r="BF207" s="327">
        <f t="shared" ref="BF207" si="183">+BF208+BF209+BF210+BF211</f>
        <v>2216</v>
      </c>
      <c r="BG207" s="327">
        <f t="shared" ref="BG207" si="184">+BG208+BG209+BG210+BG211</f>
        <v>2537</v>
      </c>
      <c r="BH207" s="327">
        <f t="shared" ref="BH207" si="185">+BH208+BH209+BH210+BH211</f>
        <v>2553</v>
      </c>
      <c r="BI207" s="327">
        <f t="shared" ref="BI207" si="186">+BI208+BI209+BI210+BI211</f>
        <v>2731</v>
      </c>
      <c r="BJ207" s="327">
        <f t="shared" ref="BJ207" si="187">+BJ208+BJ209+BJ210+BJ211</f>
        <v>3366</v>
      </c>
      <c r="BK207" s="327">
        <f t="shared" ref="BK207" si="188">+BK208+BK209+BK210+BK211</f>
        <v>3911</v>
      </c>
      <c r="BL207" s="327">
        <f t="shared" ref="BL207" si="189">+BL208+BL209+BL210+BL211</f>
        <v>5053</v>
      </c>
      <c r="BM207" s="327">
        <f t="shared" ref="BM207" si="190">+BM208+BM209+BM210+BM211</f>
        <v>5449</v>
      </c>
      <c r="BN207" s="437">
        <f>SUM(BB207:BM207)</f>
        <v>34571</v>
      </c>
      <c r="BO207" s="327">
        <f t="shared" ref="BO207" si="191">+BO208+BO209+BO210+BO211</f>
        <v>6183</v>
      </c>
      <c r="BP207" s="327">
        <f t="shared" ref="BP207" si="192">+BP208+BP209+BP210+BP211</f>
        <v>6074</v>
      </c>
      <c r="BQ207" s="327">
        <f t="shared" ref="BQ207" si="193">+BQ208+BQ209+BQ210+BQ211</f>
        <v>4677</v>
      </c>
      <c r="BR207" s="327">
        <f t="shared" ref="BR207" si="194">+BR208+BR209+BR210+BR211</f>
        <v>4799</v>
      </c>
      <c r="BS207" s="327">
        <f t="shared" ref="BS207" si="195">+BS208+BS209+BS210+BS211</f>
        <v>3311</v>
      </c>
      <c r="BT207" s="327">
        <f t="shared" ref="BT207" si="196">+BT208+BT209+BT210+BT211</f>
        <v>2141</v>
      </c>
      <c r="BU207" s="327">
        <f t="shared" ref="BU207" si="197">+BU208+BU209+BU210+BU211</f>
        <v>3086</v>
      </c>
      <c r="BV207" s="327">
        <f t="shared" ref="BV207" si="198">+BV208+BV209+BV210+BV211</f>
        <v>2587</v>
      </c>
      <c r="BW207" s="327">
        <f t="shared" ref="BW207" si="199">+BW208+BW209+BW210+BW211</f>
        <v>3070</v>
      </c>
      <c r="BX207" s="327">
        <f t="shared" ref="BX207" si="200">+BX208+BX209+BX210+BX211</f>
        <v>3895</v>
      </c>
      <c r="BY207" s="327">
        <f t="shared" ref="BY207" si="201">+BY208+BY209+BY210+BY211</f>
        <v>4224</v>
      </c>
      <c r="BZ207" s="327">
        <f t="shared" ref="BZ207:CL207" si="202">+BZ208+BZ209+BZ210+BZ211</f>
        <v>6616</v>
      </c>
      <c r="CA207" s="437">
        <f>SUM(BO207:BZ207)</f>
        <v>50663</v>
      </c>
      <c r="CB207" s="328">
        <f t="shared" si="202"/>
        <v>3395</v>
      </c>
      <c r="CC207" s="327">
        <f t="shared" si="202"/>
        <v>5176</v>
      </c>
      <c r="CD207" s="327">
        <f t="shared" si="202"/>
        <v>4338</v>
      </c>
      <c r="CE207" s="327">
        <f t="shared" si="202"/>
        <v>3292</v>
      </c>
      <c r="CF207" s="327">
        <f t="shared" si="202"/>
        <v>3787</v>
      </c>
      <c r="CG207" s="327">
        <f t="shared" ref="CG207:CH207" si="203">+CG208+CG209+CG210+CG211</f>
        <v>3845</v>
      </c>
      <c r="CH207" s="327">
        <f t="shared" si="203"/>
        <v>3326</v>
      </c>
      <c r="CI207" s="327">
        <f t="shared" si="202"/>
        <v>3396</v>
      </c>
      <c r="CJ207" s="327">
        <f t="shared" si="202"/>
        <v>4137</v>
      </c>
      <c r="CK207" s="327">
        <f t="shared" si="202"/>
        <v>4378</v>
      </c>
      <c r="CL207" s="327">
        <f t="shared" si="202"/>
        <v>3813</v>
      </c>
      <c r="CM207" s="329">
        <f t="shared" ref="CM207:DJ207" si="204">+CM208+CM209+CM210+CM211</f>
        <v>3348</v>
      </c>
      <c r="CN207" s="437">
        <f>SUM(CB207:CM207)</f>
        <v>46231</v>
      </c>
      <c r="CO207" s="327">
        <f t="shared" si="204"/>
        <v>2848</v>
      </c>
      <c r="CP207" s="327">
        <f t="shared" si="204"/>
        <v>2678</v>
      </c>
      <c r="CQ207" s="327">
        <f t="shared" si="204"/>
        <v>3286</v>
      </c>
      <c r="CR207" s="327">
        <f t="shared" si="204"/>
        <v>3884</v>
      </c>
      <c r="CS207" s="327">
        <f t="shared" si="204"/>
        <v>3411</v>
      </c>
      <c r="CT207" s="327">
        <f t="shared" si="204"/>
        <v>3787</v>
      </c>
      <c r="CU207" s="327">
        <f t="shared" si="204"/>
        <v>3818</v>
      </c>
      <c r="CV207" s="327">
        <f t="shared" si="204"/>
        <v>3963</v>
      </c>
      <c r="CW207" s="327">
        <f t="shared" si="204"/>
        <v>3809</v>
      </c>
      <c r="CX207" s="327">
        <f t="shared" si="204"/>
        <v>3395</v>
      </c>
      <c r="CY207" s="327">
        <f t="shared" si="204"/>
        <v>3581</v>
      </c>
      <c r="CZ207" s="327">
        <f t="shared" si="204"/>
        <v>3573</v>
      </c>
      <c r="DA207" s="437">
        <f t="shared" si="123"/>
        <v>42033</v>
      </c>
      <c r="DB207" s="328">
        <f t="shared" si="204"/>
        <v>3789</v>
      </c>
      <c r="DC207" s="327">
        <f t="shared" si="204"/>
        <v>3367</v>
      </c>
      <c r="DD207" s="327">
        <f t="shared" si="204"/>
        <v>4593</v>
      </c>
      <c r="DE207" s="327">
        <f t="shared" si="204"/>
        <v>3626</v>
      </c>
      <c r="DF207" s="327">
        <f t="shared" si="204"/>
        <v>4560</v>
      </c>
      <c r="DG207" s="327">
        <f t="shared" si="204"/>
        <v>4513</v>
      </c>
      <c r="DH207" s="327">
        <f t="shared" si="204"/>
        <v>3982</v>
      </c>
      <c r="DI207" s="327">
        <f t="shared" si="204"/>
        <v>3832</v>
      </c>
      <c r="DJ207" s="327">
        <f t="shared" si="204"/>
        <v>3567</v>
      </c>
      <c r="DK207" s="327">
        <f t="shared" ref="DK207:DM207" si="205">+DK208+DK209+DK210+DK211</f>
        <v>4074</v>
      </c>
      <c r="DL207" s="327">
        <f t="shared" si="205"/>
        <v>3625</v>
      </c>
      <c r="DM207" s="327">
        <f t="shared" si="205"/>
        <v>4994</v>
      </c>
      <c r="DN207" s="328">
        <f t="shared" si="126"/>
        <v>46231</v>
      </c>
      <c r="DO207" s="386">
        <f t="shared" si="127"/>
        <v>42033</v>
      </c>
      <c r="DP207" s="387">
        <f t="shared" si="128"/>
        <v>48522</v>
      </c>
      <c r="DQ207" s="532">
        <f t="shared" si="125"/>
        <v>15.43787024480765</v>
      </c>
      <c r="DW207" s="230"/>
      <c r="DX207" s="230"/>
      <c r="DY207" s="230"/>
      <c r="DZ207" s="230"/>
      <c r="EA207" s="230"/>
      <c r="EB207" s="230"/>
      <c r="EC207" s="230"/>
      <c r="ED207" s="230"/>
      <c r="EE207" s="230"/>
      <c r="EF207" s="230"/>
      <c r="EG207" s="230"/>
      <c r="EH207" s="230"/>
      <c r="EI207" s="230"/>
      <c r="EJ207" s="230"/>
      <c r="EK207" s="230"/>
      <c r="EL207" s="230"/>
      <c r="EM207" s="230"/>
      <c r="EN207" s="230"/>
    </row>
    <row r="208" spans="1:144" ht="20.100000000000001" customHeight="1" x14ac:dyDescent="0.25">
      <c r="A208" s="526"/>
      <c r="B208" s="608" t="s">
        <v>33</v>
      </c>
      <c r="C208" s="628"/>
      <c r="D208" s="39">
        <v>226</v>
      </c>
      <c r="E208" s="12">
        <v>217</v>
      </c>
      <c r="F208" s="12">
        <v>277</v>
      </c>
      <c r="G208" s="12">
        <v>302</v>
      </c>
      <c r="H208" s="12">
        <v>256</v>
      </c>
      <c r="I208" s="12">
        <v>207</v>
      </c>
      <c r="J208" s="12">
        <v>176</v>
      </c>
      <c r="K208" s="12">
        <v>80</v>
      </c>
      <c r="L208" s="12">
        <v>113</v>
      </c>
      <c r="M208" s="57">
        <v>423</v>
      </c>
      <c r="N208" s="57">
        <v>275</v>
      </c>
      <c r="O208" s="58">
        <v>196</v>
      </c>
      <c r="P208" s="80">
        <v>2748</v>
      </c>
      <c r="Q208" s="52">
        <v>243</v>
      </c>
      <c r="R208" s="26">
        <v>221</v>
      </c>
      <c r="S208" s="26">
        <v>126</v>
      </c>
      <c r="T208" s="26">
        <v>484</v>
      </c>
      <c r="U208" s="26">
        <v>158</v>
      </c>
      <c r="V208" s="26">
        <v>352</v>
      </c>
      <c r="W208" s="26">
        <v>233</v>
      </c>
      <c r="X208" s="26">
        <v>356</v>
      </c>
      <c r="Y208" s="26">
        <v>442</v>
      </c>
      <c r="Z208" s="26">
        <v>423</v>
      </c>
      <c r="AA208" s="26">
        <v>490</v>
      </c>
      <c r="AB208" s="158">
        <v>598</v>
      </c>
      <c r="AC208" s="80">
        <v>4126</v>
      </c>
      <c r="AD208" s="52">
        <v>518</v>
      </c>
      <c r="AE208" s="26">
        <v>567</v>
      </c>
      <c r="AF208" s="26">
        <v>572</v>
      </c>
      <c r="AG208" s="26">
        <v>1121</v>
      </c>
      <c r="AH208" s="26">
        <v>934</v>
      </c>
      <c r="AI208" s="26">
        <v>950</v>
      </c>
      <c r="AJ208" s="26">
        <v>982</v>
      </c>
      <c r="AK208" s="26">
        <v>895</v>
      </c>
      <c r="AL208" s="26">
        <v>1056</v>
      </c>
      <c r="AM208" s="26">
        <v>855</v>
      </c>
      <c r="AN208" s="26">
        <v>642</v>
      </c>
      <c r="AO208" s="76">
        <v>949</v>
      </c>
      <c r="AP208" s="31">
        <v>793</v>
      </c>
      <c r="AQ208" s="31">
        <v>910</v>
      </c>
      <c r="AR208" s="31">
        <v>1181</v>
      </c>
      <c r="AS208" s="31">
        <v>794</v>
      </c>
      <c r="AT208" s="31">
        <v>1135</v>
      </c>
      <c r="AU208" s="31">
        <v>924</v>
      </c>
      <c r="AV208" s="31">
        <v>1099</v>
      </c>
      <c r="AW208" s="31">
        <v>1062</v>
      </c>
      <c r="AX208" s="31">
        <v>1378</v>
      </c>
      <c r="AY208" s="31">
        <v>1520</v>
      </c>
      <c r="AZ208" s="31">
        <v>1548</v>
      </c>
      <c r="BA208" s="132">
        <v>1253</v>
      </c>
      <c r="BB208" s="52">
        <v>1113</v>
      </c>
      <c r="BC208" s="26">
        <v>1120</v>
      </c>
      <c r="BD208" s="26">
        <v>1134</v>
      </c>
      <c r="BE208" s="26">
        <v>1242</v>
      </c>
      <c r="BF208" s="26">
        <v>1483</v>
      </c>
      <c r="BG208" s="26">
        <v>1863</v>
      </c>
      <c r="BH208" s="26">
        <v>2011</v>
      </c>
      <c r="BI208" s="26">
        <v>1970</v>
      </c>
      <c r="BJ208" s="26">
        <v>2479</v>
      </c>
      <c r="BK208" s="26">
        <v>3277</v>
      </c>
      <c r="BL208" s="26">
        <v>4285</v>
      </c>
      <c r="BM208" s="26">
        <v>4713</v>
      </c>
      <c r="BN208" s="438">
        <f>SUM(BB208:BM208)</f>
        <v>26690</v>
      </c>
      <c r="BO208" s="26">
        <v>5534</v>
      </c>
      <c r="BP208" s="26">
        <v>5496</v>
      </c>
      <c r="BQ208" s="26">
        <v>4195</v>
      </c>
      <c r="BR208" s="26">
        <v>4259</v>
      </c>
      <c r="BS208" s="26">
        <v>2564</v>
      </c>
      <c r="BT208" s="26">
        <v>1592</v>
      </c>
      <c r="BU208" s="26">
        <v>2363</v>
      </c>
      <c r="BV208" s="26">
        <v>1937</v>
      </c>
      <c r="BW208" s="98">
        <v>2347</v>
      </c>
      <c r="BX208" s="98">
        <v>3050</v>
      </c>
      <c r="BY208" s="98">
        <v>3326</v>
      </c>
      <c r="BZ208" s="98">
        <v>6029</v>
      </c>
      <c r="CA208" s="428">
        <f>SUM(BO208:BZ208)</f>
        <v>42692</v>
      </c>
      <c r="CB208" s="136">
        <v>2854</v>
      </c>
      <c r="CC208" s="98">
        <v>4546</v>
      </c>
      <c r="CD208" s="98">
        <v>3803</v>
      </c>
      <c r="CE208" s="98">
        <v>2743</v>
      </c>
      <c r="CF208" s="98">
        <v>3396</v>
      </c>
      <c r="CG208" s="98">
        <v>3329</v>
      </c>
      <c r="CH208" s="98">
        <v>2805</v>
      </c>
      <c r="CI208" s="98">
        <v>2991</v>
      </c>
      <c r="CJ208" s="98">
        <v>3697</v>
      </c>
      <c r="CK208" s="98">
        <v>3947</v>
      </c>
      <c r="CL208" s="98">
        <v>3427</v>
      </c>
      <c r="CM208" s="240">
        <v>2775</v>
      </c>
      <c r="CN208" s="428">
        <f>SUM(CB208:CM208)</f>
        <v>40313</v>
      </c>
      <c r="CO208" s="98">
        <v>2343</v>
      </c>
      <c r="CP208" s="98">
        <v>2445</v>
      </c>
      <c r="CQ208" s="98">
        <v>2655</v>
      </c>
      <c r="CR208" s="98">
        <v>3274</v>
      </c>
      <c r="CS208" s="98">
        <v>3008</v>
      </c>
      <c r="CT208" s="98">
        <v>3201</v>
      </c>
      <c r="CU208" s="98">
        <v>3462</v>
      </c>
      <c r="CV208" s="98">
        <v>3646</v>
      </c>
      <c r="CW208" s="98">
        <v>3409</v>
      </c>
      <c r="CX208" s="98">
        <v>3156</v>
      </c>
      <c r="CY208" s="98">
        <v>3204</v>
      </c>
      <c r="CZ208" s="98">
        <v>3306</v>
      </c>
      <c r="DA208" s="428">
        <f t="shared" si="123"/>
        <v>37109</v>
      </c>
      <c r="DB208" s="136">
        <v>3455</v>
      </c>
      <c r="DC208" s="98">
        <v>3129</v>
      </c>
      <c r="DD208" s="98">
        <v>4245</v>
      </c>
      <c r="DE208" s="98">
        <v>3305</v>
      </c>
      <c r="DF208" s="98">
        <v>4257</v>
      </c>
      <c r="DG208" s="98">
        <v>4251</v>
      </c>
      <c r="DH208" s="98">
        <v>3710</v>
      </c>
      <c r="DI208" s="98">
        <v>3576</v>
      </c>
      <c r="DJ208" s="98">
        <v>3352</v>
      </c>
      <c r="DK208" s="98">
        <v>3805</v>
      </c>
      <c r="DL208" s="98">
        <v>3408</v>
      </c>
      <c r="DM208" s="98">
        <v>4701</v>
      </c>
      <c r="DN208" s="537">
        <f t="shared" si="126"/>
        <v>40313</v>
      </c>
      <c r="DO208" s="490">
        <f t="shared" si="127"/>
        <v>37109</v>
      </c>
      <c r="DP208" s="492">
        <f t="shared" si="128"/>
        <v>45194</v>
      </c>
      <c r="DQ208" s="356">
        <f t="shared" si="125"/>
        <v>21.787167533482442</v>
      </c>
      <c r="DW208" s="230"/>
      <c r="DX208" s="230"/>
      <c r="DY208" s="230"/>
      <c r="DZ208" s="230"/>
      <c r="EA208" s="230"/>
      <c r="EB208" s="230"/>
      <c r="EC208" s="230"/>
      <c r="ED208" s="230"/>
      <c r="EE208" s="230"/>
      <c r="EF208" s="230"/>
      <c r="EG208" s="230"/>
      <c r="EH208" s="230"/>
      <c r="EI208" s="230"/>
      <c r="EJ208" s="230"/>
      <c r="EK208" s="230"/>
      <c r="EL208" s="230"/>
      <c r="EM208" s="230"/>
      <c r="EN208" s="230"/>
    </row>
    <row r="209" spans="1:144" ht="20.100000000000001" customHeight="1" x14ac:dyDescent="0.25">
      <c r="A209" s="526"/>
      <c r="B209" s="59" t="s">
        <v>34</v>
      </c>
      <c r="C209" s="159"/>
      <c r="D209" s="39">
        <v>441</v>
      </c>
      <c r="E209" s="12">
        <v>354</v>
      </c>
      <c r="F209" s="12">
        <v>416</v>
      </c>
      <c r="G209" s="12">
        <v>467</v>
      </c>
      <c r="H209" s="12">
        <v>380</v>
      </c>
      <c r="I209" s="12">
        <v>308</v>
      </c>
      <c r="J209" s="12">
        <v>299</v>
      </c>
      <c r="K209" s="12">
        <v>280</v>
      </c>
      <c r="L209" s="12">
        <v>235</v>
      </c>
      <c r="M209" s="57">
        <v>427</v>
      </c>
      <c r="N209" s="57">
        <v>441</v>
      </c>
      <c r="O209" s="58">
        <v>442</v>
      </c>
      <c r="P209" s="80">
        <v>4490</v>
      </c>
      <c r="Q209" s="52">
        <v>183</v>
      </c>
      <c r="R209" s="26">
        <v>172</v>
      </c>
      <c r="S209" s="26">
        <v>271</v>
      </c>
      <c r="T209" s="26">
        <v>191</v>
      </c>
      <c r="U209" s="26">
        <v>198</v>
      </c>
      <c r="V209" s="26">
        <v>282</v>
      </c>
      <c r="W209" s="26">
        <v>213</v>
      </c>
      <c r="X209" s="26">
        <v>195</v>
      </c>
      <c r="Y209" s="26">
        <v>315</v>
      </c>
      <c r="Z209" s="26">
        <v>427</v>
      </c>
      <c r="AA209" s="26">
        <v>289</v>
      </c>
      <c r="AB209" s="158">
        <v>423</v>
      </c>
      <c r="AC209" s="80">
        <v>3159</v>
      </c>
      <c r="AD209" s="52">
        <v>348</v>
      </c>
      <c r="AE209" s="26">
        <v>454</v>
      </c>
      <c r="AF209" s="26">
        <v>352</v>
      </c>
      <c r="AG209" s="26">
        <v>378</v>
      </c>
      <c r="AH209" s="26">
        <v>497</v>
      </c>
      <c r="AI209" s="26">
        <v>467</v>
      </c>
      <c r="AJ209" s="26">
        <v>565</v>
      </c>
      <c r="AK209" s="26">
        <v>639</v>
      </c>
      <c r="AL209" s="26">
        <v>578</v>
      </c>
      <c r="AM209" s="26">
        <v>430</v>
      </c>
      <c r="AN209" s="26">
        <v>351</v>
      </c>
      <c r="AO209" s="76">
        <v>537</v>
      </c>
      <c r="AP209" s="26">
        <v>381</v>
      </c>
      <c r="AQ209" s="26">
        <v>331</v>
      </c>
      <c r="AR209" s="26">
        <v>421</v>
      </c>
      <c r="AS209" s="26">
        <v>358</v>
      </c>
      <c r="AT209" s="26">
        <v>576</v>
      </c>
      <c r="AU209" s="26">
        <v>321</v>
      </c>
      <c r="AV209" s="26">
        <v>422</v>
      </c>
      <c r="AW209" s="26">
        <v>499</v>
      </c>
      <c r="AX209" s="26">
        <v>362</v>
      </c>
      <c r="AY209" s="26">
        <v>435</v>
      </c>
      <c r="AZ209" s="26">
        <v>406</v>
      </c>
      <c r="BA209" s="76">
        <v>328</v>
      </c>
      <c r="BB209" s="52">
        <v>384</v>
      </c>
      <c r="BC209" s="26">
        <v>693</v>
      </c>
      <c r="BD209" s="26">
        <v>467</v>
      </c>
      <c r="BE209" s="26">
        <v>535</v>
      </c>
      <c r="BF209" s="26">
        <v>717</v>
      </c>
      <c r="BG209" s="26">
        <v>601</v>
      </c>
      <c r="BH209" s="26">
        <v>503</v>
      </c>
      <c r="BI209" s="26">
        <v>664</v>
      </c>
      <c r="BJ209" s="26">
        <v>818</v>
      </c>
      <c r="BK209" s="26">
        <v>579</v>
      </c>
      <c r="BL209" s="26">
        <v>585</v>
      </c>
      <c r="BM209" s="26">
        <v>519</v>
      </c>
      <c r="BN209" s="438">
        <f>SUM(BB209:BM209)</f>
        <v>7065</v>
      </c>
      <c r="BO209" s="26">
        <v>631</v>
      </c>
      <c r="BP209" s="26">
        <v>509</v>
      </c>
      <c r="BQ209" s="26">
        <v>450</v>
      </c>
      <c r="BR209" s="26">
        <v>493</v>
      </c>
      <c r="BS209" s="26">
        <v>675</v>
      </c>
      <c r="BT209" s="26">
        <v>533</v>
      </c>
      <c r="BU209" s="26">
        <v>706</v>
      </c>
      <c r="BV209" s="26">
        <v>650</v>
      </c>
      <c r="BW209" s="98">
        <v>717</v>
      </c>
      <c r="BX209" s="98">
        <v>843</v>
      </c>
      <c r="BY209" s="98">
        <v>898</v>
      </c>
      <c r="BZ209" s="98">
        <v>584</v>
      </c>
      <c r="CA209" s="428">
        <f t="shared" ref="CA209:CA211" si="206">SUM(BO209:BZ209)</f>
        <v>7689</v>
      </c>
      <c r="CB209" s="136">
        <v>533</v>
      </c>
      <c r="CC209" s="98">
        <v>628</v>
      </c>
      <c r="CD209" s="98">
        <v>517</v>
      </c>
      <c r="CE209" s="98">
        <v>539</v>
      </c>
      <c r="CF209" s="98">
        <v>364</v>
      </c>
      <c r="CG209" s="98">
        <v>514</v>
      </c>
      <c r="CH209" s="98">
        <v>516</v>
      </c>
      <c r="CI209" s="98">
        <v>392</v>
      </c>
      <c r="CJ209" s="98">
        <v>424</v>
      </c>
      <c r="CK209" s="98">
        <v>417</v>
      </c>
      <c r="CL209" s="98">
        <v>336</v>
      </c>
      <c r="CM209" s="240">
        <v>512</v>
      </c>
      <c r="CN209" s="428">
        <f t="shared" ref="CN209:CN211" si="207">SUM(CB209:CM209)</f>
        <v>5692</v>
      </c>
      <c r="CO209" s="98">
        <v>469</v>
      </c>
      <c r="CP209" s="98">
        <v>204</v>
      </c>
      <c r="CQ209" s="98">
        <v>614</v>
      </c>
      <c r="CR209" s="98">
        <v>567</v>
      </c>
      <c r="CS209" s="98">
        <v>391</v>
      </c>
      <c r="CT209" s="98">
        <v>576</v>
      </c>
      <c r="CU209" s="98">
        <v>334</v>
      </c>
      <c r="CV209" s="98">
        <v>302</v>
      </c>
      <c r="CW209" s="98">
        <v>392</v>
      </c>
      <c r="CX209" s="98">
        <v>237</v>
      </c>
      <c r="CY209" s="98">
        <v>368</v>
      </c>
      <c r="CZ209" s="98">
        <v>262</v>
      </c>
      <c r="DA209" s="428">
        <f t="shared" si="123"/>
        <v>4716</v>
      </c>
      <c r="DB209" s="136">
        <v>331</v>
      </c>
      <c r="DC209" s="98">
        <v>236</v>
      </c>
      <c r="DD209" s="98">
        <v>341</v>
      </c>
      <c r="DE209" s="98">
        <v>314</v>
      </c>
      <c r="DF209" s="98">
        <v>301</v>
      </c>
      <c r="DG209" s="98">
        <v>260</v>
      </c>
      <c r="DH209" s="98">
        <v>270</v>
      </c>
      <c r="DI209" s="98">
        <v>245</v>
      </c>
      <c r="DJ209" s="98">
        <v>205</v>
      </c>
      <c r="DK209" s="98">
        <v>269</v>
      </c>
      <c r="DL209" s="98">
        <v>217</v>
      </c>
      <c r="DM209" s="98">
        <v>293</v>
      </c>
      <c r="DN209" s="538">
        <f t="shared" si="126"/>
        <v>5692</v>
      </c>
      <c r="DO209" s="479">
        <f t="shared" si="127"/>
        <v>4716</v>
      </c>
      <c r="DP209" s="468">
        <f t="shared" si="128"/>
        <v>3282</v>
      </c>
      <c r="DQ209" s="356">
        <f t="shared" si="125"/>
        <v>-30.407124681933841</v>
      </c>
      <c r="DW209" s="230"/>
      <c r="DX209" s="230"/>
      <c r="DY209" s="230"/>
      <c r="DZ209" s="230"/>
      <c r="EA209" s="230"/>
      <c r="EB209" s="230"/>
      <c r="EC209" s="230"/>
      <c r="ED209" s="230"/>
      <c r="EE209" s="230"/>
      <c r="EF209" s="230"/>
      <c r="EG209" s="230"/>
      <c r="EH209" s="230"/>
      <c r="EI209" s="230"/>
      <c r="EJ209" s="230"/>
      <c r="EK209" s="230"/>
      <c r="EL209" s="230"/>
      <c r="EM209" s="230"/>
      <c r="EN209" s="230"/>
    </row>
    <row r="210" spans="1:144" ht="20.100000000000001" customHeight="1" x14ac:dyDescent="0.25">
      <c r="A210" s="526"/>
      <c r="B210" s="59" t="s">
        <v>35</v>
      </c>
      <c r="C210" s="159"/>
      <c r="D210" s="39">
        <v>338</v>
      </c>
      <c r="E210" s="12">
        <v>278</v>
      </c>
      <c r="F210" s="12">
        <v>305</v>
      </c>
      <c r="G210" s="12">
        <v>179</v>
      </c>
      <c r="H210" s="12">
        <v>156</v>
      </c>
      <c r="I210" s="12">
        <v>141</v>
      </c>
      <c r="J210" s="12">
        <v>169</v>
      </c>
      <c r="K210" s="12">
        <v>70</v>
      </c>
      <c r="L210" s="12">
        <v>79</v>
      </c>
      <c r="M210" s="57">
        <v>96</v>
      </c>
      <c r="N210" s="57">
        <v>66</v>
      </c>
      <c r="O210" s="58">
        <v>90</v>
      </c>
      <c r="P210" s="80">
        <v>1967</v>
      </c>
      <c r="Q210" s="52">
        <v>55</v>
      </c>
      <c r="R210" s="26">
        <v>38</v>
      </c>
      <c r="S210" s="26">
        <v>93</v>
      </c>
      <c r="T210" s="26">
        <v>81</v>
      </c>
      <c r="U210" s="26">
        <v>66</v>
      </c>
      <c r="V210" s="26">
        <v>70</v>
      </c>
      <c r="W210" s="26">
        <v>91</v>
      </c>
      <c r="X210" s="26">
        <v>79</v>
      </c>
      <c r="Y210" s="26">
        <v>74</v>
      </c>
      <c r="Z210" s="26">
        <v>96</v>
      </c>
      <c r="AA210" s="26">
        <v>115</v>
      </c>
      <c r="AB210" s="158">
        <v>126</v>
      </c>
      <c r="AC210" s="80">
        <v>984</v>
      </c>
      <c r="AD210" s="52">
        <v>88</v>
      </c>
      <c r="AE210" s="26">
        <v>240</v>
      </c>
      <c r="AF210" s="26">
        <v>780</v>
      </c>
      <c r="AG210" s="26">
        <v>183</v>
      </c>
      <c r="AH210" s="26">
        <v>222</v>
      </c>
      <c r="AI210" s="26">
        <v>229</v>
      </c>
      <c r="AJ210" s="26">
        <v>263</v>
      </c>
      <c r="AK210" s="26">
        <v>329</v>
      </c>
      <c r="AL210" s="26">
        <v>195</v>
      </c>
      <c r="AM210" s="26">
        <v>202</v>
      </c>
      <c r="AN210" s="26">
        <v>170</v>
      </c>
      <c r="AO210" s="76">
        <v>229</v>
      </c>
      <c r="AP210" s="26">
        <v>186</v>
      </c>
      <c r="AQ210" s="26">
        <v>145</v>
      </c>
      <c r="AR210" s="26">
        <v>86</v>
      </c>
      <c r="AS210" s="26">
        <v>96</v>
      </c>
      <c r="AT210" s="26">
        <v>102</v>
      </c>
      <c r="AU210" s="26">
        <v>105</v>
      </c>
      <c r="AV210" s="26">
        <v>42</v>
      </c>
      <c r="AW210" s="26">
        <v>10</v>
      </c>
      <c r="AX210" s="26">
        <v>27</v>
      </c>
      <c r="AY210" s="26">
        <v>37</v>
      </c>
      <c r="AZ210" s="26">
        <v>28</v>
      </c>
      <c r="BA210" s="76">
        <v>22</v>
      </c>
      <c r="BB210" s="52">
        <v>10</v>
      </c>
      <c r="BC210" s="26">
        <v>19</v>
      </c>
      <c r="BD210" s="26">
        <v>17</v>
      </c>
      <c r="BE210" s="26">
        <v>13</v>
      </c>
      <c r="BF210" s="26">
        <v>16</v>
      </c>
      <c r="BG210" s="26">
        <v>73</v>
      </c>
      <c r="BH210" s="26">
        <v>36</v>
      </c>
      <c r="BI210" s="26">
        <v>96</v>
      </c>
      <c r="BJ210" s="26">
        <v>68</v>
      </c>
      <c r="BK210" s="26">
        <v>52</v>
      </c>
      <c r="BL210" s="26">
        <v>153</v>
      </c>
      <c r="BM210" s="26">
        <v>217</v>
      </c>
      <c r="BN210" s="438">
        <f t="shared" ref="BN210:BN211" si="208">SUM(BB210:BM210)</f>
        <v>770</v>
      </c>
      <c r="BO210" s="26">
        <v>18</v>
      </c>
      <c r="BP210" s="26">
        <v>69</v>
      </c>
      <c r="BQ210" s="26">
        <v>32</v>
      </c>
      <c r="BR210" s="26">
        <v>47</v>
      </c>
      <c r="BS210" s="26">
        <v>72</v>
      </c>
      <c r="BT210" s="26">
        <v>16</v>
      </c>
      <c r="BU210" s="26">
        <v>17</v>
      </c>
      <c r="BV210" s="26">
        <v>0</v>
      </c>
      <c r="BW210" s="98">
        <v>6</v>
      </c>
      <c r="BX210" s="98">
        <v>2</v>
      </c>
      <c r="BY210" s="98">
        <v>0</v>
      </c>
      <c r="BZ210" s="98">
        <v>3</v>
      </c>
      <c r="CA210" s="428">
        <f t="shared" si="206"/>
        <v>282</v>
      </c>
      <c r="CB210" s="136">
        <v>8</v>
      </c>
      <c r="CC210" s="98">
        <v>2</v>
      </c>
      <c r="CD210" s="98">
        <v>18</v>
      </c>
      <c r="CE210" s="98">
        <v>10</v>
      </c>
      <c r="CF210" s="98">
        <v>27</v>
      </c>
      <c r="CG210" s="98">
        <v>2</v>
      </c>
      <c r="CH210" s="98">
        <v>5</v>
      </c>
      <c r="CI210" s="98">
        <v>13</v>
      </c>
      <c r="CJ210" s="98">
        <v>16</v>
      </c>
      <c r="CK210" s="98">
        <v>14</v>
      </c>
      <c r="CL210" s="98">
        <v>50</v>
      </c>
      <c r="CM210" s="240">
        <v>61</v>
      </c>
      <c r="CN210" s="428">
        <f t="shared" si="207"/>
        <v>226</v>
      </c>
      <c r="CO210" s="98">
        <v>36</v>
      </c>
      <c r="CP210" s="98">
        <v>29</v>
      </c>
      <c r="CQ210" s="98">
        <v>17</v>
      </c>
      <c r="CR210" s="98">
        <v>43</v>
      </c>
      <c r="CS210" s="98">
        <v>12</v>
      </c>
      <c r="CT210" s="98">
        <v>10</v>
      </c>
      <c r="CU210" s="98">
        <v>22</v>
      </c>
      <c r="CV210" s="98">
        <v>15</v>
      </c>
      <c r="CW210" s="98">
        <v>8</v>
      </c>
      <c r="CX210" s="98">
        <v>2</v>
      </c>
      <c r="CY210" s="98">
        <v>9</v>
      </c>
      <c r="CZ210" s="98">
        <v>5</v>
      </c>
      <c r="DA210" s="428">
        <f t="shared" si="123"/>
        <v>208</v>
      </c>
      <c r="DB210" s="136">
        <v>3</v>
      </c>
      <c r="DC210" s="98">
        <v>2</v>
      </c>
      <c r="DD210" s="98">
        <v>7</v>
      </c>
      <c r="DE210" s="98">
        <v>3</v>
      </c>
      <c r="DF210" s="98">
        <v>2</v>
      </c>
      <c r="DG210" s="98">
        <v>2</v>
      </c>
      <c r="DH210" s="98">
        <v>2</v>
      </c>
      <c r="DI210" s="98">
        <v>10</v>
      </c>
      <c r="DJ210" s="98">
        <v>10</v>
      </c>
      <c r="DK210" s="98">
        <v>0</v>
      </c>
      <c r="DL210" s="98">
        <v>0</v>
      </c>
      <c r="DM210" s="98">
        <v>0</v>
      </c>
      <c r="DN210" s="538">
        <f t="shared" si="126"/>
        <v>226</v>
      </c>
      <c r="DO210" s="479">
        <f t="shared" si="127"/>
        <v>208</v>
      </c>
      <c r="DP210" s="468">
        <f t="shared" si="128"/>
        <v>41</v>
      </c>
      <c r="DQ210" s="356">
        <f t="shared" si="125"/>
        <v>-80.288461538461547</v>
      </c>
      <c r="DW210" s="230"/>
      <c r="DX210" s="230"/>
      <c r="DY210" s="230"/>
      <c r="DZ210" s="230"/>
      <c r="EA210" s="230"/>
      <c r="EB210" s="230"/>
      <c r="EC210" s="230"/>
      <c r="ED210" s="230"/>
      <c r="EE210" s="230"/>
      <c r="EF210" s="230"/>
      <c r="EG210" s="230"/>
      <c r="EH210" s="230"/>
      <c r="EI210" s="230"/>
      <c r="EJ210" s="230"/>
      <c r="EK210" s="230"/>
      <c r="EL210" s="230"/>
      <c r="EM210" s="230"/>
      <c r="EN210" s="230"/>
    </row>
    <row r="211" spans="1:144" ht="20.100000000000001" customHeight="1" thickBot="1" x14ac:dyDescent="0.3">
      <c r="A211" s="526"/>
      <c r="B211" s="68" t="s">
        <v>40</v>
      </c>
      <c r="C211" s="160"/>
      <c r="D211" s="60">
        <v>0</v>
      </c>
      <c r="E211" s="61">
        <v>0</v>
      </c>
      <c r="F211" s="61">
        <v>0</v>
      </c>
      <c r="G211" s="61">
        <v>6</v>
      </c>
      <c r="H211" s="61">
        <v>3</v>
      </c>
      <c r="I211" s="61">
        <v>9</v>
      </c>
      <c r="J211" s="61">
        <v>11</v>
      </c>
      <c r="K211" s="61">
        <v>8</v>
      </c>
      <c r="L211" s="61">
        <v>12</v>
      </c>
      <c r="M211" s="62">
        <v>3</v>
      </c>
      <c r="N211" s="62">
        <v>14</v>
      </c>
      <c r="O211" s="63">
        <v>12</v>
      </c>
      <c r="P211" s="80">
        <v>78</v>
      </c>
      <c r="Q211" s="46">
        <v>9</v>
      </c>
      <c r="R211" s="32">
        <v>6</v>
      </c>
      <c r="S211" s="32">
        <v>18</v>
      </c>
      <c r="T211" s="32">
        <v>4</v>
      </c>
      <c r="U211" s="32">
        <v>10</v>
      </c>
      <c r="V211" s="32">
        <v>76</v>
      </c>
      <c r="W211" s="32">
        <v>15</v>
      </c>
      <c r="X211" s="32">
        <v>12</v>
      </c>
      <c r="Y211" s="32">
        <v>12</v>
      </c>
      <c r="Z211" s="32">
        <v>3</v>
      </c>
      <c r="AA211" s="32">
        <v>19</v>
      </c>
      <c r="AB211" s="64">
        <v>13</v>
      </c>
      <c r="AC211" s="24">
        <v>197</v>
      </c>
      <c r="AD211" s="46">
        <v>10</v>
      </c>
      <c r="AE211" s="32">
        <v>5</v>
      </c>
      <c r="AF211" s="32">
        <v>9</v>
      </c>
      <c r="AG211" s="32">
        <v>1</v>
      </c>
      <c r="AH211" s="32">
        <v>6</v>
      </c>
      <c r="AI211" s="32">
        <v>5</v>
      </c>
      <c r="AJ211" s="32">
        <v>16</v>
      </c>
      <c r="AK211" s="32">
        <v>10</v>
      </c>
      <c r="AL211" s="32">
        <v>5</v>
      </c>
      <c r="AM211" s="32">
        <v>4</v>
      </c>
      <c r="AN211" s="32">
        <v>4</v>
      </c>
      <c r="AO211" s="47">
        <v>8</v>
      </c>
      <c r="AP211" s="32">
        <v>11</v>
      </c>
      <c r="AQ211" s="32">
        <v>9</v>
      </c>
      <c r="AR211" s="32">
        <v>36</v>
      </c>
      <c r="AS211" s="32">
        <v>30</v>
      </c>
      <c r="AT211" s="32">
        <v>54</v>
      </c>
      <c r="AU211" s="32">
        <v>25</v>
      </c>
      <c r="AV211" s="32">
        <v>9</v>
      </c>
      <c r="AW211" s="32">
        <v>32</v>
      </c>
      <c r="AX211" s="32">
        <v>7</v>
      </c>
      <c r="AY211" s="32">
        <v>22</v>
      </c>
      <c r="AZ211" s="32">
        <v>4</v>
      </c>
      <c r="BA211" s="47">
        <v>0</v>
      </c>
      <c r="BB211" s="46">
        <v>0</v>
      </c>
      <c r="BC211" s="32">
        <v>2</v>
      </c>
      <c r="BD211" s="32">
        <v>1</v>
      </c>
      <c r="BE211" s="32">
        <v>5</v>
      </c>
      <c r="BF211" s="32">
        <v>0</v>
      </c>
      <c r="BG211" s="32">
        <v>0</v>
      </c>
      <c r="BH211" s="32">
        <v>3</v>
      </c>
      <c r="BI211" s="32">
        <v>1</v>
      </c>
      <c r="BJ211" s="32">
        <v>1</v>
      </c>
      <c r="BK211" s="32">
        <v>3</v>
      </c>
      <c r="BL211" s="32">
        <v>30</v>
      </c>
      <c r="BM211" s="32">
        <v>0</v>
      </c>
      <c r="BN211" s="432">
        <f t="shared" si="208"/>
        <v>46</v>
      </c>
      <c r="BO211" s="32">
        <v>0</v>
      </c>
      <c r="BP211" s="32">
        <v>0</v>
      </c>
      <c r="BQ211" s="32">
        <v>0</v>
      </c>
      <c r="BR211" s="32">
        <v>0</v>
      </c>
      <c r="BS211" s="32">
        <v>0</v>
      </c>
      <c r="BT211" s="32">
        <v>0</v>
      </c>
      <c r="BU211" s="32">
        <v>0</v>
      </c>
      <c r="BV211" s="32">
        <v>0</v>
      </c>
      <c r="BW211" s="243">
        <v>0</v>
      </c>
      <c r="BX211" s="243">
        <v>0</v>
      </c>
      <c r="BY211" s="243">
        <v>0</v>
      </c>
      <c r="BZ211" s="243">
        <v>0</v>
      </c>
      <c r="CA211" s="393">
        <f t="shared" si="206"/>
        <v>0</v>
      </c>
      <c r="CB211" s="242">
        <v>0</v>
      </c>
      <c r="CC211" s="243">
        <v>0</v>
      </c>
      <c r="CD211" s="243">
        <v>0</v>
      </c>
      <c r="CE211" s="243">
        <v>0</v>
      </c>
      <c r="CF211" s="243">
        <v>0</v>
      </c>
      <c r="CG211" s="243">
        <v>0</v>
      </c>
      <c r="CH211" s="243">
        <v>0</v>
      </c>
      <c r="CI211" s="243">
        <v>0</v>
      </c>
      <c r="CJ211" s="243">
        <v>0</v>
      </c>
      <c r="CK211" s="243">
        <v>0</v>
      </c>
      <c r="CL211" s="243">
        <v>0</v>
      </c>
      <c r="CM211" s="244">
        <v>0</v>
      </c>
      <c r="CN211" s="393">
        <f t="shared" si="207"/>
        <v>0</v>
      </c>
      <c r="CO211" s="243">
        <v>0</v>
      </c>
      <c r="CP211" s="243">
        <v>0</v>
      </c>
      <c r="CQ211" s="243">
        <v>0</v>
      </c>
      <c r="CR211" s="243">
        <v>0</v>
      </c>
      <c r="CS211" s="243">
        <v>0</v>
      </c>
      <c r="CT211" s="243">
        <v>0</v>
      </c>
      <c r="CU211" s="243">
        <v>0</v>
      </c>
      <c r="CV211" s="243">
        <v>0</v>
      </c>
      <c r="CW211" s="243">
        <v>0</v>
      </c>
      <c r="CX211" s="243">
        <v>0</v>
      </c>
      <c r="CY211" s="243">
        <v>0</v>
      </c>
      <c r="CZ211" s="243">
        <v>0</v>
      </c>
      <c r="DA211" s="393">
        <f t="shared" si="123"/>
        <v>0</v>
      </c>
      <c r="DB211" s="242">
        <v>0</v>
      </c>
      <c r="DC211" s="243">
        <v>0</v>
      </c>
      <c r="DD211" s="243">
        <v>0</v>
      </c>
      <c r="DE211" s="243">
        <v>4</v>
      </c>
      <c r="DF211" s="243">
        <v>0</v>
      </c>
      <c r="DG211" s="243">
        <v>0</v>
      </c>
      <c r="DH211" s="243">
        <v>0</v>
      </c>
      <c r="DI211" s="243">
        <v>1</v>
      </c>
      <c r="DJ211" s="243">
        <v>0</v>
      </c>
      <c r="DK211" s="243">
        <v>0</v>
      </c>
      <c r="DL211" s="243">
        <v>0</v>
      </c>
      <c r="DM211" s="243">
        <v>0</v>
      </c>
      <c r="DN211" s="100">
        <f t="shared" si="126"/>
        <v>0</v>
      </c>
      <c r="DO211" s="493">
        <f t="shared" si="127"/>
        <v>0</v>
      </c>
      <c r="DP211" s="496">
        <f t="shared" si="128"/>
        <v>5</v>
      </c>
      <c r="DQ211" s="358"/>
      <c r="DW211" s="230"/>
      <c r="DX211" s="230"/>
      <c r="DY211" s="230"/>
      <c r="DZ211" s="230"/>
      <c r="EA211" s="230"/>
      <c r="EB211" s="230"/>
      <c r="EC211" s="230"/>
      <c r="ED211" s="230"/>
      <c r="EE211" s="230"/>
      <c r="EF211" s="230"/>
      <c r="EG211" s="230"/>
      <c r="EH211" s="230"/>
      <c r="EI211" s="230"/>
      <c r="EJ211" s="230"/>
      <c r="EK211" s="230"/>
      <c r="EL211" s="230"/>
      <c r="EM211" s="230"/>
      <c r="EN211" s="230"/>
    </row>
    <row r="212" spans="1:144" s="65" customFormat="1" ht="20.100000000000001" customHeight="1" thickBot="1" x14ac:dyDescent="0.3">
      <c r="A212" s="526"/>
      <c r="B212" s="153" t="s">
        <v>46</v>
      </c>
      <c r="C212" s="300"/>
      <c r="D212" s="301"/>
      <c r="E212" s="301"/>
      <c r="F212" s="301"/>
      <c r="G212" s="73"/>
      <c r="H212" s="73"/>
      <c r="I212" s="73"/>
      <c r="J212" s="73"/>
      <c r="K212" s="73"/>
      <c r="L212" s="73"/>
      <c r="M212" s="73"/>
      <c r="N212" s="73"/>
      <c r="O212" s="73"/>
      <c r="P212" s="10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282">
        <v>0.80438438922485167</v>
      </c>
      <c r="AE212" s="282">
        <v>0.82016746543761188</v>
      </c>
      <c r="AF212" s="282">
        <v>0.87475981078402532</v>
      </c>
      <c r="AG212" s="282">
        <v>0.90440384846449373</v>
      </c>
      <c r="AH212" s="282">
        <v>0.88650602609136964</v>
      </c>
      <c r="AI212" s="282">
        <v>0.82767573396366068</v>
      </c>
      <c r="AJ212" s="282">
        <v>0.81755557294867476</v>
      </c>
      <c r="AK212" s="282">
        <v>0.88080924273929861</v>
      </c>
      <c r="AL212" s="282">
        <v>0.84424248494332521</v>
      </c>
      <c r="AM212" s="282"/>
      <c r="AN212" s="282"/>
      <c r="AO212" s="282"/>
      <c r="AP212" s="282"/>
      <c r="AQ212" s="282"/>
      <c r="AR212" s="282"/>
      <c r="AS212" s="307"/>
      <c r="AT212" s="307"/>
      <c r="AU212" s="307"/>
      <c r="AV212" s="307"/>
      <c r="AW212" s="307"/>
      <c r="AX212" s="307"/>
      <c r="AY212" s="307"/>
      <c r="AZ212" s="307"/>
      <c r="BA212" s="307"/>
      <c r="BB212" s="307"/>
      <c r="BC212" s="307"/>
      <c r="BD212" s="307"/>
      <c r="BE212" s="307"/>
      <c r="BF212" s="282"/>
      <c r="BG212" s="282"/>
      <c r="BH212" s="282"/>
      <c r="BI212" s="282"/>
      <c r="BJ212" s="282"/>
      <c r="BK212" s="282"/>
      <c r="BL212" s="282"/>
      <c r="BM212" s="282"/>
      <c r="BN212" s="282"/>
      <c r="BO212" s="307"/>
      <c r="BP212" s="282"/>
      <c r="BQ212" s="345"/>
      <c r="BR212" s="282"/>
      <c r="BS212" s="282"/>
      <c r="BT212" s="282"/>
      <c r="BU212" s="282"/>
      <c r="BV212" s="345"/>
      <c r="BW212" s="345"/>
      <c r="BX212" s="282"/>
      <c r="BY212" s="282"/>
      <c r="BZ212" s="282"/>
      <c r="CA212" s="282"/>
      <c r="CB212" s="345"/>
      <c r="CC212" s="345"/>
      <c r="CD212" s="282"/>
      <c r="CE212" s="282"/>
      <c r="CF212" s="282"/>
      <c r="CG212" s="282"/>
      <c r="CH212" s="282"/>
      <c r="CI212" s="282"/>
      <c r="CJ212" s="282"/>
      <c r="CK212" s="282"/>
      <c r="CL212" s="345"/>
      <c r="CM212" s="282"/>
      <c r="CN212" s="282"/>
      <c r="CO212" s="282"/>
      <c r="CP212" s="282"/>
      <c r="CQ212" s="282"/>
      <c r="CR212" s="282"/>
      <c r="CS212" s="282"/>
      <c r="CT212" s="282"/>
      <c r="CU212" s="282"/>
      <c r="CV212" s="282"/>
      <c r="CW212" s="282"/>
      <c r="CX212" s="282"/>
      <c r="CY212" s="282"/>
      <c r="CZ212" s="282"/>
      <c r="DA212" s="282"/>
      <c r="DB212" s="282"/>
      <c r="DC212" s="282"/>
      <c r="DD212" s="282"/>
      <c r="DE212" s="282"/>
      <c r="DF212" s="282"/>
      <c r="DG212" s="282"/>
      <c r="DH212" s="282"/>
      <c r="DI212" s="282"/>
      <c r="DJ212" s="282"/>
      <c r="DK212" s="282"/>
      <c r="DL212" s="282"/>
      <c r="DM212" s="282"/>
      <c r="DN212" s="73"/>
      <c r="DO212" s="479"/>
      <c r="DP212" s="554"/>
      <c r="DQ212" s="103"/>
      <c r="DR212" s="230"/>
      <c r="DS212" s="230"/>
      <c r="DT212" s="230"/>
      <c r="DU212" s="230"/>
      <c r="DV212" s="230"/>
      <c r="DW212" s="230"/>
      <c r="DX212" s="230"/>
      <c r="DY212" s="230"/>
      <c r="DZ212" s="230"/>
      <c r="EA212" s="230"/>
      <c r="EB212" s="230"/>
      <c r="EC212" s="230"/>
      <c r="ED212" s="230"/>
      <c r="EE212" s="230"/>
      <c r="EF212" s="230"/>
      <c r="EG212" s="230"/>
      <c r="EH212" s="230"/>
      <c r="EI212" s="230"/>
      <c r="EJ212" s="230"/>
      <c r="EK212" s="230"/>
      <c r="EL212" s="230"/>
      <c r="EM212" s="230"/>
      <c r="EN212" s="230"/>
    </row>
    <row r="213" spans="1:144" s="65" customFormat="1" ht="20.100000000000001" customHeight="1" thickBot="1" x14ac:dyDescent="0.35">
      <c r="A213" s="526"/>
      <c r="B213" s="324"/>
      <c r="C213" s="318" t="s">
        <v>111</v>
      </c>
      <c r="D213" s="330">
        <f t="shared" ref="D213:BP213" si="209">+D215+D220</f>
        <v>5346.6279847622</v>
      </c>
      <c r="E213" s="331">
        <f t="shared" si="209"/>
        <v>4865.6271330841</v>
      </c>
      <c r="F213" s="331">
        <f t="shared" si="209"/>
        <v>5582.5454357357994</v>
      </c>
      <c r="G213" s="331">
        <f t="shared" si="209"/>
        <v>5690.8196619967002</v>
      </c>
      <c r="H213" s="331">
        <f t="shared" si="209"/>
        <v>5530.6164756172002</v>
      </c>
      <c r="I213" s="331">
        <f t="shared" si="209"/>
        <v>5842.8661677214004</v>
      </c>
      <c r="J213" s="331">
        <f t="shared" si="209"/>
        <v>6232.6279533445004</v>
      </c>
      <c r="K213" s="331">
        <f t="shared" si="209"/>
        <v>5691.7005660244004</v>
      </c>
      <c r="L213" s="331">
        <f t="shared" si="209"/>
        <v>6270.0936372356</v>
      </c>
      <c r="M213" s="331">
        <f t="shared" si="209"/>
        <v>6671.1919460294994</v>
      </c>
      <c r="N213" s="331">
        <f t="shared" si="209"/>
        <v>6317.4489549281006</v>
      </c>
      <c r="O213" s="332">
        <f t="shared" si="209"/>
        <v>7368.5558973838997</v>
      </c>
      <c r="P213" s="331">
        <f t="shared" si="209"/>
        <v>71410.721813863405</v>
      </c>
      <c r="Q213" s="330">
        <f t="shared" si="209"/>
        <v>5577.2651304556002</v>
      </c>
      <c r="R213" s="331">
        <f t="shared" si="209"/>
        <v>5133.4075020283999</v>
      </c>
      <c r="S213" s="331">
        <f t="shared" si="209"/>
        <v>6543.1861252623003</v>
      </c>
      <c r="T213" s="331">
        <f t="shared" si="209"/>
        <v>6362.8269593332998</v>
      </c>
      <c r="U213" s="331">
        <f t="shared" si="209"/>
        <v>6168.499285723</v>
      </c>
      <c r="V213" s="331">
        <f t="shared" si="209"/>
        <v>6019.7340569047992</v>
      </c>
      <c r="W213" s="331">
        <f t="shared" si="209"/>
        <v>5909.1083809593001</v>
      </c>
      <c r="X213" s="331">
        <f t="shared" si="209"/>
        <v>6207.9754072627002</v>
      </c>
      <c r="Y213" s="331">
        <f t="shared" si="209"/>
        <v>6325.4857058688003</v>
      </c>
      <c r="Z213" s="331">
        <f t="shared" si="209"/>
        <v>6190.0213669481</v>
      </c>
      <c r="AA213" s="331">
        <f t="shared" si="209"/>
        <v>6494.3145805243003</v>
      </c>
      <c r="AB213" s="332">
        <f t="shared" si="209"/>
        <v>8451.2172208110005</v>
      </c>
      <c r="AC213" s="331">
        <f t="shared" si="209"/>
        <v>75383.041722081602</v>
      </c>
      <c r="AD213" s="330">
        <f t="shared" si="209"/>
        <v>6064.1745955865999</v>
      </c>
      <c r="AE213" s="331">
        <f t="shared" si="209"/>
        <v>6302.8665782199987</v>
      </c>
      <c r="AF213" s="331">
        <f t="shared" si="209"/>
        <v>7037.8087822738853</v>
      </c>
      <c r="AG213" s="331">
        <f t="shared" si="209"/>
        <v>7225.9210169191983</v>
      </c>
      <c r="AH213" s="331">
        <f t="shared" si="209"/>
        <v>8057.0161080302996</v>
      </c>
      <c r="AI213" s="331">
        <f t="shared" si="209"/>
        <v>7143.2579350795668</v>
      </c>
      <c r="AJ213" s="331">
        <f t="shared" si="209"/>
        <v>8279.9914906954073</v>
      </c>
      <c r="AK213" s="331">
        <f t="shared" si="209"/>
        <v>7699.4441704957007</v>
      </c>
      <c r="AL213" s="331">
        <f t="shared" si="209"/>
        <v>7499.5717075845005</v>
      </c>
      <c r="AM213" s="331">
        <f t="shared" si="209"/>
        <v>7303.9955867654007</v>
      </c>
      <c r="AN213" s="331">
        <f t="shared" si="209"/>
        <v>6865.9876089039881</v>
      </c>
      <c r="AO213" s="332">
        <f t="shared" si="209"/>
        <v>8913.0363225155997</v>
      </c>
      <c r="AP213" s="331">
        <f t="shared" si="209"/>
        <v>7123.4716170479996</v>
      </c>
      <c r="AQ213" s="331">
        <f t="shared" si="209"/>
        <v>6176.8804031033997</v>
      </c>
      <c r="AR213" s="331">
        <f t="shared" si="209"/>
        <v>7420.9765971381994</v>
      </c>
      <c r="AS213" s="331">
        <f t="shared" si="209"/>
        <v>7836.4528887225997</v>
      </c>
      <c r="AT213" s="331">
        <f t="shared" si="209"/>
        <v>8486.8141764764005</v>
      </c>
      <c r="AU213" s="331">
        <f t="shared" si="209"/>
        <v>6850.090335737601</v>
      </c>
      <c r="AV213" s="331">
        <f t="shared" si="209"/>
        <v>8214.4316276698009</v>
      </c>
      <c r="AW213" s="331">
        <f t="shared" si="209"/>
        <v>8021.3245841564003</v>
      </c>
      <c r="AX213" s="331">
        <f t="shared" si="209"/>
        <v>6847.1623160063991</v>
      </c>
      <c r="AY213" s="331">
        <f t="shared" si="209"/>
        <v>8542.4184556895998</v>
      </c>
      <c r="AZ213" s="331">
        <f t="shared" si="209"/>
        <v>7539.7432710285993</v>
      </c>
      <c r="BA213" s="331">
        <f t="shared" si="209"/>
        <v>9526.1417693092008</v>
      </c>
      <c r="BB213" s="330">
        <f t="shared" si="209"/>
        <v>8175.2354746230003</v>
      </c>
      <c r="BC213" s="331">
        <f t="shared" si="209"/>
        <v>6231.4473130702008</v>
      </c>
      <c r="BD213" s="331">
        <f t="shared" si="209"/>
        <v>7085.1302310217998</v>
      </c>
      <c r="BE213" s="331">
        <f t="shared" si="209"/>
        <v>8695.9810290276</v>
      </c>
      <c r="BF213" s="331">
        <f t="shared" si="209"/>
        <v>8183.3291461079998</v>
      </c>
      <c r="BG213" s="331">
        <f t="shared" si="209"/>
        <v>7424.9912561948004</v>
      </c>
      <c r="BH213" s="331">
        <f t="shared" si="209"/>
        <v>8218.2743729188005</v>
      </c>
      <c r="BI213" s="331">
        <f t="shared" si="209"/>
        <v>7473.3983149067999</v>
      </c>
      <c r="BJ213" s="331">
        <f t="shared" si="209"/>
        <v>7530.1666437563999</v>
      </c>
      <c r="BK213" s="331">
        <f t="shared" si="209"/>
        <v>8571.5698208350004</v>
      </c>
      <c r="BL213" s="331">
        <f t="shared" si="209"/>
        <v>7726.2195423379999</v>
      </c>
      <c r="BM213" s="332">
        <f t="shared" si="209"/>
        <v>10234.226095205398</v>
      </c>
      <c r="BN213" s="439">
        <f>SUM(BB213:BM213)</f>
        <v>95549.969240005797</v>
      </c>
      <c r="BO213" s="330">
        <f t="shared" si="209"/>
        <v>8245.3302193408017</v>
      </c>
      <c r="BP213" s="331">
        <f t="shared" si="209"/>
        <v>6699.482637819</v>
      </c>
      <c r="BQ213" s="331">
        <f t="shared" ref="BQ213:BY213" si="210">+BQ215+BQ220</f>
        <v>7038.9244314107991</v>
      </c>
      <c r="BR213" s="331">
        <f t="shared" si="210"/>
        <v>8740.0340666953998</v>
      </c>
      <c r="BS213" s="331">
        <f t="shared" si="210"/>
        <v>8257.412920109</v>
      </c>
      <c r="BT213" s="331">
        <f t="shared" si="210"/>
        <v>7425.8004967792003</v>
      </c>
      <c r="BU213" s="331">
        <f t="shared" si="210"/>
        <v>9983.7892344998018</v>
      </c>
      <c r="BV213" s="331">
        <f t="shared" si="210"/>
        <v>8004.1807872922</v>
      </c>
      <c r="BW213" s="331">
        <f t="shared" si="210"/>
        <v>8071.0699507253994</v>
      </c>
      <c r="BX213" s="331">
        <f t="shared" si="210"/>
        <v>9045.065383593399</v>
      </c>
      <c r="BY213" s="331">
        <f t="shared" si="210"/>
        <v>7716.1416292451995</v>
      </c>
      <c r="BZ213" s="332">
        <f t="shared" ref="BZ213:CL213" si="211">+BZ215+BZ220</f>
        <v>10639.884614233999</v>
      </c>
      <c r="CA213" s="439">
        <f>SUM(BO213:BZ213)</f>
        <v>99867.11637174421</v>
      </c>
      <c r="CB213" s="330">
        <f t="shared" si="211"/>
        <v>7716.369539061001</v>
      </c>
      <c r="CC213" s="331">
        <f t="shared" si="211"/>
        <v>6138.5304445011998</v>
      </c>
      <c r="CD213" s="331">
        <f t="shared" si="211"/>
        <v>7697.5132325352006</v>
      </c>
      <c r="CE213" s="331">
        <f t="shared" si="211"/>
        <v>8833.8120219911998</v>
      </c>
      <c r="CF213" s="331">
        <f t="shared" si="211"/>
        <v>7755.9302820874</v>
      </c>
      <c r="CG213" s="331">
        <f t="shared" ref="CG213:CH213" si="212">+CG215+CG220</f>
        <v>8070.6604925987995</v>
      </c>
      <c r="CH213" s="331">
        <f t="shared" si="212"/>
        <v>7440.9820989026002</v>
      </c>
      <c r="CI213" s="331">
        <f t="shared" si="211"/>
        <v>6944.8230265124002</v>
      </c>
      <c r="CJ213" s="331">
        <f t="shared" si="211"/>
        <v>7259.7404354620003</v>
      </c>
      <c r="CK213" s="331">
        <f t="shared" si="211"/>
        <v>8073.8267754926001</v>
      </c>
      <c r="CL213" s="331">
        <f t="shared" si="211"/>
        <v>7182.9155399548008</v>
      </c>
      <c r="CM213" s="332">
        <f t="shared" ref="CM213:DJ213" si="213">+CM215+CM220</f>
        <v>10684.7354228028</v>
      </c>
      <c r="CN213" s="439">
        <f>SUM(CB213:CM213)</f>
        <v>93799.839311902004</v>
      </c>
      <c r="CO213" s="331">
        <f t="shared" si="213"/>
        <v>6986.3160900546</v>
      </c>
      <c r="CP213" s="331">
        <f t="shared" si="213"/>
        <v>6284.8711499102001</v>
      </c>
      <c r="CQ213" s="331">
        <f t="shared" si="213"/>
        <v>7359.0115466900006</v>
      </c>
      <c r="CR213" s="331">
        <f t="shared" si="213"/>
        <v>7662.2827787677998</v>
      </c>
      <c r="CS213" s="331">
        <f t="shared" si="213"/>
        <v>7472.1243663828</v>
      </c>
      <c r="CT213" s="331">
        <f t="shared" si="213"/>
        <v>7479.0635628206001</v>
      </c>
      <c r="CU213" s="331">
        <f t="shared" si="213"/>
        <v>6736.8815804114001</v>
      </c>
      <c r="CV213" s="331">
        <f t="shared" si="213"/>
        <v>7236.0082641319996</v>
      </c>
      <c r="CW213" s="331">
        <f t="shared" si="213"/>
        <v>6885.5180575761997</v>
      </c>
      <c r="CX213" s="331">
        <f t="shared" si="213"/>
        <v>6719.719280716</v>
      </c>
      <c r="CY213" s="331">
        <f t="shared" si="213"/>
        <v>6907.1747503614015</v>
      </c>
      <c r="CZ213" s="331">
        <f t="shared" si="213"/>
        <v>8592.7434320960001</v>
      </c>
      <c r="DA213" s="439">
        <f t="shared" ref="DA213:DA232" si="214">SUM(CO213:CZ213)</f>
        <v>86321.714859918997</v>
      </c>
      <c r="DB213" s="330">
        <f t="shared" si="213"/>
        <v>6238.0576723486001</v>
      </c>
      <c r="DC213" s="331">
        <f t="shared" si="213"/>
        <v>5311.1436857200006</v>
      </c>
      <c r="DD213" s="331">
        <f t="shared" si="213"/>
        <v>7367.3982938946001</v>
      </c>
      <c r="DE213" s="331">
        <f t="shared" si="213"/>
        <v>6688.9698657073995</v>
      </c>
      <c r="DF213" s="331">
        <f t="shared" si="213"/>
        <v>7888.8491891642007</v>
      </c>
      <c r="DG213" s="331">
        <f t="shared" si="213"/>
        <v>7242.5202188754001</v>
      </c>
      <c r="DH213" s="331">
        <f t="shared" si="213"/>
        <v>6783.5632090827994</v>
      </c>
      <c r="DI213" s="331">
        <f t="shared" si="213"/>
        <v>6939.312601353</v>
      </c>
      <c r="DJ213" s="331">
        <f t="shared" si="213"/>
        <v>6579.3384021768015</v>
      </c>
      <c r="DK213" s="331">
        <f t="shared" ref="DK213:DM213" si="215">+DK215+DK220</f>
        <v>7234.1347202218003</v>
      </c>
      <c r="DL213" s="331">
        <f t="shared" si="215"/>
        <v>6747.8678569726007</v>
      </c>
      <c r="DM213" s="331">
        <f t="shared" si="215"/>
        <v>8229.4301813540005</v>
      </c>
      <c r="DN213" s="330">
        <f>SUM($CB213:$CM213)</f>
        <v>93799.839311902004</v>
      </c>
      <c r="DO213" s="386">
        <f>SUM($CO213:$CZ213)</f>
        <v>86321.714859918997</v>
      </c>
      <c r="DP213" s="387">
        <f>SUM($DB213:$DM213)</f>
        <v>83250.585896871198</v>
      </c>
      <c r="DQ213" s="532">
        <f t="shared" ref="DQ213:DQ218" si="216">((DP213/DO213)-1)*100</f>
        <v>-3.557771029029666</v>
      </c>
      <c r="DR213" s="230"/>
      <c r="DS213" s="230"/>
      <c r="DT213" s="230"/>
      <c r="DU213" s="230"/>
      <c r="DV213" s="230"/>
      <c r="DW213" s="230"/>
      <c r="DX213" s="230"/>
      <c r="DY213" s="230"/>
      <c r="DZ213" s="230"/>
      <c r="EA213" s="230"/>
      <c r="EB213" s="230"/>
      <c r="EC213" s="230"/>
      <c r="ED213" s="230"/>
      <c r="EE213" s="230"/>
      <c r="EF213" s="230"/>
      <c r="EG213" s="230"/>
      <c r="EH213" s="230"/>
      <c r="EI213" s="230"/>
      <c r="EJ213" s="230"/>
      <c r="EK213" s="230"/>
      <c r="EL213" s="230"/>
      <c r="EM213" s="230"/>
      <c r="EN213" s="230"/>
    </row>
    <row r="214" spans="1:144" ht="20.100000000000001" customHeight="1" x14ac:dyDescent="0.25">
      <c r="A214" s="526"/>
      <c r="B214" s="28" t="s">
        <v>60</v>
      </c>
      <c r="C214" s="404"/>
      <c r="D214" s="30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08"/>
      <c r="P214" s="416"/>
      <c r="Q214" s="309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310"/>
      <c r="AC214" s="9"/>
      <c r="AD214" s="311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310"/>
      <c r="AP214" s="312">
        <v>40909</v>
      </c>
      <c r="AQ214" s="313">
        <v>40940</v>
      </c>
      <c r="AR214" s="312">
        <v>40969</v>
      </c>
      <c r="AS214" s="313">
        <v>41000</v>
      </c>
      <c r="AT214" s="312">
        <v>41030</v>
      </c>
      <c r="AU214" s="313">
        <v>41061</v>
      </c>
      <c r="AV214" s="312">
        <v>41091</v>
      </c>
      <c r="AW214" s="313">
        <v>41122</v>
      </c>
      <c r="AX214" s="313">
        <v>41153</v>
      </c>
      <c r="AY214" s="313">
        <v>41183</v>
      </c>
      <c r="AZ214" s="313">
        <v>41214</v>
      </c>
      <c r="BA214" s="313">
        <v>41244</v>
      </c>
      <c r="BB214" s="314">
        <v>41275</v>
      </c>
      <c r="BC214" s="313">
        <v>41306</v>
      </c>
      <c r="BD214" s="313">
        <v>41334</v>
      </c>
      <c r="BE214" s="313">
        <v>41365</v>
      </c>
      <c r="BF214" s="313">
        <v>41395</v>
      </c>
      <c r="BG214" s="313">
        <v>41426</v>
      </c>
      <c r="BH214" s="313">
        <v>41456</v>
      </c>
      <c r="BI214" s="313">
        <v>41487</v>
      </c>
      <c r="BJ214" s="313">
        <v>41518</v>
      </c>
      <c r="BK214" s="313">
        <v>41548</v>
      </c>
      <c r="BL214" s="313">
        <v>41579</v>
      </c>
      <c r="BM214" s="419">
        <v>41609</v>
      </c>
      <c r="BN214" s="440"/>
      <c r="BO214" s="314">
        <v>41640</v>
      </c>
      <c r="BP214" s="313">
        <v>41671</v>
      </c>
      <c r="BQ214" s="313">
        <v>41699</v>
      </c>
      <c r="BR214" s="313">
        <v>41730</v>
      </c>
      <c r="BS214" s="313">
        <v>41760</v>
      </c>
      <c r="BT214" s="313">
        <v>41791</v>
      </c>
      <c r="BU214" s="313">
        <v>41821</v>
      </c>
      <c r="BV214" s="313">
        <v>41852</v>
      </c>
      <c r="BW214" s="312"/>
      <c r="BX214" s="312"/>
      <c r="BY214" s="312"/>
      <c r="BZ214" s="426"/>
      <c r="CA214" s="549"/>
      <c r="CB214" s="420"/>
      <c r="CC214" s="312"/>
      <c r="CD214" s="312"/>
      <c r="CE214" s="312"/>
      <c r="CF214" s="312"/>
      <c r="CG214" s="312"/>
      <c r="CH214" s="312"/>
      <c r="CI214" s="312"/>
      <c r="CJ214" s="312"/>
      <c r="CK214" s="312"/>
      <c r="CL214" s="312"/>
      <c r="CM214" s="426"/>
      <c r="CN214" s="549"/>
      <c r="CO214" s="312"/>
      <c r="CP214" s="312"/>
      <c r="CQ214" s="312"/>
      <c r="CR214" s="312"/>
      <c r="CS214" s="312"/>
      <c r="CT214" s="312"/>
      <c r="CU214" s="312"/>
      <c r="CV214" s="312"/>
      <c r="CW214" s="312"/>
      <c r="CX214" s="312"/>
      <c r="CY214" s="312"/>
      <c r="CZ214" s="312"/>
      <c r="DA214" s="549">
        <f t="shared" si="214"/>
        <v>0</v>
      </c>
      <c r="DB214" s="420"/>
      <c r="DC214" s="312"/>
      <c r="DD214" s="312"/>
      <c r="DE214" s="312"/>
      <c r="DF214" s="312"/>
      <c r="DG214" s="312"/>
      <c r="DH214" s="312"/>
      <c r="DI214" s="312"/>
      <c r="DJ214" s="312"/>
      <c r="DK214" s="312"/>
      <c r="DL214" s="312"/>
      <c r="DM214" s="312"/>
      <c r="DN214" s="586"/>
      <c r="DO214" s="490"/>
      <c r="DP214" s="492"/>
      <c r="DQ214" s="357"/>
      <c r="DW214" s="230"/>
      <c r="DX214" s="230"/>
      <c r="DY214" s="230"/>
      <c r="DZ214" s="230"/>
      <c r="EA214" s="230"/>
      <c r="EB214" s="230"/>
      <c r="EC214" s="230"/>
      <c r="ED214" s="230"/>
      <c r="EE214" s="230"/>
      <c r="EF214" s="230"/>
      <c r="EG214" s="230"/>
      <c r="EH214" s="230"/>
      <c r="EI214" s="230"/>
      <c r="EJ214" s="230"/>
      <c r="EK214" s="230"/>
      <c r="EL214" s="230"/>
      <c r="EM214" s="230"/>
      <c r="EN214" s="230"/>
    </row>
    <row r="215" spans="1:144" s="38" customFormat="1" ht="20.100000000000001" customHeight="1" thickBot="1" x14ac:dyDescent="0.3">
      <c r="A215" s="526"/>
      <c r="B215" s="604" t="s">
        <v>49</v>
      </c>
      <c r="C215" s="607"/>
      <c r="D215" s="100">
        <f t="shared" ref="D215:BP215" si="217">SUM(D216:D218)</f>
        <v>3844.3602825300004</v>
      </c>
      <c r="E215" s="24">
        <f t="shared" si="217"/>
        <v>3486.19452697</v>
      </c>
      <c r="F215" s="24">
        <f t="shared" si="217"/>
        <v>3910.2526416600003</v>
      </c>
      <c r="G215" s="24">
        <f t="shared" si="217"/>
        <v>3983.71065172</v>
      </c>
      <c r="H215" s="24">
        <f t="shared" si="217"/>
        <v>3640.9952158400001</v>
      </c>
      <c r="I215" s="24">
        <f t="shared" si="217"/>
        <v>3858.9726897</v>
      </c>
      <c r="J215" s="24">
        <f t="shared" si="217"/>
        <v>4108.8802667</v>
      </c>
      <c r="K215" s="24">
        <f t="shared" si="217"/>
        <v>3888.5557145700004</v>
      </c>
      <c r="L215" s="24">
        <f t="shared" si="217"/>
        <v>4425.3230260199998</v>
      </c>
      <c r="M215" s="24">
        <f t="shared" si="217"/>
        <v>4668.7771934399998</v>
      </c>
      <c r="N215" s="24">
        <f t="shared" si="217"/>
        <v>4392.0750246000007</v>
      </c>
      <c r="O215" s="101">
        <f t="shared" si="217"/>
        <v>5305.3788000499999</v>
      </c>
      <c r="P215" s="24">
        <f t="shared" si="217"/>
        <v>49513.476033799998</v>
      </c>
      <c r="Q215" s="100">
        <f t="shared" si="217"/>
        <v>3942.6046813400003</v>
      </c>
      <c r="R215" s="24">
        <f t="shared" si="217"/>
        <v>3724.3562629400003</v>
      </c>
      <c r="S215" s="24">
        <f t="shared" si="217"/>
        <v>4764.4867709700002</v>
      </c>
      <c r="T215" s="24">
        <f t="shared" si="217"/>
        <v>4338.1262761899998</v>
      </c>
      <c r="U215" s="24">
        <f t="shared" si="217"/>
        <v>4189.3359614000001</v>
      </c>
      <c r="V215" s="24">
        <f t="shared" si="217"/>
        <v>4137.31866137</v>
      </c>
      <c r="W215" s="24">
        <f t="shared" si="217"/>
        <v>4122.8429933899997</v>
      </c>
      <c r="X215" s="24">
        <f t="shared" si="217"/>
        <v>4481.8160501399998</v>
      </c>
      <c r="Y215" s="24">
        <f t="shared" si="217"/>
        <v>4692.7963618800004</v>
      </c>
      <c r="Z215" s="24">
        <f t="shared" si="217"/>
        <v>4588.5951585700004</v>
      </c>
      <c r="AA215" s="24">
        <f t="shared" si="217"/>
        <v>4727.3836349100002</v>
      </c>
      <c r="AB215" s="101">
        <f t="shared" si="217"/>
        <v>6270.3457984200004</v>
      </c>
      <c r="AC215" s="24">
        <f t="shared" si="217"/>
        <v>53980.008611520003</v>
      </c>
      <c r="AD215" s="100">
        <f t="shared" si="217"/>
        <v>4626.3805682700004</v>
      </c>
      <c r="AE215" s="24">
        <f t="shared" si="217"/>
        <v>4983.7037740999995</v>
      </c>
      <c r="AF215" s="24">
        <f t="shared" si="217"/>
        <v>5522.7572527600005</v>
      </c>
      <c r="AG215" s="24">
        <f t="shared" si="217"/>
        <v>5230.7055551499998</v>
      </c>
      <c r="AH215" s="24">
        <f t="shared" si="217"/>
        <v>5711.8677845499997</v>
      </c>
      <c r="AI215" s="24">
        <f t="shared" si="217"/>
        <v>5356.4636704500008</v>
      </c>
      <c r="AJ215" s="24">
        <f t="shared" si="217"/>
        <v>6452.479788900001</v>
      </c>
      <c r="AK215" s="24">
        <f t="shared" si="217"/>
        <v>5708.3379421600002</v>
      </c>
      <c r="AL215" s="24">
        <f t="shared" si="217"/>
        <v>5699.0585548199997</v>
      </c>
      <c r="AM215" s="24">
        <f t="shared" si="217"/>
        <v>5399.1159766400006</v>
      </c>
      <c r="AN215" s="24">
        <f t="shared" si="217"/>
        <v>5152.4091880799997</v>
      </c>
      <c r="AO215" s="101">
        <f t="shared" si="217"/>
        <v>6852.2382316900002</v>
      </c>
      <c r="AP215" s="24">
        <f t="shared" si="217"/>
        <v>5671.8979370999996</v>
      </c>
      <c r="AQ215" s="24">
        <f t="shared" si="217"/>
        <v>4643.1292438399996</v>
      </c>
      <c r="AR215" s="24">
        <f t="shared" si="217"/>
        <v>5619.9325921499994</v>
      </c>
      <c r="AS215" s="24">
        <f t="shared" si="217"/>
        <v>5698.6080665199997</v>
      </c>
      <c r="AT215" s="24">
        <f t="shared" si="217"/>
        <v>6036.9372201999995</v>
      </c>
      <c r="AU215" s="24">
        <f t="shared" si="217"/>
        <v>5057.6399056400005</v>
      </c>
      <c r="AV215" s="24">
        <f t="shared" si="217"/>
        <v>6532.6236455400003</v>
      </c>
      <c r="AW215" s="24">
        <f t="shared" si="217"/>
        <v>6413.2653283100008</v>
      </c>
      <c r="AX215" s="24">
        <f t="shared" si="217"/>
        <v>5477.2064674499998</v>
      </c>
      <c r="AY215" s="24">
        <f t="shared" si="217"/>
        <v>6714.30961045</v>
      </c>
      <c r="AZ215" s="24">
        <f t="shared" si="217"/>
        <v>6032.0932708099999</v>
      </c>
      <c r="BA215" s="24">
        <f t="shared" si="217"/>
        <v>7750.4135320500009</v>
      </c>
      <c r="BB215" s="100">
        <f t="shared" si="217"/>
        <v>6659.8447804699999</v>
      </c>
      <c r="BC215" s="24">
        <f t="shared" si="217"/>
        <v>4944.0422155000006</v>
      </c>
      <c r="BD215" s="24">
        <f t="shared" si="217"/>
        <v>5727.7919160499996</v>
      </c>
      <c r="BE215" s="24">
        <f t="shared" si="217"/>
        <v>6855.2450791999991</v>
      </c>
      <c r="BF215" s="24">
        <f t="shared" si="217"/>
        <v>6058.1990774099995</v>
      </c>
      <c r="BG215" s="24">
        <f t="shared" si="217"/>
        <v>5563.5050787600003</v>
      </c>
      <c r="BH215" s="24">
        <f t="shared" si="217"/>
        <v>6457.55279479</v>
      </c>
      <c r="BI215" s="24">
        <f t="shared" si="217"/>
        <v>5983.9548035999997</v>
      </c>
      <c r="BJ215" s="24">
        <f t="shared" si="217"/>
        <v>5979.5972749100001</v>
      </c>
      <c r="BK215" s="24">
        <f t="shared" si="217"/>
        <v>6787.6908709400004</v>
      </c>
      <c r="BL215" s="24">
        <f t="shared" si="217"/>
        <v>6177.7909012499995</v>
      </c>
      <c r="BM215" s="101">
        <f t="shared" si="217"/>
        <v>8408.4662955499989</v>
      </c>
      <c r="BN215" s="23">
        <f>SUM(BB215:BM215)</f>
        <v>75603.681088429992</v>
      </c>
      <c r="BO215" s="100">
        <f t="shared" si="217"/>
        <v>6766.6438369900006</v>
      </c>
      <c r="BP215" s="24">
        <f t="shared" si="217"/>
        <v>5615.2124845799999</v>
      </c>
      <c r="BQ215" s="24">
        <f t="shared" ref="BQ215:BY215" si="218">SUM(BQ216:BQ218)</f>
        <v>5812.0283637099992</v>
      </c>
      <c r="BR215" s="24">
        <f t="shared" si="218"/>
        <v>7069.44850976</v>
      </c>
      <c r="BS215" s="24">
        <f t="shared" si="218"/>
        <v>6467.8529922400003</v>
      </c>
      <c r="BT215" s="24">
        <f t="shared" si="218"/>
        <v>5808.4242154499998</v>
      </c>
      <c r="BU215" s="24">
        <f t="shared" si="218"/>
        <v>8298.9133952000011</v>
      </c>
      <c r="BV215" s="24">
        <f t="shared" si="218"/>
        <v>6650.3570894599998</v>
      </c>
      <c r="BW215" s="24">
        <f t="shared" si="218"/>
        <v>6761.8761395399997</v>
      </c>
      <c r="BX215" s="24">
        <f t="shared" si="218"/>
        <v>7529.3402428999998</v>
      </c>
      <c r="BY215" s="24">
        <f t="shared" si="218"/>
        <v>6313.1166184899994</v>
      </c>
      <c r="BZ215" s="101">
        <f t="shared" ref="BZ215:CL215" si="219">SUM(BZ216:BZ218)</f>
        <v>8853.4783261199991</v>
      </c>
      <c r="CA215" s="25">
        <f>SUM(BO215:BZ215)</f>
        <v>81946.692214440001</v>
      </c>
      <c r="CB215" s="100">
        <f t="shared" si="219"/>
        <v>6596.3446734300005</v>
      </c>
      <c r="CC215" s="24">
        <f t="shared" si="219"/>
        <v>5228.4228063299997</v>
      </c>
      <c r="CD215" s="24">
        <f t="shared" si="219"/>
        <v>6614.9200531500001</v>
      </c>
      <c r="CE215" s="24">
        <f t="shared" si="219"/>
        <v>7492.6957562599991</v>
      </c>
      <c r="CF215" s="24">
        <f t="shared" si="219"/>
        <v>6402.8919354399995</v>
      </c>
      <c r="CG215" s="24">
        <f t="shared" ref="CG215:CH215" si="220">SUM(CG216:CG218)</f>
        <v>6645.3449047599997</v>
      </c>
      <c r="CH215" s="24">
        <f t="shared" si="220"/>
        <v>6334.9233422200004</v>
      </c>
      <c r="CI215" s="24">
        <f t="shared" si="219"/>
        <v>5926.3813839499999</v>
      </c>
      <c r="CJ215" s="24">
        <f t="shared" si="219"/>
        <v>6234.2657743700001</v>
      </c>
      <c r="CK215" s="24">
        <f t="shared" si="219"/>
        <v>6819.5506255699993</v>
      </c>
      <c r="CL215" s="24">
        <f t="shared" si="219"/>
        <v>6144.8676103200005</v>
      </c>
      <c r="CM215" s="101">
        <f t="shared" ref="CM215:DJ215" si="221">SUM(CM216:CM218)</f>
        <v>9281.2980494900003</v>
      </c>
      <c r="CN215" s="23">
        <f>SUM(CB215:CM215)</f>
        <v>79721.90691528999</v>
      </c>
      <c r="CO215" s="24">
        <f t="shared" si="221"/>
        <v>6062.9676833200001</v>
      </c>
      <c r="CP215" s="24">
        <f t="shared" si="221"/>
        <v>5509.9389737900001</v>
      </c>
      <c r="CQ215" s="24">
        <f t="shared" si="221"/>
        <v>6408.7930660800002</v>
      </c>
      <c r="CR215" s="24">
        <f t="shared" si="221"/>
        <v>6801.4414083900001</v>
      </c>
      <c r="CS215" s="24">
        <f t="shared" si="221"/>
        <v>6410.4396427000001</v>
      </c>
      <c r="CT215" s="24">
        <f t="shared" si="221"/>
        <v>6476.0578746900001</v>
      </c>
      <c r="CU215" s="24">
        <f t="shared" si="221"/>
        <v>5928.2949617100003</v>
      </c>
      <c r="CV215" s="24">
        <f t="shared" si="221"/>
        <v>6382.4153620399993</v>
      </c>
      <c r="CW215" s="24">
        <f t="shared" si="221"/>
        <v>6149.5885171</v>
      </c>
      <c r="CX215" s="24">
        <f t="shared" si="221"/>
        <v>5990.0971402799996</v>
      </c>
      <c r="CY215" s="24">
        <f t="shared" si="221"/>
        <v>6205.1945416400013</v>
      </c>
      <c r="CZ215" s="24">
        <f t="shared" si="221"/>
        <v>7743.5521639399994</v>
      </c>
      <c r="DA215" s="23">
        <f t="shared" si="214"/>
        <v>76068.781335680003</v>
      </c>
      <c r="DB215" s="100">
        <f t="shared" si="221"/>
        <v>5635.8658635299998</v>
      </c>
      <c r="DC215" s="24">
        <f t="shared" si="221"/>
        <v>4649.1060121500004</v>
      </c>
      <c r="DD215" s="24">
        <f t="shared" si="221"/>
        <v>6459.7538471799999</v>
      </c>
      <c r="DE215" s="24">
        <f t="shared" si="221"/>
        <v>5964.9687681799996</v>
      </c>
      <c r="DF215" s="24">
        <f t="shared" si="221"/>
        <v>6208.8138170400007</v>
      </c>
      <c r="DG215" s="24">
        <f t="shared" si="221"/>
        <v>6275.6686914700003</v>
      </c>
      <c r="DH215" s="24">
        <f t="shared" si="221"/>
        <v>5991.4860550999992</v>
      </c>
      <c r="DI215" s="24">
        <f t="shared" si="221"/>
        <v>6137.2970939199995</v>
      </c>
      <c r="DJ215" s="24">
        <f t="shared" si="221"/>
        <v>5867.183531390001</v>
      </c>
      <c r="DK215" s="24">
        <f t="shared" ref="DK215:DM215" si="222">SUM(DK216:DK218)</f>
        <v>6265.11154498</v>
      </c>
      <c r="DL215" s="24">
        <f t="shared" si="222"/>
        <v>5984.9182771900005</v>
      </c>
      <c r="DM215" s="24">
        <f t="shared" si="222"/>
        <v>7292.79657658</v>
      </c>
      <c r="DN215" s="100">
        <f>SUM($CB215:$CM215)</f>
        <v>79721.90691528999</v>
      </c>
      <c r="DO215" s="493">
        <f>SUM($CO215:$CZ215)</f>
        <v>76068.781335680003</v>
      </c>
      <c r="DP215" s="496">
        <f>SUM($DB215:$DM215)</f>
        <v>72732.970078710001</v>
      </c>
      <c r="DQ215" s="358">
        <f t="shared" si="216"/>
        <v>-4.3852566038222296</v>
      </c>
      <c r="DR215" s="230"/>
      <c r="DS215" s="230"/>
      <c r="DT215" s="230"/>
      <c r="DU215" s="230"/>
      <c r="DV215" s="230"/>
      <c r="DW215" s="230"/>
      <c r="DX215" s="230"/>
      <c r="DY215" s="230"/>
      <c r="DZ215" s="230"/>
      <c r="EA215" s="230"/>
      <c r="EB215" s="230"/>
      <c r="EC215" s="230"/>
      <c r="ED215" s="230"/>
      <c r="EE215" s="230"/>
      <c r="EF215" s="230"/>
      <c r="EG215" s="230"/>
      <c r="EH215" s="230"/>
      <c r="EI215" s="230"/>
      <c r="EJ215" s="230"/>
      <c r="EK215" s="230"/>
      <c r="EL215" s="230"/>
      <c r="EM215" s="230"/>
      <c r="EN215" s="230"/>
    </row>
    <row r="216" spans="1:144" ht="20.100000000000001" customHeight="1" x14ac:dyDescent="0.25">
      <c r="A216" s="526"/>
      <c r="B216" s="283" t="s">
        <v>36</v>
      </c>
      <c r="C216" s="406"/>
      <c r="D216" s="52">
        <v>2704.2727363600002</v>
      </c>
      <c r="E216" s="26">
        <v>2450.09060206</v>
      </c>
      <c r="F216" s="26">
        <v>2846.1494643400001</v>
      </c>
      <c r="G216" s="26">
        <v>2753.3242117899999</v>
      </c>
      <c r="H216" s="26">
        <v>2619.8976497899998</v>
      </c>
      <c r="I216" s="26">
        <v>2651.7422641100002</v>
      </c>
      <c r="J216" s="26">
        <v>2933.6485753100001</v>
      </c>
      <c r="K216" s="26">
        <v>2758.3608585900001</v>
      </c>
      <c r="L216" s="26">
        <v>3222.1161796599999</v>
      </c>
      <c r="M216" s="26">
        <v>3306.57579992</v>
      </c>
      <c r="N216" s="26">
        <v>3051.1638513400003</v>
      </c>
      <c r="O216" s="76">
        <v>3583.81115778</v>
      </c>
      <c r="P216" s="110">
        <v>34881.153351050001</v>
      </c>
      <c r="Q216" s="45">
        <v>2871.6216772100001</v>
      </c>
      <c r="R216" s="31">
        <v>2799.1190035900004</v>
      </c>
      <c r="S216" s="31">
        <v>3608.7582450500004</v>
      </c>
      <c r="T216" s="31">
        <v>3237.2076050999999</v>
      </c>
      <c r="U216" s="31">
        <v>3004.8384983600004</v>
      </c>
      <c r="V216" s="31">
        <v>3299.9479305899999</v>
      </c>
      <c r="W216" s="31">
        <v>3287.0122201999998</v>
      </c>
      <c r="X216" s="31">
        <v>3466.5254378300001</v>
      </c>
      <c r="Y216" s="31">
        <v>3658.5373609499998</v>
      </c>
      <c r="Z216" s="31">
        <v>3627.4430324800001</v>
      </c>
      <c r="AA216" s="31">
        <v>3643.7891665900001</v>
      </c>
      <c r="AB216" s="157">
        <v>4304.9127265200004</v>
      </c>
      <c r="AC216" s="110">
        <v>40809.712904470005</v>
      </c>
      <c r="AD216" s="52">
        <v>3596.9744800900003</v>
      </c>
      <c r="AE216" s="26">
        <v>3831.4284025399998</v>
      </c>
      <c r="AF216" s="26">
        <v>4252.4174538300003</v>
      </c>
      <c r="AG216" s="26">
        <v>4151.8009689099999</v>
      </c>
      <c r="AH216" s="26">
        <v>4456.8379858199996</v>
      </c>
      <c r="AI216" s="26">
        <v>4178.0590182800006</v>
      </c>
      <c r="AJ216" s="26">
        <v>4615.6950155100003</v>
      </c>
      <c r="AK216" s="26">
        <v>4281.90336639</v>
      </c>
      <c r="AL216" s="26">
        <v>4330.5834237999998</v>
      </c>
      <c r="AM216" s="26">
        <v>3975.33848089</v>
      </c>
      <c r="AN216" s="26">
        <v>3934.4837325999997</v>
      </c>
      <c r="AO216" s="76">
        <v>4748.2051259</v>
      </c>
      <c r="AP216" s="31">
        <v>4216.08052391</v>
      </c>
      <c r="AQ216" s="31">
        <v>3605.1508649899997</v>
      </c>
      <c r="AR216" s="31">
        <v>4265.6164113300001</v>
      </c>
      <c r="AS216" s="31">
        <v>4266.8703065099999</v>
      </c>
      <c r="AT216" s="31">
        <v>4617.2962608500002</v>
      </c>
      <c r="AU216" s="31">
        <v>3741.2234930300001</v>
      </c>
      <c r="AV216" s="31">
        <v>4644.4769675100006</v>
      </c>
      <c r="AW216" s="31">
        <v>4941.1675200500003</v>
      </c>
      <c r="AX216" s="31">
        <v>4085.8709032600004</v>
      </c>
      <c r="AY216" s="31">
        <v>4979.68749923</v>
      </c>
      <c r="AZ216" s="31">
        <v>4536.2860582200001</v>
      </c>
      <c r="BA216" s="31">
        <v>4977.7942688800003</v>
      </c>
      <c r="BB216" s="52">
        <v>4864.0070425699996</v>
      </c>
      <c r="BC216" s="26">
        <v>3801.5984368899999</v>
      </c>
      <c r="BD216" s="26">
        <v>4085.3701500000002</v>
      </c>
      <c r="BE216" s="26">
        <v>4984.2992660800001</v>
      </c>
      <c r="BF216" s="26">
        <v>4550.8012742600004</v>
      </c>
      <c r="BG216" s="26">
        <v>4136.8157342600007</v>
      </c>
      <c r="BH216" s="26">
        <v>4684.14370762</v>
      </c>
      <c r="BI216" s="26">
        <v>4374.2258053800006</v>
      </c>
      <c r="BJ216" s="26">
        <v>4350.3311496300003</v>
      </c>
      <c r="BK216" s="26">
        <v>4912.9388802700005</v>
      </c>
      <c r="BL216" s="26">
        <v>4348.9133432899998</v>
      </c>
      <c r="BM216" s="76">
        <v>5314.0579453999999</v>
      </c>
      <c r="BN216" s="438">
        <f>SUM(BB216:BM216)</f>
        <v>54407.502735650007</v>
      </c>
      <c r="BO216" s="52">
        <v>4754.6722100200004</v>
      </c>
      <c r="BP216" s="26">
        <v>4165.0945804399998</v>
      </c>
      <c r="BQ216" s="26">
        <v>4520.1385625299999</v>
      </c>
      <c r="BR216" s="26">
        <v>5320.7420679099996</v>
      </c>
      <c r="BS216" s="26">
        <v>4983.9661588999998</v>
      </c>
      <c r="BT216" s="26">
        <v>4375.31129134</v>
      </c>
      <c r="BU216" s="26">
        <v>6620.7194856800006</v>
      </c>
      <c r="BV216" s="26">
        <v>4352.5931923400003</v>
      </c>
      <c r="BW216" s="98">
        <v>4974.5366557799998</v>
      </c>
      <c r="BX216" s="98">
        <v>5403.5522455800001</v>
      </c>
      <c r="BY216" s="98">
        <v>4486.7816060499999</v>
      </c>
      <c r="BZ216" s="240">
        <v>5757.2243553199996</v>
      </c>
      <c r="CA216" s="550">
        <f>SUM(BO216:BZ216)</f>
        <v>59715.332411889998</v>
      </c>
      <c r="CB216" s="136">
        <v>4777.3009260500003</v>
      </c>
      <c r="CC216" s="98">
        <v>4013.3280486599997</v>
      </c>
      <c r="CD216" s="98">
        <v>4833.6678401199997</v>
      </c>
      <c r="CE216" s="98">
        <v>5460.6109716899991</v>
      </c>
      <c r="CF216" s="98">
        <v>4749.2318952899996</v>
      </c>
      <c r="CG216" s="98">
        <v>4984.0589481699999</v>
      </c>
      <c r="CH216" s="98">
        <v>4696.4306120399997</v>
      </c>
      <c r="CI216" s="98">
        <v>4422.4202699899997</v>
      </c>
      <c r="CJ216" s="98">
        <v>4552.2345322900001</v>
      </c>
      <c r="CK216" s="98">
        <v>4953.2394885799995</v>
      </c>
      <c r="CL216" s="98">
        <v>4675.7538101700002</v>
      </c>
      <c r="CM216" s="240">
        <v>5967.2397903599995</v>
      </c>
      <c r="CN216" s="428">
        <f>SUM(CB216:CM216)</f>
        <v>58085.517133409994</v>
      </c>
      <c r="CO216" s="98">
        <v>4551.7889395000002</v>
      </c>
      <c r="CP216" s="98">
        <v>4313.7278796999999</v>
      </c>
      <c r="CQ216" s="98">
        <v>4617.67836334</v>
      </c>
      <c r="CR216" s="98">
        <v>5308.22632608</v>
      </c>
      <c r="CS216" s="98">
        <v>4907.8350017399998</v>
      </c>
      <c r="CT216" s="98">
        <v>4874.0957504500002</v>
      </c>
      <c r="CU216" s="98">
        <v>4333.1714648999996</v>
      </c>
      <c r="CV216" s="98">
        <v>4791.9407597299996</v>
      </c>
      <c r="CW216" s="98">
        <v>4501.9810317000001</v>
      </c>
      <c r="CX216" s="98">
        <v>4303.4503618299996</v>
      </c>
      <c r="CY216" s="98">
        <v>4649.2344303100008</v>
      </c>
      <c r="CZ216" s="98">
        <v>5231.6173061499994</v>
      </c>
      <c r="DA216" s="428">
        <f t="shared" si="214"/>
        <v>56384.747615430009</v>
      </c>
      <c r="DB216" s="136">
        <v>4323.6907485900001</v>
      </c>
      <c r="DC216" s="98">
        <v>3479.2419021300002</v>
      </c>
      <c r="DD216" s="98">
        <v>4839.6267403599995</v>
      </c>
      <c r="DE216" s="98">
        <v>4518.15034681</v>
      </c>
      <c r="DF216" s="98">
        <v>4716.6751751000002</v>
      </c>
      <c r="DG216" s="98">
        <v>4764.0974555100001</v>
      </c>
      <c r="DH216" s="98">
        <v>4458.9600982799993</v>
      </c>
      <c r="DI216" s="98">
        <v>4573.7495439899994</v>
      </c>
      <c r="DJ216" s="98">
        <v>4202.6487390500006</v>
      </c>
      <c r="DK216" s="98">
        <v>4644.1748642299999</v>
      </c>
      <c r="DL216" s="98">
        <v>4402.7503539999998</v>
      </c>
      <c r="DM216" s="98">
        <v>5050.02369249</v>
      </c>
      <c r="DN216" s="537">
        <f>SUM($CB216:$CM216)</f>
        <v>58085.517133409994</v>
      </c>
      <c r="DO216" s="490">
        <f>SUM($CO216:$CZ216)</f>
        <v>56384.747615430009</v>
      </c>
      <c r="DP216" s="492">
        <f>SUM($DB216:$DM216)</f>
        <v>53973.789660539995</v>
      </c>
      <c r="DQ216" s="359">
        <f t="shared" si="216"/>
        <v>-4.2759044898699532</v>
      </c>
      <c r="DW216" s="230"/>
      <c r="DX216" s="230"/>
      <c r="DY216" s="230"/>
      <c r="DZ216" s="230"/>
      <c r="EA216" s="230"/>
      <c r="EB216" s="230"/>
      <c r="EC216" s="230"/>
      <c r="ED216" s="230"/>
      <c r="EE216" s="230"/>
      <c r="EF216" s="230"/>
      <c r="EG216" s="230"/>
      <c r="EH216" s="230"/>
      <c r="EI216" s="230"/>
      <c r="EJ216" s="230"/>
      <c r="EK216" s="230"/>
      <c r="EL216" s="230"/>
      <c r="EM216" s="230"/>
      <c r="EN216" s="230"/>
    </row>
    <row r="217" spans="1:144" ht="20.100000000000001" customHeight="1" x14ac:dyDescent="0.25">
      <c r="A217" s="526"/>
      <c r="B217" s="59" t="s">
        <v>37</v>
      </c>
      <c r="C217" s="13"/>
      <c r="D217" s="52">
        <v>743.34899952000001</v>
      </c>
      <c r="E217" s="26">
        <v>551.86034308000001</v>
      </c>
      <c r="F217" s="26">
        <v>620.49535205999996</v>
      </c>
      <c r="G217" s="26">
        <v>641.17728482000007</v>
      </c>
      <c r="H217" s="26">
        <v>590.86667695000006</v>
      </c>
      <c r="I217" s="26">
        <v>629.56897638999999</v>
      </c>
      <c r="J217" s="26">
        <v>682.99584594000009</v>
      </c>
      <c r="K217" s="26">
        <v>600.95522884000002</v>
      </c>
      <c r="L217" s="26">
        <v>657.70655549000003</v>
      </c>
      <c r="M217" s="26">
        <v>823.34001250999995</v>
      </c>
      <c r="N217" s="26">
        <v>869.47097371000007</v>
      </c>
      <c r="O217" s="76">
        <v>1182.80208305</v>
      </c>
      <c r="P217" s="80">
        <v>8594.5883323599992</v>
      </c>
      <c r="Q217" s="52">
        <v>722.36401263000005</v>
      </c>
      <c r="R217" s="26">
        <v>497.35122699999999</v>
      </c>
      <c r="S217" s="26">
        <v>739.22564266999996</v>
      </c>
      <c r="T217" s="26">
        <v>670.0609188200001</v>
      </c>
      <c r="U217" s="26">
        <v>724.47100389000002</v>
      </c>
      <c r="V217" s="26">
        <v>436.76943949999998</v>
      </c>
      <c r="W217" s="26">
        <v>510.45960599</v>
      </c>
      <c r="X217" s="26">
        <v>661.41017644999999</v>
      </c>
      <c r="Y217" s="26">
        <v>591.73238212000001</v>
      </c>
      <c r="Z217" s="26">
        <v>636.64765629999999</v>
      </c>
      <c r="AA217" s="26">
        <v>742.34120826999992</v>
      </c>
      <c r="AB217" s="158">
        <v>1372.4986506600001</v>
      </c>
      <c r="AC217" s="80">
        <v>8305.3319242999987</v>
      </c>
      <c r="AD217" s="52">
        <v>723.07389824999996</v>
      </c>
      <c r="AE217" s="26">
        <v>657.8731679199999</v>
      </c>
      <c r="AF217" s="26">
        <v>696.42069871000001</v>
      </c>
      <c r="AG217" s="26">
        <v>644.66106754999998</v>
      </c>
      <c r="AH217" s="26">
        <v>699.69991877999996</v>
      </c>
      <c r="AI217" s="26">
        <v>689.26763538</v>
      </c>
      <c r="AJ217" s="26">
        <v>894.86092960000008</v>
      </c>
      <c r="AK217" s="26">
        <v>894.30809276000002</v>
      </c>
      <c r="AL217" s="26">
        <v>905.54445955999995</v>
      </c>
      <c r="AM217" s="26">
        <v>903.95431660999998</v>
      </c>
      <c r="AN217" s="26">
        <v>815.76523927999995</v>
      </c>
      <c r="AO217" s="76">
        <v>1598.8593762</v>
      </c>
      <c r="AP217" s="26">
        <v>912.59292260000007</v>
      </c>
      <c r="AQ217" s="26">
        <v>649.56583044000001</v>
      </c>
      <c r="AR217" s="26">
        <v>808.40303540000002</v>
      </c>
      <c r="AS217" s="26">
        <v>660.72257542</v>
      </c>
      <c r="AT217" s="26">
        <v>938.12368749999996</v>
      </c>
      <c r="AU217" s="26">
        <v>810.71077676000004</v>
      </c>
      <c r="AV217" s="26">
        <v>948.68603117999999</v>
      </c>
      <c r="AW217" s="26">
        <v>983.65331665999997</v>
      </c>
      <c r="AX217" s="26">
        <v>869.86681675</v>
      </c>
      <c r="AY217" s="26">
        <v>1084.5676165899999</v>
      </c>
      <c r="AZ217" s="26">
        <v>1047.4959149700001</v>
      </c>
      <c r="BA217" s="26">
        <v>2097.2363532700001</v>
      </c>
      <c r="BB217" s="52">
        <v>1245.0658316400002</v>
      </c>
      <c r="BC217" s="26">
        <v>729.56234826000002</v>
      </c>
      <c r="BD217" s="26">
        <v>942.08171433000007</v>
      </c>
      <c r="BE217" s="26">
        <v>1225.1938000599998</v>
      </c>
      <c r="BF217" s="26">
        <v>994.66714953999997</v>
      </c>
      <c r="BG217" s="26">
        <v>924.41446121000001</v>
      </c>
      <c r="BH217" s="26">
        <v>1127.25603815</v>
      </c>
      <c r="BI217" s="26">
        <v>1052.71837043</v>
      </c>
      <c r="BJ217" s="26">
        <v>1048.8910974099999</v>
      </c>
      <c r="BK217" s="26">
        <v>1219.5989604000001</v>
      </c>
      <c r="BL217" s="26">
        <v>1175.2773338</v>
      </c>
      <c r="BM217" s="76">
        <v>2436.21250663</v>
      </c>
      <c r="BN217" s="438">
        <f>SUM(BB217:BM217)</f>
        <v>14120.93961186</v>
      </c>
      <c r="BO217" s="52">
        <v>1549.1230235399998</v>
      </c>
      <c r="BP217" s="26">
        <v>995.90339767</v>
      </c>
      <c r="BQ217" s="26">
        <v>832.69680930999994</v>
      </c>
      <c r="BR217" s="26">
        <v>1103.16771943</v>
      </c>
      <c r="BS217" s="26">
        <v>983.54292969000005</v>
      </c>
      <c r="BT217" s="26">
        <v>920.62933267999995</v>
      </c>
      <c r="BU217" s="26">
        <v>1256.24933106</v>
      </c>
      <c r="BV217" s="26">
        <v>1148.88194856</v>
      </c>
      <c r="BW217" s="98">
        <v>1207.00140784</v>
      </c>
      <c r="BX217" s="98">
        <v>1488.12670368</v>
      </c>
      <c r="BY217" s="98">
        <v>1318.18928729</v>
      </c>
      <c r="BZ217" s="240">
        <v>2468.8930167399999</v>
      </c>
      <c r="CA217" s="428">
        <f t="shared" ref="CA217:CA218" si="223">SUM(BO217:BZ217)</f>
        <v>15272.404907490001</v>
      </c>
      <c r="CB217" s="136">
        <v>1184.9927853900001</v>
      </c>
      <c r="CC217" s="98">
        <v>796.86278252</v>
      </c>
      <c r="CD217" s="98">
        <v>1273.2687363099999</v>
      </c>
      <c r="CE217" s="98">
        <v>1362.7696635299999</v>
      </c>
      <c r="CF217" s="98">
        <v>1063.31140615</v>
      </c>
      <c r="CG217" s="98">
        <v>961.89268373000004</v>
      </c>
      <c r="CH217" s="98">
        <v>957.61743136000007</v>
      </c>
      <c r="CI217" s="98">
        <v>875.80243636</v>
      </c>
      <c r="CJ217" s="98">
        <v>1053.7487433700001</v>
      </c>
      <c r="CK217" s="98">
        <v>1209.58761392</v>
      </c>
      <c r="CL217" s="98">
        <v>919.28658833000009</v>
      </c>
      <c r="CM217" s="240">
        <v>2489.1770913099999</v>
      </c>
      <c r="CN217" s="428">
        <f t="shared" ref="CN217:CN218" si="224">SUM(CB217:CM217)</f>
        <v>14148.317962280002</v>
      </c>
      <c r="CO217" s="98">
        <v>836.88344305999999</v>
      </c>
      <c r="CP217" s="98">
        <v>685.99362267999993</v>
      </c>
      <c r="CQ217" s="98">
        <v>1073.7041565700001</v>
      </c>
      <c r="CR217" s="98">
        <v>951.41904602</v>
      </c>
      <c r="CS217" s="98">
        <v>850.07370436999997</v>
      </c>
      <c r="CT217" s="98">
        <v>958.18355265000002</v>
      </c>
      <c r="CU217" s="98">
        <v>959.76068062000002</v>
      </c>
      <c r="CV217" s="98">
        <v>961.35078800999997</v>
      </c>
      <c r="CW217" s="98">
        <v>1013.01906436</v>
      </c>
      <c r="CX217" s="98">
        <v>1048.3196423700001</v>
      </c>
      <c r="CY217" s="98">
        <v>1002.66733363</v>
      </c>
      <c r="CZ217" s="98">
        <v>1827.2195566400001</v>
      </c>
      <c r="DA217" s="428">
        <f t="shared" si="214"/>
        <v>12168.594590980003</v>
      </c>
      <c r="DB217" s="136">
        <v>769.76160619000007</v>
      </c>
      <c r="DC217" s="98">
        <v>723.98109299999999</v>
      </c>
      <c r="DD217" s="98">
        <v>1061.65789756</v>
      </c>
      <c r="DE217" s="98">
        <v>783.37295655999992</v>
      </c>
      <c r="DF217" s="98">
        <v>943.70160233000001</v>
      </c>
      <c r="DG217" s="98">
        <v>944.48298819000001</v>
      </c>
      <c r="DH217" s="98">
        <v>1009.1720656699999</v>
      </c>
      <c r="DI217" s="98">
        <v>1025.2229293299999</v>
      </c>
      <c r="DJ217" s="98">
        <v>1081.0451307200001</v>
      </c>
      <c r="DK217" s="98">
        <v>1027.52215007</v>
      </c>
      <c r="DL217" s="98">
        <v>1079.9368647599999</v>
      </c>
      <c r="DM217" s="98">
        <v>1736.94487514</v>
      </c>
      <c r="DN217" s="538">
        <f>SUM($CB217:$CM217)</f>
        <v>14148.317962280002</v>
      </c>
      <c r="DO217" s="479">
        <f>SUM($CO217:$CZ217)</f>
        <v>12168.594590980003</v>
      </c>
      <c r="DP217" s="468">
        <f>SUM($DB217:$DM217)</f>
        <v>12186.802159520001</v>
      </c>
      <c r="DQ217" s="356">
        <f t="shared" si="216"/>
        <v>0.14962753836416098</v>
      </c>
      <c r="DW217" s="230"/>
      <c r="DX217" s="230"/>
      <c r="DY217" s="230"/>
      <c r="DZ217" s="230"/>
      <c r="EA217" s="230"/>
      <c r="EB217" s="230"/>
      <c r="EC217" s="230"/>
      <c r="ED217" s="230"/>
      <c r="EE217" s="230"/>
      <c r="EF217" s="230"/>
      <c r="EG217" s="230"/>
      <c r="EH217" s="230"/>
      <c r="EI217" s="230"/>
      <c r="EJ217" s="230"/>
      <c r="EK217" s="230"/>
      <c r="EL217" s="230"/>
      <c r="EM217" s="230"/>
      <c r="EN217" s="230"/>
    </row>
    <row r="218" spans="1:144" ht="20.100000000000001" customHeight="1" thickBot="1" x14ac:dyDescent="0.3">
      <c r="A218" s="526"/>
      <c r="B218" s="59" t="s">
        <v>38</v>
      </c>
      <c r="C218" s="13"/>
      <c r="D218" s="52">
        <v>396.73854664999999</v>
      </c>
      <c r="E218" s="26">
        <v>484.24358182999998</v>
      </c>
      <c r="F218" s="26">
        <v>443.60782525999997</v>
      </c>
      <c r="G218" s="26">
        <v>589.20915510999998</v>
      </c>
      <c r="H218" s="26">
        <v>430.23088910000001</v>
      </c>
      <c r="I218" s="26">
        <v>577.66144919999999</v>
      </c>
      <c r="J218" s="26">
        <v>492.23584545</v>
      </c>
      <c r="K218" s="26">
        <v>529.23962714000004</v>
      </c>
      <c r="L218" s="26">
        <v>545.50029086999996</v>
      </c>
      <c r="M218" s="26">
        <v>538.86138100999995</v>
      </c>
      <c r="N218" s="26">
        <v>471.44019954999999</v>
      </c>
      <c r="O218" s="76">
        <v>538.76555922</v>
      </c>
      <c r="P218" s="80">
        <v>6037.7343503899992</v>
      </c>
      <c r="Q218" s="46">
        <v>348.61899149999999</v>
      </c>
      <c r="R218" s="32">
        <v>427.88603235000005</v>
      </c>
      <c r="S218" s="32">
        <v>416.50288325000002</v>
      </c>
      <c r="T218" s="32">
        <v>430.85775226999999</v>
      </c>
      <c r="U218" s="32">
        <v>460.02645914999999</v>
      </c>
      <c r="V218" s="32">
        <v>400.60129128</v>
      </c>
      <c r="W218" s="32">
        <v>325.3711672</v>
      </c>
      <c r="X218" s="32">
        <v>353.88043586000003</v>
      </c>
      <c r="Y218" s="32">
        <v>442.52661881</v>
      </c>
      <c r="Z218" s="32">
        <v>324.50446979000003</v>
      </c>
      <c r="AA218" s="32">
        <v>341.25326004999999</v>
      </c>
      <c r="AB218" s="64">
        <v>592.93442124000001</v>
      </c>
      <c r="AC218" s="24">
        <v>4864.9637827500001</v>
      </c>
      <c r="AD218" s="52">
        <v>306.33218993000003</v>
      </c>
      <c r="AE218" s="26">
        <v>494.40220363999998</v>
      </c>
      <c r="AF218" s="26">
        <v>573.91910022000002</v>
      </c>
      <c r="AG218" s="26">
        <v>434.24351868999997</v>
      </c>
      <c r="AH218" s="26">
        <v>555.32987995000008</v>
      </c>
      <c r="AI218" s="26">
        <v>489.13701679000002</v>
      </c>
      <c r="AJ218" s="26">
        <v>941.92384378999998</v>
      </c>
      <c r="AK218" s="26">
        <v>532.12648301000002</v>
      </c>
      <c r="AL218" s="26">
        <v>462.93067145999999</v>
      </c>
      <c r="AM218" s="26">
        <v>519.82317913999998</v>
      </c>
      <c r="AN218" s="26">
        <v>402.16021619999998</v>
      </c>
      <c r="AO218" s="76">
        <v>505.17372958999999</v>
      </c>
      <c r="AP218" s="32">
        <v>543.22449059000007</v>
      </c>
      <c r="AQ218" s="32">
        <v>388.41254841</v>
      </c>
      <c r="AR218" s="32">
        <v>545.91314541999998</v>
      </c>
      <c r="AS218" s="32">
        <v>771.01518458999999</v>
      </c>
      <c r="AT218" s="32">
        <v>481.51727185000004</v>
      </c>
      <c r="AU218" s="32">
        <v>505.70563585000002</v>
      </c>
      <c r="AV218" s="32">
        <v>939.46064684999999</v>
      </c>
      <c r="AW218" s="32">
        <v>488.44449160000005</v>
      </c>
      <c r="AX218" s="32">
        <v>521.46874744000002</v>
      </c>
      <c r="AY218" s="32">
        <v>650.05449463000002</v>
      </c>
      <c r="AZ218" s="32">
        <v>448.31129762</v>
      </c>
      <c r="BA218" s="32">
        <v>675.38290989999996</v>
      </c>
      <c r="BB218" s="46">
        <v>550.77190626000004</v>
      </c>
      <c r="BC218" s="26">
        <v>412.88143035000002</v>
      </c>
      <c r="BD218" s="26">
        <v>700.34005172000002</v>
      </c>
      <c r="BE218" s="26">
        <v>645.75201305999997</v>
      </c>
      <c r="BF218" s="26">
        <v>512.73065360999999</v>
      </c>
      <c r="BG218" s="26">
        <v>502.27488329000005</v>
      </c>
      <c r="BH218" s="26">
        <v>646.15304902000003</v>
      </c>
      <c r="BI218" s="26">
        <v>557.01062778999994</v>
      </c>
      <c r="BJ218" s="26">
        <v>580.37502787000005</v>
      </c>
      <c r="BK218" s="26">
        <v>655.15303026999993</v>
      </c>
      <c r="BL218" s="26">
        <v>653.60022415999993</v>
      </c>
      <c r="BM218" s="76">
        <v>658.19584351999993</v>
      </c>
      <c r="BN218" s="438">
        <f>SUM(BB218:BM218)</f>
        <v>7075.2387409200001</v>
      </c>
      <c r="BO218" s="46">
        <v>462.84860343000003</v>
      </c>
      <c r="BP218" s="32">
        <v>454.21450647</v>
      </c>
      <c r="BQ218" s="32">
        <v>459.19299187000001</v>
      </c>
      <c r="BR218" s="32">
        <v>645.53872242</v>
      </c>
      <c r="BS218" s="32">
        <v>500.34390364999996</v>
      </c>
      <c r="BT218" s="32">
        <v>512.48359143000005</v>
      </c>
      <c r="BU218" s="32">
        <v>421.94457846</v>
      </c>
      <c r="BV218" s="32">
        <v>1148.88194856</v>
      </c>
      <c r="BW218" s="243">
        <v>580.33807591999994</v>
      </c>
      <c r="BX218" s="243">
        <v>637.66129363999994</v>
      </c>
      <c r="BY218" s="243">
        <v>508.14572514999998</v>
      </c>
      <c r="BZ218" s="244">
        <v>627.36095405999993</v>
      </c>
      <c r="CA218" s="393">
        <f t="shared" si="223"/>
        <v>6958.9548950599992</v>
      </c>
      <c r="CB218" s="242">
        <v>634.05096199000002</v>
      </c>
      <c r="CC218" s="243">
        <v>418.23197514999998</v>
      </c>
      <c r="CD218" s="243">
        <v>507.98347672000006</v>
      </c>
      <c r="CE218" s="243">
        <v>669.31512104000001</v>
      </c>
      <c r="CF218" s="243">
        <v>590.34863399999995</v>
      </c>
      <c r="CG218" s="243">
        <v>699.39327286000002</v>
      </c>
      <c r="CH218" s="243">
        <v>680.87529882000001</v>
      </c>
      <c r="CI218" s="243">
        <v>628.15867760000003</v>
      </c>
      <c r="CJ218" s="243">
        <v>628.28249871000003</v>
      </c>
      <c r="CK218" s="243">
        <v>656.72352307000006</v>
      </c>
      <c r="CL218" s="243">
        <v>549.82721182</v>
      </c>
      <c r="CM218" s="244">
        <v>824.88116782000009</v>
      </c>
      <c r="CN218" s="428">
        <f t="shared" si="224"/>
        <v>7488.0718196000007</v>
      </c>
      <c r="CO218" s="243">
        <v>674.29530076000003</v>
      </c>
      <c r="CP218" s="243">
        <v>510.21747141000003</v>
      </c>
      <c r="CQ218" s="243">
        <v>717.41054616999998</v>
      </c>
      <c r="CR218" s="243">
        <v>541.79603628999996</v>
      </c>
      <c r="CS218" s="243">
        <v>652.53093659000001</v>
      </c>
      <c r="CT218" s="243">
        <v>643.77857159000007</v>
      </c>
      <c r="CU218" s="243">
        <v>635.3628161900001</v>
      </c>
      <c r="CV218" s="243">
        <v>629.12381429999994</v>
      </c>
      <c r="CW218" s="243">
        <v>634.58842103999996</v>
      </c>
      <c r="CX218" s="243">
        <v>638.32713608000006</v>
      </c>
      <c r="CY218" s="243">
        <v>553.2927777000001</v>
      </c>
      <c r="CZ218" s="243">
        <v>684.71530114999996</v>
      </c>
      <c r="DA218" s="393">
        <f t="shared" si="214"/>
        <v>7515.4391292700002</v>
      </c>
      <c r="DB218" s="242">
        <v>542.41350875000001</v>
      </c>
      <c r="DC218" s="243">
        <v>445.88301701999995</v>
      </c>
      <c r="DD218" s="243">
        <v>558.46920925999996</v>
      </c>
      <c r="DE218" s="243">
        <v>663.44546480999998</v>
      </c>
      <c r="DF218" s="243">
        <v>548.43703961000006</v>
      </c>
      <c r="DG218" s="243">
        <v>567.08824776999995</v>
      </c>
      <c r="DH218" s="243">
        <v>523.35389114999998</v>
      </c>
      <c r="DI218" s="243">
        <v>538.3246206</v>
      </c>
      <c r="DJ218" s="243">
        <v>583.48966161999999</v>
      </c>
      <c r="DK218" s="243">
        <v>593.41453067999998</v>
      </c>
      <c r="DL218" s="243">
        <v>502.23105843000002</v>
      </c>
      <c r="DM218" s="243">
        <v>505.82800894999997</v>
      </c>
      <c r="DN218" s="100">
        <f>SUM($CB218:$CM218)</f>
        <v>7488.0718196000007</v>
      </c>
      <c r="DO218" s="493">
        <f>SUM($CO218:$CZ218)</f>
        <v>7515.4391292700002</v>
      </c>
      <c r="DP218" s="496">
        <f>SUM($DB218:$DM218)</f>
        <v>6572.378258650001</v>
      </c>
      <c r="DQ218" s="358">
        <f t="shared" si="216"/>
        <v>-12.54831360348736</v>
      </c>
      <c r="DS218" s="265"/>
      <c r="DT218" s="267"/>
    </row>
    <row r="219" spans="1:144" ht="20.100000000000001" customHeight="1" x14ac:dyDescent="0.25">
      <c r="A219" s="526"/>
      <c r="B219" s="28" t="s">
        <v>61</v>
      </c>
      <c r="C219" s="19"/>
      <c r="D219" s="45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132"/>
      <c r="P219" s="110"/>
      <c r="Q219" s="45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157"/>
      <c r="AC219" s="110"/>
      <c r="AD219" s="45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132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45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132"/>
      <c r="BN219" s="441"/>
      <c r="BO219" s="45"/>
      <c r="BP219" s="31"/>
      <c r="BQ219" s="31"/>
      <c r="BR219" s="31"/>
      <c r="BS219" s="31"/>
      <c r="BT219" s="31"/>
      <c r="BU219" s="31"/>
      <c r="BV219" s="31"/>
      <c r="BW219" s="34"/>
      <c r="BX219" s="34"/>
      <c r="BY219" s="34"/>
      <c r="BZ219" s="35"/>
      <c r="CA219" s="550"/>
      <c r="CB219" s="111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5"/>
      <c r="CN219" s="550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550"/>
      <c r="DB219" s="111"/>
      <c r="DC219" s="34"/>
      <c r="DD219" s="34"/>
      <c r="DE219" s="34"/>
      <c r="DF219" s="34"/>
      <c r="DG219" s="34"/>
      <c r="DH219" s="34"/>
      <c r="DI219" s="34"/>
      <c r="DJ219" s="34"/>
      <c r="DK219" s="34"/>
      <c r="DL219" s="34"/>
      <c r="DM219" s="34"/>
      <c r="DN219" s="537"/>
      <c r="DO219" s="490"/>
      <c r="DP219" s="492"/>
      <c r="DQ219" s="346"/>
      <c r="DS219" s="267"/>
      <c r="DT219" s="267"/>
    </row>
    <row r="220" spans="1:144" ht="20.100000000000001" customHeight="1" thickBot="1" x14ac:dyDescent="0.3">
      <c r="A220" s="526"/>
      <c r="B220" s="604" t="s">
        <v>49</v>
      </c>
      <c r="C220" s="607"/>
      <c r="D220" s="100">
        <f t="shared" ref="D220:BP220" si="225">SUM(D221:D223)</f>
        <v>1502.2677022321996</v>
      </c>
      <c r="E220" s="24">
        <f t="shared" si="225"/>
        <v>1379.4326061141001</v>
      </c>
      <c r="F220" s="24">
        <f t="shared" si="225"/>
        <v>1672.2927940757995</v>
      </c>
      <c r="G220" s="24">
        <f t="shared" si="225"/>
        <v>1707.1090102767</v>
      </c>
      <c r="H220" s="24">
        <f t="shared" si="225"/>
        <v>1889.6212597772001</v>
      </c>
      <c r="I220" s="24">
        <f t="shared" si="225"/>
        <v>1983.8934780213999</v>
      </c>
      <c r="J220" s="24">
        <f t="shared" si="225"/>
        <v>2123.7476866445004</v>
      </c>
      <c r="K220" s="24">
        <f t="shared" si="225"/>
        <v>1803.1448514543999</v>
      </c>
      <c r="L220" s="24">
        <f t="shared" si="225"/>
        <v>1844.7706112156002</v>
      </c>
      <c r="M220" s="24">
        <f t="shared" si="225"/>
        <v>2002.4147525895</v>
      </c>
      <c r="N220" s="24">
        <f t="shared" si="225"/>
        <v>1925.3739303280997</v>
      </c>
      <c r="O220" s="101">
        <f t="shared" si="225"/>
        <v>2063.1770973338998</v>
      </c>
      <c r="P220" s="24">
        <f t="shared" si="225"/>
        <v>21897.2457800634</v>
      </c>
      <c r="Q220" s="100">
        <f t="shared" si="225"/>
        <v>1634.6604491155999</v>
      </c>
      <c r="R220" s="24">
        <f t="shared" si="225"/>
        <v>1409.0512390884001</v>
      </c>
      <c r="S220" s="24">
        <f t="shared" si="225"/>
        <v>1778.6993542923001</v>
      </c>
      <c r="T220" s="24">
        <f t="shared" si="225"/>
        <v>2024.7006831433</v>
      </c>
      <c r="U220" s="24">
        <f t="shared" si="225"/>
        <v>1979.1633243229999</v>
      </c>
      <c r="V220" s="24">
        <f t="shared" si="225"/>
        <v>1882.4153955347997</v>
      </c>
      <c r="W220" s="24">
        <f t="shared" si="225"/>
        <v>1786.2653875692999</v>
      </c>
      <c r="X220" s="24">
        <f t="shared" si="225"/>
        <v>1726.1593571226999</v>
      </c>
      <c r="Y220" s="24">
        <f t="shared" si="225"/>
        <v>1632.6893439887999</v>
      </c>
      <c r="Z220" s="24">
        <f t="shared" si="225"/>
        <v>1601.4262083780998</v>
      </c>
      <c r="AA220" s="24">
        <f t="shared" si="225"/>
        <v>1766.9309456143001</v>
      </c>
      <c r="AB220" s="101">
        <f t="shared" si="225"/>
        <v>2180.8714223910001</v>
      </c>
      <c r="AC220" s="24">
        <f t="shared" si="225"/>
        <v>21403.033110561606</v>
      </c>
      <c r="AD220" s="100">
        <f t="shared" si="225"/>
        <v>1437.7940273165998</v>
      </c>
      <c r="AE220" s="24">
        <f t="shared" si="225"/>
        <v>1319.1628041199988</v>
      </c>
      <c r="AF220" s="24">
        <f t="shared" si="225"/>
        <v>1515.0515295138846</v>
      </c>
      <c r="AG220" s="24">
        <f t="shared" si="225"/>
        <v>1995.2154617691986</v>
      </c>
      <c r="AH220" s="24">
        <f t="shared" si="225"/>
        <v>2345.1483234803</v>
      </c>
      <c r="AI220" s="24">
        <f t="shared" si="225"/>
        <v>1786.794264629566</v>
      </c>
      <c r="AJ220" s="24">
        <f t="shared" si="225"/>
        <v>1827.5117017954069</v>
      </c>
      <c r="AK220" s="24">
        <f t="shared" si="225"/>
        <v>1991.106228335701</v>
      </c>
      <c r="AL220" s="24">
        <f t="shared" si="225"/>
        <v>1800.5131527645008</v>
      </c>
      <c r="AM220" s="24">
        <f t="shared" si="225"/>
        <v>1904.8796101254006</v>
      </c>
      <c r="AN220" s="24">
        <f t="shared" si="225"/>
        <v>1713.5784208239882</v>
      </c>
      <c r="AO220" s="101">
        <f t="shared" si="225"/>
        <v>2060.7980908256</v>
      </c>
      <c r="AP220" s="24">
        <f t="shared" si="225"/>
        <v>1451.5736799480001</v>
      </c>
      <c r="AQ220" s="24">
        <f t="shared" si="225"/>
        <v>1533.7511592633998</v>
      </c>
      <c r="AR220" s="24">
        <f t="shared" si="225"/>
        <v>1801.0440049882</v>
      </c>
      <c r="AS220" s="24">
        <f t="shared" si="225"/>
        <v>2137.8448222026</v>
      </c>
      <c r="AT220" s="24">
        <f t="shared" si="225"/>
        <v>2449.8769562764001</v>
      </c>
      <c r="AU220" s="24">
        <f t="shared" si="225"/>
        <v>1792.4504300976</v>
      </c>
      <c r="AV220" s="24">
        <f t="shared" si="225"/>
        <v>1681.8079821298002</v>
      </c>
      <c r="AW220" s="24">
        <f t="shared" si="225"/>
        <v>1608.0592558464</v>
      </c>
      <c r="AX220" s="24">
        <f t="shared" si="225"/>
        <v>1369.9558485563998</v>
      </c>
      <c r="AY220" s="24">
        <f t="shared" si="225"/>
        <v>1828.1088452396</v>
      </c>
      <c r="AZ220" s="24">
        <f t="shared" si="225"/>
        <v>1507.6500002185999</v>
      </c>
      <c r="BA220" s="24">
        <f t="shared" si="225"/>
        <v>1775.7282372592003</v>
      </c>
      <c r="BB220" s="100">
        <f t="shared" si="225"/>
        <v>1515.3906941530001</v>
      </c>
      <c r="BC220" s="24">
        <f t="shared" si="225"/>
        <v>1287.4050975702</v>
      </c>
      <c r="BD220" s="24">
        <f t="shared" si="225"/>
        <v>1357.3383149718002</v>
      </c>
      <c r="BE220" s="24">
        <f t="shared" si="225"/>
        <v>1840.7359498276003</v>
      </c>
      <c r="BF220" s="24">
        <f t="shared" si="225"/>
        <v>2125.1300686980003</v>
      </c>
      <c r="BG220" s="24">
        <f t="shared" si="225"/>
        <v>1861.4861774348001</v>
      </c>
      <c r="BH220" s="24">
        <f t="shared" si="225"/>
        <v>1760.7215781288</v>
      </c>
      <c r="BI220" s="24">
        <f t="shared" si="225"/>
        <v>1489.4435113068</v>
      </c>
      <c r="BJ220" s="24">
        <f t="shared" si="225"/>
        <v>1550.5693688464</v>
      </c>
      <c r="BK220" s="24">
        <f t="shared" si="225"/>
        <v>1783.878949895</v>
      </c>
      <c r="BL220" s="24">
        <f t="shared" si="225"/>
        <v>1548.4286410880002</v>
      </c>
      <c r="BM220" s="101">
        <f t="shared" si="225"/>
        <v>1825.7597996554002</v>
      </c>
      <c r="BN220" s="23">
        <f t="shared" ref="BN220:BN226" si="226">SUM(BB220:BM220)</f>
        <v>19946.288151575802</v>
      </c>
      <c r="BO220" s="100">
        <f t="shared" si="225"/>
        <v>1478.6863823508002</v>
      </c>
      <c r="BP220" s="24">
        <f t="shared" si="225"/>
        <v>1084.2701532389999</v>
      </c>
      <c r="BQ220" s="24">
        <f t="shared" ref="BQ220:BY220" si="227">SUM(BQ221:BQ223)</f>
        <v>1226.8960677008001</v>
      </c>
      <c r="BR220" s="24">
        <f t="shared" si="227"/>
        <v>1670.5855569354003</v>
      </c>
      <c r="BS220" s="24">
        <f t="shared" si="227"/>
        <v>1789.5599278690001</v>
      </c>
      <c r="BT220" s="24">
        <f t="shared" si="227"/>
        <v>1617.3762813292001</v>
      </c>
      <c r="BU220" s="24">
        <f t="shared" si="227"/>
        <v>1684.8758392998</v>
      </c>
      <c r="BV220" s="24">
        <f t="shared" si="227"/>
        <v>1353.8236978322002</v>
      </c>
      <c r="BW220" s="24">
        <f t="shared" si="227"/>
        <v>1309.1938111853997</v>
      </c>
      <c r="BX220" s="24">
        <f t="shared" si="227"/>
        <v>1515.7251406934001</v>
      </c>
      <c r="BY220" s="24">
        <f t="shared" si="227"/>
        <v>1403.0250107552001</v>
      </c>
      <c r="BZ220" s="101">
        <f t="shared" ref="BZ220:CL220" si="228">SUM(BZ221:BZ223)</f>
        <v>1786.4062881140003</v>
      </c>
      <c r="CA220" s="23">
        <f>SUM(BO220:BZ220)</f>
        <v>17920.424157304202</v>
      </c>
      <c r="CB220" s="100">
        <f t="shared" si="228"/>
        <v>1120.024865631</v>
      </c>
      <c r="CC220" s="24">
        <f t="shared" si="228"/>
        <v>910.10763817120005</v>
      </c>
      <c r="CD220" s="24">
        <f t="shared" si="228"/>
        <v>1082.5931793852001</v>
      </c>
      <c r="CE220" s="24">
        <f t="shared" si="228"/>
        <v>1341.1162657312</v>
      </c>
      <c r="CF220" s="24">
        <f t="shared" si="228"/>
        <v>1353.0383466474002</v>
      </c>
      <c r="CG220" s="24">
        <f t="shared" ref="CG220:CH220" si="229">SUM(CG221:CG223)</f>
        <v>1425.3155878388</v>
      </c>
      <c r="CH220" s="24">
        <f t="shared" si="229"/>
        <v>1106.0587566826</v>
      </c>
      <c r="CI220" s="24">
        <f t="shared" si="228"/>
        <v>1018.4416425624001</v>
      </c>
      <c r="CJ220" s="24">
        <f t="shared" si="228"/>
        <v>1025.4746610919999</v>
      </c>
      <c r="CK220" s="24">
        <f t="shared" si="228"/>
        <v>1254.2761499226003</v>
      </c>
      <c r="CL220" s="24">
        <f t="shared" si="228"/>
        <v>1038.0479296348001</v>
      </c>
      <c r="CM220" s="101">
        <f t="shared" ref="CM220:DJ220" si="230">SUM(CM221:CM223)</f>
        <v>1403.4373733128</v>
      </c>
      <c r="CN220" s="23">
        <f>SUM(CB220:CM220)</f>
        <v>14077.932396611999</v>
      </c>
      <c r="CO220" s="24">
        <f t="shared" si="230"/>
        <v>923.34840673460008</v>
      </c>
      <c r="CP220" s="24">
        <f t="shared" si="230"/>
        <v>774.93217612019998</v>
      </c>
      <c r="CQ220" s="24">
        <f t="shared" si="230"/>
        <v>950.21848061000014</v>
      </c>
      <c r="CR220" s="24">
        <f t="shared" si="230"/>
        <v>860.84137037779999</v>
      </c>
      <c r="CS220" s="24">
        <f t="shared" si="230"/>
        <v>1061.6847236828</v>
      </c>
      <c r="CT220" s="24">
        <f t="shared" si="230"/>
        <v>1003.0056881305999</v>
      </c>
      <c r="CU220" s="24">
        <f t="shared" si="230"/>
        <v>808.58661870139997</v>
      </c>
      <c r="CV220" s="24">
        <f t="shared" si="230"/>
        <v>853.59290209200014</v>
      </c>
      <c r="CW220" s="24">
        <f t="shared" si="230"/>
        <v>735.92954047620003</v>
      </c>
      <c r="CX220" s="24">
        <f t="shared" si="230"/>
        <v>729.622140436</v>
      </c>
      <c r="CY220" s="24">
        <f t="shared" si="230"/>
        <v>701.9802087214</v>
      </c>
      <c r="CZ220" s="24">
        <f t="shared" si="230"/>
        <v>849.19126815600009</v>
      </c>
      <c r="DA220" s="23">
        <f t="shared" si="214"/>
        <v>10252.933524239001</v>
      </c>
      <c r="DB220" s="100">
        <f t="shared" si="230"/>
        <v>602.19180881860007</v>
      </c>
      <c r="DC220" s="24">
        <f t="shared" si="230"/>
        <v>662.03767356999992</v>
      </c>
      <c r="DD220" s="24">
        <f t="shared" si="230"/>
        <v>907.64444671460001</v>
      </c>
      <c r="DE220" s="24">
        <f t="shared" si="230"/>
        <v>724.00109752740013</v>
      </c>
      <c r="DF220" s="24">
        <f t="shared" si="230"/>
        <v>1680.0353721242002</v>
      </c>
      <c r="DG220" s="24">
        <f t="shared" si="230"/>
        <v>966.85152740540013</v>
      </c>
      <c r="DH220" s="24">
        <f t="shared" si="230"/>
        <v>792.07715398280004</v>
      </c>
      <c r="DI220" s="24">
        <f t="shared" si="230"/>
        <v>802.01550743300004</v>
      </c>
      <c r="DJ220" s="24">
        <f t="shared" si="230"/>
        <v>712.15487078680007</v>
      </c>
      <c r="DK220" s="24">
        <f t="shared" ref="DK220:DM220" si="231">SUM(DK221:DK223)</f>
        <v>969.0231752418</v>
      </c>
      <c r="DL220" s="24">
        <f t="shared" si="231"/>
        <v>762.94957978260004</v>
      </c>
      <c r="DM220" s="24">
        <f t="shared" si="231"/>
        <v>936.6336047740001</v>
      </c>
      <c r="DN220" s="100">
        <f t="shared" ref="DN220:DN232" si="232">SUM($CB220:$CM220)</f>
        <v>14077.932396611999</v>
      </c>
      <c r="DO220" s="493">
        <f t="shared" ref="DO220:DO232" si="233">SUM($CO220:$CZ220)</f>
        <v>10252.933524239001</v>
      </c>
      <c r="DP220" s="496">
        <f t="shared" ref="DP220:DP232" si="234">SUM($DB220:$DM220)</f>
        <v>10517.615818161201</v>
      </c>
      <c r="DQ220" s="358">
        <f t="shared" ref="DQ220:DQ223" si="235">((DP220/DO220)-1)*100</f>
        <v>2.5815274554981116</v>
      </c>
      <c r="DT220" s="267"/>
    </row>
    <row r="221" spans="1:144" ht="20.100000000000001" customHeight="1" x14ac:dyDescent="0.25">
      <c r="A221" s="526"/>
      <c r="B221" s="59" t="s">
        <v>36</v>
      </c>
      <c r="C221" s="407"/>
      <c r="D221" s="52">
        <v>1088.0359861405998</v>
      </c>
      <c r="E221" s="26">
        <v>1018.8319537762001</v>
      </c>
      <c r="F221" s="26">
        <v>1305.7601651582997</v>
      </c>
      <c r="G221" s="26">
        <v>1347.0441396084</v>
      </c>
      <c r="H221" s="26">
        <v>1549.0743837835</v>
      </c>
      <c r="I221" s="26">
        <v>1606.0362878651999</v>
      </c>
      <c r="J221" s="26">
        <v>1576.1185868976002</v>
      </c>
      <c r="K221" s="26">
        <v>1375.5840237310999</v>
      </c>
      <c r="L221" s="26">
        <v>1457.526634756</v>
      </c>
      <c r="M221" s="26">
        <v>1530.6695303102999</v>
      </c>
      <c r="N221" s="26">
        <v>1533.3999999999999</v>
      </c>
      <c r="O221" s="76">
        <v>1609.2097886678</v>
      </c>
      <c r="P221" s="80">
        <v>16997.291480694999</v>
      </c>
      <c r="Q221" s="52">
        <v>1231.5889096006999</v>
      </c>
      <c r="R221" s="26">
        <v>1076.1496203191</v>
      </c>
      <c r="S221" s="26">
        <v>1334.5814281810001</v>
      </c>
      <c r="T221" s="26">
        <v>1570.8411321409001</v>
      </c>
      <c r="U221" s="26">
        <v>1548.0470430032999</v>
      </c>
      <c r="V221" s="26">
        <v>1400.6173990610998</v>
      </c>
      <c r="W221" s="26">
        <v>1390.9518927035999</v>
      </c>
      <c r="X221" s="26">
        <v>1374.2363598728998</v>
      </c>
      <c r="Y221" s="26">
        <v>1250.9783295217001</v>
      </c>
      <c r="Z221" s="26">
        <v>1301.4808979021998</v>
      </c>
      <c r="AA221" s="26">
        <v>1439.5131210635002</v>
      </c>
      <c r="AB221" s="76">
        <v>1843.1891593176001</v>
      </c>
      <c r="AC221" s="80">
        <v>16762.175292687603</v>
      </c>
      <c r="AD221" s="52">
        <v>1110.5513491161998</v>
      </c>
      <c r="AE221" s="26">
        <v>1089.9296180029221</v>
      </c>
      <c r="AF221" s="26">
        <v>1246.9153900486974</v>
      </c>
      <c r="AG221" s="26">
        <v>1713.2450975126653</v>
      </c>
      <c r="AH221" s="26">
        <v>1946.0909078962</v>
      </c>
      <c r="AI221" s="26">
        <v>1521.5647201322161</v>
      </c>
      <c r="AJ221" s="26">
        <v>1543.5618108661552</v>
      </c>
      <c r="AK221" s="26">
        <v>1704.6613173444007</v>
      </c>
      <c r="AL221" s="26">
        <v>1560.7415646462007</v>
      </c>
      <c r="AM221" s="26">
        <v>1585.6084531803006</v>
      </c>
      <c r="AN221" s="26">
        <v>1499.3043447710879</v>
      </c>
      <c r="AO221" s="76">
        <v>1752.4505742268</v>
      </c>
      <c r="AP221" s="26">
        <v>1251.8367895572001</v>
      </c>
      <c r="AQ221" s="26">
        <v>1332.7641014435999</v>
      </c>
      <c r="AR221" s="26">
        <v>1580.8948404312</v>
      </c>
      <c r="AS221" s="26">
        <v>1777.4551091751998</v>
      </c>
      <c r="AT221" s="26">
        <v>2205.4193970858</v>
      </c>
      <c r="AU221" s="26">
        <v>1573.9652285811999</v>
      </c>
      <c r="AV221" s="26">
        <v>1486.7358790480002</v>
      </c>
      <c r="AW221" s="26">
        <v>1372.2863545790001</v>
      </c>
      <c r="AX221" s="26">
        <v>1185.9387544269998</v>
      </c>
      <c r="AY221" s="26">
        <v>1562.874042527</v>
      </c>
      <c r="AZ221" s="26">
        <v>1295.9005724028</v>
      </c>
      <c r="BA221" s="26">
        <v>1582.4123359548003</v>
      </c>
      <c r="BB221" s="52">
        <v>1389.2516402982001</v>
      </c>
      <c r="BC221" s="26">
        <v>1180.8111817082001</v>
      </c>
      <c r="BD221" s="26">
        <v>1187.7064309950001</v>
      </c>
      <c r="BE221" s="26">
        <v>1660.1766403446002</v>
      </c>
      <c r="BF221" s="26">
        <v>2006.0092441046004</v>
      </c>
      <c r="BG221" s="26">
        <v>1679.7536683508001</v>
      </c>
      <c r="BH221" s="26">
        <v>1593.276735554</v>
      </c>
      <c r="BI221" s="26">
        <v>1345.6444663928</v>
      </c>
      <c r="BJ221" s="26">
        <v>1379.8668959824001</v>
      </c>
      <c r="BK221" s="26">
        <v>1590.4410676378</v>
      </c>
      <c r="BL221" s="26">
        <v>1352.2878273870001</v>
      </c>
      <c r="BM221" s="76">
        <v>1621.8675554340002</v>
      </c>
      <c r="BN221" s="438">
        <f t="shared" si="226"/>
        <v>17987.093354189401</v>
      </c>
      <c r="BO221" s="52">
        <v>1330.3090499258001</v>
      </c>
      <c r="BP221" s="26">
        <v>1000.7737105044</v>
      </c>
      <c r="BQ221" s="26">
        <v>1106.5547081344</v>
      </c>
      <c r="BR221" s="26">
        <v>1572.2847796572003</v>
      </c>
      <c r="BS221" s="26">
        <v>1685.6495112660002</v>
      </c>
      <c r="BT221" s="26">
        <v>1517.4318636232001</v>
      </c>
      <c r="BU221" s="26">
        <v>1568.8315835276001</v>
      </c>
      <c r="BV221" s="26">
        <v>1250.8630487780001</v>
      </c>
      <c r="BW221" s="98">
        <v>1168.3477400503998</v>
      </c>
      <c r="BX221" s="98">
        <v>1361.7052215984002</v>
      </c>
      <c r="BY221" s="98">
        <v>1276.2302862638001</v>
      </c>
      <c r="BZ221" s="240">
        <v>1657.7586379032002</v>
      </c>
      <c r="CA221" s="550">
        <f>SUM(BO221:BZ221)</f>
        <v>16496.740141232403</v>
      </c>
      <c r="CB221" s="136">
        <v>1030.1203341086</v>
      </c>
      <c r="CC221" s="98">
        <v>831.0143061248001</v>
      </c>
      <c r="CD221" s="98">
        <v>995.44216474080008</v>
      </c>
      <c r="CE221" s="98">
        <v>1238.5508087917999</v>
      </c>
      <c r="CF221" s="98">
        <v>1289.4736509942002</v>
      </c>
      <c r="CG221" s="98">
        <v>1228.8313052568001</v>
      </c>
      <c r="CH221" s="98">
        <v>1031.2450194466001</v>
      </c>
      <c r="CI221" s="98">
        <v>916.05240255900014</v>
      </c>
      <c r="CJ221" s="98">
        <v>944.65489027000001</v>
      </c>
      <c r="CK221" s="98">
        <v>1159.4767857246002</v>
      </c>
      <c r="CL221" s="98">
        <v>958.02888531560006</v>
      </c>
      <c r="CM221" s="240">
        <v>1305.1089312324</v>
      </c>
      <c r="CN221" s="428">
        <f t="shared" ref="CN221:CN223" si="236">SUM(CB221:CM221)</f>
        <v>12927.9994845652</v>
      </c>
      <c r="CO221" s="98">
        <v>861.97815195380008</v>
      </c>
      <c r="CP221" s="98">
        <v>723.57414814020001</v>
      </c>
      <c r="CQ221" s="98">
        <v>884.09427299480012</v>
      </c>
      <c r="CR221" s="98">
        <v>793.89600313239998</v>
      </c>
      <c r="CS221" s="98">
        <v>1052.6189982476001</v>
      </c>
      <c r="CT221" s="98">
        <v>908.87446076699996</v>
      </c>
      <c r="CU221" s="98">
        <v>728.82662472059997</v>
      </c>
      <c r="CV221" s="98">
        <v>763.32501880180007</v>
      </c>
      <c r="CW221" s="98">
        <v>679.00226745820009</v>
      </c>
      <c r="CX221" s="98">
        <v>660.8366960454</v>
      </c>
      <c r="CY221" s="98">
        <v>635.9332168546</v>
      </c>
      <c r="CZ221" s="98">
        <v>765.62884525540005</v>
      </c>
      <c r="DA221" s="428">
        <f t="shared" si="214"/>
        <v>9458.5887043718012</v>
      </c>
      <c r="DB221" s="136">
        <v>535.93542244900004</v>
      </c>
      <c r="DC221" s="98">
        <v>519.59405489599999</v>
      </c>
      <c r="DD221" s="98">
        <v>705.06745753360008</v>
      </c>
      <c r="DE221" s="98">
        <v>534.59404439140008</v>
      </c>
      <c r="DF221" s="98">
        <v>684.40394032640006</v>
      </c>
      <c r="DG221" s="98">
        <v>730.69815846440008</v>
      </c>
      <c r="DH221" s="98">
        <v>618.33540174840005</v>
      </c>
      <c r="DI221" s="98">
        <v>586.61616214880007</v>
      </c>
      <c r="DJ221" s="98">
        <v>577.85811903260003</v>
      </c>
      <c r="DK221" s="98">
        <v>729.94800799760003</v>
      </c>
      <c r="DL221" s="98">
        <v>575.23559632420006</v>
      </c>
      <c r="DM221" s="98">
        <v>678.18085983900005</v>
      </c>
      <c r="DN221" s="537">
        <f t="shared" si="232"/>
        <v>12927.9994845652</v>
      </c>
      <c r="DO221" s="490">
        <f t="shared" si="233"/>
        <v>9458.5887043718012</v>
      </c>
      <c r="DP221" s="492">
        <f t="shared" si="234"/>
        <v>7476.4672251514003</v>
      </c>
      <c r="DQ221" s="359">
        <f t="shared" si="235"/>
        <v>-20.955784643688503</v>
      </c>
      <c r="DS221" s="268"/>
      <c r="DT221" s="267"/>
    </row>
    <row r="222" spans="1:144" ht="20.100000000000001" customHeight="1" x14ac:dyDescent="0.25">
      <c r="A222" s="526"/>
      <c r="B222" s="59" t="s">
        <v>37</v>
      </c>
      <c r="C222" s="407"/>
      <c r="D222" s="66">
        <v>3.0134349616999998</v>
      </c>
      <c r="E222" s="67">
        <v>2.2900869676999998</v>
      </c>
      <c r="F222" s="67">
        <v>1.4624139652999999</v>
      </c>
      <c r="G222" s="67">
        <v>1.5828659506</v>
      </c>
      <c r="H222" s="67">
        <v>3.2103187123999994</v>
      </c>
      <c r="I222" s="26">
        <v>3.8849472428</v>
      </c>
      <c r="J222" s="67">
        <v>2.9320372803999999</v>
      </c>
      <c r="K222" s="67">
        <v>1.7257090608999999</v>
      </c>
      <c r="L222" s="26">
        <v>8.0060738416999992</v>
      </c>
      <c r="M222" s="67">
        <v>2.1686324873</v>
      </c>
      <c r="N222" s="67">
        <v>1.6539303281</v>
      </c>
      <c r="O222" s="238">
        <v>1.6373454918999999</v>
      </c>
      <c r="P222" s="80">
        <v>33.567796290800004</v>
      </c>
      <c r="Q222" s="52">
        <v>4.6394710013000005</v>
      </c>
      <c r="R222" s="67">
        <v>1.0081049741999999</v>
      </c>
      <c r="S222" s="26">
        <v>4.6328161149999998</v>
      </c>
      <c r="T222" s="67">
        <v>1.8933723412000001</v>
      </c>
      <c r="U222" s="67">
        <v>1.0729407505999999</v>
      </c>
      <c r="V222" s="67">
        <v>2.1707802928</v>
      </c>
      <c r="W222" s="26">
        <v>5.5961158382000002</v>
      </c>
      <c r="X222" s="67">
        <v>1.6470873911999999</v>
      </c>
      <c r="Y222" s="67">
        <v>1.8448844209999997</v>
      </c>
      <c r="Z222" s="67">
        <v>1.1209373555</v>
      </c>
      <c r="AA222" s="67">
        <v>2.7629000541999997</v>
      </c>
      <c r="AB222" s="76">
        <v>5.1606691537999998</v>
      </c>
      <c r="AC222" s="80">
        <v>33.550079689</v>
      </c>
      <c r="AD222" s="52">
        <v>9.917449253800001</v>
      </c>
      <c r="AE222" s="26">
        <v>8.2195162492923011</v>
      </c>
      <c r="AF222" s="26">
        <v>6.6736694638709713</v>
      </c>
      <c r="AG222" s="26">
        <v>1.0635083609333325</v>
      </c>
      <c r="AH222" s="26">
        <v>2.2196715137999998</v>
      </c>
      <c r="AI222" s="26">
        <v>4.8563640894666653</v>
      </c>
      <c r="AJ222" s="26">
        <v>0.84995597179354854</v>
      </c>
      <c r="AK222" s="26">
        <v>7.9850802798000045</v>
      </c>
      <c r="AL222" s="26">
        <v>0.64354615080000022</v>
      </c>
      <c r="AM222" s="26">
        <v>3.0791980284000013</v>
      </c>
      <c r="AN222" s="26">
        <v>1.6155617928333346</v>
      </c>
      <c r="AO222" s="76">
        <v>2.0401124127999997</v>
      </c>
      <c r="AP222" s="26">
        <v>0.64011469479999994</v>
      </c>
      <c r="AQ222" s="26">
        <v>3.8294852400000003E-2</v>
      </c>
      <c r="AR222" s="26">
        <v>3.4579627319999999</v>
      </c>
      <c r="AS222" s="26">
        <v>0.77938024080000001</v>
      </c>
      <c r="AT222" s="26">
        <v>0.1593802322</v>
      </c>
      <c r="AU222" s="26">
        <v>2.1971800018000001</v>
      </c>
      <c r="AV222" s="26">
        <v>1.0517044734000001</v>
      </c>
      <c r="AW222" s="26">
        <v>1.2147294236000001</v>
      </c>
      <c r="AX222" s="26">
        <v>0.62921058760000015</v>
      </c>
      <c r="AY222" s="26">
        <v>0.86548305060000008</v>
      </c>
      <c r="AZ222" s="26">
        <v>3.5402471972000007</v>
      </c>
      <c r="BA222" s="26">
        <v>2.4970349922000006</v>
      </c>
      <c r="BB222" s="52">
        <v>2.7700462537999999</v>
      </c>
      <c r="BC222" s="26">
        <v>12.8333133754</v>
      </c>
      <c r="BD222" s="26">
        <v>2.8292116958000002</v>
      </c>
      <c r="BE222" s="26">
        <v>4.5473432858000002</v>
      </c>
      <c r="BF222" s="26">
        <v>6.1654096336000004</v>
      </c>
      <c r="BG222" s="26">
        <v>2.4229201696000002</v>
      </c>
      <c r="BH222" s="26">
        <v>6.7097589342000008</v>
      </c>
      <c r="BI222" s="26">
        <v>6.3032099522000005</v>
      </c>
      <c r="BJ222" s="26">
        <v>7.5934968564000007</v>
      </c>
      <c r="BK222" s="26">
        <v>3.5757967461999995</v>
      </c>
      <c r="BL222" s="26">
        <v>5.8872102912000006</v>
      </c>
      <c r="BM222" s="76">
        <v>4.0101292084000004</v>
      </c>
      <c r="BN222" s="438">
        <f t="shared" si="226"/>
        <v>65.647846402599995</v>
      </c>
      <c r="BO222" s="52">
        <v>4.4336196464000004</v>
      </c>
      <c r="BP222" s="26">
        <v>3.0194043725999999</v>
      </c>
      <c r="BQ222" s="26">
        <v>4.2772132241999996</v>
      </c>
      <c r="BR222" s="26">
        <v>11.550044937200001</v>
      </c>
      <c r="BS222" s="26">
        <v>17.384449966799998</v>
      </c>
      <c r="BT222" s="26">
        <v>3.5236652052000004</v>
      </c>
      <c r="BU222" s="26">
        <v>3.7258685072000004</v>
      </c>
      <c r="BV222" s="26">
        <v>1.9651368659999999</v>
      </c>
      <c r="BW222" s="98">
        <v>13.273991886399999</v>
      </c>
      <c r="BX222" s="98">
        <v>4.0039877934000003</v>
      </c>
      <c r="BY222" s="98">
        <v>7.5920717600000005</v>
      </c>
      <c r="BZ222" s="240">
        <v>9.5701284755999989</v>
      </c>
      <c r="CA222" s="428">
        <f t="shared" ref="CA222:CA223" si="237">SUM(BO222:BZ222)</f>
        <v>84.319582640999997</v>
      </c>
      <c r="CB222" s="136">
        <v>1.6565512908000002</v>
      </c>
      <c r="CC222" s="98">
        <v>15.517212298</v>
      </c>
      <c r="CD222" s="98">
        <v>8.4054678596000016</v>
      </c>
      <c r="CE222" s="98">
        <v>10.244704517600001</v>
      </c>
      <c r="CF222" s="98">
        <v>3.9930704464000004</v>
      </c>
      <c r="CG222" s="98">
        <v>5.5539926512000006</v>
      </c>
      <c r="CH222" s="98">
        <v>11.9808663142</v>
      </c>
      <c r="CI222" s="98">
        <v>12.494584891600001</v>
      </c>
      <c r="CJ222" s="98">
        <v>5.6424136608</v>
      </c>
      <c r="CK222" s="98">
        <v>10.648245046600001</v>
      </c>
      <c r="CL222" s="98">
        <v>5.3174292556000005</v>
      </c>
      <c r="CM222" s="240">
        <v>15.304815722000001</v>
      </c>
      <c r="CN222" s="428">
        <f t="shared" si="236"/>
        <v>106.7593539544</v>
      </c>
      <c r="CO222" s="98">
        <v>5.6873509140000005</v>
      </c>
      <c r="CP222" s="98">
        <v>1.793415631</v>
      </c>
      <c r="CQ222" s="98">
        <v>5.0410727150000003</v>
      </c>
      <c r="CR222" s="98">
        <v>5.7251420366000003</v>
      </c>
      <c r="CS222" s="98">
        <v>4.5328627176000005</v>
      </c>
      <c r="CT222" s="98">
        <v>2.0291838840000005</v>
      </c>
      <c r="CU222" s="98">
        <v>16.314155785199997</v>
      </c>
      <c r="CV222" s="98">
        <v>5.7896094354000009</v>
      </c>
      <c r="CW222" s="98">
        <v>3.6181164978</v>
      </c>
      <c r="CX222" s="98">
        <v>4.0323744734</v>
      </c>
      <c r="CY222" s="98">
        <v>14.038436329400001</v>
      </c>
      <c r="CZ222" s="98">
        <v>8.0527811280000012</v>
      </c>
      <c r="DA222" s="428">
        <f t="shared" si="214"/>
        <v>76.654501547400017</v>
      </c>
      <c r="DB222" s="136">
        <v>29.7143097258</v>
      </c>
      <c r="DC222" s="98">
        <v>99.215984558599999</v>
      </c>
      <c r="DD222" s="98">
        <v>152.92591695920001</v>
      </c>
      <c r="DE222" s="98">
        <v>117.46950933480001</v>
      </c>
      <c r="DF222" s="98">
        <v>203.95362208200001</v>
      </c>
      <c r="DG222" s="98">
        <v>170.18955608339999</v>
      </c>
      <c r="DH222" s="98">
        <v>100.83408115900001</v>
      </c>
      <c r="DI222" s="98">
        <v>160.6643392046</v>
      </c>
      <c r="DJ222" s="98">
        <v>84.430127013399996</v>
      </c>
      <c r="DK222" s="98">
        <v>177.91408134080001</v>
      </c>
      <c r="DL222" s="98">
        <v>142.82344836760001</v>
      </c>
      <c r="DM222" s="98">
        <v>183.0075264514</v>
      </c>
      <c r="DN222" s="538">
        <f t="shared" si="232"/>
        <v>106.7593539544</v>
      </c>
      <c r="DO222" s="479">
        <f t="shared" si="233"/>
        <v>76.654501547400017</v>
      </c>
      <c r="DP222" s="468">
        <f t="shared" si="234"/>
        <v>1623.1425022806</v>
      </c>
      <c r="DQ222" s="356">
        <f t="shared" si="235"/>
        <v>2017.4783861544188</v>
      </c>
      <c r="DR222" s="269"/>
      <c r="DT222" s="267"/>
    </row>
    <row r="223" spans="1:144" ht="20.100000000000001" customHeight="1" thickBot="1" x14ac:dyDescent="0.3">
      <c r="A223" s="526"/>
      <c r="B223" s="59" t="s">
        <v>38</v>
      </c>
      <c r="C223" s="407"/>
      <c r="D223" s="52">
        <v>411.21828112989999</v>
      </c>
      <c r="E223" s="26">
        <v>358.31056537019998</v>
      </c>
      <c r="F223" s="26">
        <v>365.07021495219999</v>
      </c>
      <c r="G223" s="26">
        <v>358.48200471769997</v>
      </c>
      <c r="H223" s="26">
        <v>337.33655728129997</v>
      </c>
      <c r="I223" s="26">
        <v>373.97224291340001</v>
      </c>
      <c r="J223" s="26">
        <v>544.69706246650003</v>
      </c>
      <c r="K223" s="26">
        <v>425.83511866240002</v>
      </c>
      <c r="L223" s="26">
        <v>379.23790261789998</v>
      </c>
      <c r="M223" s="26">
        <v>469.57658979189995</v>
      </c>
      <c r="N223" s="26">
        <v>390.32</v>
      </c>
      <c r="O223" s="76">
        <v>452.32996317419997</v>
      </c>
      <c r="P223" s="80">
        <v>4866.3865030775996</v>
      </c>
      <c r="Q223" s="46">
        <v>398.43206851360003</v>
      </c>
      <c r="R223" s="32">
        <v>331.89351379509998</v>
      </c>
      <c r="S223" s="32">
        <v>439.48510999629997</v>
      </c>
      <c r="T223" s="32">
        <v>451.96617866119999</v>
      </c>
      <c r="U223" s="32">
        <v>430.0433405691</v>
      </c>
      <c r="V223" s="32">
        <v>479.62721618090001</v>
      </c>
      <c r="W223" s="32">
        <v>389.71737902749999</v>
      </c>
      <c r="X223" s="32">
        <v>350.27590985860002</v>
      </c>
      <c r="Y223" s="32">
        <v>379.86613004610001</v>
      </c>
      <c r="Z223" s="32">
        <v>298.82437312039997</v>
      </c>
      <c r="AA223" s="32">
        <v>324.65492449660002</v>
      </c>
      <c r="AB223" s="47">
        <v>332.52159391960004</v>
      </c>
      <c r="AC223" s="80">
        <v>4607.3077381849998</v>
      </c>
      <c r="AD223" s="52">
        <v>317.32522894660002</v>
      </c>
      <c r="AE223" s="26">
        <v>221.01366986778442</v>
      </c>
      <c r="AF223" s="26">
        <v>261.46247000131626</v>
      </c>
      <c r="AG223" s="26">
        <v>280.90685589559979</v>
      </c>
      <c r="AH223" s="26">
        <v>396.8377440703</v>
      </c>
      <c r="AI223" s="26">
        <v>260.37318040788324</v>
      </c>
      <c r="AJ223" s="26">
        <v>283.09993495745806</v>
      </c>
      <c r="AK223" s="26">
        <v>278.45983071150016</v>
      </c>
      <c r="AL223" s="26">
        <v>239.12804196750008</v>
      </c>
      <c r="AM223" s="26">
        <v>316.19195891670012</v>
      </c>
      <c r="AN223" s="26">
        <v>212.65851426006685</v>
      </c>
      <c r="AO223" s="76">
        <v>306.30740418600004</v>
      </c>
      <c r="AP223" s="32">
        <v>199.09677569600001</v>
      </c>
      <c r="AQ223" s="32">
        <v>200.9487629674</v>
      </c>
      <c r="AR223" s="32">
        <v>216.69120182500001</v>
      </c>
      <c r="AS223" s="32">
        <v>359.6103327866</v>
      </c>
      <c r="AT223" s="32">
        <v>244.2981789584</v>
      </c>
      <c r="AU223" s="32">
        <v>216.28802151460002</v>
      </c>
      <c r="AV223" s="32">
        <v>194.02039860840003</v>
      </c>
      <c r="AW223" s="32">
        <v>234.55817184379998</v>
      </c>
      <c r="AX223" s="32">
        <v>183.38788354179999</v>
      </c>
      <c r="AY223" s="32">
        <v>264.36931966200001</v>
      </c>
      <c r="AZ223" s="32">
        <v>208.20918061860002</v>
      </c>
      <c r="BA223" s="32">
        <v>190.81886631219999</v>
      </c>
      <c r="BB223" s="52">
        <v>123.36900760100002</v>
      </c>
      <c r="BC223" s="26">
        <v>93.760602486600007</v>
      </c>
      <c r="BD223" s="26">
        <v>166.80267228100001</v>
      </c>
      <c r="BE223" s="26">
        <v>176.01196619720002</v>
      </c>
      <c r="BF223" s="26">
        <v>112.95541495980001</v>
      </c>
      <c r="BG223" s="26">
        <v>179.30958891440002</v>
      </c>
      <c r="BH223" s="26">
        <v>160.73508364060001</v>
      </c>
      <c r="BI223" s="26">
        <v>137.4958349618</v>
      </c>
      <c r="BJ223" s="26">
        <v>163.10897600760001</v>
      </c>
      <c r="BK223" s="26">
        <v>189.86208551100003</v>
      </c>
      <c r="BL223" s="26">
        <v>190.25360340980001</v>
      </c>
      <c r="BM223" s="76">
        <v>199.88211501300003</v>
      </c>
      <c r="BN223" s="438">
        <f t="shared" si="226"/>
        <v>1893.5469509838001</v>
      </c>
      <c r="BO223" s="46">
        <v>143.94371277860003</v>
      </c>
      <c r="BP223" s="32">
        <v>80.477038362000002</v>
      </c>
      <c r="BQ223" s="32">
        <v>116.0641463422</v>
      </c>
      <c r="BR223" s="32">
        <v>86.750732341000003</v>
      </c>
      <c r="BS223" s="32">
        <v>86.525966636199996</v>
      </c>
      <c r="BT223" s="32">
        <v>96.420752500800006</v>
      </c>
      <c r="BU223" s="32">
        <v>112.318387265</v>
      </c>
      <c r="BV223" s="32">
        <v>100.9955121882</v>
      </c>
      <c r="BW223" s="243">
        <v>127.57207924860002</v>
      </c>
      <c r="BX223" s="243">
        <v>150.01593130160001</v>
      </c>
      <c r="BY223" s="243">
        <v>119.20265273140001</v>
      </c>
      <c r="BZ223" s="244">
        <v>119.07752173519999</v>
      </c>
      <c r="CA223" s="393">
        <f t="shared" si="237"/>
        <v>1339.3644334307999</v>
      </c>
      <c r="CB223" s="242">
        <v>88.24798023160001</v>
      </c>
      <c r="CC223" s="243">
        <v>63.576119748399996</v>
      </c>
      <c r="CD223" s="243">
        <v>78.745546784799998</v>
      </c>
      <c r="CE223" s="243">
        <v>92.320752421800009</v>
      </c>
      <c r="CF223" s="98">
        <v>59.571625206800007</v>
      </c>
      <c r="CG223" s="98">
        <v>190.9302899308</v>
      </c>
      <c r="CH223" s="98">
        <v>62.832870921800001</v>
      </c>
      <c r="CI223" s="98">
        <v>89.894655111800006</v>
      </c>
      <c r="CJ223" s="98">
        <v>75.177357161199993</v>
      </c>
      <c r="CK223" s="98">
        <v>84.15111915140001</v>
      </c>
      <c r="CL223" s="98">
        <v>74.701615063600002</v>
      </c>
      <c r="CM223" s="240">
        <v>83.023626358400008</v>
      </c>
      <c r="CN223" s="428">
        <f t="shared" si="236"/>
        <v>1043.1735580924001</v>
      </c>
      <c r="CO223" s="98">
        <v>55.682903866800004</v>
      </c>
      <c r="CP223" s="98">
        <v>49.564612349000001</v>
      </c>
      <c r="CQ223" s="98">
        <v>61.083134900200008</v>
      </c>
      <c r="CR223" s="98">
        <v>61.220225208800002</v>
      </c>
      <c r="CS223" s="98">
        <v>4.5328627176000005</v>
      </c>
      <c r="CT223" s="98">
        <v>92.102043479599999</v>
      </c>
      <c r="CU223" s="98">
        <v>63.445838195600004</v>
      </c>
      <c r="CV223" s="98">
        <v>84.478273854799994</v>
      </c>
      <c r="CW223" s="98">
        <v>53.309156520200006</v>
      </c>
      <c r="CX223" s="98">
        <v>64.753069917200008</v>
      </c>
      <c r="CY223" s="98">
        <v>52.008555537400007</v>
      </c>
      <c r="CZ223" s="98">
        <v>75.509641772600006</v>
      </c>
      <c r="DA223" s="428">
        <f t="shared" si="214"/>
        <v>717.69031831979999</v>
      </c>
      <c r="DB223" s="136">
        <v>36.542076643800002</v>
      </c>
      <c r="DC223" s="98">
        <v>43.227634115400001</v>
      </c>
      <c r="DD223" s="98">
        <v>49.651072221800007</v>
      </c>
      <c r="DE223" s="98">
        <v>71.937543801200007</v>
      </c>
      <c r="DF223" s="98">
        <v>791.67780971580009</v>
      </c>
      <c r="DG223" s="98">
        <v>65.963812857600004</v>
      </c>
      <c r="DH223" s="98">
        <v>72.907671075400003</v>
      </c>
      <c r="DI223" s="98">
        <v>54.735006079600005</v>
      </c>
      <c r="DJ223" s="98">
        <v>49.866624740800006</v>
      </c>
      <c r="DK223" s="98">
        <v>61.161085903399993</v>
      </c>
      <c r="DL223" s="98">
        <v>44.8905350908</v>
      </c>
      <c r="DM223" s="98">
        <v>75.445218483600001</v>
      </c>
      <c r="DN223" s="100">
        <f t="shared" si="232"/>
        <v>1043.1735580924001</v>
      </c>
      <c r="DO223" s="493">
        <f t="shared" si="233"/>
        <v>717.69031831979999</v>
      </c>
      <c r="DP223" s="496">
        <f t="shared" si="234"/>
        <v>1418.0060907292002</v>
      </c>
      <c r="DQ223" s="358">
        <f t="shared" si="235"/>
        <v>97.579102648190144</v>
      </c>
      <c r="DT223" s="267"/>
    </row>
    <row r="224" spans="1:144" ht="20.100000000000001" customHeight="1" thickBot="1" x14ac:dyDescent="0.3">
      <c r="A224" s="526"/>
      <c r="B224" s="325"/>
      <c r="C224" s="318" t="s">
        <v>115</v>
      </c>
      <c r="D224" s="319">
        <f t="shared" ref="D224:BP224" si="238">+D225+D229</f>
        <v>132696</v>
      </c>
      <c r="E224" s="320">
        <f t="shared" si="238"/>
        <v>122503</v>
      </c>
      <c r="F224" s="320">
        <f t="shared" si="238"/>
        <v>155205</v>
      </c>
      <c r="G224" s="320">
        <f t="shared" si="238"/>
        <v>145615</v>
      </c>
      <c r="H224" s="320">
        <f t="shared" si="238"/>
        <v>141467</v>
      </c>
      <c r="I224" s="320">
        <f t="shared" si="238"/>
        <v>153551</v>
      </c>
      <c r="J224" s="320">
        <f t="shared" si="238"/>
        <v>158375</v>
      </c>
      <c r="K224" s="320">
        <f t="shared" si="238"/>
        <v>148322</v>
      </c>
      <c r="L224" s="320">
        <f t="shared" si="238"/>
        <v>156509</v>
      </c>
      <c r="M224" s="320">
        <f t="shared" si="238"/>
        <v>163449</v>
      </c>
      <c r="N224" s="320">
        <f t="shared" si="238"/>
        <v>154371</v>
      </c>
      <c r="O224" s="321">
        <f t="shared" si="238"/>
        <v>174154</v>
      </c>
      <c r="P224" s="320">
        <f t="shared" si="238"/>
        <v>1806217</v>
      </c>
      <c r="Q224" s="319">
        <f t="shared" si="238"/>
        <v>128639</v>
      </c>
      <c r="R224" s="320">
        <f t="shared" si="238"/>
        <v>125318</v>
      </c>
      <c r="S224" s="320">
        <f t="shared" si="238"/>
        <v>169518</v>
      </c>
      <c r="T224" s="320">
        <f t="shared" si="238"/>
        <v>152599</v>
      </c>
      <c r="U224" s="320">
        <f t="shared" si="238"/>
        <v>152686</v>
      </c>
      <c r="V224" s="320">
        <f t="shared" si="238"/>
        <v>150019</v>
      </c>
      <c r="W224" s="320">
        <f t="shared" si="238"/>
        <v>153071</v>
      </c>
      <c r="X224" s="320">
        <f t="shared" si="238"/>
        <v>156962</v>
      </c>
      <c r="Y224" s="320">
        <f t="shared" si="238"/>
        <v>158652</v>
      </c>
      <c r="Z224" s="320">
        <f t="shared" si="238"/>
        <v>159006</v>
      </c>
      <c r="AA224" s="320">
        <f t="shared" si="238"/>
        <v>163952</v>
      </c>
      <c r="AB224" s="321">
        <f t="shared" si="238"/>
        <v>185404</v>
      </c>
      <c r="AC224" s="320">
        <f t="shared" si="238"/>
        <v>1855826</v>
      </c>
      <c r="AD224" s="319">
        <f t="shared" si="238"/>
        <v>142108</v>
      </c>
      <c r="AE224" s="320">
        <f t="shared" si="238"/>
        <v>140285</v>
      </c>
      <c r="AF224" s="320">
        <f t="shared" si="238"/>
        <v>160568</v>
      </c>
      <c r="AG224" s="320">
        <f t="shared" si="238"/>
        <v>144759</v>
      </c>
      <c r="AH224" s="320">
        <f t="shared" si="238"/>
        <v>169549</v>
      </c>
      <c r="AI224" s="320">
        <f t="shared" si="238"/>
        <v>161327</v>
      </c>
      <c r="AJ224" s="320">
        <f t="shared" si="238"/>
        <v>154975</v>
      </c>
      <c r="AK224" s="320">
        <f t="shared" si="238"/>
        <v>173374</v>
      </c>
      <c r="AL224" s="320">
        <f t="shared" si="238"/>
        <v>162818</v>
      </c>
      <c r="AM224" s="320">
        <f t="shared" si="238"/>
        <v>163295</v>
      </c>
      <c r="AN224" s="320">
        <f t="shared" si="238"/>
        <v>166484</v>
      </c>
      <c r="AO224" s="321">
        <f t="shared" si="238"/>
        <v>184433</v>
      </c>
      <c r="AP224" s="320">
        <f t="shared" si="238"/>
        <v>145730</v>
      </c>
      <c r="AQ224" s="320">
        <f t="shared" si="238"/>
        <v>142341</v>
      </c>
      <c r="AR224" s="320">
        <f t="shared" si="238"/>
        <v>166294</v>
      </c>
      <c r="AS224" s="320">
        <f t="shared" si="238"/>
        <v>142793</v>
      </c>
      <c r="AT224" s="320">
        <f t="shared" si="238"/>
        <v>177985</v>
      </c>
      <c r="AU224" s="320">
        <f t="shared" si="238"/>
        <v>151648</v>
      </c>
      <c r="AV224" s="320">
        <f t="shared" si="238"/>
        <v>173125</v>
      </c>
      <c r="AW224" s="320">
        <f t="shared" si="238"/>
        <v>175827</v>
      </c>
      <c r="AX224" s="320">
        <f t="shared" si="238"/>
        <v>153542</v>
      </c>
      <c r="AY224" s="320">
        <f t="shared" si="238"/>
        <v>188654</v>
      </c>
      <c r="AZ224" s="320">
        <f t="shared" si="238"/>
        <v>167720</v>
      </c>
      <c r="BA224" s="320">
        <f t="shared" si="238"/>
        <v>183354</v>
      </c>
      <c r="BB224" s="319">
        <f t="shared" si="238"/>
        <v>160349</v>
      </c>
      <c r="BC224" s="320">
        <f t="shared" si="238"/>
        <v>141025</v>
      </c>
      <c r="BD224" s="320">
        <f t="shared" si="238"/>
        <v>157417</v>
      </c>
      <c r="BE224" s="320">
        <f t="shared" si="238"/>
        <v>176952</v>
      </c>
      <c r="BF224" s="320">
        <f t="shared" si="238"/>
        <v>166176</v>
      </c>
      <c r="BG224" s="320">
        <f t="shared" si="238"/>
        <v>158273</v>
      </c>
      <c r="BH224" s="320">
        <f t="shared" si="238"/>
        <v>185320</v>
      </c>
      <c r="BI224" s="320">
        <f t="shared" si="238"/>
        <v>170461</v>
      </c>
      <c r="BJ224" s="320">
        <f t="shared" si="238"/>
        <v>171688</v>
      </c>
      <c r="BK224" s="320">
        <f t="shared" si="238"/>
        <v>193672</v>
      </c>
      <c r="BL224" s="320">
        <f t="shared" si="238"/>
        <v>175029</v>
      </c>
      <c r="BM224" s="321">
        <f t="shared" si="238"/>
        <v>192787</v>
      </c>
      <c r="BN224" s="427">
        <f t="shared" si="226"/>
        <v>2049149</v>
      </c>
      <c r="BO224" s="319">
        <f t="shared" si="238"/>
        <v>164558</v>
      </c>
      <c r="BP224" s="320">
        <f t="shared" si="238"/>
        <v>154770</v>
      </c>
      <c r="BQ224" s="320">
        <f t="shared" ref="BQ224:BY224" si="239">+BQ225+BQ229</f>
        <v>161460</v>
      </c>
      <c r="BR224" s="320">
        <f t="shared" si="239"/>
        <v>168780</v>
      </c>
      <c r="BS224" s="320">
        <f t="shared" si="239"/>
        <v>171089</v>
      </c>
      <c r="BT224" s="320">
        <f t="shared" si="239"/>
        <v>165206</v>
      </c>
      <c r="BU224" s="320">
        <f t="shared" si="239"/>
        <v>203381</v>
      </c>
      <c r="BV224" s="320">
        <f t="shared" si="239"/>
        <v>176800</v>
      </c>
      <c r="BW224" s="320">
        <f t="shared" si="239"/>
        <v>181615</v>
      </c>
      <c r="BX224" s="320">
        <f t="shared" si="239"/>
        <v>194323</v>
      </c>
      <c r="BY224" s="320">
        <f t="shared" si="239"/>
        <v>166412</v>
      </c>
      <c r="BZ224" s="321">
        <f t="shared" ref="BZ224:CK224" si="240">+BZ225+BZ229</f>
        <v>208098</v>
      </c>
      <c r="CA224" s="427">
        <f>SUM(BO224:BZ224)</f>
        <v>2116492</v>
      </c>
      <c r="CB224" s="319">
        <f t="shared" si="240"/>
        <v>151271</v>
      </c>
      <c r="CC224" s="320">
        <f t="shared" si="240"/>
        <v>144557</v>
      </c>
      <c r="CD224" s="320">
        <f t="shared" si="240"/>
        <v>179014</v>
      </c>
      <c r="CE224" s="320">
        <f t="shared" si="240"/>
        <v>166654</v>
      </c>
      <c r="CF224" s="320">
        <f t="shared" si="240"/>
        <v>160733</v>
      </c>
      <c r="CG224" s="320">
        <f t="shared" ref="CG224:CH224" si="241">+CG225+CG229</f>
        <v>174771</v>
      </c>
      <c r="CH224" s="320">
        <f t="shared" si="241"/>
        <v>170182</v>
      </c>
      <c r="CI224" s="320">
        <f t="shared" si="240"/>
        <v>164895</v>
      </c>
      <c r="CJ224" s="320">
        <f t="shared" si="240"/>
        <v>172088</v>
      </c>
      <c r="CK224" s="320">
        <f t="shared" si="240"/>
        <v>181836</v>
      </c>
      <c r="CL224" s="320">
        <f t="shared" ref="CL224:CO224" si="242">+CL225+CL229</f>
        <v>169466</v>
      </c>
      <c r="CM224" s="321">
        <f t="shared" si="242"/>
        <v>199173</v>
      </c>
      <c r="CN224" s="439">
        <f>SUM(CB224:CM224)</f>
        <v>2034640</v>
      </c>
      <c r="CO224" s="320">
        <f t="shared" si="242"/>
        <v>141639</v>
      </c>
      <c r="CP224" s="320">
        <f t="shared" ref="CP224:DJ224" si="243">+CP225+CP229</f>
        <v>144167</v>
      </c>
      <c r="CQ224" s="320">
        <f t="shared" si="243"/>
        <v>167426</v>
      </c>
      <c r="CR224" s="320">
        <f t="shared" si="243"/>
        <v>159970</v>
      </c>
      <c r="CS224" s="320">
        <f t="shared" si="243"/>
        <v>158825</v>
      </c>
      <c r="CT224" s="320">
        <f t="shared" si="243"/>
        <v>168744</v>
      </c>
      <c r="CU224" s="320">
        <f t="shared" si="243"/>
        <v>159753</v>
      </c>
      <c r="CV224" s="320">
        <f t="shared" si="243"/>
        <v>171891</v>
      </c>
      <c r="CW224" s="320">
        <f t="shared" si="243"/>
        <v>162882</v>
      </c>
      <c r="CX224" s="320">
        <f t="shared" si="243"/>
        <v>161065</v>
      </c>
      <c r="CY224" s="320">
        <f t="shared" si="243"/>
        <v>163261</v>
      </c>
      <c r="CZ224" s="320">
        <f t="shared" si="243"/>
        <v>181790</v>
      </c>
      <c r="DA224" s="427">
        <f t="shared" si="214"/>
        <v>1941413</v>
      </c>
      <c r="DB224" s="319">
        <f t="shared" si="243"/>
        <v>140733</v>
      </c>
      <c r="DC224" s="320">
        <f t="shared" si="243"/>
        <v>127746</v>
      </c>
      <c r="DD224" s="320">
        <f t="shared" si="243"/>
        <v>176766</v>
      </c>
      <c r="DE224" s="320">
        <f t="shared" si="243"/>
        <v>139353</v>
      </c>
      <c r="DF224" s="320">
        <f t="shared" si="243"/>
        <v>164826</v>
      </c>
      <c r="DG224" s="320">
        <f t="shared" si="243"/>
        <v>156446</v>
      </c>
      <c r="DH224" s="320">
        <f t="shared" si="243"/>
        <v>155356</v>
      </c>
      <c r="DI224" s="320">
        <f t="shared" si="243"/>
        <v>162598</v>
      </c>
      <c r="DJ224" s="320">
        <f t="shared" si="243"/>
        <v>149533</v>
      </c>
      <c r="DK224" s="320">
        <f t="shared" ref="DK224:DM224" si="244">+DK225+DK229</f>
        <v>164008</v>
      </c>
      <c r="DL224" s="320">
        <f t="shared" si="244"/>
        <v>156880</v>
      </c>
      <c r="DM224" s="320">
        <f t="shared" si="244"/>
        <v>163198</v>
      </c>
      <c r="DN224" s="319">
        <f t="shared" si="232"/>
        <v>2034640</v>
      </c>
      <c r="DO224" s="386">
        <f t="shared" si="233"/>
        <v>1941413</v>
      </c>
      <c r="DP224" s="387">
        <f t="shared" si="234"/>
        <v>1857443</v>
      </c>
      <c r="DQ224" s="532">
        <f t="shared" ref="DQ224:DQ232" si="245">((DP224/DO224)-1)*100</f>
        <v>-4.3252002536297018</v>
      </c>
      <c r="DT224" s="267"/>
    </row>
    <row r="225" spans="1:144" s="38" customFormat="1" ht="20.100000000000001" customHeight="1" thickBot="1" x14ac:dyDescent="0.3">
      <c r="A225" s="526"/>
      <c r="B225" s="336" t="s">
        <v>41</v>
      </c>
      <c r="C225" s="408"/>
      <c r="D225" s="100">
        <f t="shared" ref="D225:BP225" si="246">SUM(D226:D228)</f>
        <v>106884</v>
      </c>
      <c r="E225" s="24">
        <f t="shared" si="246"/>
        <v>97442</v>
      </c>
      <c r="F225" s="24">
        <f t="shared" si="246"/>
        <v>123920</v>
      </c>
      <c r="G225" s="24">
        <f t="shared" si="246"/>
        <v>115946</v>
      </c>
      <c r="H225" s="24">
        <f t="shared" si="246"/>
        <v>112405</v>
      </c>
      <c r="I225" s="24">
        <f t="shared" si="246"/>
        <v>121893</v>
      </c>
      <c r="J225" s="24">
        <f t="shared" si="246"/>
        <v>126039</v>
      </c>
      <c r="K225" s="24">
        <f t="shared" si="246"/>
        <v>118331</v>
      </c>
      <c r="L225" s="24">
        <f t="shared" si="246"/>
        <v>125542</v>
      </c>
      <c r="M225" s="24">
        <f t="shared" si="246"/>
        <v>130587</v>
      </c>
      <c r="N225" s="24">
        <f t="shared" si="246"/>
        <v>123174</v>
      </c>
      <c r="O225" s="101">
        <f t="shared" si="246"/>
        <v>141286</v>
      </c>
      <c r="P225" s="24">
        <f t="shared" si="246"/>
        <v>1443449</v>
      </c>
      <c r="Q225" s="100">
        <f t="shared" si="246"/>
        <v>103511</v>
      </c>
      <c r="R225" s="24">
        <f t="shared" si="246"/>
        <v>100396</v>
      </c>
      <c r="S225" s="24">
        <f t="shared" si="246"/>
        <v>136452</v>
      </c>
      <c r="T225" s="24">
        <f t="shared" si="246"/>
        <v>122604</v>
      </c>
      <c r="U225" s="24">
        <f t="shared" si="246"/>
        <v>121924</v>
      </c>
      <c r="V225" s="24">
        <f t="shared" si="246"/>
        <v>119941</v>
      </c>
      <c r="W225" s="24">
        <f t="shared" si="246"/>
        <v>123088</v>
      </c>
      <c r="X225" s="24">
        <f t="shared" si="246"/>
        <v>126454</v>
      </c>
      <c r="Y225" s="24">
        <f t="shared" si="246"/>
        <v>128858</v>
      </c>
      <c r="Z225" s="24">
        <f t="shared" si="246"/>
        <v>128859</v>
      </c>
      <c r="AA225" s="24">
        <f t="shared" si="246"/>
        <v>133573</v>
      </c>
      <c r="AB225" s="101">
        <f t="shared" si="246"/>
        <v>151527</v>
      </c>
      <c r="AC225" s="24">
        <f t="shared" si="246"/>
        <v>1497187</v>
      </c>
      <c r="AD225" s="100">
        <f t="shared" si="246"/>
        <v>116583</v>
      </c>
      <c r="AE225" s="24">
        <f t="shared" si="246"/>
        <v>114583</v>
      </c>
      <c r="AF225" s="24">
        <f t="shared" si="246"/>
        <v>132073</v>
      </c>
      <c r="AG225" s="24">
        <f t="shared" si="246"/>
        <v>118688</v>
      </c>
      <c r="AH225" s="24">
        <f t="shared" si="246"/>
        <v>139607</v>
      </c>
      <c r="AI225" s="24">
        <f t="shared" si="246"/>
        <v>133088</v>
      </c>
      <c r="AJ225" s="24">
        <f t="shared" si="246"/>
        <v>126275</v>
      </c>
      <c r="AK225" s="24">
        <f t="shared" si="246"/>
        <v>142434</v>
      </c>
      <c r="AL225" s="24">
        <f t="shared" si="246"/>
        <v>134056</v>
      </c>
      <c r="AM225" s="24">
        <f t="shared" si="246"/>
        <v>134194</v>
      </c>
      <c r="AN225" s="24">
        <f t="shared" si="246"/>
        <v>137267</v>
      </c>
      <c r="AO225" s="101">
        <f t="shared" si="246"/>
        <v>153678</v>
      </c>
      <c r="AP225" s="24">
        <f t="shared" si="246"/>
        <v>120689</v>
      </c>
      <c r="AQ225" s="24">
        <f t="shared" si="246"/>
        <v>117258</v>
      </c>
      <c r="AR225" s="24">
        <f t="shared" si="246"/>
        <v>137477</v>
      </c>
      <c r="AS225" s="24">
        <f t="shared" si="246"/>
        <v>117515</v>
      </c>
      <c r="AT225" s="24">
        <f t="shared" si="246"/>
        <v>147394</v>
      </c>
      <c r="AU225" s="24">
        <f t="shared" si="246"/>
        <v>125905</v>
      </c>
      <c r="AV225" s="24">
        <f t="shared" si="246"/>
        <v>144976</v>
      </c>
      <c r="AW225" s="24">
        <f t="shared" si="246"/>
        <v>148470</v>
      </c>
      <c r="AX225" s="24">
        <f t="shared" si="246"/>
        <v>130351</v>
      </c>
      <c r="AY225" s="24">
        <f t="shared" si="246"/>
        <v>159682</v>
      </c>
      <c r="AZ225" s="24">
        <f t="shared" si="246"/>
        <v>142305</v>
      </c>
      <c r="BA225" s="24">
        <f t="shared" si="246"/>
        <v>157312</v>
      </c>
      <c r="BB225" s="100">
        <f t="shared" si="246"/>
        <v>136584</v>
      </c>
      <c r="BC225" s="24">
        <f t="shared" si="246"/>
        <v>118964</v>
      </c>
      <c r="BD225" s="24">
        <f t="shared" si="246"/>
        <v>133517</v>
      </c>
      <c r="BE225" s="24">
        <f t="shared" si="246"/>
        <v>149776</v>
      </c>
      <c r="BF225" s="24">
        <f t="shared" si="246"/>
        <v>140021</v>
      </c>
      <c r="BG225" s="24">
        <f t="shared" si="246"/>
        <v>134197</v>
      </c>
      <c r="BH225" s="24">
        <f t="shared" si="246"/>
        <v>158305</v>
      </c>
      <c r="BI225" s="24">
        <f t="shared" si="246"/>
        <v>145669</v>
      </c>
      <c r="BJ225" s="24">
        <f t="shared" si="246"/>
        <v>147494</v>
      </c>
      <c r="BK225" s="24">
        <f t="shared" si="246"/>
        <v>166514</v>
      </c>
      <c r="BL225" s="24">
        <f t="shared" si="246"/>
        <v>150938</v>
      </c>
      <c r="BM225" s="101">
        <f t="shared" si="246"/>
        <v>167298</v>
      </c>
      <c r="BN225" s="23">
        <f t="shared" si="226"/>
        <v>1749277</v>
      </c>
      <c r="BO225" s="100">
        <f t="shared" si="246"/>
        <v>142201</v>
      </c>
      <c r="BP225" s="24">
        <f t="shared" si="246"/>
        <v>133560</v>
      </c>
      <c r="BQ225" s="24">
        <f t="shared" ref="BQ225:BY225" si="247">SUM(BQ226:BQ228)</f>
        <v>139924</v>
      </c>
      <c r="BR225" s="24">
        <f t="shared" si="247"/>
        <v>145700</v>
      </c>
      <c r="BS225" s="24">
        <f t="shared" si="247"/>
        <v>147355</v>
      </c>
      <c r="BT225" s="24">
        <f t="shared" si="247"/>
        <v>142160</v>
      </c>
      <c r="BU225" s="24">
        <f t="shared" si="247"/>
        <v>178323</v>
      </c>
      <c r="BV225" s="24">
        <f t="shared" si="247"/>
        <v>154711</v>
      </c>
      <c r="BW225" s="24">
        <f t="shared" si="247"/>
        <v>157848</v>
      </c>
      <c r="BX225" s="24">
        <f t="shared" si="247"/>
        <v>169043</v>
      </c>
      <c r="BY225" s="24">
        <f t="shared" si="247"/>
        <v>144803</v>
      </c>
      <c r="BZ225" s="101">
        <f t="shared" ref="BZ225:CK225" si="248">SUM(BZ226:BZ228)</f>
        <v>182956</v>
      </c>
      <c r="CA225" s="272">
        <f>SUM(BO225:BZ225)</f>
        <v>1838584</v>
      </c>
      <c r="CB225" s="100">
        <f t="shared" si="248"/>
        <v>132608</v>
      </c>
      <c r="CC225" s="24">
        <f t="shared" si="248"/>
        <v>126610</v>
      </c>
      <c r="CD225" s="24">
        <f t="shared" si="248"/>
        <v>157286</v>
      </c>
      <c r="CE225" s="24">
        <f t="shared" si="248"/>
        <v>146642</v>
      </c>
      <c r="CF225" s="24">
        <f t="shared" si="248"/>
        <v>141581</v>
      </c>
      <c r="CG225" s="24">
        <f t="shared" ref="CG225:CH225" si="249">SUM(CG226:CG228)</f>
        <v>154489</v>
      </c>
      <c r="CH225" s="24">
        <f t="shared" si="249"/>
        <v>150729</v>
      </c>
      <c r="CI225" s="24">
        <f t="shared" si="248"/>
        <v>146170</v>
      </c>
      <c r="CJ225" s="24">
        <f t="shared" si="248"/>
        <v>153002</v>
      </c>
      <c r="CK225" s="24">
        <f t="shared" si="248"/>
        <v>161733</v>
      </c>
      <c r="CL225" s="24">
        <f t="shared" ref="CL225:CO225" si="250">SUM(CL226:CL228)</f>
        <v>150610</v>
      </c>
      <c r="CM225" s="101">
        <f t="shared" si="250"/>
        <v>178264</v>
      </c>
      <c r="CN225" s="23">
        <f>SUM(CB225:CM225)</f>
        <v>1799724</v>
      </c>
      <c r="CO225" s="24">
        <f t="shared" si="250"/>
        <v>126562</v>
      </c>
      <c r="CP225" s="24">
        <f t="shared" ref="CP225:DJ225" si="251">SUM(CP226:CP228)</f>
        <v>128491</v>
      </c>
      <c r="CQ225" s="24">
        <f t="shared" si="251"/>
        <v>149183</v>
      </c>
      <c r="CR225" s="24">
        <f t="shared" si="251"/>
        <v>142964</v>
      </c>
      <c r="CS225" s="24">
        <f t="shared" si="251"/>
        <v>141928</v>
      </c>
      <c r="CT225" s="24">
        <f t="shared" si="251"/>
        <v>151083</v>
      </c>
      <c r="CU225" s="24">
        <f t="shared" si="251"/>
        <v>143667</v>
      </c>
      <c r="CV225" s="24">
        <f t="shared" si="251"/>
        <v>154872</v>
      </c>
      <c r="CW225" s="24">
        <f t="shared" si="251"/>
        <v>147019</v>
      </c>
      <c r="CX225" s="24">
        <f t="shared" si="251"/>
        <v>145613</v>
      </c>
      <c r="CY225" s="24">
        <f t="shared" si="251"/>
        <v>147924</v>
      </c>
      <c r="CZ225" s="24">
        <f t="shared" si="251"/>
        <v>165916</v>
      </c>
      <c r="DA225" s="23">
        <f t="shared" si="214"/>
        <v>1745222</v>
      </c>
      <c r="DB225" s="100">
        <f t="shared" si="251"/>
        <v>128132</v>
      </c>
      <c r="DC225" s="368">
        <f t="shared" si="251"/>
        <v>115791</v>
      </c>
      <c r="DD225" s="368">
        <f t="shared" si="251"/>
        <v>160667</v>
      </c>
      <c r="DE225" s="368">
        <f t="shared" si="251"/>
        <v>126663</v>
      </c>
      <c r="DF225" s="368">
        <f t="shared" si="251"/>
        <v>149836</v>
      </c>
      <c r="DG225" s="368">
        <f t="shared" si="251"/>
        <v>142429</v>
      </c>
      <c r="DH225" s="368">
        <f t="shared" si="251"/>
        <v>141826</v>
      </c>
      <c r="DI225" s="368">
        <f t="shared" si="251"/>
        <v>148882</v>
      </c>
      <c r="DJ225" s="368">
        <f t="shared" si="251"/>
        <v>136904</v>
      </c>
      <c r="DK225" s="368">
        <f t="shared" ref="DK225:DM225" si="252">SUM(DK226:DK228)</f>
        <v>150498</v>
      </c>
      <c r="DL225" s="368">
        <f t="shared" si="252"/>
        <v>144210</v>
      </c>
      <c r="DM225" s="368">
        <f t="shared" si="252"/>
        <v>150725</v>
      </c>
      <c r="DN225" s="137">
        <f t="shared" si="232"/>
        <v>1799724</v>
      </c>
      <c r="DO225" s="554">
        <f t="shared" si="233"/>
        <v>1745222</v>
      </c>
      <c r="DP225" s="517">
        <f t="shared" si="234"/>
        <v>1696563</v>
      </c>
      <c r="DQ225" s="364">
        <f t="shared" si="245"/>
        <v>-2.7881266681258898</v>
      </c>
      <c r="DR225" s="230"/>
      <c r="DS225" s="265"/>
      <c r="DT225" s="267"/>
      <c r="DU225" s="233"/>
      <c r="DV225" s="233"/>
      <c r="DW225" s="208"/>
      <c r="DX225" s="218"/>
      <c r="DY225" s="218"/>
      <c r="DZ225" s="208"/>
      <c r="EA225" s="208"/>
      <c r="EB225" s="208"/>
      <c r="EC225" s="208"/>
      <c r="ED225" s="208"/>
      <c r="EE225" s="208"/>
      <c r="EF225" s="208"/>
      <c r="EG225" s="208"/>
      <c r="EH225" s="208"/>
      <c r="EI225" s="208"/>
      <c r="EJ225" s="208"/>
      <c r="EK225" s="208"/>
      <c r="EL225" s="208"/>
      <c r="EM225" s="208"/>
      <c r="EN225" s="208"/>
    </row>
    <row r="226" spans="1:144" ht="20.100000000000001" customHeight="1" x14ac:dyDescent="0.25">
      <c r="A226" s="526"/>
      <c r="B226" s="629" t="s">
        <v>36</v>
      </c>
      <c r="C226" s="630"/>
      <c r="D226" s="52">
        <v>88171</v>
      </c>
      <c r="E226" s="26">
        <v>80826</v>
      </c>
      <c r="F226" s="26">
        <v>102719</v>
      </c>
      <c r="G226" s="26">
        <v>94713</v>
      </c>
      <c r="H226" s="26">
        <v>91557</v>
      </c>
      <c r="I226" s="26">
        <v>99336</v>
      </c>
      <c r="J226" s="26">
        <v>103069</v>
      </c>
      <c r="K226" s="26">
        <v>97140</v>
      </c>
      <c r="L226" s="26">
        <v>103346</v>
      </c>
      <c r="M226" s="26">
        <v>107101</v>
      </c>
      <c r="N226" s="26">
        <v>101442</v>
      </c>
      <c r="O226" s="76">
        <v>111440</v>
      </c>
      <c r="P226" s="110">
        <v>1180860</v>
      </c>
      <c r="Q226" s="45">
        <v>85764</v>
      </c>
      <c r="R226" s="31">
        <v>86295</v>
      </c>
      <c r="S226" s="31">
        <v>114113</v>
      </c>
      <c r="T226" s="31">
        <v>102328</v>
      </c>
      <c r="U226" s="31">
        <v>101617</v>
      </c>
      <c r="V226" s="31">
        <v>103860</v>
      </c>
      <c r="W226" s="31">
        <v>105952</v>
      </c>
      <c r="X226" s="31">
        <v>107669</v>
      </c>
      <c r="Y226" s="31">
        <v>109558</v>
      </c>
      <c r="Z226" s="31">
        <v>109052</v>
      </c>
      <c r="AA226" s="31">
        <v>112015</v>
      </c>
      <c r="AB226" s="157">
        <v>121327</v>
      </c>
      <c r="AC226" s="414">
        <v>1259550</v>
      </c>
      <c r="AD226" s="45">
        <v>99047</v>
      </c>
      <c r="AE226" s="31">
        <v>99587</v>
      </c>
      <c r="AF226" s="31">
        <v>113039</v>
      </c>
      <c r="AG226" s="31">
        <v>102942</v>
      </c>
      <c r="AH226" s="31">
        <v>118340</v>
      </c>
      <c r="AI226" s="31">
        <v>111859</v>
      </c>
      <c r="AJ226" s="31">
        <v>108746</v>
      </c>
      <c r="AK226" s="31">
        <v>120455</v>
      </c>
      <c r="AL226" s="31">
        <v>112707</v>
      </c>
      <c r="AM226" s="31">
        <v>112833</v>
      </c>
      <c r="AN226" s="31">
        <v>116177</v>
      </c>
      <c r="AO226" s="132">
        <v>124106</v>
      </c>
      <c r="AP226" s="31">
        <v>102357</v>
      </c>
      <c r="AQ226" s="31">
        <v>103115</v>
      </c>
      <c r="AR226" s="31">
        <v>118766</v>
      </c>
      <c r="AS226" s="31">
        <v>101983</v>
      </c>
      <c r="AT226" s="31">
        <v>125863</v>
      </c>
      <c r="AU226" s="31">
        <v>107371</v>
      </c>
      <c r="AV226" s="31">
        <v>124163</v>
      </c>
      <c r="AW226" s="31">
        <v>126649</v>
      </c>
      <c r="AX226" s="31">
        <v>110414</v>
      </c>
      <c r="AY226" s="31">
        <v>136470</v>
      </c>
      <c r="AZ226" s="31">
        <v>120948</v>
      </c>
      <c r="BA226" s="31">
        <v>128882</v>
      </c>
      <c r="BB226" s="52">
        <v>115761</v>
      </c>
      <c r="BC226" s="26">
        <v>106303</v>
      </c>
      <c r="BD226" s="26">
        <v>116876</v>
      </c>
      <c r="BE226" s="26">
        <v>129897</v>
      </c>
      <c r="BF226" s="26">
        <v>122104</v>
      </c>
      <c r="BG226" s="26">
        <v>115511</v>
      </c>
      <c r="BH226" s="26">
        <v>135844</v>
      </c>
      <c r="BI226" s="26">
        <v>125259</v>
      </c>
      <c r="BJ226" s="26">
        <v>126269</v>
      </c>
      <c r="BK226" s="26">
        <v>142410</v>
      </c>
      <c r="BL226" s="26">
        <v>128591</v>
      </c>
      <c r="BM226" s="76">
        <v>138334</v>
      </c>
      <c r="BN226" s="438">
        <f t="shared" si="226"/>
        <v>1503159</v>
      </c>
      <c r="BO226" s="52">
        <v>120808</v>
      </c>
      <c r="BP226" s="26">
        <v>117788</v>
      </c>
      <c r="BQ226" s="26">
        <v>122930</v>
      </c>
      <c r="BR226" s="26">
        <v>126593</v>
      </c>
      <c r="BS226" s="26">
        <v>128101</v>
      </c>
      <c r="BT226" s="26">
        <v>123457</v>
      </c>
      <c r="BU226" s="26">
        <v>158196</v>
      </c>
      <c r="BV226" s="26">
        <v>125659</v>
      </c>
      <c r="BW226" s="98">
        <v>136954</v>
      </c>
      <c r="BX226" s="98">
        <v>146078</v>
      </c>
      <c r="BY226" s="98">
        <v>125378</v>
      </c>
      <c r="BZ226" s="240">
        <v>151485</v>
      </c>
      <c r="CA226" s="550">
        <f>SUM(BO226:BZ226)</f>
        <v>1583427</v>
      </c>
      <c r="CB226" s="136">
        <v>115208</v>
      </c>
      <c r="CC226" s="98">
        <v>113660</v>
      </c>
      <c r="CD226" s="98">
        <v>138690</v>
      </c>
      <c r="CE226" s="98">
        <v>128353</v>
      </c>
      <c r="CF226" s="98">
        <v>122461</v>
      </c>
      <c r="CG226" s="98">
        <v>136349</v>
      </c>
      <c r="CH226" s="98">
        <v>133073</v>
      </c>
      <c r="CI226" s="98">
        <v>127736</v>
      </c>
      <c r="CJ226" s="98">
        <v>133100</v>
      </c>
      <c r="CK226" s="98">
        <v>140932</v>
      </c>
      <c r="CL226" s="98">
        <v>131371</v>
      </c>
      <c r="CM226" s="240">
        <v>148407</v>
      </c>
      <c r="CN226" s="428">
        <f t="shared" ref="CN226:CN232" si="253">SUM(CB226:CM226)</f>
        <v>1569340</v>
      </c>
      <c r="CO226" s="98">
        <v>110558</v>
      </c>
      <c r="CP226" s="98">
        <v>116608</v>
      </c>
      <c r="CQ226" s="98">
        <v>132751</v>
      </c>
      <c r="CR226" s="98">
        <v>125890</v>
      </c>
      <c r="CS226" s="98">
        <v>124906</v>
      </c>
      <c r="CT226" s="98">
        <v>132522</v>
      </c>
      <c r="CU226" s="98">
        <v>125687</v>
      </c>
      <c r="CV226" s="98">
        <v>136860</v>
      </c>
      <c r="CW226" s="98">
        <v>128975</v>
      </c>
      <c r="CX226" s="98">
        <v>127769</v>
      </c>
      <c r="CY226" s="98">
        <v>128912</v>
      </c>
      <c r="CZ226" s="98">
        <v>140120</v>
      </c>
      <c r="DA226" s="428">
        <f t="shared" si="214"/>
        <v>1531558</v>
      </c>
      <c r="DB226" s="136">
        <v>113372</v>
      </c>
      <c r="DC226" s="98">
        <v>104821</v>
      </c>
      <c r="DD226" s="98">
        <v>143115</v>
      </c>
      <c r="DE226" s="98">
        <v>112301</v>
      </c>
      <c r="DF226" s="98">
        <v>132404</v>
      </c>
      <c r="DG226" s="98">
        <v>125613</v>
      </c>
      <c r="DH226" s="98">
        <v>125364</v>
      </c>
      <c r="DI226" s="98">
        <v>131919</v>
      </c>
      <c r="DJ226" s="98">
        <v>120491</v>
      </c>
      <c r="DK226" s="98">
        <v>133573</v>
      </c>
      <c r="DL226" s="98">
        <v>127249</v>
      </c>
      <c r="DM226" s="98">
        <v>128804</v>
      </c>
      <c r="DN226" s="538">
        <f t="shared" si="232"/>
        <v>1569340</v>
      </c>
      <c r="DO226" s="479">
        <f t="shared" si="233"/>
        <v>1531558</v>
      </c>
      <c r="DP226" s="468">
        <f t="shared" si="234"/>
        <v>1499026</v>
      </c>
      <c r="DQ226" s="356">
        <f t="shared" si="245"/>
        <v>-2.1241115256490417</v>
      </c>
      <c r="DS226" s="233"/>
      <c r="DT226" s="267"/>
    </row>
    <row r="227" spans="1:144" ht="20.100000000000001" customHeight="1" x14ac:dyDescent="0.25">
      <c r="A227" s="526"/>
      <c r="B227" s="59" t="s">
        <v>37</v>
      </c>
      <c r="C227" s="407"/>
      <c r="D227" s="52">
        <v>13410</v>
      </c>
      <c r="E227" s="26">
        <v>11749</v>
      </c>
      <c r="F227" s="26">
        <v>14875</v>
      </c>
      <c r="G227" s="26">
        <v>15383</v>
      </c>
      <c r="H227" s="26">
        <v>15031</v>
      </c>
      <c r="I227" s="26">
        <v>16540</v>
      </c>
      <c r="J227" s="26">
        <v>16530</v>
      </c>
      <c r="K227" s="26">
        <v>15444</v>
      </c>
      <c r="L227" s="26">
        <v>16440</v>
      </c>
      <c r="M227" s="26">
        <v>17504</v>
      </c>
      <c r="N227" s="26">
        <v>16065</v>
      </c>
      <c r="O227" s="76">
        <v>22818</v>
      </c>
      <c r="P227" s="80">
        <v>191789</v>
      </c>
      <c r="Q227" s="52">
        <v>12680</v>
      </c>
      <c r="R227" s="26">
        <v>9414</v>
      </c>
      <c r="S227" s="26">
        <v>16675</v>
      </c>
      <c r="T227" s="26">
        <v>15222</v>
      </c>
      <c r="U227" s="26">
        <v>15551</v>
      </c>
      <c r="V227" s="26">
        <v>11233</v>
      </c>
      <c r="W227" s="26">
        <v>12716</v>
      </c>
      <c r="X227" s="26">
        <v>14356</v>
      </c>
      <c r="Y227" s="26">
        <v>15106</v>
      </c>
      <c r="Z227" s="26">
        <v>15549</v>
      </c>
      <c r="AA227" s="26">
        <v>17449</v>
      </c>
      <c r="AB227" s="158">
        <v>25219</v>
      </c>
      <c r="AC227" s="415">
        <v>181170</v>
      </c>
      <c r="AD227" s="52">
        <v>13855</v>
      </c>
      <c r="AE227" s="26">
        <v>11154</v>
      </c>
      <c r="AF227" s="26">
        <v>14655</v>
      </c>
      <c r="AG227" s="26">
        <v>12214</v>
      </c>
      <c r="AH227" s="26">
        <v>16968</v>
      </c>
      <c r="AI227" s="26">
        <v>17438</v>
      </c>
      <c r="AJ227" s="26">
        <v>13595</v>
      </c>
      <c r="AK227" s="26">
        <v>17760</v>
      </c>
      <c r="AL227" s="26">
        <v>17433</v>
      </c>
      <c r="AM227" s="26">
        <v>17457</v>
      </c>
      <c r="AN227" s="26">
        <v>17388</v>
      </c>
      <c r="AO227" s="76">
        <v>25045</v>
      </c>
      <c r="AP227" s="26">
        <v>14905</v>
      </c>
      <c r="AQ227" s="26">
        <v>10518</v>
      </c>
      <c r="AR227" s="26">
        <v>14239</v>
      </c>
      <c r="AS227" s="26">
        <v>11435</v>
      </c>
      <c r="AT227" s="26">
        <v>17006</v>
      </c>
      <c r="AU227" s="26">
        <v>14865</v>
      </c>
      <c r="AV227" s="26">
        <v>16410</v>
      </c>
      <c r="AW227" s="26">
        <v>17363</v>
      </c>
      <c r="AX227" s="26">
        <v>15691</v>
      </c>
      <c r="AY227" s="26">
        <v>18613</v>
      </c>
      <c r="AZ227" s="26">
        <v>17095</v>
      </c>
      <c r="BA227" s="26">
        <v>23828</v>
      </c>
      <c r="BB227" s="52">
        <v>16858</v>
      </c>
      <c r="BC227" s="26">
        <v>9346</v>
      </c>
      <c r="BD227" s="26">
        <v>12907</v>
      </c>
      <c r="BE227" s="26">
        <v>15559</v>
      </c>
      <c r="BF227" s="26">
        <v>13864</v>
      </c>
      <c r="BG227" s="26">
        <v>14510</v>
      </c>
      <c r="BH227" s="26">
        <v>17163</v>
      </c>
      <c r="BI227" s="26">
        <v>15653</v>
      </c>
      <c r="BJ227" s="26">
        <v>16449</v>
      </c>
      <c r="BK227" s="26">
        <v>18861</v>
      </c>
      <c r="BL227" s="26">
        <v>17578</v>
      </c>
      <c r="BM227" s="76">
        <v>23807</v>
      </c>
      <c r="BN227" s="438">
        <f t="shared" ref="BN227:BN228" si="254">SUM(BB227:BM227)</f>
        <v>192555</v>
      </c>
      <c r="BO227" s="52">
        <v>17260</v>
      </c>
      <c r="BP227" s="26">
        <v>11634</v>
      </c>
      <c r="BQ227" s="26">
        <v>13016</v>
      </c>
      <c r="BR227" s="26">
        <v>14698</v>
      </c>
      <c r="BS227" s="26">
        <v>14875</v>
      </c>
      <c r="BT227" s="26">
        <v>14369</v>
      </c>
      <c r="BU227" s="26">
        <v>15586</v>
      </c>
      <c r="BV227" s="26">
        <v>14526</v>
      </c>
      <c r="BW227" s="98">
        <v>16191</v>
      </c>
      <c r="BX227" s="98">
        <v>17858</v>
      </c>
      <c r="BY227" s="98">
        <v>15126</v>
      </c>
      <c r="BZ227" s="240">
        <v>25601</v>
      </c>
      <c r="CA227" s="428">
        <f t="shared" ref="CA227:CA228" si="255">SUM(BO227:BZ227)</f>
        <v>190740</v>
      </c>
      <c r="CB227" s="136">
        <v>13521</v>
      </c>
      <c r="CC227" s="98">
        <v>8915</v>
      </c>
      <c r="CD227" s="98">
        <v>13778</v>
      </c>
      <c r="CE227" s="98">
        <v>13528</v>
      </c>
      <c r="CF227" s="98">
        <v>14331</v>
      </c>
      <c r="CG227" s="98">
        <v>12486</v>
      </c>
      <c r="CH227" s="98">
        <v>12296</v>
      </c>
      <c r="CI227" s="98">
        <v>12899</v>
      </c>
      <c r="CJ227" s="98">
        <v>14437</v>
      </c>
      <c r="CK227" s="98">
        <v>15140</v>
      </c>
      <c r="CL227" s="98">
        <v>14004</v>
      </c>
      <c r="CM227" s="240">
        <v>23749</v>
      </c>
      <c r="CN227" s="428">
        <f t="shared" si="253"/>
        <v>169084</v>
      </c>
      <c r="CO227" s="98">
        <v>11693</v>
      </c>
      <c r="CP227" s="98">
        <v>7143</v>
      </c>
      <c r="CQ227" s="98">
        <v>11479</v>
      </c>
      <c r="CR227" s="98">
        <v>12251</v>
      </c>
      <c r="CS227" s="98">
        <v>12065</v>
      </c>
      <c r="CT227" s="98">
        <v>12741</v>
      </c>
      <c r="CU227" s="98">
        <v>12554</v>
      </c>
      <c r="CV227" s="98">
        <v>12688</v>
      </c>
      <c r="CW227" s="98">
        <v>12767</v>
      </c>
      <c r="CX227" s="98">
        <v>12800</v>
      </c>
      <c r="CY227" s="98">
        <v>13867</v>
      </c>
      <c r="CZ227" s="98">
        <v>19654</v>
      </c>
      <c r="DA227" s="428">
        <f t="shared" si="214"/>
        <v>151702</v>
      </c>
      <c r="DB227" s="136">
        <v>9967</v>
      </c>
      <c r="DC227" s="98">
        <v>6383</v>
      </c>
      <c r="DD227" s="98">
        <v>11606</v>
      </c>
      <c r="DE227" s="98">
        <v>9572</v>
      </c>
      <c r="DF227" s="98">
        <v>11877</v>
      </c>
      <c r="DG227" s="98">
        <v>10826</v>
      </c>
      <c r="DH227" s="98">
        <v>11063</v>
      </c>
      <c r="DI227" s="98">
        <v>11375</v>
      </c>
      <c r="DJ227" s="98">
        <v>11228</v>
      </c>
      <c r="DK227" s="98">
        <v>11606</v>
      </c>
      <c r="DL227" s="98">
        <v>11878</v>
      </c>
      <c r="DM227" s="98">
        <v>16800</v>
      </c>
      <c r="DN227" s="538">
        <f t="shared" si="232"/>
        <v>169084</v>
      </c>
      <c r="DO227" s="479">
        <f t="shared" si="233"/>
        <v>151702</v>
      </c>
      <c r="DP227" s="468">
        <f t="shared" si="234"/>
        <v>134181</v>
      </c>
      <c r="DQ227" s="356">
        <f t="shared" si="245"/>
        <v>-11.549617012300429</v>
      </c>
      <c r="DR227" s="266"/>
      <c r="DS227" s="265"/>
      <c r="DT227" s="267"/>
    </row>
    <row r="228" spans="1:144" ht="20.100000000000001" customHeight="1" thickBot="1" x14ac:dyDescent="0.3">
      <c r="A228" s="526"/>
      <c r="B228" s="68" t="s">
        <v>38</v>
      </c>
      <c r="C228" s="409"/>
      <c r="D228" s="52">
        <v>5303</v>
      </c>
      <c r="E228" s="26">
        <v>4867</v>
      </c>
      <c r="F228" s="26">
        <v>6326</v>
      </c>
      <c r="G228" s="26">
        <v>5850</v>
      </c>
      <c r="H228" s="26">
        <v>5817</v>
      </c>
      <c r="I228" s="26">
        <v>6017</v>
      </c>
      <c r="J228" s="26">
        <v>6440</v>
      </c>
      <c r="K228" s="26">
        <v>5747</v>
      </c>
      <c r="L228" s="26">
        <v>5756</v>
      </c>
      <c r="M228" s="26">
        <v>5982</v>
      </c>
      <c r="N228" s="26">
        <v>5667</v>
      </c>
      <c r="O228" s="76">
        <v>7028</v>
      </c>
      <c r="P228" s="24">
        <v>70800</v>
      </c>
      <c r="Q228" s="46">
        <v>5067</v>
      </c>
      <c r="R228" s="32">
        <v>4687</v>
      </c>
      <c r="S228" s="32">
        <v>5664</v>
      </c>
      <c r="T228" s="32">
        <v>5054</v>
      </c>
      <c r="U228" s="32">
        <v>4756</v>
      </c>
      <c r="V228" s="32">
        <v>4848</v>
      </c>
      <c r="W228" s="32">
        <v>4420</v>
      </c>
      <c r="X228" s="32">
        <v>4429</v>
      </c>
      <c r="Y228" s="32">
        <v>4194</v>
      </c>
      <c r="Z228" s="32">
        <v>4258</v>
      </c>
      <c r="AA228" s="32">
        <v>4109</v>
      </c>
      <c r="AB228" s="64">
        <v>4981</v>
      </c>
      <c r="AC228" s="315">
        <v>56467</v>
      </c>
      <c r="AD228" s="52">
        <v>3681</v>
      </c>
      <c r="AE228" s="26">
        <v>3842</v>
      </c>
      <c r="AF228" s="26">
        <v>4379</v>
      </c>
      <c r="AG228" s="26">
        <v>3532</v>
      </c>
      <c r="AH228" s="26">
        <v>4299</v>
      </c>
      <c r="AI228" s="26">
        <v>3791</v>
      </c>
      <c r="AJ228" s="26">
        <v>3934</v>
      </c>
      <c r="AK228" s="26">
        <v>4219</v>
      </c>
      <c r="AL228" s="26">
        <v>3916</v>
      </c>
      <c r="AM228" s="26">
        <v>3904</v>
      </c>
      <c r="AN228" s="26">
        <v>3702</v>
      </c>
      <c r="AO228" s="76">
        <v>4527</v>
      </c>
      <c r="AP228" s="32">
        <v>3427</v>
      </c>
      <c r="AQ228" s="32">
        <v>3625</v>
      </c>
      <c r="AR228" s="32">
        <v>4472</v>
      </c>
      <c r="AS228" s="32">
        <v>4097</v>
      </c>
      <c r="AT228" s="32">
        <v>4525</v>
      </c>
      <c r="AU228" s="32">
        <v>3669</v>
      </c>
      <c r="AV228" s="32">
        <v>4403</v>
      </c>
      <c r="AW228" s="32">
        <v>4458</v>
      </c>
      <c r="AX228" s="32">
        <v>4246</v>
      </c>
      <c r="AY228" s="32">
        <v>4599</v>
      </c>
      <c r="AZ228" s="32">
        <v>4262</v>
      </c>
      <c r="BA228" s="32">
        <v>4602</v>
      </c>
      <c r="BB228" s="52">
        <v>3965</v>
      </c>
      <c r="BC228" s="26">
        <v>3315</v>
      </c>
      <c r="BD228" s="26">
        <v>3734</v>
      </c>
      <c r="BE228" s="26">
        <v>4320</v>
      </c>
      <c r="BF228" s="26">
        <v>4053</v>
      </c>
      <c r="BG228" s="26">
        <v>4176</v>
      </c>
      <c r="BH228" s="26">
        <v>5298</v>
      </c>
      <c r="BI228" s="26">
        <v>4757</v>
      </c>
      <c r="BJ228" s="26">
        <v>4776</v>
      </c>
      <c r="BK228" s="26">
        <v>5243</v>
      </c>
      <c r="BL228" s="26">
        <v>4769</v>
      </c>
      <c r="BM228" s="76">
        <v>5157</v>
      </c>
      <c r="BN228" s="438">
        <f t="shared" si="254"/>
        <v>53563</v>
      </c>
      <c r="BO228" s="52">
        <v>4133</v>
      </c>
      <c r="BP228" s="26">
        <v>4138</v>
      </c>
      <c r="BQ228" s="26">
        <v>3978</v>
      </c>
      <c r="BR228" s="26">
        <v>4409</v>
      </c>
      <c r="BS228" s="26">
        <v>4379</v>
      </c>
      <c r="BT228" s="26">
        <v>4334</v>
      </c>
      <c r="BU228" s="26">
        <v>4541</v>
      </c>
      <c r="BV228" s="26">
        <v>14526</v>
      </c>
      <c r="BW228" s="98">
        <v>4703</v>
      </c>
      <c r="BX228" s="98">
        <v>5107</v>
      </c>
      <c r="BY228" s="98">
        <v>4299</v>
      </c>
      <c r="BZ228" s="240">
        <v>5870</v>
      </c>
      <c r="CA228" s="393">
        <f t="shared" si="255"/>
        <v>64417</v>
      </c>
      <c r="CB228" s="136">
        <v>3879</v>
      </c>
      <c r="CC228" s="98">
        <v>4035</v>
      </c>
      <c r="CD228" s="98">
        <v>4818</v>
      </c>
      <c r="CE228" s="98">
        <v>4761</v>
      </c>
      <c r="CF228" s="98">
        <v>4789</v>
      </c>
      <c r="CG228" s="98">
        <v>5654</v>
      </c>
      <c r="CH228" s="98">
        <v>5360</v>
      </c>
      <c r="CI228" s="98">
        <v>5535</v>
      </c>
      <c r="CJ228" s="98">
        <v>5465</v>
      </c>
      <c r="CK228" s="98">
        <v>5661</v>
      </c>
      <c r="CL228" s="98">
        <v>5235</v>
      </c>
      <c r="CM228" s="240">
        <v>6108</v>
      </c>
      <c r="CN228" s="428">
        <f t="shared" si="253"/>
        <v>61300</v>
      </c>
      <c r="CO228" s="98">
        <v>4311</v>
      </c>
      <c r="CP228" s="98">
        <v>4740</v>
      </c>
      <c r="CQ228" s="98">
        <v>4953</v>
      </c>
      <c r="CR228" s="98">
        <v>4823</v>
      </c>
      <c r="CS228" s="98">
        <v>4957</v>
      </c>
      <c r="CT228" s="98">
        <v>5820</v>
      </c>
      <c r="CU228" s="98">
        <v>5426</v>
      </c>
      <c r="CV228" s="98">
        <v>5324</v>
      </c>
      <c r="CW228" s="98">
        <v>5277</v>
      </c>
      <c r="CX228" s="98">
        <v>5044</v>
      </c>
      <c r="CY228" s="98">
        <v>5145</v>
      </c>
      <c r="CZ228" s="98">
        <v>6142</v>
      </c>
      <c r="DA228" s="428">
        <f t="shared" si="214"/>
        <v>61962</v>
      </c>
      <c r="DB228" s="136">
        <v>4793</v>
      </c>
      <c r="DC228" s="98">
        <v>4587</v>
      </c>
      <c r="DD228" s="98">
        <v>5946</v>
      </c>
      <c r="DE228" s="98">
        <v>4790</v>
      </c>
      <c r="DF228" s="98">
        <v>5555</v>
      </c>
      <c r="DG228" s="98">
        <v>5990</v>
      </c>
      <c r="DH228" s="98">
        <v>5399</v>
      </c>
      <c r="DI228" s="98">
        <v>5588</v>
      </c>
      <c r="DJ228" s="98">
        <v>5185</v>
      </c>
      <c r="DK228" s="98">
        <v>5319</v>
      </c>
      <c r="DL228" s="98">
        <v>5083</v>
      </c>
      <c r="DM228" s="98">
        <v>5121</v>
      </c>
      <c r="DN228" s="538">
        <f t="shared" si="232"/>
        <v>61300</v>
      </c>
      <c r="DO228" s="479">
        <f t="shared" si="233"/>
        <v>61962</v>
      </c>
      <c r="DP228" s="468">
        <f t="shared" si="234"/>
        <v>63356</v>
      </c>
      <c r="DQ228" s="358">
        <f t="shared" si="245"/>
        <v>2.2497659856040908</v>
      </c>
      <c r="DS228" s="265"/>
      <c r="DT228" s="267"/>
    </row>
    <row r="229" spans="1:144" s="38" customFormat="1" ht="20.100000000000001" customHeight="1" thickBot="1" x14ac:dyDescent="0.3">
      <c r="A229" s="526"/>
      <c r="B229" s="336" t="s">
        <v>39</v>
      </c>
      <c r="C229" s="410"/>
      <c r="D229" s="137">
        <f t="shared" ref="D229:BP229" si="256">SUM(D230:D232)</f>
        <v>25812</v>
      </c>
      <c r="E229" s="368">
        <f t="shared" si="256"/>
        <v>25061</v>
      </c>
      <c r="F229" s="368">
        <f t="shared" si="256"/>
        <v>31285</v>
      </c>
      <c r="G229" s="368">
        <f t="shared" si="256"/>
        <v>29669</v>
      </c>
      <c r="H229" s="368">
        <f t="shared" si="256"/>
        <v>29062</v>
      </c>
      <c r="I229" s="368">
        <f t="shared" si="256"/>
        <v>31658</v>
      </c>
      <c r="J229" s="368">
        <f t="shared" si="256"/>
        <v>32336</v>
      </c>
      <c r="K229" s="368">
        <f t="shared" si="256"/>
        <v>29991</v>
      </c>
      <c r="L229" s="368">
        <f t="shared" si="256"/>
        <v>30967</v>
      </c>
      <c r="M229" s="368">
        <f t="shared" si="256"/>
        <v>32862</v>
      </c>
      <c r="N229" s="368">
        <f t="shared" si="256"/>
        <v>31197</v>
      </c>
      <c r="O229" s="369">
        <f t="shared" si="256"/>
        <v>32868</v>
      </c>
      <c r="P229" s="368">
        <f t="shared" si="256"/>
        <v>362768</v>
      </c>
      <c r="Q229" s="137">
        <f t="shared" si="256"/>
        <v>25128</v>
      </c>
      <c r="R229" s="368">
        <f t="shared" si="256"/>
        <v>24922</v>
      </c>
      <c r="S229" s="368">
        <f t="shared" si="256"/>
        <v>33066</v>
      </c>
      <c r="T229" s="368">
        <f t="shared" si="256"/>
        <v>29995</v>
      </c>
      <c r="U229" s="368">
        <f t="shared" si="256"/>
        <v>30762</v>
      </c>
      <c r="V229" s="368">
        <f t="shared" si="256"/>
        <v>30078</v>
      </c>
      <c r="W229" s="368">
        <f t="shared" si="256"/>
        <v>29983</v>
      </c>
      <c r="X229" s="368">
        <f t="shared" si="256"/>
        <v>30508</v>
      </c>
      <c r="Y229" s="368">
        <f t="shared" si="256"/>
        <v>29794</v>
      </c>
      <c r="Z229" s="368">
        <f t="shared" si="256"/>
        <v>30147</v>
      </c>
      <c r="AA229" s="368">
        <f t="shared" si="256"/>
        <v>30379</v>
      </c>
      <c r="AB229" s="369">
        <f t="shared" si="256"/>
        <v>33877</v>
      </c>
      <c r="AC229" s="368">
        <f t="shared" si="256"/>
        <v>358639</v>
      </c>
      <c r="AD229" s="137">
        <f t="shared" si="256"/>
        <v>25525</v>
      </c>
      <c r="AE229" s="368">
        <f t="shared" si="256"/>
        <v>25702</v>
      </c>
      <c r="AF229" s="368">
        <f t="shared" si="256"/>
        <v>28495</v>
      </c>
      <c r="AG229" s="368">
        <f t="shared" si="256"/>
        <v>26071</v>
      </c>
      <c r="AH229" s="368">
        <f t="shared" si="256"/>
        <v>29942</v>
      </c>
      <c r="AI229" s="368">
        <f t="shared" si="256"/>
        <v>28239</v>
      </c>
      <c r="AJ229" s="368">
        <f t="shared" si="256"/>
        <v>28700</v>
      </c>
      <c r="AK229" s="368">
        <f t="shared" si="256"/>
        <v>30940</v>
      </c>
      <c r="AL229" s="368">
        <f t="shared" si="256"/>
        <v>28762</v>
      </c>
      <c r="AM229" s="368">
        <f t="shared" si="256"/>
        <v>29101</v>
      </c>
      <c r="AN229" s="368">
        <f t="shared" si="256"/>
        <v>29217</v>
      </c>
      <c r="AO229" s="369">
        <f t="shared" si="256"/>
        <v>30755</v>
      </c>
      <c r="AP229" s="368">
        <f t="shared" si="256"/>
        <v>25041</v>
      </c>
      <c r="AQ229" s="368">
        <f t="shared" si="256"/>
        <v>25083</v>
      </c>
      <c r="AR229" s="368">
        <f t="shared" si="256"/>
        <v>28817</v>
      </c>
      <c r="AS229" s="368">
        <f t="shared" si="256"/>
        <v>25278</v>
      </c>
      <c r="AT229" s="368">
        <f t="shared" si="256"/>
        <v>30591</v>
      </c>
      <c r="AU229" s="368">
        <f t="shared" si="256"/>
        <v>25743</v>
      </c>
      <c r="AV229" s="368">
        <f t="shared" si="256"/>
        <v>28149</v>
      </c>
      <c r="AW229" s="368">
        <f t="shared" si="256"/>
        <v>27357</v>
      </c>
      <c r="AX229" s="368">
        <f t="shared" si="256"/>
        <v>23191</v>
      </c>
      <c r="AY229" s="368">
        <f t="shared" si="256"/>
        <v>28972</v>
      </c>
      <c r="AZ229" s="368">
        <f t="shared" si="256"/>
        <v>25415</v>
      </c>
      <c r="BA229" s="368">
        <f t="shared" si="256"/>
        <v>26042</v>
      </c>
      <c r="BB229" s="137">
        <f t="shared" si="256"/>
        <v>23765</v>
      </c>
      <c r="BC229" s="368">
        <f t="shared" si="256"/>
        <v>22061</v>
      </c>
      <c r="BD229" s="368">
        <f t="shared" si="256"/>
        <v>23900</v>
      </c>
      <c r="BE229" s="368">
        <f t="shared" si="256"/>
        <v>27176</v>
      </c>
      <c r="BF229" s="368">
        <f t="shared" si="256"/>
        <v>26155</v>
      </c>
      <c r="BG229" s="368">
        <f t="shared" si="256"/>
        <v>24076</v>
      </c>
      <c r="BH229" s="368">
        <f t="shared" si="256"/>
        <v>27015</v>
      </c>
      <c r="BI229" s="368">
        <f t="shared" si="256"/>
        <v>24792</v>
      </c>
      <c r="BJ229" s="368">
        <f t="shared" si="256"/>
        <v>24194</v>
      </c>
      <c r="BK229" s="368">
        <f t="shared" si="256"/>
        <v>27158</v>
      </c>
      <c r="BL229" s="368">
        <f t="shared" si="256"/>
        <v>24091</v>
      </c>
      <c r="BM229" s="369">
        <f t="shared" si="256"/>
        <v>25489</v>
      </c>
      <c r="BN229" s="272">
        <f>SUM(BB229:BM229)</f>
        <v>299872</v>
      </c>
      <c r="BO229" s="137">
        <f t="shared" si="256"/>
        <v>22357</v>
      </c>
      <c r="BP229" s="368">
        <f t="shared" si="256"/>
        <v>21210</v>
      </c>
      <c r="BQ229" s="368">
        <f t="shared" ref="BQ229:BY229" si="257">SUM(BQ230:BQ232)</f>
        <v>21536</v>
      </c>
      <c r="BR229" s="368">
        <f t="shared" si="257"/>
        <v>23080</v>
      </c>
      <c r="BS229" s="368">
        <f t="shared" si="257"/>
        <v>23734</v>
      </c>
      <c r="BT229" s="368">
        <f t="shared" si="257"/>
        <v>23046</v>
      </c>
      <c r="BU229" s="368">
        <f t="shared" si="257"/>
        <v>25058</v>
      </c>
      <c r="BV229" s="368">
        <f t="shared" si="257"/>
        <v>22089</v>
      </c>
      <c r="BW229" s="368">
        <f t="shared" si="257"/>
        <v>23767</v>
      </c>
      <c r="BX229" s="368">
        <f t="shared" si="257"/>
        <v>25280</v>
      </c>
      <c r="BY229" s="368">
        <f t="shared" si="257"/>
        <v>21609</v>
      </c>
      <c r="BZ229" s="369">
        <f t="shared" ref="BZ229:CL229" si="258">SUM(BZ230:BZ232)</f>
        <v>25142</v>
      </c>
      <c r="CA229" s="25">
        <f>SUM(BO229:BZ229)</f>
        <v>277908</v>
      </c>
      <c r="CB229" s="137">
        <f t="shared" si="258"/>
        <v>18663</v>
      </c>
      <c r="CC229" s="368">
        <f t="shared" si="258"/>
        <v>17947</v>
      </c>
      <c r="CD229" s="368">
        <f t="shared" si="258"/>
        <v>21728</v>
      </c>
      <c r="CE229" s="368">
        <f t="shared" si="258"/>
        <v>20012</v>
      </c>
      <c r="CF229" s="368">
        <f t="shared" si="258"/>
        <v>19152</v>
      </c>
      <c r="CG229" s="368">
        <f t="shared" ref="CG229:CH229" si="259">SUM(CG230:CG232)</f>
        <v>20282</v>
      </c>
      <c r="CH229" s="368">
        <f t="shared" si="259"/>
        <v>19453</v>
      </c>
      <c r="CI229" s="368">
        <f t="shared" si="258"/>
        <v>18725</v>
      </c>
      <c r="CJ229" s="368">
        <f t="shared" si="258"/>
        <v>19086</v>
      </c>
      <c r="CK229" s="368">
        <f t="shared" si="258"/>
        <v>20103</v>
      </c>
      <c r="CL229" s="368">
        <f t="shared" si="258"/>
        <v>18856</v>
      </c>
      <c r="CM229" s="369">
        <f t="shared" ref="CM229:DJ229" si="260">SUM(CM230:CM232)</f>
        <v>20909</v>
      </c>
      <c r="CN229" s="272">
        <f>SUM(CB229:CM229)</f>
        <v>234916</v>
      </c>
      <c r="CO229" s="368">
        <f t="shared" si="260"/>
        <v>15077</v>
      </c>
      <c r="CP229" s="368">
        <f t="shared" si="260"/>
        <v>15676</v>
      </c>
      <c r="CQ229" s="368">
        <f t="shared" si="260"/>
        <v>18243</v>
      </c>
      <c r="CR229" s="368">
        <f t="shared" si="260"/>
        <v>17006</v>
      </c>
      <c r="CS229" s="368">
        <f t="shared" si="260"/>
        <v>16897</v>
      </c>
      <c r="CT229" s="368">
        <f t="shared" si="260"/>
        <v>17661</v>
      </c>
      <c r="CU229" s="368">
        <f t="shared" si="260"/>
        <v>16086</v>
      </c>
      <c r="CV229" s="368">
        <f t="shared" si="260"/>
        <v>17019</v>
      </c>
      <c r="CW229" s="368">
        <f t="shared" si="260"/>
        <v>15863</v>
      </c>
      <c r="CX229" s="368">
        <f t="shared" si="260"/>
        <v>15452</v>
      </c>
      <c r="CY229" s="368">
        <f t="shared" si="260"/>
        <v>15337</v>
      </c>
      <c r="CZ229" s="368">
        <f t="shared" si="260"/>
        <v>15874</v>
      </c>
      <c r="DA229" s="272">
        <f t="shared" si="214"/>
        <v>196191</v>
      </c>
      <c r="DB229" s="137">
        <f t="shared" si="260"/>
        <v>12601</v>
      </c>
      <c r="DC229" s="368">
        <f t="shared" si="260"/>
        <v>11955</v>
      </c>
      <c r="DD229" s="368">
        <f t="shared" si="260"/>
        <v>16099</v>
      </c>
      <c r="DE229" s="368">
        <f t="shared" si="260"/>
        <v>12690</v>
      </c>
      <c r="DF229" s="368">
        <f t="shared" si="260"/>
        <v>14990</v>
      </c>
      <c r="DG229" s="368">
        <f t="shared" si="260"/>
        <v>14017</v>
      </c>
      <c r="DH229" s="368">
        <f t="shared" si="260"/>
        <v>13530</v>
      </c>
      <c r="DI229" s="368">
        <f t="shared" si="260"/>
        <v>13716</v>
      </c>
      <c r="DJ229" s="368">
        <f t="shared" si="260"/>
        <v>12629</v>
      </c>
      <c r="DK229" s="368">
        <f t="shared" ref="DK229:DM229" si="261">SUM(DK230:DK232)</f>
        <v>13510</v>
      </c>
      <c r="DL229" s="368">
        <f t="shared" si="261"/>
        <v>12670</v>
      </c>
      <c r="DM229" s="368">
        <f t="shared" si="261"/>
        <v>12473</v>
      </c>
      <c r="DN229" s="137">
        <f t="shared" si="232"/>
        <v>234916</v>
      </c>
      <c r="DO229" s="554">
        <f t="shared" si="233"/>
        <v>196191</v>
      </c>
      <c r="DP229" s="517">
        <f t="shared" si="234"/>
        <v>160880</v>
      </c>
      <c r="DQ229" s="364">
        <f t="shared" si="245"/>
        <v>-17.99827718906576</v>
      </c>
      <c r="DR229" s="230"/>
      <c r="DS229" s="267"/>
      <c r="DT229" s="267"/>
      <c r="DU229" s="233"/>
      <c r="DV229" s="233"/>
      <c r="DW229" s="208"/>
      <c r="DX229" s="218"/>
      <c r="DY229" s="218"/>
      <c r="DZ229" s="208"/>
      <c r="EA229" s="208"/>
      <c r="EB229" s="208"/>
      <c r="EC229" s="208"/>
      <c r="ED229" s="208"/>
      <c r="EE229" s="208"/>
      <c r="EF229" s="208"/>
      <c r="EG229" s="208"/>
      <c r="EH229" s="208"/>
      <c r="EI229" s="208"/>
      <c r="EJ229" s="208"/>
      <c r="EK229" s="208"/>
      <c r="EL229" s="208"/>
      <c r="EM229" s="208"/>
      <c r="EN229" s="208"/>
    </row>
    <row r="230" spans="1:144" ht="20.100000000000001" customHeight="1" x14ac:dyDescent="0.25">
      <c r="A230" s="526"/>
      <c r="B230" s="629" t="s">
        <v>36</v>
      </c>
      <c r="C230" s="630"/>
      <c r="D230" s="45">
        <v>23602</v>
      </c>
      <c r="E230" s="31">
        <v>22892</v>
      </c>
      <c r="F230" s="31">
        <v>28816</v>
      </c>
      <c r="G230" s="31">
        <v>27152</v>
      </c>
      <c r="H230" s="31">
        <v>26738</v>
      </c>
      <c r="I230" s="31">
        <v>29334</v>
      </c>
      <c r="J230" s="31">
        <v>29844</v>
      </c>
      <c r="K230" s="31">
        <v>27742</v>
      </c>
      <c r="L230" s="31">
        <v>28353</v>
      </c>
      <c r="M230" s="31">
        <v>30352</v>
      </c>
      <c r="N230" s="31">
        <v>28854</v>
      </c>
      <c r="O230" s="132">
        <v>30245</v>
      </c>
      <c r="P230" s="110">
        <v>333924</v>
      </c>
      <c r="Q230" s="45">
        <v>23107</v>
      </c>
      <c r="R230" s="31">
        <v>22936</v>
      </c>
      <c r="S230" s="31">
        <v>30645</v>
      </c>
      <c r="T230" s="31">
        <v>27668</v>
      </c>
      <c r="U230" s="31">
        <v>28497</v>
      </c>
      <c r="V230" s="31">
        <v>27704</v>
      </c>
      <c r="W230" s="31">
        <v>27936</v>
      </c>
      <c r="X230" s="31">
        <v>28595</v>
      </c>
      <c r="Y230" s="31">
        <v>27992</v>
      </c>
      <c r="Z230" s="31">
        <v>28277</v>
      </c>
      <c r="AA230" s="31">
        <v>28549</v>
      </c>
      <c r="AB230" s="132">
        <v>31824</v>
      </c>
      <c r="AC230" s="414">
        <v>333730</v>
      </c>
      <c r="AD230" s="52">
        <v>23969</v>
      </c>
      <c r="AE230" s="26">
        <v>24301</v>
      </c>
      <c r="AF230" s="26">
        <v>26754</v>
      </c>
      <c r="AG230" s="26">
        <v>24692</v>
      </c>
      <c r="AH230" s="26">
        <v>28466</v>
      </c>
      <c r="AI230" s="26">
        <v>26825</v>
      </c>
      <c r="AJ230" s="26">
        <v>27356</v>
      </c>
      <c r="AK230" s="26">
        <v>29431</v>
      </c>
      <c r="AL230" s="26">
        <v>27469</v>
      </c>
      <c r="AM230" s="26">
        <v>27642</v>
      </c>
      <c r="AN230" s="26">
        <v>27949</v>
      </c>
      <c r="AO230" s="76">
        <v>29370</v>
      </c>
      <c r="AP230" s="31">
        <v>23846</v>
      </c>
      <c r="AQ230" s="31">
        <v>24008</v>
      </c>
      <c r="AR230" s="31">
        <v>27585</v>
      </c>
      <c r="AS230" s="31">
        <v>23947</v>
      </c>
      <c r="AT230" s="31">
        <v>29187</v>
      </c>
      <c r="AU230" s="31">
        <v>24693</v>
      </c>
      <c r="AV230" s="31">
        <v>27098</v>
      </c>
      <c r="AW230" s="31">
        <v>26127</v>
      </c>
      <c r="AX230" s="31">
        <v>22157</v>
      </c>
      <c r="AY230" s="31">
        <v>27689</v>
      </c>
      <c r="AZ230" s="31">
        <v>24218</v>
      </c>
      <c r="BA230" s="31">
        <v>24954</v>
      </c>
      <c r="BB230" s="52">
        <v>22888</v>
      </c>
      <c r="BC230" s="26">
        <v>21298</v>
      </c>
      <c r="BD230" s="26">
        <v>22891</v>
      </c>
      <c r="BE230" s="26">
        <v>26254</v>
      </c>
      <c r="BF230" s="26">
        <v>25268</v>
      </c>
      <c r="BG230" s="26">
        <v>23303</v>
      </c>
      <c r="BH230" s="26">
        <v>26114</v>
      </c>
      <c r="BI230" s="26">
        <v>23999</v>
      </c>
      <c r="BJ230" s="26">
        <v>23258</v>
      </c>
      <c r="BK230" s="26">
        <v>25857</v>
      </c>
      <c r="BL230" s="26">
        <v>22988</v>
      </c>
      <c r="BM230" s="76">
        <v>24268</v>
      </c>
      <c r="BN230" s="438">
        <f>SUM(BB230:BM230)</f>
        <v>288386</v>
      </c>
      <c r="BO230" s="52">
        <v>21386</v>
      </c>
      <c r="BP230" s="26">
        <v>20430</v>
      </c>
      <c r="BQ230" s="26">
        <v>20739</v>
      </c>
      <c r="BR230" s="26">
        <v>22302</v>
      </c>
      <c r="BS230" s="26">
        <v>22921</v>
      </c>
      <c r="BT230" s="26">
        <v>22326</v>
      </c>
      <c r="BU230" s="26">
        <v>24340</v>
      </c>
      <c r="BV230" s="26">
        <v>21372</v>
      </c>
      <c r="BW230" s="98">
        <v>22768</v>
      </c>
      <c r="BX230" s="98">
        <v>24279</v>
      </c>
      <c r="BY230" s="98">
        <v>20929</v>
      </c>
      <c r="BZ230" s="240">
        <v>24343</v>
      </c>
      <c r="CA230" s="550">
        <f>SUM(BO230:BZ230)</f>
        <v>268135</v>
      </c>
      <c r="CB230" s="136">
        <v>18113</v>
      </c>
      <c r="CC230" s="98">
        <v>17371</v>
      </c>
      <c r="CD230" s="98">
        <v>21109</v>
      </c>
      <c r="CE230" s="98">
        <v>19259</v>
      </c>
      <c r="CF230" s="98">
        <v>18476</v>
      </c>
      <c r="CG230" s="98">
        <v>19718</v>
      </c>
      <c r="CH230" s="98">
        <v>18816</v>
      </c>
      <c r="CI230" s="98">
        <v>17972</v>
      </c>
      <c r="CJ230" s="98">
        <v>18417</v>
      </c>
      <c r="CK230" s="98">
        <v>19376</v>
      </c>
      <c r="CL230" s="98">
        <v>18157</v>
      </c>
      <c r="CM230" s="240">
        <v>20071</v>
      </c>
      <c r="CN230" s="428">
        <f t="shared" si="253"/>
        <v>226855</v>
      </c>
      <c r="CO230" s="98">
        <v>14604</v>
      </c>
      <c r="CP230" s="98">
        <v>15021</v>
      </c>
      <c r="CQ230" s="98">
        <v>17514</v>
      </c>
      <c r="CR230" s="98">
        <v>16506</v>
      </c>
      <c r="CS230" s="98">
        <v>16845</v>
      </c>
      <c r="CT230" s="98">
        <v>16886</v>
      </c>
      <c r="CU230" s="98">
        <v>15433</v>
      </c>
      <c r="CV230" s="98">
        <v>16295</v>
      </c>
      <c r="CW230" s="98">
        <v>15180</v>
      </c>
      <c r="CX230" s="98">
        <v>14810</v>
      </c>
      <c r="CY230" s="98">
        <v>14667</v>
      </c>
      <c r="CZ230" s="98">
        <v>15161</v>
      </c>
      <c r="DA230" s="428">
        <f t="shared" si="214"/>
        <v>188922</v>
      </c>
      <c r="DB230" s="136">
        <v>12104</v>
      </c>
      <c r="DC230" s="98">
        <v>11268</v>
      </c>
      <c r="DD230" s="98">
        <v>15427</v>
      </c>
      <c r="DE230" s="98">
        <v>12227</v>
      </c>
      <c r="DF230" s="98">
        <v>14250</v>
      </c>
      <c r="DG230" s="98">
        <v>13442</v>
      </c>
      <c r="DH230" s="98">
        <v>12889</v>
      </c>
      <c r="DI230" s="98">
        <v>13082</v>
      </c>
      <c r="DJ230" s="98">
        <v>12027</v>
      </c>
      <c r="DK230" s="98">
        <v>12867</v>
      </c>
      <c r="DL230" s="98">
        <v>12076</v>
      </c>
      <c r="DM230" s="98">
        <v>11877</v>
      </c>
      <c r="DN230" s="537">
        <f t="shared" si="232"/>
        <v>226855</v>
      </c>
      <c r="DO230" s="490">
        <f t="shared" si="233"/>
        <v>188922</v>
      </c>
      <c r="DP230" s="492">
        <f t="shared" si="234"/>
        <v>153536</v>
      </c>
      <c r="DQ230" s="356">
        <f t="shared" si="245"/>
        <v>-18.730481362678773</v>
      </c>
      <c r="DT230" s="267"/>
    </row>
    <row r="231" spans="1:144" ht="20.100000000000001" customHeight="1" x14ac:dyDescent="0.25">
      <c r="A231" s="526"/>
      <c r="B231" s="608" t="s">
        <v>37</v>
      </c>
      <c r="C231" s="609"/>
      <c r="D231" s="52">
        <v>21</v>
      </c>
      <c r="E231" s="26">
        <v>16</v>
      </c>
      <c r="F231" s="26">
        <v>11</v>
      </c>
      <c r="G231" s="26">
        <v>18</v>
      </c>
      <c r="H231" s="26">
        <v>25</v>
      </c>
      <c r="I231" s="26">
        <v>25</v>
      </c>
      <c r="J231" s="26">
        <v>27</v>
      </c>
      <c r="K231" s="26">
        <v>24</v>
      </c>
      <c r="L231" s="26">
        <v>284</v>
      </c>
      <c r="M231" s="26">
        <v>19</v>
      </c>
      <c r="N231" s="26">
        <v>23</v>
      </c>
      <c r="O231" s="76">
        <v>26</v>
      </c>
      <c r="P231" s="80">
        <v>519</v>
      </c>
      <c r="Q231" s="52">
        <v>14</v>
      </c>
      <c r="R231" s="26">
        <v>13</v>
      </c>
      <c r="S231" s="26">
        <v>24</v>
      </c>
      <c r="T231" s="26">
        <v>15</v>
      </c>
      <c r="U231" s="26">
        <v>12</v>
      </c>
      <c r="V231" s="26">
        <v>13</v>
      </c>
      <c r="W231" s="26">
        <v>12</v>
      </c>
      <c r="X231" s="26">
        <v>21</v>
      </c>
      <c r="Y231" s="26">
        <v>20</v>
      </c>
      <c r="Z231" s="26">
        <v>12</v>
      </c>
      <c r="AA231" s="26">
        <v>14</v>
      </c>
      <c r="AB231" s="76">
        <v>35</v>
      </c>
      <c r="AC231" s="415">
        <v>205</v>
      </c>
      <c r="AD231" s="52">
        <v>8</v>
      </c>
      <c r="AE231" s="26">
        <v>24</v>
      </c>
      <c r="AF231" s="26">
        <v>19</v>
      </c>
      <c r="AG231" s="26">
        <v>21</v>
      </c>
      <c r="AH231" s="26">
        <v>36</v>
      </c>
      <c r="AI231" s="26">
        <v>19</v>
      </c>
      <c r="AJ231" s="26">
        <v>17</v>
      </c>
      <c r="AK231" s="26">
        <v>36</v>
      </c>
      <c r="AL231" s="26">
        <v>22</v>
      </c>
      <c r="AM231" s="26">
        <v>24</v>
      </c>
      <c r="AN231" s="26">
        <v>22</v>
      </c>
      <c r="AO231" s="76">
        <v>45</v>
      </c>
      <c r="AP231" s="26">
        <v>17</v>
      </c>
      <c r="AQ231" s="26">
        <v>8</v>
      </c>
      <c r="AR231" s="26">
        <v>37</v>
      </c>
      <c r="AS231" s="26">
        <v>18</v>
      </c>
      <c r="AT231" s="26">
        <v>11</v>
      </c>
      <c r="AU231" s="26">
        <v>26</v>
      </c>
      <c r="AV231" s="26">
        <v>18</v>
      </c>
      <c r="AW231" s="26">
        <v>15</v>
      </c>
      <c r="AX231" s="26">
        <v>17</v>
      </c>
      <c r="AY231" s="26">
        <v>23</v>
      </c>
      <c r="AZ231" s="26">
        <v>23</v>
      </c>
      <c r="BA231" s="26">
        <v>28</v>
      </c>
      <c r="BB231" s="52">
        <v>30</v>
      </c>
      <c r="BC231" s="26">
        <v>25</v>
      </c>
      <c r="BD231" s="26">
        <v>39</v>
      </c>
      <c r="BE231" s="26">
        <v>34</v>
      </c>
      <c r="BF231" s="26">
        <v>63</v>
      </c>
      <c r="BG231" s="26">
        <v>35</v>
      </c>
      <c r="BH231" s="26">
        <v>33</v>
      </c>
      <c r="BI231" s="26">
        <v>25</v>
      </c>
      <c r="BJ231" s="26">
        <v>41</v>
      </c>
      <c r="BK231" s="26">
        <v>40</v>
      </c>
      <c r="BL231" s="26">
        <v>53</v>
      </c>
      <c r="BM231" s="76">
        <v>49</v>
      </c>
      <c r="BN231" s="438">
        <f t="shared" ref="BN231:BN232" si="262">SUM(BB231:BM231)</f>
        <v>467</v>
      </c>
      <c r="BO231" s="52">
        <v>53</v>
      </c>
      <c r="BP231" s="26">
        <v>50</v>
      </c>
      <c r="BQ231" s="26">
        <v>65</v>
      </c>
      <c r="BR231" s="26">
        <v>68</v>
      </c>
      <c r="BS231" s="26">
        <v>99</v>
      </c>
      <c r="BT231" s="26">
        <v>61</v>
      </c>
      <c r="BU231" s="26">
        <v>29</v>
      </c>
      <c r="BV231" s="26">
        <v>26</v>
      </c>
      <c r="BW231" s="98">
        <v>32</v>
      </c>
      <c r="BX231" s="98">
        <v>43</v>
      </c>
      <c r="BY231" s="98">
        <v>33</v>
      </c>
      <c r="BZ231" s="240">
        <v>51</v>
      </c>
      <c r="CA231" s="428">
        <f t="shared" ref="CA231:CA232" si="263">SUM(BO231:BZ231)</f>
        <v>610</v>
      </c>
      <c r="CB231" s="136">
        <v>20</v>
      </c>
      <c r="CC231" s="98">
        <v>34</v>
      </c>
      <c r="CD231" s="98">
        <v>34</v>
      </c>
      <c r="CE231" s="98">
        <v>36</v>
      </c>
      <c r="CF231" s="98">
        <v>37</v>
      </c>
      <c r="CG231" s="98">
        <v>34</v>
      </c>
      <c r="CH231" s="98">
        <v>41</v>
      </c>
      <c r="CI231" s="98">
        <v>30</v>
      </c>
      <c r="CJ231" s="98">
        <v>23</v>
      </c>
      <c r="CK231" s="98">
        <v>30</v>
      </c>
      <c r="CL231" s="98">
        <v>35</v>
      </c>
      <c r="CM231" s="240">
        <v>39</v>
      </c>
      <c r="CN231" s="428">
        <f t="shared" si="253"/>
        <v>393</v>
      </c>
      <c r="CO231" s="98">
        <v>24</v>
      </c>
      <c r="CP231" s="98">
        <v>21</v>
      </c>
      <c r="CQ231" s="98">
        <v>25</v>
      </c>
      <c r="CR231" s="98">
        <v>34</v>
      </c>
      <c r="CS231" s="98">
        <v>26</v>
      </c>
      <c r="CT231" s="98">
        <v>13</v>
      </c>
      <c r="CU231" s="98">
        <v>35</v>
      </c>
      <c r="CV231" s="98">
        <v>29</v>
      </c>
      <c r="CW231" s="98">
        <v>29</v>
      </c>
      <c r="CX231" s="98">
        <v>35</v>
      </c>
      <c r="CY231" s="98">
        <v>45</v>
      </c>
      <c r="CZ231" s="98">
        <v>36</v>
      </c>
      <c r="DA231" s="428">
        <f t="shared" si="214"/>
        <v>352</v>
      </c>
      <c r="DB231" s="136">
        <v>15</v>
      </c>
      <c r="DC231" s="98">
        <v>30</v>
      </c>
      <c r="DD231" s="98">
        <v>30</v>
      </c>
      <c r="DE231" s="98">
        <v>27</v>
      </c>
      <c r="DF231" s="98">
        <v>40</v>
      </c>
      <c r="DG231" s="98">
        <v>37</v>
      </c>
      <c r="DH231" s="98">
        <v>28</v>
      </c>
      <c r="DI231" s="98">
        <v>29</v>
      </c>
      <c r="DJ231" s="98">
        <v>37</v>
      </c>
      <c r="DK231" s="98">
        <v>45</v>
      </c>
      <c r="DL231" s="98">
        <v>37</v>
      </c>
      <c r="DM231" s="98">
        <v>36</v>
      </c>
      <c r="DN231" s="538">
        <f t="shared" si="232"/>
        <v>393</v>
      </c>
      <c r="DO231" s="479">
        <f t="shared" si="233"/>
        <v>352</v>
      </c>
      <c r="DP231" s="468">
        <f t="shared" si="234"/>
        <v>391</v>
      </c>
      <c r="DQ231" s="356">
        <f t="shared" si="245"/>
        <v>11.079545454545459</v>
      </c>
      <c r="DT231" s="267"/>
    </row>
    <row r="232" spans="1:144" ht="20.100000000000001" customHeight="1" thickBot="1" x14ac:dyDescent="0.3">
      <c r="A232" s="526"/>
      <c r="B232" s="610" t="s">
        <v>38</v>
      </c>
      <c r="C232" s="611"/>
      <c r="D232" s="46">
        <v>2189</v>
      </c>
      <c r="E232" s="32">
        <v>2153</v>
      </c>
      <c r="F232" s="32">
        <v>2458</v>
      </c>
      <c r="G232" s="32">
        <v>2499</v>
      </c>
      <c r="H232" s="32">
        <v>2299</v>
      </c>
      <c r="I232" s="32">
        <v>2299</v>
      </c>
      <c r="J232" s="32">
        <v>2465</v>
      </c>
      <c r="K232" s="32">
        <v>2225</v>
      </c>
      <c r="L232" s="32">
        <v>2330</v>
      </c>
      <c r="M232" s="32">
        <v>2491</v>
      </c>
      <c r="N232" s="32">
        <v>2320</v>
      </c>
      <c r="O232" s="47">
        <v>2597</v>
      </c>
      <c r="P232" s="24">
        <v>28325</v>
      </c>
      <c r="Q232" s="46">
        <v>2007</v>
      </c>
      <c r="R232" s="32">
        <v>1973</v>
      </c>
      <c r="S232" s="32">
        <v>2397</v>
      </c>
      <c r="T232" s="32">
        <v>2312</v>
      </c>
      <c r="U232" s="32">
        <v>2253</v>
      </c>
      <c r="V232" s="32">
        <v>2361</v>
      </c>
      <c r="W232" s="32">
        <v>2035</v>
      </c>
      <c r="X232" s="32">
        <v>1892</v>
      </c>
      <c r="Y232" s="32">
        <v>1782</v>
      </c>
      <c r="Z232" s="32">
        <v>1858</v>
      </c>
      <c r="AA232" s="32">
        <v>1816</v>
      </c>
      <c r="AB232" s="47">
        <v>2018</v>
      </c>
      <c r="AC232" s="315">
        <v>24704</v>
      </c>
      <c r="AD232" s="46">
        <v>1548</v>
      </c>
      <c r="AE232" s="32">
        <v>1377</v>
      </c>
      <c r="AF232" s="32">
        <v>1722</v>
      </c>
      <c r="AG232" s="32">
        <v>1358</v>
      </c>
      <c r="AH232" s="32">
        <v>1440</v>
      </c>
      <c r="AI232" s="32">
        <v>1395</v>
      </c>
      <c r="AJ232" s="32">
        <v>1327</v>
      </c>
      <c r="AK232" s="32">
        <v>1473</v>
      </c>
      <c r="AL232" s="32">
        <v>1271</v>
      </c>
      <c r="AM232" s="32">
        <v>1435</v>
      </c>
      <c r="AN232" s="32">
        <v>1246</v>
      </c>
      <c r="AO232" s="47">
        <v>1340</v>
      </c>
      <c r="AP232" s="32">
        <v>1178</v>
      </c>
      <c r="AQ232" s="32">
        <v>1067</v>
      </c>
      <c r="AR232" s="32">
        <v>1195</v>
      </c>
      <c r="AS232" s="32">
        <v>1313</v>
      </c>
      <c r="AT232" s="32">
        <v>1393</v>
      </c>
      <c r="AU232" s="32">
        <v>1024</v>
      </c>
      <c r="AV232" s="32">
        <v>1033</v>
      </c>
      <c r="AW232" s="32">
        <v>1215</v>
      </c>
      <c r="AX232" s="32">
        <v>1017</v>
      </c>
      <c r="AY232" s="32">
        <v>1260</v>
      </c>
      <c r="AZ232" s="32">
        <v>1174</v>
      </c>
      <c r="BA232" s="32">
        <v>1060</v>
      </c>
      <c r="BB232" s="46">
        <v>847</v>
      </c>
      <c r="BC232" s="32">
        <v>738</v>
      </c>
      <c r="BD232" s="32">
        <v>970</v>
      </c>
      <c r="BE232" s="32">
        <v>888</v>
      </c>
      <c r="BF232" s="32">
        <v>824</v>
      </c>
      <c r="BG232" s="32">
        <v>738</v>
      </c>
      <c r="BH232" s="32">
        <v>868</v>
      </c>
      <c r="BI232" s="32">
        <v>768</v>
      </c>
      <c r="BJ232" s="32">
        <v>895</v>
      </c>
      <c r="BK232" s="32">
        <v>1261</v>
      </c>
      <c r="BL232" s="32">
        <v>1050</v>
      </c>
      <c r="BM232" s="47">
        <v>1172</v>
      </c>
      <c r="BN232" s="432">
        <f t="shared" si="262"/>
        <v>11019</v>
      </c>
      <c r="BO232" s="46">
        <v>918</v>
      </c>
      <c r="BP232" s="32">
        <v>730</v>
      </c>
      <c r="BQ232" s="32">
        <v>732</v>
      </c>
      <c r="BR232" s="32">
        <v>710</v>
      </c>
      <c r="BS232" s="32">
        <v>714</v>
      </c>
      <c r="BT232" s="32">
        <v>659</v>
      </c>
      <c r="BU232" s="32">
        <v>689</v>
      </c>
      <c r="BV232" s="32">
        <v>691</v>
      </c>
      <c r="BW232" s="243">
        <v>967</v>
      </c>
      <c r="BX232" s="243">
        <v>958</v>
      </c>
      <c r="BY232" s="243">
        <v>647</v>
      </c>
      <c r="BZ232" s="244">
        <v>748</v>
      </c>
      <c r="CA232" s="393">
        <f t="shared" si="263"/>
        <v>9163</v>
      </c>
      <c r="CB232" s="242">
        <v>530</v>
      </c>
      <c r="CC232" s="243">
        <v>542</v>
      </c>
      <c r="CD232" s="243">
        <v>585</v>
      </c>
      <c r="CE232" s="243">
        <v>717</v>
      </c>
      <c r="CF232" s="243">
        <v>639</v>
      </c>
      <c r="CG232" s="243">
        <v>530</v>
      </c>
      <c r="CH232" s="243">
        <v>596</v>
      </c>
      <c r="CI232" s="243">
        <v>723</v>
      </c>
      <c r="CJ232" s="243">
        <v>646</v>
      </c>
      <c r="CK232" s="243">
        <v>697</v>
      </c>
      <c r="CL232" s="243">
        <v>664</v>
      </c>
      <c r="CM232" s="244">
        <v>799</v>
      </c>
      <c r="CN232" s="393">
        <f t="shared" si="253"/>
        <v>7668</v>
      </c>
      <c r="CO232" s="243">
        <v>449</v>
      </c>
      <c r="CP232" s="243">
        <v>634</v>
      </c>
      <c r="CQ232" s="243">
        <v>704</v>
      </c>
      <c r="CR232" s="243">
        <v>466</v>
      </c>
      <c r="CS232" s="243">
        <v>26</v>
      </c>
      <c r="CT232" s="243">
        <v>762</v>
      </c>
      <c r="CU232" s="243">
        <v>618</v>
      </c>
      <c r="CV232" s="243">
        <v>695</v>
      </c>
      <c r="CW232" s="243">
        <v>654</v>
      </c>
      <c r="CX232" s="243">
        <v>607</v>
      </c>
      <c r="CY232" s="243">
        <v>625</v>
      </c>
      <c r="CZ232" s="243">
        <v>677</v>
      </c>
      <c r="DA232" s="393">
        <f t="shared" si="214"/>
        <v>6917</v>
      </c>
      <c r="DB232" s="242">
        <v>482</v>
      </c>
      <c r="DC232" s="243">
        <v>657</v>
      </c>
      <c r="DD232" s="243">
        <v>642</v>
      </c>
      <c r="DE232" s="243">
        <v>436</v>
      </c>
      <c r="DF232" s="243">
        <v>700</v>
      </c>
      <c r="DG232" s="243">
        <v>538</v>
      </c>
      <c r="DH232" s="243">
        <v>613</v>
      </c>
      <c r="DI232" s="243">
        <v>605</v>
      </c>
      <c r="DJ232" s="243">
        <v>565</v>
      </c>
      <c r="DK232" s="243">
        <v>598</v>
      </c>
      <c r="DL232" s="243">
        <v>557</v>
      </c>
      <c r="DM232" s="243">
        <v>560</v>
      </c>
      <c r="DN232" s="100">
        <f t="shared" si="232"/>
        <v>7668</v>
      </c>
      <c r="DO232" s="493">
        <f t="shared" si="233"/>
        <v>6917</v>
      </c>
      <c r="DP232" s="496">
        <f t="shared" si="234"/>
        <v>6953</v>
      </c>
      <c r="DQ232" s="358">
        <f t="shared" si="245"/>
        <v>0.52045684545323212</v>
      </c>
      <c r="DS232" s="265"/>
      <c r="DT232" s="267"/>
    </row>
    <row r="233" spans="1:144" s="18" customFormat="1" ht="20.100000000000001" customHeight="1" thickBot="1" x14ac:dyDescent="0.35">
      <c r="A233" s="526"/>
      <c r="B233" s="300" t="s">
        <v>110</v>
      </c>
      <c r="C233" s="300"/>
      <c r="D233" s="300"/>
      <c r="E233" s="300"/>
      <c r="F233" s="300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73"/>
      <c r="AC233" s="103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103"/>
      <c r="BC233" s="103"/>
      <c r="BD233" s="103"/>
      <c r="BE233" s="103"/>
      <c r="BF233" s="73"/>
      <c r="BG233" s="73"/>
      <c r="BH233" s="73"/>
      <c r="BI233" s="73"/>
      <c r="BJ233" s="73"/>
      <c r="BK233" s="73"/>
      <c r="BL233" s="73"/>
      <c r="BM233" s="73"/>
      <c r="BN233" s="73"/>
      <c r="BO233" s="116"/>
      <c r="BP233" s="73"/>
      <c r="BQ233" s="116"/>
      <c r="BR233" s="73"/>
      <c r="BS233" s="73"/>
      <c r="BT233" s="73"/>
      <c r="BU233" s="73"/>
      <c r="BV233" s="73"/>
      <c r="BW233" s="73"/>
      <c r="BX233" s="73"/>
      <c r="BY233" s="73"/>
      <c r="BZ233" s="73"/>
      <c r="CA233" s="73"/>
      <c r="CB233" s="116"/>
      <c r="CC233" s="116"/>
      <c r="CD233" s="73"/>
      <c r="CE233" s="73"/>
      <c r="CF233" s="73"/>
      <c r="CG233" s="73"/>
      <c r="CH233" s="73"/>
      <c r="CI233" s="73"/>
      <c r="CJ233" s="73"/>
      <c r="CK233" s="73"/>
      <c r="CL233" s="116"/>
      <c r="CM233" s="73"/>
      <c r="CN233" s="73"/>
      <c r="CO233" s="73"/>
      <c r="CP233" s="73"/>
      <c r="CQ233" s="73"/>
      <c r="CR233" s="73"/>
      <c r="CS233" s="73"/>
      <c r="CT233" s="73"/>
      <c r="CU233" s="73"/>
      <c r="CV233" s="73"/>
      <c r="CW233" s="73"/>
      <c r="CX233" s="73"/>
      <c r="CY233" s="73"/>
      <c r="CZ233" s="73"/>
      <c r="DA233" s="73"/>
      <c r="DB233" s="73"/>
      <c r="DC233" s="73"/>
      <c r="DD233" s="73"/>
      <c r="DE233" s="73"/>
      <c r="DF233" s="73"/>
      <c r="DG233" s="73"/>
      <c r="DH233" s="73"/>
      <c r="DI233" s="73"/>
      <c r="DJ233" s="73"/>
      <c r="DK233" s="73"/>
      <c r="DL233" s="73"/>
      <c r="DM233" s="73"/>
      <c r="DN233" s="73"/>
      <c r="DO233" s="479"/>
      <c r="DP233" s="554"/>
      <c r="DQ233" s="103"/>
      <c r="DR233" s="230"/>
      <c r="DS233" s="233"/>
      <c r="DT233" s="267"/>
      <c r="DU233" s="232"/>
      <c r="DV233" s="232"/>
      <c r="DW233" s="207"/>
      <c r="DX233" s="217"/>
      <c r="DY233" s="217"/>
      <c r="DZ233" s="207"/>
      <c r="EA233" s="207"/>
      <c r="EB233" s="207"/>
      <c r="EC233" s="207"/>
      <c r="ED233" s="207"/>
      <c r="EE233" s="207"/>
      <c r="EF233" s="207"/>
      <c r="EG233" s="207"/>
      <c r="EH233" s="207"/>
      <c r="EI233" s="207"/>
      <c r="EJ233" s="207"/>
      <c r="EK233" s="207"/>
      <c r="EL233" s="207"/>
      <c r="EM233" s="207"/>
      <c r="EN233" s="207"/>
    </row>
    <row r="234" spans="1:144" s="18" customFormat="1" ht="20.100000000000001" customHeight="1" thickBot="1" x14ac:dyDescent="0.35">
      <c r="A234" s="526"/>
      <c r="B234" s="326"/>
      <c r="C234" s="318" t="s">
        <v>111</v>
      </c>
      <c r="D234" s="319">
        <f t="shared" ref="D234:BP234" si="264">+D236+D238</f>
        <v>1148.9487471256</v>
      </c>
      <c r="E234" s="320">
        <f t="shared" si="264"/>
        <v>1110.2434435773</v>
      </c>
      <c r="F234" s="320">
        <f t="shared" si="264"/>
        <v>1357.5473744653</v>
      </c>
      <c r="G234" s="320">
        <f t="shared" si="264"/>
        <v>1613.3045900202001</v>
      </c>
      <c r="H234" s="320">
        <f t="shared" si="264"/>
        <v>1415.7563066791001</v>
      </c>
      <c r="I234" s="320">
        <f t="shared" si="264"/>
        <v>1549.3612228033001</v>
      </c>
      <c r="J234" s="320">
        <f t="shared" si="264"/>
        <v>1739.6655567715002</v>
      </c>
      <c r="K234" s="320">
        <f t="shared" si="264"/>
        <v>1907.3531320444999</v>
      </c>
      <c r="L234" s="320">
        <f t="shared" si="264"/>
        <v>2010.0567397428999</v>
      </c>
      <c r="M234" s="320">
        <f t="shared" si="264"/>
        <v>2101.3309282722003</v>
      </c>
      <c r="N234" s="320">
        <f t="shared" si="264"/>
        <v>1922.2046622517</v>
      </c>
      <c r="O234" s="321">
        <f t="shared" si="264"/>
        <v>2457.3482563031002</v>
      </c>
      <c r="P234" s="320">
        <f t="shared" si="264"/>
        <v>20333.120960056702</v>
      </c>
      <c r="Q234" s="319">
        <f t="shared" si="264"/>
        <v>1718.0422804029999</v>
      </c>
      <c r="R234" s="320">
        <f t="shared" si="264"/>
        <v>1714.1851782351002</v>
      </c>
      <c r="S234" s="320">
        <f t="shared" si="264"/>
        <v>2112.7381939326997</v>
      </c>
      <c r="T234" s="320">
        <f t="shared" si="264"/>
        <v>2169.5337336384996</v>
      </c>
      <c r="U234" s="320">
        <f t="shared" si="264"/>
        <v>2051.802546505</v>
      </c>
      <c r="V234" s="320">
        <f t="shared" si="264"/>
        <v>2174.2001325081997</v>
      </c>
      <c r="W234" s="320">
        <f t="shared" si="264"/>
        <v>2898.4793736651995</v>
      </c>
      <c r="X234" s="320">
        <f t="shared" si="264"/>
        <v>2809.0900639600995</v>
      </c>
      <c r="Y234" s="320">
        <f t="shared" si="264"/>
        <v>2455.0620706999998</v>
      </c>
      <c r="Z234" s="320">
        <f t="shared" si="264"/>
        <v>3208.8363175916002</v>
      </c>
      <c r="AA234" s="320">
        <f t="shared" si="264"/>
        <v>2910.5380055162004</v>
      </c>
      <c r="AB234" s="321">
        <f t="shared" si="264"/>
        <v>3636.7612812646003</v>
      </c>
      <c r="AC234" s="320">
        <f t="shared" si="264"/>
        <v>29859.2691779202</v>
      </c>
      <c r="AD234" s="319">
        <f t="shared" si="264"/>
        <v>2957.9232177792001</v>
      </c>
      <c r="AE234" s="320">
        <f t="shared" si="264"/>
        <v>2680.0641721439692</v>
      </c>
      <c r="AF234" s="320">
        <f t="shared" si="264"/>
        <v>3065.3967195074065</v>
      </c>
      <c r="AG234" s="320">
        <f t="shared" si="264"/>
        <v>3545.5667569109328</v>
      </c>
      <c r="AH234" s="320">
        <f t="shared" si="264"/>
        <v>3594.1101126697999</v>
      </c>
      <c r="AI234" s="320">
        <f t="shared" si="264"/>
        <v>3476.2072606298498</v>
      </c>
      <c r="AJ234" s="320">
        <f t="shared" si="264"/>
        <v>4513.3054873109168</v>
      </c>
      <c r="AK234" s="320">
        <f t="shared" si="264"/>
        <v>4526.7128670970014</v>
      </c>
      <c r="AL234" s="320">
        <f t="shared" si="264"/>
        <v>5056.4878108197008</v>
      </c>
      <c r="AM234" s="320">
        <f t="shared" si="264"/>
        <v>4663.5441656817002</v>
      </c>
      <c r="AN234" s="320">
        <f t="shared" si="264"/>
        <v>5094.757601082154</v>
      </c>
      <c r="AO234" s="321">
        <f t="shared" si="264"/>
        <v>5794.5400712851997</v>
      </c>
      <c r="AP234" s="320">
        <f t="shared" si="264"/>
        <v>4774.1607963691995</v>
      </c>
      <c r="AQ234" s="320">
        <f t="shared" si="264"/>
        <v>4499.4166113110005</v>
      </c>
      <c r="AR234" s="320">
        <f t="shared" si="264"/>
        <v>5628.8926879787996</v>
      </c>
      <c r="AS234" s="320">
        <f t="shared" si="264"/>
        <v>5610.0075505049999</v>
      </c>
      <c r="AT234" s="320">
        <f t="shared" si="264"/>
        <v>6823.8819191331995</v>
      </c>
      <c r="AU234" s="320">
        <f t="shared" si="264"/>
        <v>6032.0197394533998</v>
      </c>
      <c r="AV234" s="320">
        <f t="shared" si="264"/>
        <v>7045.291253415</v>
      </c>
      <c r="AW234" s="320">
        <f t="shared" si="264"/>
        <v>6463.9902978170003</v>
      </c>
      <c r="AX234" s="320">
        <f t="shared" si="264"/>
        <v>6292.7535506046006</v>
      </c>
      <c r="AY234" s="320">
        <f t="shared" si="264"/>
        <v>8093.0927806352001</v>
      </c>
      <c r="AZ234" s="320">
        <f t="shared" si="264"/>
        <v>7056.8861033548019</v>
      </c>
      <c r="BA234" s="320">
        <f t="shared" si="264"/>
        <v>7958.2039528801997</v>
      </c>
      <c r="BB234" s="319">
        <f t="shared" si="264"/>
        <v>7345.6441082212004</v>
      </c>
      <c r="BC234" s="320">
        <f t="shared" si="264"/>
        <v>6620.7492103532004</v>
      </c>
      <c r="BD234" s="320">
        <f t="shared" si="264"/>
        <v>7805.4990905513996</v>
      </c>
      <c r="BE234" s="320">
        <f t="shared" si="264"/>
        <v>8876.8489934535992</v>
      </c>
      <c r="BF234" s="320">
        <f t="shared" si="264"/>
        <v>8225.1718034816004</v>
      </c>
      <c r="BG234" s="320">
        <f t="shared" si="264"/>
        <v>8344.6720058044011</v>
      </c>
      <c r="BH234" s="320">
        <f t="shared" si="264"/>
        <v>9396.6478618448</v>
      </c>
      <c r="BI234" s="320">
        <f t="shared" si="264"/>
        <v>8420.5095363778</v>
      </c>
      <c r="BJ234" s="320">
        <f t="shared" si="264"/>
        <v>8336.0015789934005</v>
      </c>
      <c r="BK234" s="320">
        <f t="shared" si="264"/>
        <v>8918.1768335209981</v>
      </c>
      <c r="BL234" s="320">
        <f t="shared" si="264"/>
        <v>8772.3988558456003</v>
      </c>
      <c r="BM234" s="320">
        <f t="shared" si="264"/>
        <v>10210.334648956399</v>
      </c>
      <c r="BN234" s="427">
        <f>SUM(BB234:BM234)</f>
        <v>101272.6545274044</v>
      </c>
      <c r="BO234" s="319">
        <f t="shared" si="264"/>
        <v>9494.6403903310002</v>
      </c>
      <c r="BP234" s="320">
        <f t="shared" si="264"/>
        <v>8380.1248284232006</v>
      </c>
      <c r="BQ234" s="320">
        <f t="shared" ref="BQ234:BY234" si="265">+BQ236+BQ238</f>
        <v>8275.1571174902001</v>
      </c>
      <c r="BR234" s="320">
        <f t="shared" si="265"/>
        <v>9800.0490107175992</v>
      </c>
      <c r="BS234" s="320">
        <f t="shared" si="265"/>
        <v>10205.7170220098</v>
      </c>
      <c r="BT234" s="320">
        <f t="shared" si="265"/>
        <v>9239.2444846609997</v>
      </c>
      <c r="BU234" s="320">
        <f t="shared" si="265"/>
        <v>11122.413784881201</v>
      </c>
      <c r="BV234" s="320">
        <f t="shared" si="265"/>
        <v>9545.7439213580001</v>
      </c>
      <c r="BW234" s="320">
        <f t="shared" si="265"/>
        <v>11385.6012058508</v>
      </c>
      <c r="BX234" s="320">
        <f t="shared" si="265"/>
        <v>11815.485656547</v>
      </c>
      <c r="BY234" s="320">
        <f t="shared" si="265"/>
        <v>10726.8938755286</v>
      </c>
      <c r="BZ234" s="321">
        <f t="shared" ref="BZ234:CL234" si="266">+BZ236+BZ238</f>
        <v>14957.3296811624</v>
      </c>
      <c r="CA234" s="427">
        <f>SUM(BO234:BZ234)</f>
        <v>124948.40097896082</v>
      </c>
      <c r="CB234" s="319">
        <f t="shared" si="266"/>
        <v>11170.279958187999</v>
      </c>
      <c r="CC234" s="320">
        <f t="shared" si="266"/>
        <v>10221.0603266866</v>
      </c>
      <c r="CD234" s="320">
        <f t="shared" si="266"/>
        <v>11374.769059807</v>
      </c>
      <c r="CE234" s="320">
        <f t="shared" si="266"/>
        <v>11617.0440558264</v>
      </c>
      <c r="CF234" s="320">
        <f t="shared" si="266"/>
        <v>11398.696467574002</v>
      </c>
      <c r="CG234" s="320">
        <f t="shared" ref="CG234:CH234" si="267">+CG236+CG238</f>
        <v>12664.330652037001</v>
      </c>
      <c r="CH234" s="320">
        <f t="shared" si="267"/>
        <v>12985.378455226599</v>
      </c>
      <c r="CI234" s="320">
        <f t="shared" si="266"/>
        <v>11335.435346825401</v>
      </c>
      <c r="CJ234" s="320">
        <f t="shared" si="266"/>
        <v>12901.3503360792</v>
      </c>
      <c r="CK234" s="320">
        <f t="shared" si="266"/>
        <v>14645.3855617382</v>
      </c>
      <c r="CL234" s="320">
        <f t="shared" si="266"/>
        <v>13282.459124585002</v>
      </c>
      <c r="CM234" s="321">
        <f t="shared" ref="CM234:DJ234" si="268">+CM236+CM238</f>
        <v>17535.248897725</v>
      </c>
      <c r="CN234" s="439">
        <f>SUM(CB234:CM234)</f>
        <v>151131.43824229838</v>
      </c>
      <c r="CO234" s="320">
        <f t="shared" si="268"/>
        <v>12490.969616561599</v>
      </c>
      <c r="CP234" s="320">
        <f t="shared" si="268"/>
        <v>11965.586594665599</v>
      </c>
      <c r="CQ234" s="320">
        <f t="shared" si="268"/>
        <v>14567.517097040802</v>
      </c>
      <c r="CR234" s="320">
        <f t="shared" si="268"/>
        <v>14383.751715024602</v>
      </c>
      <c r="CS234" s="320">
        <f t="shared" si="268"/>
        <v>14347.5849145544</v>
      </c>
      <c r="CT234" s="320">
        <f t="shared" si="268"/>
        <v>15067.8999328832</v>
      </c>
      <c r="CU234" s="320">
        <f t="shared" si="268"/>
        <v>13088.7078636036</v>
      </c>
      <c r="CV234" s="320">
        <f t="shared" si="268"/>
        <v>14142.541514921399</v>
      </c>
      <c r="CW234" s="320">
        <f t="shared" si="268"/>
        <v>14805.832660040598</v>
      </c>
      <c r="CX234" s="320">
        <f t="shared" si="268"/>
        <v>14118.707724653199</v>
      </c>
      <c r="CY234" s="320">
        <f t="shared" si="268"/>
        <v>15051.354516584401</v>
      </c>
      <c r="CZ234" s="320">
        <f t="shared" si="268"/>
        <v>18614.103737994199</v>
      </c>
      <c r="DA234" s="427">
        <f t="shared" ref="DA234:DA241" si="269">SUM(CO234:CZ234)</f>
        <v>172644.55788852758</v>
      </c>
      <c r="DB234" s="320">
        <f t="shared" si="268"/>
        <v>13138.779274355798</v>
      </c>
      <c r="DC234" s="320">
        <f t="shared" si="268"/>
        <v>11640.652396661801</v>
      </c>
      <c r="DD234" s="320">
        <f t="shared" si="268"/>
        <v>15199.281615996602</v>
      </c>
      <c r="DE234" s="320">
        <f t="shared" si="268"/>
        <v>14732.999838174197</v>
      </c>
      <c r="DF234" s="320">
        <f t="shared" si="268"/>
        <v>15374.4526030534</v>
      </c>
      <c r="DG234" s="320">
        <f t="shared" si="268"/>
        <v>14765.01513931</v>
      </c>
      <c r="DH234" s="320">
        <f t="shared" si="268"/>
        <v>15120.2989388402</v>
      </c>
      <c r="DI234" s="320">
        <f t="shared" si="268"/>
        <v>15426.070153547</v>
      </c>
      <c r="DJ234" s="320">
        <f t="shared" si="268"/>
        <v>15861.123791912803</v>
      </c>
      <c r="DK234" s="320">
        <f t="shared" ref="DK234:DM234" si="270">+DK236+DK238</f>
        <v>16691.491283183601</v>
      </c>
      <c r="DL234" s="320">
        <f t="shared" si="270"/>
        <v>16532.455021797403</v>
      </c>
      <c r="DM234" s="320">
        <f t="shared" si="270"/>
        <v>19210.812822511398</v>
      </c>
      <c r="DN234" s="319">
        <f>SUM($CB234:$CM234)</f>
        <v>151131.43824229838</v>
      </c>
      <c r="DO234" s="386">
        <f>SUM($CO234:$CZ234)</f>
        <v>172644.55788852758</v>
      </c>
      <c r="DP234" s="387">
        <f>SUM($DB234:$DM234)</f>
        <v>183693.43287934418</v>
      </c>
      <c r="DQ234" s="532">
        <f t="shared" ref="DQ234:DQ236" si="271">((DP234/DO234)-1)*100</f>
        <v>6.3997817979009719</v>
      </c>
      <c r="DR234" s="230"/>
      <c r="DS234" s="233"/>
      <c r="DT234" s="267"/>
      <c r="DU234" s="232"/>
      <c r="DV234" s="232"/>
      <c r="DW234" s="207"/>
      <c r="DX234" s="217"/>
      <c r="DY234" s="217"/>
      <c r="DZ234" s="207"/>
      <c r="EA234" s="207"/>
      <c r="EB234" s="207"/>
      <c r="EC234" s="207"/>
      <c r="ED234" s="207"/>
      <c r="EE234" s="207"/>
      <c r="EF234" s="207"/>
      <c r="EG234" s="207"/>
      <c r="EH234" s="207"/>
      <c r="EI234" s="207"/>
      <c r="EJ234" s="207"/>
      <c r="EK234" s="207"/>
      <c r="EL234" s="207"/>
      <c r="EM234" s="207"/>
      <c r="EN234" s="207"/>
    </row>
    <row r="235" spans="1:144" s="18" customFormat="1" ht="20.100000000000001" customHeight="1" x14ac:dyDescent="0.3">
      <c r="A235" s="526"/>
      <c r="B235" s="48" t="s">
        <v>58</v>
      </c>
      <c r="C235" s="404"/>
      <c r="D235" s="71"/>
      <c r="E235" s="72"/>
      <c r="F235" s="72"/>
      <c r="G235" s="73"/>
      <c r="H235" s="73"/>
      <c r="I235" s="73"/>
      <c r="J235" s="73"/>
      <c r="K235" s="73"/>
      <c r="L235" s="73"/>
      <c r="M235" s="73"/>
      <c r="N235" s="73"/>
      <c r="O235" s="316"/>
      <c r="P235" s="73"/>
      <c r="Q235" s="138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316"/>
      <c r="AC235" s="73"/>
      <c r="AD235" s="138"/>
      <c r="AE235" s="73"/>
      <c r="AF235" s="73"/>
      <c r="AG235" s="73"/>
      <c r="AH235" s="73"/>
      <c r="AI235" s="73"/>
      <c r="AJ235" s="73"/>
      <c r="AK235" s="73"/>
      <c r="AL235" s="73"/>
      <c r="AM235" s="73"/>
      <c r="AN235" s="73"/>
      <c r="AO235" s="316"/>
      <c r="AP235" s="73"/>
      <c r="AQ235" s="73"/>
      <c r="AR235" s="73"/>
      <c r="AS235" s="73"/>
      <c r="AT235" s="73"/>
      <c r="AU235" s="73"/>
      <c r="AV235" s="73"/>
      <c r="AW235" s="73"/>
      <c r="AX235" s="73"/>
      <c r="AY235" s="73"/>
      <c r="AZ235" s="73"/>
      <c r="BA235" s="73"/>
      <c r="BB235" s="138"/>
      <c r="BC235" s="73"/>
      <c r="BD235" s="73"/>
      <c r="BE235" s="73"/>
      <c r="BF235" s="73"/>
      <c r="BG235" s="73"/>
      <c r="BH235" s="73"/>
      <c r="BI235" s="73"/>
      <c r="BJ235" s="73"/>
      <c r="BK235" s="73"/>
      <c r="BL235" s="73"/>
      <c r="BM235" s="73"/>
      <c r="BN235" s="74"/>
      <c r="BO235" s="138"/>
      <c r="BP235" s="73"/>
      <c r="BQ235" s="73"/>
      <c r="BR235" s="73"/>
      <c r="BS235" s="73"/>
      <c r="BT235" s="73"/>
      <c r="BU235" s="73"/>
      <c r="BV235" s="73"/>
      <c r="BW235" s="73"/>
      <c r="BX235" s="73"/>
      <c r="BY235" s="73"/>
      <c r="BZ235" s="316"/>
      <c r="CA235" s="74"/>
      <c r="CB235" s="138"/>
      <c r="CC235" s="73"/>
      <c r="CD235" s="73"/>
      <c r="CE235" s="73"/>
      <c r="CF235" s="103"/>
      <c r="CG235" s="73"/>
      <c r="CH235" s="73"/>
      <c r="CI235" s="73"/>
      <c r="CJ235" s="73"/>
      <c r="CK235" s="103"/>
      <c r="CL235" s="73"/>
      <c r="CM235" s="316"/>
      <c r="CN235" s="74"/>
      <c r="CO235" s="73"/>
      <c r="CP235" s="73"/>
      <c r="CQ235" s="73"/>
      <c r="CR235" s="73"/>
      <c r="CS235" s="73"/>
      <c r="CT235" s="73"/>
      <c r="CU235" s="73"/>
      <c r="CV235" s="73"/>
      <c r="CW235" s="73"/>
      <c r="CX235" s="73"/>
      <c r="CY235" s="73"/>
      <c r="CZ235" s="73"/>
      <c r="DA235" s="74"/>
      <c r="DB235" s="73"/>
      <c r="DC235" s="73"/>
      <c r="DD235" s="73"/>
      <c r="DE235" s="73"/>
      <c r="DF235" s="73"/>
      <c r="DG235" s="73"/>
      <c r="DH235" s="73"/>
      <c r="DI235" s="73"/>
      <c r="DJ235" s="73"/>
      <c r="DK235" s="73"/>
      <c r="DL235" s="73"/>
      <c r="DM235" s="73"/>
      <c r="DN235" s="138"/>
      <c r="DO235" s="479"/>
      <c r="DP235" s="468"/>
      <c r="DQ235" s="74"/>
      <c r="DR235" s="266"/>
      <c r="DS235" s="265"/>
      <c r="DT235" s="267"/>
      <c r="DU235" s="232"/>
      <c r="DV235" s="232"/>
      <c r="DW235" s="207"/>
      <c r="DX235" s="217"/>
      <c r="DY235" s="217"/>
      <c r="DZ235" s="207"/>
      <c r="EA235" s="207"/>
      <c r="EB235" s="207"/>
      <c r="EC235" s="207"/>
      <c r="ED235" s="207"/>
      <c r="EE235" s="207"/>
      <c r="EF235" s="207"/>
      <c r="EG235" s="207"/>
      <c r="EH235" s="207"/>
      <c r="EI235" s="207"/>
      <c r="EJ235" s="207"/>
      <c r="EK235" s="207"/>
      <c r="EL235" s="207"/>
      <c r="EM235" s="207"/>
      <c r="EN235" s="207"/>
    </row>
    <row r="236" spans="1:144" s="38" customFormat="1" ht="20.100000000000001" customHeight="1" thickBot="1" x14ac:dyDescent="0.3">
      <c r="A236" s="526"/>
      <c r="B236" s="604" t="s">
        <v>49</v>
      </c>
      <c r="C236" s="607"/>
      <c r="D236" s="52">
        <v>818.39923996000005</v>
      </c>
      <c r="E236" s="26">
        <v>779.01158310000005</v>
      </c>
      <c r="F236" s="26">
        <v>898.54334613000003</v>
      </c>
      <c r="G236" s="26">
        <v>1199.4822054400001</v>
      </c>
      <c r="H236" s="26">
        <v>1006.3237718900001</v>
      </c>
      <c r="I236" s="26">
        <v>1001.9448884400001</v>
      </c>
      <c r="J236" s="26">
        <v>1277.2966601500002</v>
      </c>
      <c r="K236" s="26">
        <v>1093.7016309000001</v>
      </c>
      <c r="L236" s="26">
        <v>1502.0288812900001</v>
      </c>
      <c r="M236" s="26">
        <v>1469.35745782</v>
      </c>
      <c r="N236" s="26">
        <v>1355.1551292899999</v>
      </c>
      <c r="O236" s="76">
        <v>1876.4265719700002</v>
      </c>
      <c r="P236" s="80">
        <v>14277.671366380002</v>
      </c>
      <c r="Q236" s="46">
        <v>1254.25055621</v>
      </c>
      <c r="R236" s="32">
        <v>1294.4937248800002</v>
      </c>
      <c r="S236" s="32">
        <v>1516.1419785399999</v>
      </c>
      <c r="T236" s="32">
        <v>1581.6129229299997</v>
      </c>
      <c r="U236" s="32">
        <v>1506.5524490400001</v>
      </c>
      <c r="V236" s="32">
        <v>1647.1739813299998</v>
      </c>
      <c r="W236" s="32">
        <v>2323.6459987599997</v>
      </c>
      <c r="X236" s="32">
        <v>2206.2336913499998</v>
      </c>
      <c r="Y236" s="32">
        <v>1920.1192336300001</v>
      </c>
      <c r="Z236" s="75">
        <v>2514.53911436</v>
      </c>
      <c r="AA236" s="75">
        <v>2181.0007877100002</v>
      </c>
      <c r="AB236" s="412">
        <v>2676.4104654400003</v>
      </c>
      <c r="AC236" s="80">
        <v>22622.174904179999</v>
      </c>
      <c r="AD236" s="140">
        <v>2255.7766975300001</v>
      </c>
      <c r="AE236" s="139">
        <v>2027.8911969400001</v>
      </c>
      <c r="AF236" s="139">
        <v>2287.6141270799999</v>
      </c>
      <c r="AG236" s="139">
        <v>2836.3517890399999</v>
      </c>
      <c r="AH236" s="139">
        <v>2776.4833014400001</v>
      </c>
      <c r="AI236" s="139">
        <v>2581.9836005100001</v>
      </c>
      <c r="AJ236" s="139">
        <v>3477.1060745500004</v>
      </c>
      <c r="AK236" s="139">
        <v>3445.5637708000004</v>
      </c>
      <c r="AL236" s="139">
        <v>3878.0236310699997</v>
      </c>
      <c r="AM236" s="139">
        <v>3607.0551967500001</v>
      </c>
      <c r="AN236" s="139">
        <v>4082.8942403299998</v>
      </c>
      <c r="AO236" s="141">
        <v>4446.7060003199995</v>
      </c>
      <c r="AP236" s="32">
        <v>3797.5529644099997</v>
      </c>
      <c r="AQ236" s="32">
        <v>3596.4868420100001</v>
      </c>
      <c r="AR236" s="32">
        <v>4526.7083998199996</v>
      </c>
      <c r="AS236" s="32">
        <v>4507.00833091</v>
      </c>
      <c r="AT236" s="32">
        <v>5423.2859259899997</v>
      </c>
      <c r="AU236" s="32">
        <v>4903.1830711499997</v>
      </c>
      <c r="AV236" s="32">
        <v>5799.5616870399999</v>
      </c>
      <c r="AW236" s="32">
        <v>5202.5975218800004</v>
      </c>
      <c r="AX236" s="32">
        <v>5101.50025018</v>
      </c>
      <c r="AY236" s="32">
        <v>6753.9500758499998</v>
      </c>
      <c r="AZ236" s="32">
        <v>5810.4135583000016</v>
      </c>
      <c r="BA236" s="32">
        <v>6547.2016350599997</v>
      </c>
      <c r="BB236" s="46">
        <v>6117.8396760900005</v>
      </c>
      <c r="BC236" s="32">
        <v>5400.3664530699998</v>
      </c>
      <c r="BD236" s="32">
        <v>6298.5226292799998</v>
      </c>
      <c r="BE236" s="32">
        <v>7376.0376740699994</v>
      </c>
      <c r="BF236" s="32">
        <v>6619.4079974800006</v>
      </c>
      <c r="BG236" s="32">
        <v>6578.709778970001</v>
      </c>
      <c r="BH236" s="32">
        <v>7713.04140895</v>
      </c>
      <c r="BI236" s="32">
        <v>6733.2823820000003</v>
      </c>
      <c r="BJ236" s="32">
        <v>6526.9503842999993</v>
      </c>
      <c r="BK236" s="32">
        <v>7440.8836137899989</v>
      </c>
      <c r="BL236" s="32">
        <v>7264.4445155000003</v>
      </c>
      <c r="BM236" s="32">
        <v>8603.2205570499991</v>
      </c>
      <c r="BN236" s="432">
        <f>SUM(BB236:BM236)</f>
        <v>82672.707070549979</v>
      </c>
      <c r="BO236" s="46">
        <v>8027.0276458800008</v>
      </c>
      <c r="BP236" s="32">
        <v>6866.8796536700002</v>
      </c>
      <c r="BQ236" s="32">
        <v>6794.5974695200002</v>
      </c>
      <c r="BR236" s="32">
        <v>8205.2407132099997</v>
      </c>
      <c r="BS236" s="32">
        <v>8250.9854765199998</v>
      </c>
      <c r="BT236" s="32">
        <v>7706.2756798600003</v>
      </c>
      <c r="BU236" s="32">
        <v>9506.5634645900009</v>
      </c>
      <c r="BV236" s="32">
        <v>7973.1634086100003</v>
      </c>
      <c r="BW236" s="243">
        <v>9790.75991092</v>
      </c>
      <c r="BX236" s="243">
        <v>10060.724428040001</v>
      </c>
      <c r="BY236" s="243">
        <v>9088.2199435999992</v>
      </c>
      <c r="BZ236" s="244">
        <v>12925.777945780001</v>
      </c>
      <c r="CA236" s="393">
        <f>SUM(BO236:BZ236)</f>
        <v>105196.2157402</v>
      </c>
      <c r="CB236" s="242">
        <v>9676.1721070499989</v>
      </c>
      <c r="CC236" s="243">
        <v>8825.0421714500008</v>
      </c>
      <c r="CD236" s="243">
        <v>9804.1320560599997</v>
      </c>
      <c r="CE236" s="243">
        <v>9654.2468529199996</v>
      </c>
      <c r="CF236" s="243">
        <v>9725.3174534000009</v>
      </c>
      <c r="CG236" s="243">
        <v>11018.002514310001</v>
      </c>
      <c r="CH236" s="243">
        <v>11605.665878579999</v>
      </c>
      <c r="CI236" s="243">
        <v>9964.4861006400006</v>
      </c>
      <c r="CJ236" s="243">
        <v>11701.639800520001</v>
      </c>
      <c r="CK236" s="243">
        <v>12741.28293297</v>
      </c>
      <c r="CL236" s="243">
        <v>11804.746632630002</v>
      </c>
      <c r="CM236" s="244">
        <v>14514.53998465</v>
      </c>
      <c r="CN236" s="393">
        <f t="shared" ref="CN236:CN241" si="272">SUM(CB236:CM236)</f>
        <v>131035.27448518001</v>
      </c>
      <c r="CO236" s="243">
        <v>10942.671450889999</v>
      </c>
      <c r="CP236" s="243">
        <v>10470.219709479999</v>
      </c>
      <c r="CQ236" s="243">
        <v>12327.573835860001</v>
      </c>
      <c r="CR236" s="243">
        <v>11856.839480690001</v>
      </c>
      <c r="CS236" s="243">
        <v>12150.848840229999</v>
      </c>
      <c r="CT236" s="243">
        <v>13044.69683273</v>
      </c>
      <c r="CU236" s="243">
        <v>11578.83182254</v>
      </c>
      <c r="CV236" s="243">
        <v>12412.293422549999</v>
      </c>
      <c r="CW236" s="243">
        <v>13190.368967359998</v>
      </c>
      <c r="CX236" s="243">
        <v>12583.321951349999</v>
      </c>
      <c r="CY236" s="243">
        <v>13344.40406089</v>
      </c>
      <c r="CZ236" s="243">
        <v>16795.14888972</v>
      </c>
      <c r="DA236" s="393">
        <f t="shared" si="269"/>
        <v>150697.21926429</v>
      </c>
      <c r="DB236" s="243">
        <v>11786.130061619999</v>
      </c>
      <c r="DC236" s="243">
        <v>10279.919441560001</v>
      </c>
      <c r="DD236" s="243">
        <v>13514.928430630001</v>
      </c>
      <c r="DE236" s="243">
        <v>13259.905445259998</v>
      </c>
      <c r="DF236" s="243">
        <v>13606.91262664</v>
      </c>
      <c r="DG236" s="243">
        <v>13030.15422509</v>
      </c>
      <c r="DH236" s="243">
        <v>13708.199381169999</v>
      </c>
      <c r="DI236" s="243">
        <v>13883.296960600001</v>
      </c>
      <c r="DJ236" s="243">
        <v>14076.879833560002</v>
      </c>
      <c r="DK236" s="243">
        <v>15188.556852110001</v>
      </c>
      <c r="DL236" s="243">
        <v>14821.079858900002</v>
      </c>
      <c r="DM236" s="244">
        <v>17440.357162249999</v>
      </c>
      <c r="DN236" s="582">
        <f>SUM($CB236:$CM236)</f>
        <v>131035.27448518001</v>
      </c>
      <c r="DO236" s="479">
        <f>SUM($CO236:$CZ236)</f>
        <v>150697.21926429</v>
      </c>
      <c r="DP236" s="468">
        <f>SUM($DB236:$DM236)</f>
        <v>164596.32027938997</v>
      </c>
      <c r="DQ236" s="358">
        <f t="shared" si="271"/>
        <v>9.223196740428218</v>
      </c>
      <c r="DR236" s="230"/>
      <c r="DS236" s="265"/>
      <c r="DT236" s="267"/>
      <c r="DU236" s="233"/>
      <c r="DV236" s="233"/>
      <c r="DW236" s="208"/>
      <c r="DX236" s="218"/>
      <c r="DY236" s="218"/>
      <c r="DZ236" s="208"/>
      <c r="EA236" s="208"/>
      <c r="EB236" s="208"/>
      <c r="EC236" s="208"/>
      <c r="ED236" s="208"/>
      <c r="EE236" s="208"/>
      <c r="EF236" s="208"/>
      <c r="EG236" s="208"/>
      <c r="EH236" s="208"/>
      <c r="EI236" s="208"/>
      <c r="EJ236" s="208"/>
      <c r="EK236" s="208"/>
      <c r="EL236" s="208"/>
      <c r="EM236" s="208"/>
      <c r="EN236" s="208"/>
    </row>
    <row r="237" spans="1:144" s="38" customFormat="1" ht="20.100000000000001" customHeight="1" x14ac:dyDescent="0.25">
      <c r="A237" s="526"/>
      <c r="B237" s="28" t="s">
        <v>59</v>
      </c>
      <c r="C237" s="19"/>
      <c r="D237" s="85">
        <v>47.424606480000001</v>
      </c>
      <c r="E237" s="86">
        <v>47.522505090000003</v>
      </c>
      <c r="F237" s="86">
        <v>65.854236489999991</v>
      </c>
      <c r="G237" s="86">
        <v>59.371934659999994</v>
      </c>
      <c r="H237" s="86">
        <v>58.742114030000003</v>
      </c>
      <c r="I237" s="86">
        <v>78.538928889999994</v>
      </c>
      <c r="J237" s="86">
        <v>66.337000950000004</v>
      </c>
      <c r="K237" s="86">
        <v>116.73622684999999</v>
      </c>
      <c r="L237" s="86">
        <v>72.887784569999994</v>
      </c>
      <c r="M237" s="86">
        <v>90.67051226000001</v>
      </c>
      <c r="N237" s="86">
        <v>81.355743610000005</v>
      </c>
      <c r="O237" s="97">
        <v>83.346009229999993</v>
      </c>
      <c r="P237" s="370"/>
      <c r="Q237" s="85">
        <v>66.541136899999998</v>
      </c>
      <c r="R237" s="86">
        <v>60.213981830000002</v>
      </c>
      <c r="S237" s="86">
        <v>85.594865909999996</v>
      </c>
      <c r="T237" s="86">
        <v>84.35018805</v>
      </c>
      <c r="U237" s="86">
        <v>78.228134499999996</v>
      </c>
      <c r="V237" s="86">
        <v>75.613508060000001</v>
      </c>
      <c r="W237" s="86">
        <v>82.472507159999992</v>
      </c>
      <c r="X237" s="86">
        <v>86.49302333</v>
      </c>
      <c r="Y237" s="86">
        <v>76.749330999999998</v>
      </c>
      <c r="Z237" s="86">
        <v>99.612224279999992</v>
      </c>
      <c r="AA237" s="86">
        <v>104.66818046</v>
      </c>
      <c r="AB237" s="102">
        <v>138.37908009</v>
      </c>
      <c r="AC237" s="370"/>
      <c r="AD237" s="85"/>
      <c r="AE237" s="86"/>
      <c r="AF237" s="86"/>
      <c r="AG237" s="86"/>
      <c r="AH237" s="86"/>
      <c r="AI237" s="86"/>
      <c r="AJ237" s="86"/>
      <c r="AK237" s="86">
        <v>157.37250310000002</v>
      </c>
      <c r="AL237" s="86">
        <v>171.53772631000001</v>
      </c>
      <c r="AM237" s="86">
        <v>153.78296491</v>
      </c>
      <c r="AN237" s="86">
        <v>147.48761453</v>
      </c>
      <c r="AO237" s="102">
        <v>196.47726982</v>
      </c>
      <c r="AP237" s="86"/>
      <c r="AQ237" s="86"/>
      <c r="AR237" s="86"/>
      <c r="AS237" s="86"/>
      <c r="AT237" s="86"/>
      <c r="AU237" s="86"/>
      <c r="AV237" s="86"/>
      <c r="AW237" s="86"/>
      <c r="AX237" s="86"/>
      <c r="AY237" s="86"/>
      <c r="AZ237" s="86"/>
      <c r="BA237" s="86"/>
      <c r="BB237" s="85"/>
      <c r="BC237" s="86"/>
      <c r="BD237" s="86"/>
      <c r="BE237" s="86"/>
      <c r="BF237" s="86"/>
      <c r="BG237" s="86"/>
      <c r="BH237" s="86"/>
      <c r="BI237" s="86"/>
      <c r="BJ237" s="86"/>
      <c r="BK237" s="86"/>
      <c r="BL237" s="86"/>
      <c r="BM237" s="86"/>
      <c r="BN237" s="435"/>
      <c r="BO237" s="85"/>
      <c r="BP237" s="86"/>
      <c r="BQ237" s="86"/>
      <c r="BR237" s="86"/>
      <c r="BS237" s="86"/>
      <c r="BT237" s="86"/>
      <c r="BU237" s="86"/>
      <c r="BV237" s="86"/>
      <c r="BW237" s="378"/>
      <c r="BX237" s="378"/>
      <c r="BY237" s="378"/>
      <c r="BZ237" s="425"/>
      <c r="CA237" s="547"/>
      <c r="CB237" s="421"/>
      <c r="CC237" s="378"/>
      <c r="CD237" s="378"/>
      <c r="CE237" s="378"/>
      <c r="CF237" s="378"/>
      <c r="CG237" s="378"/>
      <c r="CH237" s="378"/>
      <c r="CI237" s="378"/>
      <c r="CJ237" s="378"/>
      <c r="CK237" s="451"/>
      <c r="CL237" s="451"/>
      <c r="CM237" s="447"/>
      <c r="CN237" s="571"/>
      <c r="CO237" s="451"/>
      <c r="CP237" s="451"/>
      <c r="CQ237" s="451"/>
      <c r="CR237" s="451"/>
      <c r="CS237" s="451"/>
      <c r="CT237" s="451"/>
      <c r="CU237" s="451"/>
      <c r="CV237" s="451"/>
      <c r="CW237" s="451"/>
      <c r="CX237" s="451"/>
      <c r="CY237" s="451"/>
      <c r="CZ237" s="451"/>
      <c r="DA237" s="571">
        <f t="shared" si="269"/>
        <v>0</v>
      </c>
      <c r="DB237" s="451"/>
      <c r="DC237" s="451"/>
      <c r="DD237" s="451"/>
      <c r="DE237" s="451"/>
      <c r="DF237" s="451"/>
      <c r="DG237" s="451"/>
      <c r="DH237" s="451"/>
      <c r="DI237" s="451"/>
      <c r="DJ237" s="451"/>
      <c r="DK237" s="451"/>
      <c r="DL237" s="451"/>
      <c r="DM237" s="451"/>
      <c r="DN237" s="583"/>
      <c r="DO237" s="490"/>
      <c r="DP237" s="492"/>
      <c r="DQ237" s="347"/>
      <c r="DR237" s="230"/>
      <c r="DS237" s="267"/>
      <c r="DT237" s="267"/>
      <c r="DU237" s="233"/>
      <c r="DV237" s="233"/>
      <c r="DW237" s="208"/>
      <c r="DX237" s="218"/>
      <c r="DY237" s="218"/>
      <c r="DZ237" s="208"/>
      <c r="EA237" s="208"/>
      <c r="EB237" s="208"/>
      <c r="EC237" s="208"/>
      <c r="ED237" s="208"/>
      <c r="EE237" s="208"/>
      <c r="EF237" s="208"/>
      <c r="EG237" s="208"/>
      <c r="EH237" s="208"/>
      <c r="EI237" s="208"/>
      <c r="EJ237" s="208"/>
      <c r="EK237" s="208"/>
      <c r="EL237" s="208"/>
      <c r="EM237" s="208"/>
      <c r="EN237" s="208"/>
    </row>
    <row r="238" spans="1:144" ht="20.100000000000001" customHeight="1" thickBot="1" x14ac:dyDescent="0.3">
      <c r="A238" s="526"/>
      <c r="B238" s="604" t="s">
        <v>49</v>
      </c>
      <c r="C238" s="606"/>
      <c r="D238" s="52">
        <v>330.54950716560001</v>
      </c>
      <c r="E238" s="26">
        <v>331.23186047730002</v>
      </c>
      <c r="F238" s="26">
        <v>459.00402833529989</v>
      </c>
      <c r="G238" s="26">
        <v>413.82238458019992</v>
      </c>
      <c r="H238" s="26">
        <v>409.43253478910003</v>
      </c>
      <c r="I238" s="26">
        <v>547.41633436329994</v>
      </c>
      <c r="J238" s="26">
        <v>462.36889662150003</v>
      </c>
      <c r="K238" s="26">
        <v>813.65150114449989</v>
      </c>
      <c r="L238" s="26">
        <v>508.02785845289992</v>
      </c>
      <c r="M238" s="26">
        <v>631.97347045219999</v>
      </c>
      <c r="N238" s="26">
        <v>567.04953296170004</v>
      </c>
      <c r="O238" s="76">
        <v>580.92168433309996</v>
      </c>
      <c r="P238" s="80">
        <v>6055.4495936766989</v>
      </c>
      <c r="Q238" s="52">
        <v>463.79172419299999</v>
      </c>
      <c r="R238" s="26">
        <v>419.69145335510001</v>
      </c>
      <c r="S238" s="26">
        <v>596.59621539269995</v>
      </c>
      <c r="T238" s="26">
        <v>587.92081070849997</v>
      </c>
      <c r="U238" s="26">
        <v>545.25009746499995</v>
      </c>
      <c r="V238" s="26">
        <v>527.02615117819994</v>
      </c>
      <c r="W238" s="26">
        <v>574.83337490519989</v>
      </c>
      <c r="X238" s="26">
        <v>602.85637261009992</v>
      </c>
      <c r="Y238" s="26">
        <v>534.94283707</v>
      </c>
      <c r="Z238" s="77">
        <v>694.29720323159995</v>
      </c>
      <c r="AA238" s="77">
        <v>729.53721780620003</v>
      </c>
      <c r="AB238" s="413">
        <v>960.35081582460009</v>
      </c>
      <c r="AC238" s="80">
        <v>7237.0942737402002</v>
      </c>
      <c r="AD238" s="104">
        <v>702.14652024920008</v>
      </c>
      <c r="AE238" s="135">
        <v>652.17297520396903</v>
      </c>
      <c r="AF238" s="135">
        <v>777.78259242740683</v>
      </c>
      <c r="AG238" s="135">
        <v>709.2149678709327</v>
      </c>
      <c r="AH238" s="135">
        <v>817.62681122979996</v>
      </c>
      <c r="AI238" s="135">
        <v>894.22366011984968</v>
      </c>
      <c r="AJ238" s="135">
        <v>1036.1994127609164</v>
      </c>
      <c r="AK238" s="135">
        <v>1081.1490962970006</v>
      </c>
      <c r="AL238" s="135">
        <v>1178.4641797497006</v>
      </c>
      <c r="AM238" s="135">
        <v>1056.4889689317004</v>
      </c>
      <c r="AN238" s="135">
        <v>1011.8633607521542</v>
      </c>
      <c r="AO238" s="105">
        <v>1347.8340709652</v>
      </c>
      <c r="AP238" s="32">
        <v>976.60783195919998</v>
      </c>
      <c r="AQ238" s="32">
        <v>902.92976930099996</v>
      </c>
      <c r="AR238" s="32">
        <v>1102.1842881588</v>
      </c>
      <c r="AS238" s="32">
        <v>1102.9992195950001</v>
      </c>
      <c r="AT238" s="32">
        <v>1400.5959931432001</v>
      </c>
      <c r="AU238" s="32">
        <v>1128.8366683034001</v>
      </c>
      <c r="AV238" s="32">
        <v>1245.7295663750001</v>
      </c>
      <c r="AW238" s="32">
        <v>1261.3927759369999</v>
      </c>
      <c r="AX238" s="32">
        <v>1191.2533004246002</v>
      </c>
      <c r="AY238" s="32">
        <v>1339.1427047852001</v>
      </c>
      <c r="AZ238" s="32">
        <v>1246.4725450548001</v>
      </c>
      <c r="BA238" s="32">
        <v>1411.0023178202</v>
      </c>
      <c r="BB238" s="46">
        <v>1227.8044321312002</v>
      </c>
      <c r="BC238" s="32">
        <v>1220.3827572832001</v>
      </c>
      <c r="BD238" s="32">
        <v>1506.9764612714</v>
      </c>
      <c r="BE238" s="32">
        <v>1500.8113193836</v>
      </c>
      <c r="BF238" s="32">
        <v>1605.7638060016</v>
      </c>
      <c r="BG238" s="32">
        <v>1765.9622268343999</v>
      </c>
      <c r="BH238" s="32">
        <v>1683.6064528948002</v>
      </c>
      <c r="BI238" s="32">
        <v>1687.2271543777999</v>
      </c>
      <c r="BJ238" s="32">
        <v>1809.0511946934002</v>
      </c>
      <c r="BK238" s="32">
        <v>1477.2932197309999</v>
      </c>
      <c r="BL238" s="32">
        <v>1507.9543403456</v>
      </c>
      <c r="BM238" s="32">
        <v>1607.1140919064003</v>
      </c>
      <c r="BN238" s="432">
        <f>SUM(BB238:BM238)</f>
        <v>18599.947456854403</v>
      </c>
      <c r="BO238" s="52">
        <v>1467.612744451</v>
      </c>
      <c r="BP238" s="26">
        <v>1513.2451747532002</v>
      </c>
      <c r="BQ238" s="26">
        <v>1480.5596479702001</v>
      </c>
      <c r="BR238" s="26">
        <v>1594.8082975075999</v>
      </c>
      <c r="BS238" s="26">
        <v>1954.7315454898001</v>
      </c>
      <c r="BT238" s="26">
        <v>1532.968804801</v>
      </c>
      <c r="BU238" s="26">
        <v>1615.8503202912002</v>
      </c>
      <c r="BV238" s="26">
        <v>1572.580512748</v>
      </c>
      <c r="BW238" s="98">
        <v>1594.8412949308001</v>
      </c>
      <c r="BX238" s="98">
        <v>1754.7612285069999</v>
      </c>
      <c r="BY238" s="98">
        <v>1638.6739319285998</v>
      </c>
      <c r="BZ238" s="240">
        <v>2031.5517353824002</v>
      </c>
      <c r="CA238" s="393">
        <f>SUM(BO238:BZ238)</f>
        <v>19752.185238760798</v>
      </c>
      <c r="CB238" s="136">
        <v>1494.1078511380001</v>
      </c>
      <c r="CC238" s="98">
        <v>1396.0181552366</v>
      </c>
      <c r="CD238" s="98">
        <v>1570.6370037470001</v>
      </c>
      <c r="CE238" s="98">
        <v>1962.7972029064001</v>
      </c>
      <c r="CF238" s="243">
        <v>1673.3790141740001</v>
      </c>
      <c r="CG238" s="243">
        <v>1646.328137727</v>
      </c>
      <c r="CH238" s="243">
        <v>1379.7125766466002</v>
      </c>
      <c r="CI238" s="243">
        <v>1370.9492461853999</v>
      </c>
      <c r="CJ238" s="243">
        <v>1199.7105355592</v>
      </c>
      <c r="CK238" s="98">
        <v>1904.1026287682002</v>
      </c>
      <c r="CL238" s="98">
        <v>1477.7124919550001</v>
      </c>
      <c r="CM238" s="240">
        <v>3020.7089130750001</v>
      </c>
      <c r="CN238" s="428">
        <f t="shared" si="272"/>
        <v>20096.1637571184</v>
      </c>
      <c r="CO238" s="98">
        <v>1548.2981656716001</v>
      </c>
      <c r="CP238" s="98">
        <v>1495.3668851856003</v>
      </c>
      <c r="CQ238" s="98">
        <v>2239.9432611808002</v>
      </c>
      <c r="CR238" s="98">
        <v>2526.9122343346003</v>
      </c>
      <c r="CS238" s="98">
        <v>2196.7360743244003</v>
      </c>
      <c r="CT238" s="98">
        <v>2023.2031001532</v>
      </c>
      <c r="CU238" s="98">
        <v>1509.8760410636</v>
      </c>
      <c r="CV238" s="98">
        <v>1730.2480923714002</v>
      </c>
      <c r="CW238" s="98">
        <v>1615.4636926805999</v>
      </c>
      <c r="CX238" s="98">
        <v>1535.3857733032</v>
      </c>
      <c r="CY238" s="98">
        <v>1706.9504556944003</v>
      </c>
      <c r="CZ238" s="98">
        <v>1818.9548482742</v>
      </c>
      <c r="DA238" s="428">
        <f t="shared" si="269"/>
        <v>21947.338624237604</v>
      </c>
      <c r="DB238" s="98">
        <v>1352.6492127358001</v>
      </c>
      <c r="DC238" s="98">
        <v>1360.7329551017999</v>
      </c>
      <c r="DD238" s="98">
        <v>1684.3531853666</v>
      </c>
      <c r="DE238" s="98">
        <v>1473.0943929142002</v>
      </c>
      <c r="DF238" s="98">
        <v>1767.5399764133999</v>
      </c>
      <c r="DG238" s="98">
        <v>1734.86091422</v>
      </c>
      <c r="DH238" s="98">
        <v>1412.0995576702001</v>
      </c>
      <c r="DI238" s="98">
        <v>1542.7731929469999</v>
      </c>
      <c r="DJ238" s="98">
        <v>1784.2439583528003</v>
      </c>
      <c r="DK238" s="98">
        <v>1502.9344310736001</v>
      </c>
      <c r="DL238" s="98">
        <v>1711.3751628974003</v>
      </c>
      <c r="DM238" s="98">
        <v>1770.4556602614</v>
      </c>
      <c r="DN238" s="581">
        <f>SUM($CB238:$CM238)</f>
        <v>20096.1637571184</v>
      </c>
      <c r="DO238" s="493">
        <f>SUM($CO238:$CZ238)</f>
        <v>21947.338624237604</v>
      </c>
      <c r="DP238" s="496">
        <f>SUM($DB238:$DM238)</f>
        <v>19097.112599954198</v>
      </c>
      <c r="DQ238" s="358">
        <f t="shared" ref="DQ238:DQ241" si="273">((DP238/DO238)-1)*100</f>
        <v>-12.986658988966205</v>
      </c>
      <c r="DT238" s="267"/>
    </row>
    <row r="239" spans="1:144" ht="20.100000000000001" customHeight="1" thickBot="1" x14ac:dyDescent="0.3">
      <c r="A239" s="526"/>
      <c r="B239" s="325"/>
      <c r="C239" s="318" t="s">
        <v>115</v>
      </c>
      <c r="D239" s="319">
        <f t="shared" ref="D239:BP239" si="274">+D240+D241</f>
        <v>5427</v>
      </c>
      <c r="E239" s="320">
        <f t="shared" si="274"/>
        <v>5176</v>
      </c>
      <c r="F239" s="320">
        <f t="shared" si="274"/>
        <v>6628</v>
      </c>
      <c r="G239" s="320">
        <f t="shared" si="274"/>
        <v>6979</v>
      </c>
      <c r="H239" s="320">
        <f t="shared" si="274"/>
        <v>6450</v>
      </c>
      <c r="I239" s="320">
        <f t="shared" si="274"/>
        <v>9525</v>
      </c>
      <c r="J239" s="320">
        <f t="shared" si="274"/>
        <v>8971</v>
      </c>
      <c r="K239" s="320">
        <f t="shared" si="274"/>
        <v>9588</v>
      </c>
      <c r="L239" s="320">
        <f t="shared" si="274"/>
        <v>10775</v>
      </c>
      <c r="M239" s="320">
        <f t="shared" si="274"/>
        <v>11377</v>
      </c>
      <c r="N239" s="320">
        <f t="shared" si="274"/>
        <v>11288</v>
      </c>
      <c r="O239" s="321">
        <f t="shared" si="274"/>
        <v>13349</v>
      </c>
      <c r="P239" s="320">
        <f t="shared" si="274"/>
        <v>105533</v>
      </c>
      <c r="Q239" s="319">
        <f t="shared" si="274"/>
        <v>10998</v>
      </c>
      <c r="R239" s="320">
        <f t="shared" si="274"/>
        <v>10975</v>
      </c>
      <c r="S239" s="320">
        <f t="shared" si="274"/>
        <v>14718</v>
      </c>
      <c r="T239" s="320">
        <f t="shared" si="274"/>
        <v>13435</v>
      </c>
      <c r="U239" s="320">
        <f t="shared" si="274"/>
        <v>14383</v>
      </c>
      <c r="V239" s="320">
        <f t="shared" si="274"/>
        <v>15710</v>
      </c>
      <c r="W239" s="320">
        <f t="shared" si="274"/>
        <v>17549</v>
      </c>
      <c r="X239" s="320">
        <f t="shared" si="274"/>
        <v>17871</v>
      </c>
      <c r="Y239" s="320">
        <f t="shared" si="274"/>
        <v>18986</v>
      </c>
      <c r="Z239" s="320">
        <f t="shared" si="274"/>
        <v>19963</v>
      </c>
      <c r="AA239" s="320">
        <f t="shared" si="274"/>
        <v>20760</v>
      </c>
      <c r="AB239" s="321">
        <f t="shared" si="274"/>
        <v>25468</v>
      </c>
      <c r="AC239" s="320">
        <f t="shared" si="274"/>
        <v>200816</v>
      </c>
      <c r="AD239" s="319">
        <f t="shared" si="274"/>
        <v>19585</v>
      </c>
      <c r="AE239" s="320">
        <f t="shared" si="274"/>
        <v>20670</v>
      </c>
      <c r="AF239" s="320">
        <f t="shared" si="274"/>
        <v>23260</v>
      </c>
      <c r="AG239" s="320">
        <f t="shared" si="274"/>
        <v>23338</v>
      </c>
      <c r="AH239" s="320">
        <f t="shared" si="274"/>
        <v>25881</v>
      </c>
      <c r="AI239" s="320">
        <f t="shared" si="274"/>
        <v>26475</v>
      </c>
      <c r="AJ239" s="320">
        <f t="shared" si="274"/>
        <v>27761</v>
      </c>
      <c r="AK239" s="320">
        <f t="shared" si="274"/>
        <v>33350</v>
      </c>
      <c r="AL239" s="320">
        <f t="shared" si="274"/>
        <v>34229</v>
      </c>
      <c r="AM239" s="320">
        <f t="shared" si="274"/>
        <v>36168</v>
      </c>
      <c r="AN239" s="320">
        <f t="shared" si="274"/>
        <v>37826</v>
      </c>
      <c r="AO239" s="321">
        <f t="shared" si="274"/>
        <v>44519</v>
      </c>
      <c r="AP239" s="320">
        <f t="shared" si="274"/>
        <v>36082</v>
      </c>
      <c r="AQ239" s="320">
        <f t="shared" si="274"/>
        <v>37106</v>
      </c>
      <c r="AR239" s="320">
        <f t="shared" si="274"/>
        <v>42780</v>
      </c>
      <c r="AS239" s="320">
        <f t="shared" si="274"/>
        <v>38964</v>
      </c>
      <c r="AT239" s="320">
        <f t="shared" si="274"/>
        <v>48205</v>
      </c>
      <c r="AU239" s="320">
        <f t="shared" si="274"/>
        <v>46107</v>
      </c>
      <c r="AV239" s="320">
        <f t="shared" si="274"/>
        <v>52047</v>
      </c>
      <c r="AW239" s="320">
        <f t="shared" si="274"/>
        <v>56265</v>
      </c>
      <c r="AX239" s="320">
        <f t="shared" si="274"/>
        <v>51346</v>
      </c>
      <c r="AY239" s="320">
        <f t="shared" si="274"/>
        <v>60828</v>
      </c>
      <c r="AZ239" s="320">
        <f t="shared" si="274"/>
        <v>64678</v>
      </c>
      <c r="BA239" s="320">
        <f t="shared" si="274"/>
        <v>82308</v>
      </c>
      <c r="BB239" s="319">
        <f t="shared" si="274"/>
        <v>70681</v>
      </c>
      <c r="BC239" s="320">
        <f t="shared" si="274"/>
        <v>59530</v>
      </c>
      <c r="BD239" s="320">
        <f t="shared" si="274"/>
        <v>67595</v>
      </c>
      <c r="BE239" s="320">
        <f t="shared" si="274"/>
        <v>74162</v>
      </c>
      <c r="BF239" s="320">
        <f t="shared" si="274"/>
        <v>73027</v>
      </c>
      <c r="BG239" s="320">
        <f t="shared" si="274"/>
        <v>74349</v>
      </c>
      <c r="BH239" s="320">
        <f t="shared" si="274"/>
        <v>81448</v>
      </c>
      <c r="BI239" s="320">
        <f t="shared" si="274"/>
        <v>80285</v>
      </c>
      <c r="BJ239" s="320">
        <f t="shared" si="274"/>
        <v>80867</v>
      </c>
      <c r="BK239" s="320">
        <f t="shared" si="274"/>
        <v>88704</v>
      </c>
      <c r="BL239" s="320">
        <f t="shared" si="274"/>
        <v>86640</v>
      </c>
      <c r="BM239" s="320">
        <f t="shared" si="274"/>
        <v>106995</v>
      </c>
      <c r="BN239" s="427">
        <f>SUM(BB239:BM239)</f>
        <v>944283</v>
      </c>
      <c r="BO239" s="319">
        <f t="shared" si="274"/>
        <v>87229</v>
      </c>
      <c r="BP239" s="320">
        <f t="shared" si="274"/>
        <v>92303</v>
      </c>
      <c r="BQ239" s="320">
        <f t="shared" ref="BQ239:BY239" si="275">+BQ240+BQ241</f>
        <v>89858</v>
      </c>
      <c r="BR239" s="320">
        <f t="shared" si="275"/>
        <v>97830</v>
      </c>
      <c r="BS239" s="320">
        <f t="shared" si="275"/>
        <v>102942</v>
      </c>
      <c r="BT239" s="320">
        <f t="shared" si="275"/>
        <v>102857</v>
      </c>
      <c r="BU239" s="320">
        <f t="shared" si="275"/>
        <v>112863</v>
      </c>
      <c r="BV239" s="320">
        <f t="shared" si="275"/>
        <v>107750</v>
      </c>
      <c r="BW239" s="320">
        <f t="shared" si="275"/>
        <v>115501</v>
      </c>
      <c r="BX239" s="320">
        <f t="shared" si="275"/>
        <v>124322</v>
      </c>
      <c r="BY239" s="320">
        <f t="shared" si="275"/>
        <v>113891</v>
      </c>
      <c r="BZ239" s="321">
        <f t="shared" ref="BZ239:CL239" si="276">+BZ240+BZ241</f>
        <v>159115</v>
      </c>
      <c r="CA239" s="427">
        <f>SUM(BO239:BZ239)</f>
        <v>1306461</v>
      </c>
      <c r="CB239" s="319">
        <f t="shared" si="276"/>
        <v>120007</v>
      </c>
      <c r="CC239" s="320">
        <f t="shared" si="276"/>
        <v>115297</v>
      </c>
      <c r="CD239" s="320">
        <f t="shared" si="276"/>
        <v>138261</v>
      </c>
      <c r="CE239" s="320">
        <f t="shared" si="276"/>
        <v>138781</v>
      </c>
      <c r="CF239" s="320">
        <f t="shared" si="276"/>
        <v>144001</v>
      </c>
      <c r="CG239" s="320">
        <f t="shared" ref="CG239:CH239" si="277">+CG240+CG241</f>
        <v>156617</v>
      </c>
      <c r="CH239" s="320">
        <f t="shared" si="277"/>
        <v>159037</v>
      </c>
      <c r="CI239" s="320">
        <f t="shared" si="276"/>
        <v>164054</v>
      </c>
      <c r="CJ239" s="320">
        <f t="shared" si="276"/>
        <v>168527</v>
      </c>
      <c r="CK239" s="320">
        <f t="shared" si="276"/>
        <v>192918</v>
      </c>
      <c r="CL239" s="320">
        <f t="shared" si="276"/>
        <v>181618</v>
      </c>
      <c r="CM239" s="321">
        <f t="shared" ref="CM239:DJ239" si="278">+CM240+CM241</f>
        <v>248434</v>
      </c>
      <c r="CN239" s="439">
        <f>SUM(CB239:CM239)</f>
        <v>1927552</v>
      </c>
      <c r="CO239" s="320">
        <f t="shared" si="278"/>
        <v>186147</v>
      </c>
      <c r="CP239" s="320">
        <f t="shared" si="278"/>
        <v>187067</v>
      </c>
      <c r="CQ239" s="320">
        <f t="shared" si="278"/>
        <v>216701</v>
      </c>
      <c r="CR239" s="320">
        <f t="shared" si="278"/>
        <v>220859</v>
      </c>
      <c r="CS239" s="320">
        <f t="shared" si="278"/>
        <v>228311</v>
      </c>
      <c r="CT239" s="320">
        <f t="shared" si="278"/>
        <v>249907</v>
      </c>
      <c r="CU239" s="320">
        <f t="shared" si="278"/>
        <v>252476</v>
      </c>
      <c r="CV239" s="320">
        <f t="shared" si="278"/>
        <v>269188</v>
      </c>
      <c r="CW239" s="320">
        <f t="shared" si="278"/>
        <v>271018</v>
      </c>
      <c r="CX239" s="320">
        <f t="shared" si="278"/>
        <v>284423</v>
      </c>
      <c r="CY239" s="320">
        <f t="shared" si="278"/>
        <v>293962</v>
      </c>
      <c r="CZ239" s="320">
        <f t="shared" si="278"/>
        <v>370611</v>
      </c>
      <c r="DA239" s="427">
        <f t="shared" si="269"/>
        <v>3030670</v>
      </c>
      <c r="DB239" s="320">
        <f t="shared" si="278"/>
        <v>300692</v>
      </c>
      <c r="DC239" s="320">
        <f t="shared" si="278"/>
        <v>298557</v>
      </c>
      <c r="DD239" s="320">
        <f t="shared" si="278"/>
        <v>362667</v>
      </c>
      <c r="DE239" s="320">
        <f t="shared" si="278"/>
        <v>343877</v>
      </c>
      <c r="DF239" s="320">
        <f t="shared" si="278"/>
        <v>388309</v>
      </c>
      <c r="DG239" s="320">
        <f t="shared" si="278"/>
        <v>416620</v>
      </c>
      <c r="DH239" s="320">
        <f t="shared" si="278"/>
        <v>429396</v>
      </c>
      <c r="DI239" s="320">
        <f t="shared" si="278"/>
        <v>456375</v>
      </c>
      <c r="DJ239" s="320">
        <f t="shared" si="278"/>
        <v>448775</v>
      </c>
      <c r="DK239" s="320">
        <f t="shared" ref="DK239:DM239" si="279">+DK240+DK241</f>
        <v>482695</v>
      </c>
      <c r="DL239" s="320">
        <f t="shared" si="279"/>
        <v>494031</v>
      </c>
      <c r="DM239" s="320">
        <f t="shared" si="279"/>
        <v>586120</v>
      </c>
      <c r="DN239" s="319">
        <f>SUM($CB239:$CM239)</f>
        <v>1927552</v>
      </c>
      <c r="DO239" s="386">
        <f>SUM($CO239:$CZ239)</f>
        <v>3030670</v>
      </c>
      <c r="DP239" s="387">
        <f>SUM($DB239:$DM239)</f>
        <v>5008114</v>
      </c>
      <c r="DQ239" s="532">
        <f t="shared" si="273"/>
        <v>65.247750497414756</v>
      </c>
      <c r="DS239" s="265"/>
      <c r="DT239" s="267"/>
    </row>
    <row r="240" spans="1:144" ht="20.100000000000001" customHeight="1" thickBot="1" x14ac:dyDescent="0.3">
      <c r="A240" s="526"/>
      <c r="B240" s="608" t="s">
        <v>41</v>
      </c>
      <c r="C240" s="609"/>
      <c r="D240" s="46">
        <v>3871</v>
      </c>
      <c r="E240" s="32">
        <v>3575</v>
      </c>
      <c r="F240" s="32">
        <v>4628</v>
      </c>
      <c r="G240" s="32">
        <v>5036</v>
      </c>
      <c r="H240" s="32">
        <v>4990</v>
      </c>
      <c r="I240" s="32">
        <v>7212</v>
      </c>
      <c r="J240" s="32">
        <v>6303</v>
      </c>
      <c r="K240" s="32">
        <v>6617</v>
      </c>
      <c r="L240" s="32">
        <v>7390</v>
      </c>
      <c r="M240" s="32">
        <v>7978</v>
      </c>
      <c r="N240" s="32">
        <v>7988</v>
      </c>
      <c r="O240" s="47">
        <v>9470</v>
      </c>
      <c r="P240" s="80">
        <v>75058</v>
      </c>
      <c r="Q240" s="46">
        <v>7742</v>
      </c>
      <c r="R240" s="32">
        <v>7844</v>
      </c>
      <c r="S240" s="32">
        <v>10564</v>
      </c>
      <c r="T240" s="32">
        <v>9647</v>
      </c>
      <c r="U240" s="32">
        <v>10508</v>
      </c>
      <c r="V240" s="32">
        <v>11439</v>
      </c>
      <c r="W240" s="32">
        <v>13000</v>
      </c>
      <c r="X240" s="32">
        <v>13180</v>
      </c>
      <c r="Y240" s="32">
        <v>14008</v>
      </c>
      <c r="Z240" s="32">
        <v>14951</v>
      </c>
      <c r="AA240" s="32">
        <v>15524</v>
      </c>
      <c r="AB240" s="47">
        <v>19253</v>
      </c>
      <c r="AC240" s="24">
        <v>147660</v>
      </c>
      <c r="AD240" s="45">
        <v>14784</v>
      </c>
      <c r="AE240" s="31">
        <v>15784</v>
      </c>
      <c r="AF240" s="31">
        <v>17705</v>
      </c>
      <c r="AG240" s="31">
        <v>18057</v>
      </c>
      <c r="AH240" s="31">
        <v>19964</v>
      </c>
      <c r="AI240" s="31">
        <v>20480</v>
      </c>
      <c r="AJ240" s="31">
        <v>21574</v>
      </c>
      <c r="AK240" s="31">
        <v>25457</v>
      </c>
      <c r="AL240" s="31">
        <v>26586</v>
      </c>
      <c r="AM240" s="31">
        <v>28192</v>
      </c>
      <c r="AN240" s="31">
        <v>29608</v>
      </c>
      <c r="AO240" s="132">
        <v>35582</v>
      </c>
      <c r="AP240" s="33">
        <v>28570</v>
      </c>
      <c r="AQ240" s="33">
        <v>29728</v>
      </c>
      <c r="AR240" s="33">
        <v>34245</v>
      </c>
      <c r="AS240" s="33">
        <v>31219</v>
      </c>
      <c r="AT240" s="33">
        <v>38938</v>
      </c>
      <c r="AU240" s="33">
        <v>37255</v>
      </c>
      <c r="AV240" s="33">
        <v>42184</v>
      </c>
      <c r="AW240" s="33">
        <v>45454</v>
      </c>
      <c r="AX240" s="33">
        <v>42132</v>
      </c>
      <c r="AY240" s="33">
        <v>49946</v>
      </c>
      <c r="AZ240" s="33">
        <v>54255</v>
      </c>
      <c r="BA240" s="33">
        <v>70686</v>
      </c>
      <c r="BB240" s="154">
        <v>59880</v>
      </c>
      <c r="BC240" s="33">
        <v>50056</v>
      </c>
      <c r="BD240" s="33">
        <v>57056</v>
      </c>
      <c r="BE240" s="33">
        <v>62643</v>
      </c>
      <c r="BF240" s="33">
        <v>61708</v>
      </c>
      <c r="BG240" s="33">
        <v>63267</v>
      </c>
      <c r="BH240" s="33">
        <v>69312</v>
      </c>
      <c r="BI240" s="33">
        <v>68222</v>
      </c>
      <c r="BJ240" s="33">
        <v>69235</v>
      </c>
      <c r="BK240" s="33">
        <v>75553</v>
      </c>
      <c r="BL240" s="33">
        <v>74489</v>
      </c>
      <c r="BM240" s="33">
        <v>93487</v>
      </c>
      <c r="BN240" s="442">
        <f>SUM(BB240:BM240)</f>
        <v>804908</v>
      </c>
      <c r="BO240" s="154">
        <v>75201</v>
      </c>
      <c r="BP240" s="33">
        <v>79921</v>
      </c>
      <c r="BQ240" s="33">
        <v>77445</v>
      </c>
      <c r="BR240" s="33">
        <v>83957</v>
      </c>
      <c r="BS240" s="33">
        <v>88549</v>
      </c>
      <c r="BT240" s="33">
        <v>89379</v>
      </c>
      <c r="BU240" s="33">
        <v>97805</v>
      </c>
      <c r="BV240" s="33">
        <v>93515</v>
      </c>
      <c r="BW240" s="113">
        <v>101307</v>
      </c>
      <c r="BX240" s="113">
        <v>108275</v>
      </c>
      <c r="BY240" s="113">
        <v>99606</v>
      </c>
      <c r="BZ240" s="114">
        <v>141352</v>
      </c>
      <c r="CA240" s="360">
        <f>SUM(BO240:BZ240)</f>
        <v>1136312</v>
      </c>
      <c r="CB240" s="112">
        <v>105544</v>
      </c>
      <c r="CC240" s="113">
        <v>101891</v>
      </c>
      <c r="CD240" s="113">
        <v>122184</v>
      </c>
      <c r="CE240" s="113">
        <v>122624</v>
      </c>
      <c r="CF240" s="113">
        <v>127887</v>
      </c>
      <c r="CG240" s="113">
        <v>140011</v>
      </c>
      <c r="CH240" s="113">
        <v>141504</v>
      </c>
      <c r="CI240" s="113">
        <v>147207</v>
      </c>
      <c r="CJ240" s="113">
        <v>153813</v>
      </c>
      <c r="CK240" s="113">
        <v>173992</v>
      </c>
      <c r="CL240" s="113">
        <v>163390</v>
      </c>
      <c r="CM240" s="114">
        <v>227516</v>
      </c>
      <c r="CN240" s="393">
        <f t="shared" si="272"/>
        <v>1727563</v>
      </c>
      <c r="CO240" s="113">
        <v>169117</v>
      </c>
      <c r="CP240" s="113">
        <v>170123</v>
      </c>
      <c r="CQ240" s="113">
        <v>196957</v>
      </c>
      <c r="CR240" s="113">
        <v>201065</v>
      </c>
      <c r="CS240" s="113">
        <v>208183</v>
      </c>
      <c r="CT240" s="113">
        <v>229432</v>
      </c>
      <c r="CU240" s="113">
        <v>231763</v>
      </c>
      <c r="CV240" s="113">
        <v>247150</v>
      </c>
      <c r="CW240" s="113">
        <v>249237</v>
      </c>
      <c r="CX240" s="113">
        <v>262037</v>
      </c>
      <c r="CY240" s="113">
        <v>271980</v>
      </c>
      <c r="CZ240" s="113">
        <v>347293</v>
      </c>
      <c r="DA240" s="360">
        <f t="shared" si="269"/>
        <v>2784337</v>
      </c>
      <c r="DB240" s="113">
        <v>279766</v>
      </c>
      <c r="DC240" s="113">
        <v>279029</v>
      </c>
      <c r="DD240" s="113">
        <v>338461</v>
      </c>
      <c r="DE240" s="113">
        <v>322301</v>
      </c>
      <c r="DF240" s="113">
        <v>364078</v>
      </c>
      <c r="DG240" s="113">
        <v>393358</v>
      </c>
      <c r="DH240" s="113">
        <v>406156</v>
      </c>
      <c r="DI240" s="113">
        <v>431749</v>
      </c>
      <c r="DJ240" s="113">
        <v>424814</v>
      </c>
      <c r="DK240" s="113">
        <v>457269</v>
      </c>
      <c r="DL240" s="113">
        <v>468657</v>
      </c>
      <c r="DM240" s="113">
        <v>559947</v>
      </c>
      <c r="DN240" s="580">
        <f>SUM($CB240:$CM240)</f>
        <v>1727563</v>
      </c>
      <c r="DO240" s="554">
        <f>SUM($CO240:$CZ240)</f>
        <v>2784337</v>
      </c>
      <c r="DP240" s="517">
        <f>SUM($DB240:$DM240)</f>
        <v>4725585</v>
      </c>
      <c r="DQ240" s="364">
        <f t="shared" si="273"/>
        <v>69.720296070482846</v>
      </c>
      <c r="DS240" s="233"/>
      <c r="DT240" s="267"/>
    </row>
    <row r="241" spans="1:124" ht="20.100000000000001" customHeight="1" thickBot="1" x14ac:dyDescent="0.3">
      <c r="A241" s="526"/>
      <c r="B241" s="336" t="s">
        <v>39</v>
      </c>
      <c r="C241" s="405"/>
      <c r="D241" s="46">
        <v>1556</v>
      </c>
      <c r="E241" s="32">
        <v>1601</v>
      </c>
      <c r="F241" s="32">
        <v>2000</v>
      </c>
      <c r="G241" s="32">
        <v>1943</v>
      </c>
      <c r="H241" s="32">
        <v>1460</v>
      </c>
      <c r="I241" s="32">
        <v>2313</v>
      </c>
      <c r="J241" s="32">
        <v>2668</v>
      </c>
      <c r="K241" s="32">
        <v>2971</v>
      </c>
      <c r="L241" s="32">
        <v>3385</v>
      </c>
      <c r="M241" s="32">
        <v>3399</v>
      </c>
      <c r="N241" s="32">
        <v>3300</v>
      </c>
      <c r="O241" s="155">
        <v>3879</v>
      </c>
      <c r="P241" s="368">
        <v>30475</v>
      </c>
      <c r="Q241" s="154">
        <v>3256</v>
      </c>
      <c r="R241" s="33">
        <v>3131</v>
      </c>
      <c r="S241" s="33">
        <v>4154</v>
      </c>
      <c r="T241" s="33">
        <v>3788</v>
      </c>
      <c r="U241" s="33">
        <v>3875</v>
      </c>
      <c r="V241" s="33">
        <v>4271</v>
      </c>
      <c r="W241" s="33">
        <v>4549</v>
      </c>
      <c r="X241" s="33">
        <v>4691</v>
      </c>
      <c r="Y241" s="33">
        <v>4978</v>
      </c>
      <c r="Z241" s="33">
        <v>5012</v>
      </c>
      <c r="AA241" s="33">
        <v>5236</v>
      </c>
      <c r="AB241" s="155">
        <v>6215</v>
      </c>
      <c r="AC241" s="368">
        <v>53156</v>
      </c>
      <c r="AD241" s="154">
        <v>4801</v>
      </c>
      <c r="AE241" s="33">
        <v>4886</v>
      </c>
      <c r="AF241" s="33">
        <v>5555</v>
      </c>
      <c r="AG241" s="33">
        <v>5281</v>
      </c>
      <c r="AH241" s="33">
        <v>5917</v>
      </c>
      <c r="AI241" s="33">
        <v>5995</v>
      </c>
      <c r="AJ241" s="33">
        <v>6187</v>
      </c>
      <c r="AK241" s="33">
        <v>7893</v>
      </c>
      <c r="AL241" s="33">
        <v>7643</v>
      </c>
      <c r="AM241" s="33">
        <v>7976</v>
      </c>
      <c r="AN241" s="33">
        <v>8218</v>
      </c>
      <c r="AO241" s="155">
        <v>8937</v>
      </c>
      <c r="AP241" s="33">
        <v>7512</v>
      </c>
      <c r="AQ241" s="33">
        <v>7378</v>
      </c>
      <c r="AR241" s="33">
        <v>8535</v>
      </c>
      <c r="AS241" s="33">
        <v>7745</v>
      </c>
      <c r="AT241" s="33">
        <v>9267</v>
      </c>
      <c r="AU241" s="33">
        <v>8852</v>
      </c>
      <c r="AV241" s="33">
        <v>9863</v>
      </c>
      <c r="AW241" s="33">
        <v>10811</v>
      </c>
      <c r="AX241" s="33">
        <v>9214</v>
      </c>
      <c r="AY241" s="33">
        <v>10882</v>
      </c>
      <c r="AZ241" s="33">
        <v>10423</v>
      </c>
      <c r="BA241" s="33">
        <v>11622</v>
      </c>
      <c r="BB241" s="154">
        <v>10801</v>
      </c>
      <c r="BC241" s="33">
        <v>9474</v>
      </c>
      <c r="BD241" s="32">
        <v>10539</v>
      </c>
      <c r="BE241" s="32">
        <v>11519</v>
      </c>
      <c r="BF241" s="32">
        <v>11319</v>
      </c>
      <c r="BG241" s="32">
        <v>11082</v>
      </c>
      <c r="BH241" s="32">
        <v>12136</v>
      </c>
      <c r="BI241" s="32">
        <v>12063</v>
      </c>
      <c r="BJ241" s="32">
        <v>11632</v>
      </c>
      <c r="BK241" s="32">
        <v>13151</v>
      </c>
      <c r="BL241" s="32">
        <v>12151</v>
      </c>
      <c r="BM241" s="32">
        <v>13508</v>
      </c>
      <c r="BN241" s="442">
        <f>SUM(BB241:BM241)</f>
        <v>139375</v>
      </c>
      <c r="BO241" s="46">
        <v>12028</v>
      </c>
      <c r="BP241" s="32">
        <v>12382</v>
      </c>
      <c r="BQ241" s="32">
        <v>12413</v>
      </c>
      <c r="BR241" s="32">
        <v>13873</v>
      </c>
      <c r="BS241" s="32">
        <v>14393</v>
      </c>
      <c r="BT241" s="32">
        <v>13478</v>
      </c>
      <c r="BU241" s="32">
        <v>15058</v>
      </c>
      <c r="BV241" s="32">
        <v>14235</v>
      </c>
      <c r="BW241" s="243">
        <v>14194</v>
      </c>
      <c r="BX241" s="243">
        <v>16047</v>
      </c>
      <c r="BY241" s="243">
        <v>14285</v>
      </c>
      <c r="BZ241" s="244">
        <v>17763</v>
      </c>
      <c r="CA241" s="360">
        <f>SUM(BO241:BZ241)</f>
        <v>170149</v>
      </c>
      <c r="CB241" s="242">
        <v>14463</v>
      </c>
      <c r="CC241" s="243">
        <v>13406</v>
      </c>
      <c r="CD241" s="243">
        <v>16077</v>
      </c>
      <c r="CE241" s="243">
        <v>16157</v>
      </c>
      <c r="CF241" s="113">
        <v>16114</v>
      </c>
      <c r="CG241" s="113">
        <v>16606</v>
      </c>
      <c r="CH241" s="113">
        <v>17533</v>
      </c>
      <c r="CI241" s="113">
        <v>16847</v>
      </c>
      <c r="CJ241" s="113">
        <v>14714</v>
      </c>
      <c r="CK241" s="243">
        <v>18926</v>
      </c>
      <c r="CL241" s="243">
        <v>18228</v>
      </c>
      <c r="CM241" s="244">
        <v>20918</v>
      </c>
      <c r="CN241" s="393">
        <f t="shared" si="272"/>
        <v>199989</v>
      </c>
      <c r="CO241" s="243">
        <v>17030</v>
      </c>
      <c r="CP241" s="243">
        <v>16944</v>
      </c>
      <c r="CQ241" s="243">
        <v>19744</v>
      </c>
      <c r="CR241" s="243">
        <v>19794</v>
      </c>
      <c r="CS241" s="243">
        <v>20128</v>
      </c>
      <c r="CT241" s="243">
        <v>20475</v>
      </c>
      <c r="CU241" s="243">
        <v>20713</v>
      </c>
      <c r="CV241" s="243">
        <v>22038</v>
      </c>
      <c r="CW241" s="243">
        <v>21781</v>
      </c>
      <c r="CX241" s="243">
        <v>22386</v>
      </c>
      <c r="CY241" s="243">
        <v>21982</v>
      </c>
      <c r="CZ241" s="243">
        <v>23318</v>
      </c>
      <c r="DA241" s="393">
        <f t="shared" si="269"/>
        <v>246333</v>
      </c>
      <c r="DB241" s="243">
        <v>20926</v>
      </c>
      <c r="DC241" s="243">
        <v>19528</v>
      </c>
      <c r="DD241" s="243">
        <v>24206</v>
      </c>
      <c r="DE241" s="243">
        <v>21576</v>
      </c>
      <c r="DF241" s="243">
        <v>24231</v>
      </c>
      <c r="DG241" s="243">
        <v>23262</v>
      </c>
      <c r="DH241" s="243">
        <v>23240</v>
      </c>
      <c r="DI241" s="243">
        <v>24626</v>
      </c>
      <c r="DJ241" s="243">
        <v>23961</v>
      </c>
      <c r="DK241" s="243">
        <v>25426</v>
      </c>
      <c r="DL241" s="243">
        <v>25374</v>
      </c>
      <c r="DM241" s="243">
        <v>26173</v>
      </c>
      <c r="DN241" s="580">
        <f>SUM($CB241:$CM241)</f>
        <v>199989</v>
      </c>
      <c r="DO241" s="554">
        <f>SUM($CO241:$CZ241)</f>
        <v>246333</v>
      </c>
      <c r="DP241" s="517">
        <f>SUM($DB241:$DM241)</f>
        <v>282529</v>
      </c>
      <c r="DQ241" s="358">
        <f t="shared" si="273"/>
        <v>14.693930573654356</v>
      </c>
      <c r="DR241" s="266"/>
      <c r="DS241" s="265"/>
      <c r="DT241" s="267"/>
    </row>
    <row r="242" spans="1:124" ht="20.100000000000001" customHeight="1" thickBot="1" x14ac:dyDescent="0.3">
      <c r="A242" s="526"/>
      <c r="B242" s="300" t="s">
        <v>183</v>
      </c>
      <c r="C242" s="300"/>
      <c r="D242" s="300"/>
      <c r="E242" s="300"/>
      <c r="F242" s="300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73"/>
      <c r="AC242" s="103"/>
      <c r="AD242" s="73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73"/>
      <c r="AP242" s="73"/>
      <c r="AQ242" s="73"/>
      <c r="AR242" s="73"/>
      <c r="AS242" s="73"/>
      <c r="AT242" s="73"/>
      <c r="AU242" s="73"/>
      <c r="AV242" s="73"/>
      <c r="AW242" s="73"/>
      <c r="AX242" s="73"/>
      <c r="AY242" s="73"/>
      <c r="AZ242" s="73"/>
      <c r="BA242" s="73"/>
      <c r="BB242" s="103"/>
      <c r="BC242" s="103"/>
      <c r="BD242" s="103"/>
      <c r="BE242" s="103"/>
      <c r="BF242" s="73"/>
      <c r="BG242" s="73"/>
      <c r="BH242" s="73"/>
      <c r="BI242" s="73"/>
      <c r="BJ242" s="73"/>
      <c r="BK242" s="73"/>
      <c r="BL242" s="73"/>
      <c r="BM242" s="73"/>
      <c r="BN242" s="116"/>
      <c r="BO242" s="116"/>
      <c r="BP242" s="73"/>
      <c r="BQ242" s="116"/>
      <c r="BR242" s="73"/>
      <c r="BS242" s="73"/>
      <c r="BT242" s="73"/>
      <c r="BU242" s="73"/>
      <c r="BV242" s="73"/>
      <c r="BW242" s="73"/>
      <c r="BX242" s="73"/>
      <c r="BY242" s="73"/>
      <c r="BZ242" s="73"/>
      <c r="CA242" s="73"/>
      <c r="CB242" s="116"/>
      <c r="CC242" s="73"/>
      <c r="CD242" s="73"/>
      <c r="CE242" s="73"/>
      <c r="CF242" s="73"/>
      <c r="CG242" s="73"/>
      <c r="CH242" s="73"/>
      <c r="CI242" s="73"/>
      <c r="CJ242" s="73"/>
      <c r="CK242" s="73"/>
      <c r="CL242" s="116"/>
      <c r="CM242" s="116"/>
      <c r="CN242" s="73"/>
      <c r="CO242" s="73"/>
      <c r="CP242" s="73"/>
      <c r="CQ242" s="73"/>
      <c r="CR242" s="73"/>
      <c r="CS242" s="73"/>
      <c r="CT242" s="73"/>
      <c r="CU242" s="73"/>
      <c r="CV242" s="73"/>
      <c r="CW242" s="73"/>
      <c r="CX242" s="73"/>
      <c r="CY242" s="73"/>
      <c r="CZ242" s="73"/>
      <c r="DA242" s="116"/>
      <c r="DB242" s="73"/>
      <c r="DC242" s="73"/>
      <c r="DD242" s="73"/>
      <c r="DE242" s="73"/>
      <c r="DF242" s="73"/>
      <c r="DG242" s="73"/>
      <c r="DH242" s="73"/>
      <c r="DI242" s="73"/>
      <c r="DJ242" s="73"/>
      <c r="DK242" s="73"/>
      <c r="DL242" s="73"/>
      <c r="DM242" s="73"/>
      <c r="DN242" s="73"/>
      <c r="DO242" s="479"/>
      <c r="DP242" s="554"/>
      <c r="DQ242" s="103"/>
      <c r="DR242" s="266"/>
      <c r="DS242" s="265"/>
      <c r="DT242" s="267"/>
    </row>
    <row r="243" spans="1:124" ht="20.100000000000001" customHeight="1" thickBot="1" x14ac:dyDescent="0.35">
      <c r="A243" s="526"/>
      <c r="B243" s="324"/>
      <c r="C243" s="318" t="s">
        <v>111</v>
      </c>
      <c r="D243" s="319">
        <f t="shared" ref="D243:BP243" si="280">+D245+D247</f>
        <v>140.96280056348888</v>
      </c>
      <c r="E243" s="320">
        <f t="shared" si="280"/>
        <v>125.73835526254086</v>
      </c>
      <c r="F243" s="320">
        <f t="shared" si="280"/>
        <v>131.53303954564876</v>
      </c>
      <c r="G243" s="320">
        <f t="shared" si="280"/>
        <v>136.68648237821265</v>
      </c>
      <c r="H243" s="320">
        <f t="shared" si="280"/>
        <v>134.52357366243911</v>
      </c>
      <c r="I243" s="320">
        <f t="shared" si="280"/>
        <v>139.41650074348811</v>
      </c>
      <c r="J243" s="320">
        <f t="shared" si="280"/>
        <v>160.00301651859616</v>
      </c>
      <c r="K243" s="320">
        <f t="shared" si="280"/>
        <v>154.76877697585394</v>
      </c>
      <c r="L243" s="320">
        <f t="shared" si="280"/>
        <v>162.99625214854717</v>
      </c>
      <c r="M243" s="320">
        <f t="shared" si="280"/>
        <v>159.3088540158997</v>
      </c>
      <c r="N243" s="320">
        <f t="shared" si="280"/>
        <v>164.52799017092872</v>
      </c>
      <c r="O243" s="321">
        <f t="shared" si="280"/>
        <v>216.23407082345778</v>
      </c>
      <c r="P243" s="320">
        <f t="shared" si="280"/>
        <v>1826.699712809102</v>
      </c>
      <c r="Q243" s="319">
        <f t="shared" si="280"/>
        <v>179.15698587775051</v>
      </c>
      <c r="R243" s="320">
        <f t="shared" si="280"/>
        <v>158.73474301733143</v>
      </c>
      <c r="S243" s="320">
        <f t="shared" si="280"/>
        <v>170.7520170882093</v>
      </c>
      <c r="T243" s="320">
        <f t="shared" si="280"/>
        <v>165.69952300257057</v>
      </c>
      <c r="U243" s="320">
        <f t="shared" si="280"/>
        <v>176.14790251902369</v>
      </c>
      <c r="V243" s="320">
        <f t="shared" si="280"/>
        <v>181.00789644429599</v>
      </c>
      <c r="W243" s="320">
        <f t="shared" si="280"/>
        <v>189.29710888080302</v>
      </c>
      <c r="X243" s="320">
        <f t="shared" si="280"/>
        <v>185.8013533423366</v>
      </c>
      <c r="Y243" s="320">
        <f t="shared" si="280"/>
        <v>186.90836522587352</v>
      </c>
      <c r="Z243" s="320">
        <f t="shared" si="280"/>
        <v>187.13311270756554</v>
      </c>
      <c r="AA243" s="320">
        <f t="shared" si="280"/>
        <v>193.47362264884936</v>
      </c>
      <c r="AB243" s="321">
        <f t="shared" si="280"/>
        <v>235.15968738998865</v>
      </c>
      <c r="AC243" s="320">
        <f t="shared" si="280"/>
        <v>2209.2723181445981</v>
      </c>
      <c r="AD243" s="319">
        <f t="shared" si="280"/>
        <v>205.33976315496591</v>
      </c>
      <c r="AE243" s="320">
        <f t="shared" si="280"/>
        <v>208.40362678821532</v>
      </c>
      <c r="AF243" s="320">
        <f t="shared" si="280"/>
        <v>198.71726963522184</v>
      </c>
      <c r="AG243" s="320">
        <f t="shared" si="280"/>
        <v>199.94520426221095</v>
      </c>
      <c r="AH243" s="320">
        <f t="shared" si="280"/>
        <v>204.33378755721668</v>
      </c>
      <c r="AI243" s="320">
        <f t="shared" si="280"/>
        <v>204.9663072719232</v>
      </c>
      <c r="AJ243" s="320">
        <f t="shared" si="280"/>
        <v>220.06666583713641</v>
      </c>
      <c r="AK243" s="320">
        <f t="shared" si="280"/>
        <v>203.15312607436704</v>
      </c>
      <c r="AL243" s="320">
        <f t="shared" si="280"/>
        <v>207.9870704851524</v>
      </c>
      <c r="AM243" s="320">
        <f t="shared" si="280"/>
        <v>219.45615341790858</v>
      </c>
      <c r="AN243" s="320">
        <f t="shared" si="280"/>
        <v>231.88772593090124</v>
      </c>
      <c r="AO243" s="321">
        <f t="shared" si="280"/>
        <v>269.96212034406437</v>
      </c>
      <c r="AP243" s="320">
        <f t="shared" si="280"/>
        <v>251.50507481721036</v>
      </c>
      <c r="AQ243" s="320">
        <f t="shared" si="280"/>
        <v>212.02165120371961</v>
      </c>
      <c r="AR243" s="320">
        <f t="shared" si="280"/>
        <v>212.50746382742182</v>
      </c>
      <c r="AS243" s="320">
        <f t="shared" si="280"/>
        <v>216.66751702914826</v>
      </c>
      <c r="AT243" s="320">
        <f t="shared" si="280"/>
        <v>224.67756645868516</v>
      </c>
      <c r="AU243" s="320">
        <f t="shared" si="280"/>
        <v>220.39061789698292</v>
      </c>
      <c r="AV243" s="320">
        <f t="shared" si="280"/>
        <v>239.40778703493908</v>
      </c>
      <c r="AW243" s="320">
        <f t="shared" si="280"/>
        <v>234.5642231452621</v>
      </c>
      <c r="AX243" s="320">
        <f t="shared" si="280"/>
        <v>230.37407627536908</v>
      </c>
      <c r="AY243" s="320">
        <f t="shared" si="280"/>
        <v>233.67759015492882</v>
      </c>
      <c r="AZ243" s="320">
        <f t="shared" si="280"/>
        <v>228.02132440471956</v>
      </c>
      <c r="BA243" s="320">
        <f t="shared" si="280"/>
        <v>314.51258865246547</v>
      </c>
      <c r="BB243" s="319">
        <f t="shared" si="280"/>
        <v>252.09377313857135</v>
      </c>
      <c r="BC243" s="320">
        <f t="shared" si="280"/>
        <v>225.51338800449886</v>
      </c>
      <c r="BD243" s="320">
        <f t="shared" si="280"/>
        <v>243.62441599021031</v>
      </c>
      <c r="BE243" s="320">
        <f t="shared" si="280"/>
        <v>246.23630201363918</v>
      </c>
      <c r="BF243" s="320">
        <f t="shared" si="280"/>
        <v>244.8772771393582</v>
      </c>
      <c r="BG243" s="320">
        <f t="shared" si="280"/>
        <v>254.92814610091372</v>
      </c>
      <c r="BH243" s="320">
        <f t="shared" si="280"/>
        <v>263.87501332497351</v>
      </c>
      <c r="BI243" s="320">
        <f t="shared" si="280"/>
        <v>258.64167971099425</v>
      </c>
      <c r="BJ243" s="320">
        <f t="shared" si="280"/>
        <v>259.80253207592989</v>
      </c>
      <c r="BK243" s="320">
        <f t="shared" si="280"/>
        <v>258.65309332706317</v>
      </c>
      <c r="BL243" s="320">
        <f t="shared" si="280"/>
        <v>270.50683966073211</v>
      </c>
      <c r="BM243" s="320">
        <f t="shared" si="280"/>
        <v>353.78392941530916</v>
      </c>
      <c r="BN243" s="427">
        <f>SUM(BB243:BM243)</f>
        <v>3132.5363899021936</v>
      </c>
      <c r="BO243" s="319">
        <f t="shared" si="280"/>
        <v>282.12056552647016</v>
      </c>
      <c r="BP243" s="320">
        <f t="shared" si="280"/>
        <v>252.09117530533553</v>
      </c>
      <c r="BQ243" s="320">
        <f t="shared" ref="BQ243:BY243" si="281">+BQ245+BQ247</f>
        <v>272.43808780336315</v>
      </c>
      <c r="BR243" s="320">
        <f t="shared" si="281"/>
        <v>274.97371918706438</v>
      </c>
      <c r="BS243" s="320">
        <f t="shared" si="281"/>
        <v>277.21764324424026</v>
      </c>
      <c r="BT243" s="320">
        <f t="shared" si="281"/>
        <v>291.21305014454964</v>
      </c>
      <c r="BU243" s="320">
        <f t="shared" si="281"/>
        <v>290.50068906213443</v>
      </c>
      <c r="BV243" s="320">
        <f t="shared" si="281"/>
        <v>300.91605053887702</v>
      </c>
      <c r="BW243" s="320">
        <f t="shared" si="281"/>
        <v>288.39091948350017</v>
      </c>
      <c r="BX243" s="320">
        <f t="shared" si="281"/>
        <v>338.78274221936294</v>
      </c>
      <c r="BY243" s="320">
        <f t="shared" si="281"/>
        <v>305.15261693739149</v>
      </c>
      <c r="BZ243" s="321">
        <f t="shared" ref="BZ243:CL243" si="282">+BZ245+BZ247</f>
        <v>412.3685157586404</v>
      </c>
      <c r="CA243" s="427">
        <f>SUM(BO243:BZ243)</f>
        <v>3586.165775210929</v>
      </c>
      <c r="CB243" s="319">
        <f t="shared" si="282"/>
        <v>332.77395808911024</v>
      </c>
      <c r="CC243" s="320">
        <f t="shared" si="282"/>
        <v>289.19117004947378</v>
      </c>
      <c r="CD243" s="320">
        <f t="shared" si="282"/>
        <v>317.78166955973336</v>
      </c>
      <c r="CE243" s="320">
        <f t="shared" si="282"/>
        <v>297.26738394392521</v>
      </c>
      <c r="CF243" s="320">
        <f t="shared" si="282"/>
        <v>316.76015891019756</v>
      </c>
      <c r="CG243" s="320">
        <f t="shared" ref="CG243:CH243" si="283">+CG245+CG247</f>
        <v>308.07469183088108</v>
      </c>
      <c r="CH243" s="320">
        <f t="shared" si="283"/>
        <v>322.37116670874684</v>
      </c>
      <c r="CI243" s="320">
        <f t="shared" si="282"/>
        <v>319.92840263155813</v>
      </c>
      <c r="CJ243" s="320">
        <f t="shared" si="282"/>
        <v>322.17941695193218</v>
      </c>
      <c r="CK243" s="320">
        <f t="shared" si="282"/>
        <v>321.52843800009862</v>
      </c>
      <c r="CL243" s="320">
        <f t="shared" si="282"/>
        <v>341.77458500816908</v>
      </c>
      <c r="CM243" s="321">
        <f t="shared" ref="CM243:DJ243" si="284">+CM245+CM247</f>
        <v>434.75851979456661</v>
      </c>
      <c r="CN243" s="439">
        <f>SUM(CB243:CM243)</f>
        <v>3924.3895614783924</v>
      </c>
      <c r="CO243" s="320">
        <f t="shared" si="284"/>
        <v>381.34747177738507</v>
      </c>
      <c r="CP243" s="320">
        <f t="shared" si="284"/>
        <v>313.85163756415182</v>
      </c>
      <c r="CQ243" s="320">
        <f t="shared" si="284"/>
        <v>304.36941555482042</v>
      </c>
      <c r="CR243" s="320">
        <f t="shared" si="284"/>
        <v>296.36600322820027</v>
      </c>
      <c r="CS243" s="320">
        <f t="shared" si="284"/>
        <v>332.21758758880014</v>
      </c>
      <c r="CT243" s="320">
        <f t="shared" si="284"/>
        <v>345.38737522820009</v>
      </c>
      <c r="CU243" s="320">
        <f t="shared" si="284"/>
        <v>349.35434281420004</v>
      </c>
      <c r="CV243" s="320">
        <f t="shared" si="284"/>
        <v>347.89019612900006</v>
      </c>
      <c r="CW243" s="320">
        <f t="shared" si="284"/>
        <v>347.42408621560025</v>
      </c>
      <c r="CX243" s="320">
        <f t="shared" si="284"/>
        <v>356.72238137279999</v>
      </c>
      <c r="CY243" s="320">
        <f t="shared" si="284"/>
        <v>377.7697867372006</v>
      </c>
      <c r="CZ243" s="320">
        <f t="shared" si="284"/>
        <v>456.8764151678007</v>
      </c>
      <c r="DA243" s="427">
        <f t="shared" ref="DA243:DA250" si="285">SUM(CO243:CZ243)</f>
        <v>4209.5766993781599</v>
      </c>
      <c r="DB243" s="320">
        <f t="shared" si="284"/>
        <v>435.22284358160061</v>
      </c>
      <c r="DC243" s="320">
        <f t="shared" si="284"/>
        <v>340.61794485520045</v>
      </c>
      <c r="DD243" s="320">
        <f t="shared" si="284"/>
        <v>411.22574247600079</v>
      </c>
      <c r="DE243" s="320">
        <f t="shared" si="284"/>
        <v>389.3002379442006</v>
      </c>
      <c r="DF243" s="320">
        <f t="shared" si="284"/>
        <v>404.70286757980068</v>
      </c>
      <c r="DG243" s="320">
        <f t="shared" si="284"/>
        <v>411.74257732720105</v>
      </c>
      <c r="DH243" s="320">
        <f t="shared" si="284"/>
        <v>423.21533833720059</v>
      </c>
      <c r="DI243" s="320">
        <f t="shared" si="284"/>
        <v>434.96853331600045</v>
      </c>
      <c r="DJ243" s="320">
        <f t="shared" si="284"/>
        <v>420.86654802212519</v>
      </c>
      <c r="DK243" s="320">
        <f t="shared" ref="DK243:DM243" si="286">+DK245+DK247</f>
        <v>448.46406274850591</v>
      </c>
      <c r="DL243" s="320">
        <f t="shared" si="286"/>
        <v>475.43294497925416</v>
      </c>
      <c r="DM243" s="320">
        <f t="shared" si="286"/>
        <v>543.35752369160093</v>
      </c>
      <c r="DN243" s="319">
        <f>SUM($CB243:$CM243)</f>
        <v>3924.3895614783924</v>
      </c>
      <c r="DO243" s="386">
        <f>SUM($CO243:$CZ243)</f>
        <v>4209.5766993781599</v>
      </c>
      <c r="DP243" s="387">
        <f>SUM($DB243:$DM243)</f>
        <v>5139.1171648586915</v>
      </c>
      <c r="DQ243" s="532">
        <f t="shared" ref="DQ243:DQ245" si="287">((DP243/DO243)-1)*100</f>
        <v>22.081566196854041</v>
      </c>
      <c r="DR243" s="266"/>
      <c r="DS243" s="265"/>
      <c r="DT243" s="267"/>
    </row>
    <row r="244" spans="1:124" ht="20.100000000000001" customHeight="1" x14ac:dyDescent="0.25">
      <c r="A244" s="526"/>
      <c r="B244" s="48" t="s">
        <v>151</v>
      </c>
      <c r="C244" s="404"/>
      <c r="D244" s="71"/>
      <c r="E244" s="72"/>
      <c r="F244" s="72"/>
      <c r="G244" s="73"/>
      <c r="H244" s="73"/>
      <c r="I244" s="73"/>
      <c r="J244" s="73"/>
      <c r="K244" s="73"/>
      <c r="L244" s="73"/>
      <c r="M244" s="73"/>
      <c r="N244" s="73"/>
      <c r="O244" s="316"/>
      <c r="P244" s="103"/>
      <c r="Q244" s="138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316"/>
      <c r="AC244" s="73"/>
      <c r="AD244" s="138"/>
      <c r="AE244" s="73"/>
      <c r="AF244" s="73"/>
      <c r="AG244" s="73"/>
      <c r="AH244" s="73"/>
      <c r="AI244" s="73"/>
      <c r="AJ244" s="73"/>
      <c r="AK244" s="73"/>
      <c r="AL244" s="73"/>
      <c r="AM244" s="73"/>
      <c r="AN244" s="73"/>
      <c r="AO244" s="316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138"/>
      <c r="BC244" s="73"/>
      <c r="BD244" s="73"/>
      <c r="BE244" s="73"/>
      <c r="BF244" s="73"/>
      <c r="BG244" s="73"/>
      <c r="BH244" s="73"/>
      <c r="BI244" s="73"/>
      <c r="BJ244" s="73"/>
      <c r="BK244" s="73"/>
      <c r="BL244" s="73"/>
      <c r="BM244" s="73"/>
      <c r="BN244" s="74"/>
      <c r="BO244" s="138"/>
      <c r="BP244" s="73"/>
      <c r="BQ244" s="73"/>
      <c r="BR244" s="73"/>
      <c r="BS244" s="73"/>
      <c r="BT244" s="73"/>
      <c r="BU244" s="73"/>
      <c r="BV244" s="73"/>
      <c r="BW244" s="73"/>
      <c r="BX244" s="73"/>
      <c r="BY244" s="73"/>
      <c r="BZ244" s="316"/>
      <c r="CA244" s="74"/>
      <c r="CB244" s="138"/>
      <c r="CC244" s="73"/>
      <c r="CD244" s="73"/>
      <c r="CE244" s="73"/>
      <c r="CF244" s="73"/>
      <c r="CG244" s="73"/>
      <c r="CH244" s="73"/>
      <c r="CI244" s="73"/>
      <c r="CJ244" s="73"/>
      <c r="CK244" s="73"/>
      <c r="CL244" s="73"/>
      <c r="CM244" s="316"/>
      <c r="CN244" s="74"/>
      <c r="CO244" s="73"/>
      <c r="CP244" s="73"/>
      <c r="CQ244" s="73"/>
      <c r="CR244" s="73"/>
      <c r="CS244" s="73"/>
      <c r="CT244" s="73"/>
      <c r="CU244" s="73"/>
      <c r="CV244" s="73"/>
      <c r="CW244" s="73"/>
      <c r="CX244" s="73"/>
      <c r="CY244" s="73"/>
      <c r="CZ244" s="73"/>
      <c r="DA244" s="74"/>
      <c r="DB244" s="73"/>
      <c r="DC244" s="73"/>
      <c r="DD244" s="73"/>
      <c r="DE244" s="73"/>
      <c r="DF244" s="73"/>
      <c r="DG244" s="73"/>
      <c r="DH244" s="73"/>
      <c r="DI244" s="73"/>
      <c r="DJ244" s="73"/>
      <c r="DK244" s="73"/>
      <c r="DL244" s="73"/>
      <c r="DM244" s="73"/>
      <c r="DN244" s="138"/>
      <c r="DO244" s="479"/>
      <c r="DP244" s="468"/>
      <c r="DQ244" s="74"/>
      <c r="DR244" s="266"/>
      <c r="DS244" s="265"/>
      <c r="DT244" s="267"/>
    </row>
    <row r="245" spans="1:124" ht="20.100000000000001" customHeight="1" thickBot="1" x14ac:dyDescent="0.3">
      <c r="A245" s="526"/>
      <c r="B245" s="604" t="s">
        <v>49</v>
      </c>
      <c r="C245" s="607"/>
      <c r="D245" s="52">
        <v>50.367655144192462</v>
      </c>
      <c r="E245" s="26">
        <v>45.535157466074928</v>
      </c>
      <c r="F245" s="26">
        <v>53.812349005520943</v>
      </c>
      <c r="G245" s="26">
        <v>54.95066448081576</v>
      </c>
      <c r="H245" s="26">
        <v>54.65777273317287</v>
      </c>
      <c r="I245" s="26">
        <v>60.082425159331642</v>
      </c>
      <c r="J245" s="26">
        <v>68.456005681344379</v>
      </c>
      <c r="K245" s="26">
        <v>64.862457211302825</v>
      </c>
      <c r="L245" s="26">
        <v>73.547377651033216</v>
      </c>
      <c r="M245" s="26">
        <v>70.62200808843707</v>
      </c>
      <c r="N245" s="26">
        <v>69.77259334174073</v>
      </c>
      <c r="O245" s="76">
        <v>108.82367954176786</v>
      </c>
      <c r="P245" s="80">
        <f>SUM(D245:O245)</f>
        <v>775.49014550473476</v>
      </c>
      <c r="Q245" s="52">
        <v>77.406700919674122</v>
      </c>
      <c r="R245" s="26">
        <v>73.600358887515512</v>
      </c>
      <c r="S245" s="26">
        <v>87.215526272653179</v>
      </c>
      <c r="T245" s="26">
        <v>76.747376091364373</v>
      </c>
      <c r="U245" s="26">
        <v>80.624580866021049</v>
      </c>
      <c r="V245" s="26">
        <v>86.169802015712833</v>
      </c>
      <c r="W245" s="26">
        <v>85.011138358692676</v>
      </c>
      <c r="X245" s="26">
        <v>88.806676581785453</v>
      </c>
      <c r="Y245" s="26">
        <v>89.944458293992327</v>
      </c>
      <c r="Z245" s="26">
        <v>86.275587446931013</v>
      </c>
      <c r="AA245" s="26">
        <v>92.298026670857212</v>
      </c>
      <c r="AB245" s="76">
        <v>121.67344475178864</v>
      </c>
      <c r="AC245" s="80">
        <f>SUM(Q245:AB245)</f>
        <v>1045.7736771569885</v>
      </c>
      <c r="AD245" s="52">
        <v>98.251668379279522</v>
      </c>
      <c r="AE245" s="26">
        <v>113.56073746003531</v>
      </c>
      <c r="AF245" s="26">
        <v>105.86120622222184</v>
      </c>
      <c r="AG245" s="26">
        <v>101.6981583662449</v>
      </c>
      <c r="AH245" s="26">
        <v>103.34768431496197</v>
      </c>
      <c r="AI245" s="26">
        <v>101.80075494635192</v>
      </c>
      <c r="AJ245" s="26">
        <v>103.48720665639038</v>
      </c>
      <c r="AK245" s="26">
        <v>97.990208587423041</v>
      </c>
      <c r="AL245" s="26">
        <v>105.7394897786906</v>
      </c>
      <c r="AM245" s="26">
        <v>110.49125297343062</v>
      </c>
      <c r="AN245" s="26">
        <v>121.9484755169817</v>
      </c>
      <c r="AO245" s="76">
        <v>152.84930735685171</v>
      </c>
      <c r="AP245" s="26">
        <v>93.253023835764367</v>
      </c>
      <c r="AQ245" s="26">
        <v>68.646290669317295</v>
      </c>
      <c r="AR245" s="26">
        <v>69.475903579888481</v>
      </c>
      <c r="AS245" s="26">
        <v>68.804584977844812</v>
      </c>
      <c r="AT245" s="26">
        <v>73.407156953601259</v>
      </c>
      <c r="AU245" s="26">
        <v>76.26130516595417</v>
      </c>
      <c r="AV245" s="26">
        <v>76.936403057251709</v>
      </c>
      <c r="AW245" s="26">
        <v>78.095995559158666</v>
      </c>
      <c r="AX245" s="26">
        <v>76.604844965841508</v>
      </c>
      <c r="AY245" s="26">
        <v>76.76977093144032</v>
      </c>
      <c r="AZ245" s="26">
        <v>78.21369758448391</v>
      </c>
      <c r="BA245" s="26">
        <v>120.95491039098958</v>
      </c>
      <c r="BB245" s="52">
        <v>89.243172711419632</v>
      </c>
      <c r="BC245" s="26">
        <v>79.62596359799079</v>
      </c>
      <c r="BD245" s="26">
        <v>83.498308784399953</v>
      </c>
      <c r="BE245" s="26">
        <v>83.876636605383993</v>
      </c>
      <c r="BF245" s="26">
        <v>86.452561774897248</v>
      </c>
      <c r="BG245" s="26">
        <v>93.552830481261992</v>
      </c>
      <c r="BH245" s="26">
        <v>90.424157490707998</v>
      </c>
      <c r="BI245" s="26">
        <v>93.284759967348279</v>
      </c>
      <c r="BJ245" s="26">
        <v>93.306714038641317</v>
      </c>
      <c r="BK245" s="26">
        <v>90.362532425903439</v>
      </c>
      <c r="BL245" s="26">
        <v>94.180049962844748</v>
      </c>
      <c r="BM245" s="26">
        <v>142.88238266352639</v>
      </c>
      <c r="BN245" s="438">
        <f>SUM(BB245:BM245)</f>
        <v>1120.6900705043256</v>
      </c>
      <c r="BO245" s="52">
        <v>112.69527983919772</v>
      </c>
      <c r="BP245" s="26">
        <v>103.17546874122519</v>
      </c>
      <c r="BQ245" s="26">
        <v>104.56380974691255</v>
      </c>
      <c r="BR245" s="26">
        <v>107.13575288499429</v>
      </c>
      <c r="BS245" s="26">
        <v>106.68408938351958</v>
      </c>
      <c r="BT245" s="26">
        <v>116.80838183547721</v>
      </c>
      <c r="BU245" s="26">
        <v>112.24832613336662</v>
      </c>
      <c r="BV245" s="26">
        <v>120.69072481718391</v>
      </c>
      <c r="BW245" s="26">
        <v>112.8827950102266</v>
      </c>
      <c r="BX245" s="26">
        <v>157.08051290095491</v>
      </c>
      <c r="BY245" s="26">
        <v>119.26721123838458</v>
      </c>
      <c r="BZ245" s="76">
        <v>185.25374684205991</v>
      </c>
      <c r="CA245" s="438">
        <f>SUM(BO245:BZ245)</f>
        <v>1458.4860993735031</v>
      </c>
      <c r="CB245" s="52">
        <v>148.69760983227118</v>
      </c>
      <c r="CC245" s="26">
        <v>128.05465794736457</v>
      </c>
      <c r="CD245" s="26">
        <v>135.96746749261607</v>
      </c>
      <c r="CE245" s="26">
        <v>123.18868149279997</v>
      </c>
      <c r="CF245" s="26">
        <v>135.33760777807456</v>
      </c>
      <c r="CG245" s="26">
        <v>131.02297169760408</v>
      </c>
      <c r="CH245" s="26">
        <v>136.10338356699975</v>
      </c>
      <c r="CI245" s="26">
        <v>135.16020154444314</v>
      </c>
      <c r="CJ245" s="26">
        <v>131.08936724542551</v>
      </c>
      <c r="CK245" s="26">
        <v>133.15511324387106</v>
      </c>
      <c r="CL245" s="26">
        <v>138.66231265840017</v>
      </c>
      <c r="CM245" s="76">
        <v>214.61226802440001</v>
      </c>
      <c r="CN245" s="428">
        <f t="shared" ref="CN245:CN250" si="288">SUM(CB245:CM245)</f>
        <v>1691.0516425242704</v>
      </c>
      <c r="CO245" s="26">
        <v>182.93387436442524</v>
      </c>
      <c r="CP245" s="26">
        <v>145.52706644410119</v>
      </c>
      <c r="CQ245" s="26">
        <v>112.86388328542039</v>
      </c>
      <c r="CR245" s="26">
        <v>111.63809506400025</v>
      </c>
      <c r="CS245" s="26">
        <v>148.85864436160008</v>
      </c>
      <c r="CT245" s="26">
        <v>156.43000788540013</v>
      </c>
      <c r="CU245" s="26">
        <v>151.29089844920003</v>
      </c>
      <c r="CV245" s="26">
        <v>155.8509785202001</v>
      </c>
      <c r="CW245" s="26">
        <v>159.3142703558002</v>
      </c>
      <c r="CX245" s="26">
        <v>162.69289596199991</v>
      </c>
      <c r="CY245" s="26">
        <v>179.47432539580029</v>
      </c>
      <c r="CZ245" s="26">
        <v>241.10218652500029</v>
      </c>
      <c r="DA245" s="438">
        <f t="shared" si="285"/>
        <v>1907.977126612948</v>
      </c>
      <c r="DB245" s="26">
        <v>223.34246099380033</v>
      </c>
      <c r="DC245" s="26">
        <v>167.1428644498003</v>
      </c>
      <c r="DD245" s="26">
        <v>201.05491314080032</v>
      </c>
      <c r="DE245" s="26">
        <v>195.81989413420015</v>
      </c>
      <c r="DF245" s="26">
        <v>196.75701935440037</v>
      </c>
      <c r="DG245" s="26">
        <v>213.76491665180063</v>
      </c>
      <c r="DH245" s="26">
        <v>208.18733978720036</v>
      </c>
      <c r="DI245" s="26">
        <v>218.80999959360028</v>
      </c>
      <c r="DJ245" s="26">
        <v>215.79529681740058</v>
      </c>
      <c r="DK245" s="98">
        <v>218.93275903760031</v>
      </c>
      <c r="DL245" s="98">
        <v>238.99766806980011</v>
      </c>
      <c r="DM245" s="98">
        <v>280.74299408420052</v>
      </c>
      <c r="DN245" s="582">
        <f>SUM($CB245:$CM245)</f>
        <v>1691.0516425242704</v>
      </c>
      <c r="DO245" s="479">
        <f>SUM($CO245:$CZ245)</f>
        <v>1907.977126612948</v>
      </c>
      <c r="DP245" s="468">
        <f>SUM($DB245:$DM245)</f>
        <v>2579.3481261146044</v>
      </c>
      <c r="DQ245" s="358">
        <f t="shared" si="287"/>
        <v>35.18758113696456</v>
      </c>
      <c r="DR245" s="266"/>
      <c r="DS245" s="265"/>
      <c r="DT245" s="267"/>
    </row>
    <row r="246" spans="1:124" ht="20.100000000000001" customHeight="1" x14ac:dyDescent="0.25">
      <c r="A246" s="526"/>
      <c r="B246" s="28" t="s">
        <v>152</v>
      </c>
      <c r="C246" s="19"/>
      <c r="D246" s="85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97"/>
      <c r="P246" s="370"/>
      <c r="Q246" s="85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102"/>
      <c r="AC246" s="370"/>
      <c r="AD246" s="85"/>
      <c r="AE246" s="86"/>
      <c r="AF246" s="86"/>
      <c r="AG246" s="86"/>
      <c r="AH246" s="86"/>
      <c r="AI246" s="86"/>
      <c r="AJ246" s="86"/>
      <c r="AK246" s="86"/>
      <c r="AL246" s="86"/>
      <c r="AM246" s="86"/>
      <c r="AN246" s="86"/>
      <c r="AO246" s="102"/>
      <c r="AP246" s="86"/>
      <c r="AQ246" s="86"/>
      <c r="AR246" s="86"/>
      <c r="AS246" s="86"/>
      <c r="AT246" s="86"/>
      <c r="AU246" s="86"/>
      <c r="AV246" s="86"/>
      <c r="AW246" s="86"/>
      <c r="AX246" s="86"/>
      <c r="AY246" s="86"/>
      <c r="AZ246" s="86"/>
      <c r="BA246" s="86"/>
      <c r="BB246" s="85"/>
      <c r="BC246" s="86"/>
      <c r="BD246" s="86"/>
      <c r="BE246" s="86"/>
      <c r="BF246" s="86"/>
      <c r="BG246" s="86"/>
      <c r="BH246" s="86"/>
      <c r="BI246" s="86"/>
      <c r="BJ246" s="86"/>
      <c r="BK246" s="86"/>
      <c r="BL246" s="86"/>
      <c r="BM246" s="86"/>
      <c r="BN246" s="435"/>
      <c r="BO246" s="85"/>
      <c r="BP246" s="86"/>
      <c r="BQ246" s="86"/>
      <c r="BR246" s="86"/>
      <c r="BS246" s="86"/>
      <c r="BT246" s="86"/>
      <c r="BU246" s="86"/>
      <c r="BV246" s="86"/>
      <c r="BW246" s="378"/>
      <c r="BX246" s="378"/>
      <c r="BY246" s="378"/>
      <c r="BZ246" s="425"/>
      <c r="CA246" s="547"/>
      <c r="CB246" s="421"/>
      <c r="CC246" s="378"/>
      <c r="CD246" s="378"/>
      <c r="CE246" s="378"/>
      <c r="CF246" s="378"/>
      <c r="CG246" s="378"/>
      <c r="CH246" s="378"/>
      <c r="CI246" s="378"/>
      <c r="CJ246" s="378"/>
      <c r="CK246" s="378"/>
      <c r="CL246" s="378"/>
      <c r="CM246" s="425"/>
      <c r="CN246" s="547"/>
      <c r="CO246" s="378"/>
      <c r="CP246" s="378"/>
      <c r="CQ246" s="378"/>
      <c r="CR246" s="378"/>
      <c r="CS246" s="378"/>
      <c r="CT246" s="378"/>
      <c r="CU246" s="378"/>
      <c r="CV246" s="378"/>
      <c r="CW246" s="378"/>
      <c r="CX246" s="378"/>
      <c r="CY246" s="378"/>
      <c r="CZ246" s="378"/>
      <c r="DA246" s="547">
        <f t="shared" si="285"/>
        <v>0</v>
      </c>
      <c r="DB246" s="378"/>
      <c r="DC246" s="378"/>
      <c r="DD246" s="378"/>
      <c r="DE246" s="378"/>
      <c r="DF246" s="378"/>
      <c r="DG246" s="378"/>
      <c r="DH246" s="378"/>
      <c r="DI246" s="378"/>
      <c r="DJ246" s="378"/>
      <c r="DK246" s="378"/>
      <c r="DL246" s="378"/>
      <c r="DM246" s="378"/>
      <c r="DN246" s="583"/>
      <c r="DO246" s="490"/>
      <c r="DP246" s="492"/>
      <c r="DQ246" s="347"/>
      <c r="DR246" s="266"/>
      <c r="DS246" s="265"/>
      <c r="DT246" s="267"/>
    </row>
    <row r="247" spans="1:124" ht="20.100000000000001" customHeight="1" thickBot="1" x14ac:dyDescent="0.3">
      <c r="A247" s="526"/>
      <c r="B247" s="604" t="s">
        <v>49</v>
      </c>
      <c r="C247" s="606"/>
      <c r="D247" s="52">
        <v>90.595145419296429</v>
      </c>
      <c r="E247" s="26">
        <v>80.203197796465943</v>
      </c>
      <c r="F247" s="26">
        <v>77.720690540127819</v>
      </c>
      <c r="G247" s="26">
        <v>81.735817897396899</v>
      </c>
      <c r="H247" s="26">
        <v>79.865800929266243</v>
      </c>
      <c r="I247" s="26">
        <v>79.33407558415648</v>
      </c>
      <c r="J247" s="26">
        <v>91.547010837251761</v>
      </c>
      <c r="K247" s="26">
        <v>89.906319764551114</v>
      </c>
      <c r="L247" s="26">
        <v>89.44887449751397</v>
      </c>
      <c r="M247" s="26">
        <v>88.686845927462628</v>
      </c>
      <c r="N247" s="26">
        <v>94.755396829187987</v>
      </c>
      <c r="O247" s="76">
        <v>107.41039128168994</v>
      </c>
      <c r="P247" s="80">
        <f>SUM(D247:O247)</f>
        <v>1051.2095673043673</v>
      </c>
      <c r="Q247" s="52">
        <v>101.75028495807638</v>
      </c>
      <c r="R247" s="26">
        <v>85.134384129815928</v>
      </c>
      <c r="S247" s="26">
        <v>83.536490815556107</v>
      </c>
      <c r="T247" s="26">
        <v>88.952146911206214</v>
      </c>
      <c r="U247" s="26">
        <v>95.52332165300264</v>
      </c>
      <c r="V247" s="26">
        <v>94.838094428583162</v>
      </c>
      <c r="W247" s="26">
        <v>104.28597052211036</v>
      </c>
      <c r="X247" s="26">
        <v>96.994676760551144</v>
      </c>
      <c r="Y247" s="26">
        <v>96.963906931881198</v>
      </c>
      <c r="Z247" s="26">
        <v>100.85752526063452</v>
      </c>
      <c r="AA247" s="26">
        <v>101.17559597799213</v>
      </c>
      <c r="AB247" s="76">
        <v>113.48624263820001</v>
      </c>
      <c r="AC247" s="80">
        <f>SUM(Q247:AB247)</f>
        <v>1163.4986409876099</v>
      </c>
      <c r="AD247" s="52">
        <v>107.08809477568637</v>
      </c>
      <c r="AE247" s="26">
        <v>94.842889328180021</v>
      </c>
      <c r="AF247" s="26">
        <v>92.856063413000015</v>
      </c>
      <c r="AG247" s="26">
        <v>98.247045895966039</v>
      </c>
      <c r="AH247" s="26">
        <v>100.98610324225471</v>
      </c>
      <c r="AI247" s="26">
        <v>103.1655523255713</v>
      </c>
      <c r="AJ247" s="26">
        <v>116.57945918074603</v>
      </c>
      <c r="AK247" s="26">
        <v>105.16291748694401</v>
      </c>
      <c r="AL247" s="26">
        <v>102.24758070646182</v>
      </c>
      <c r="AM247" s="26">
        <v>108.96490044447795</v>
      </c>
      <c r="AN247" s="26">
        <v>109.93925041391955</v>
      </c>
      <c r="AO247" s="76">
        <v>117.11281298721265</v>
      </c>
      <c r="AP247" s="26">
        <v>158.25205098144599</v>
      </c>
      <c r="AQ247" s="26">
        <v>143.37536053440232</v>
      </c>
      <c r="AR247" s="26">
        <v>143.03156024753332</v>
      </c>
      <c r="AS247" s="26">
        <v>147.86293205130346</v>
      </c>
      <c r="AT247" s="26">
        <v>151.2704095050839</v>
      </c>
      <c r="AU247" s="26">
        <v>144.12931273102873</v>
      </c>
      <c r="AV247" s="26">
        <v>162.47138397768737</v>
      </c>
      <c r="AW247" s="26">
        <v>156.46822758610344</v>
      </c>
      <c r="AX247" s="26">
        <v>153.76923130952758</v>
      </c>
      <c r="AY247" s="26">
        <v>156.9078192234885</v>
      </c>
      <c r="AZ247" s="26">
        <v>149.80762682023567</v>
      </c>
      <c r="BA247" s="26">
        <v>193.55767826147587</v>
      </c>
      <c r="BB247" s="52">
        <v>162.85060042715173</v>
      </c>
      <c r="BC247" s="26">
        <v>145.88742440650807</v>
      </c>
      <c r="BD247" s="26">
        <v>160.12610720581037</v>
      </c>
      <c r="BE247" s="26">
        <v>162.35966540825518</v>
      </c>
      <c r="BF247" s="26">
        <v>158.42471536446095</v>
      </c>
      <c r="BG247" s="26">
        <v>161.37531561965173</v>
      </c>
      <c r="BH247" s="26">
        <v>173.45085583426552</v>
      </c>
      <c r="BI247" s="26">
        <v>165.35691974364596</v>
      </c>
      <c r="BJ247" s="26">
        <v>166.49581803728856</v>
      </c>
      <c r="BK247" s="26">
        <v>168.29056090115975</v>
      </c>
      <c r="BL247" s="26">
        <v>176.32678969788736</v>
      </c>
      <c r="BM247" s="26">
        <v>210.90154675178277</v>
      </c>
      <c r="BN247" s="438">
        <f>SUM(BB247:BM247)</f>
        <v>2011.8463193978675</v>
      </c>
      <c r="BO247" s="52">
        <v>169.42528568727244</v>
      </c>
      <c r="BP247" s="26">
        <v>148.91570656411034</v>
      </c>
      <c r="BQ247" s="26">
        <v>167.87427805645061</v>
      </c>
      <c r="BR247" s="26">
        <v>167.8379663020701</v>
      </c>
      <c r="BS247" s="26">
        <v>170.5335538607207</v>
      </c>
      <c r="BT247" s="26">
        <v>174.40466830907243</v>
      </c>
      <c r="BU247" s="26">
        <v>178.25236292876781</v>
      </c>
      <c r="BV247" s="26">
        <v>180.22532572169311</v>
      </c>
      <c r="BW247" s="26">
        <v>175.50812447327357</v>
      </c>
      <c r="BX247" s="26">
        <v>181.70222931840803</v>
      </c>
      <c r="BY247" s="26">
        <v>185.8854056990069</v>
      </c>
      <c r="BZ247" s="76">
        <v>227.11476891658049</v>
      </c>
      <c r="CA247" s="438">
        <f>SUM(BO247:BZ247)</f>
        <v>2127.6796758374267</v>
      </c>
      <c r="CB247" s="52">
        <v>184.07634825683908</v>
      </c>
      <c r="CC247" s="444">
        <v>161.13651210210921</v>
      </c>
      <c r="CD247" s="444">
        <v>181.81420206711726</v>
      </c>
      <c r="CE247" s="444">
        <v>174.07870245112525</v>
      </c>
      <c r="CF247" s="444">
        <v>181.422551132123</v>
      </c>
      <c r="CG247" s="26">
        <v>177.051720133277</v>
      </c>
      <c r="CH247" s="26">
        <v>186.26778314174712</v>
      </c>
      <c r="CI247" s="26">
        <v>184.76820108711496</v>
      </c>
      <c r="CJ247" s="26">
        <v>191.09004970650668</v>
      </c>
      <c r="CK247" s="26">
        <v>188.37332475622756</v>
      </c>
      <c r="CL247" s="26">
        <v>203.11227234976894</v>
      </c>
      <c r="CM247" s="76">
        <v>220.14625177016663</v>
      </c>
      <c r="CN247" s="428">
        <f t="shared" si="288"/>
        <v>2233.3379189541229</v>
      </c>
      <c r="CO247" s="26">
        <v>198.4135974129598</v>
      </c>
      <c r="CP247" s="26">
        <v>168.32457112005062</v>
      </c>
      <c r="CQ247" s="26">
        <v>191.50553226940002</v>
      </c>
      <c r="CR247" s="26">
        <v>184.72790816420002</v>
      </c>
      <c r="CS247" s="26">
        <v>183.35894322720003</v>
      </c>
      <c r="CT247" s="26">
        <v>188.95736734279996</v>
      </c>
      <c r="CU247" s="26">
        <v>198.06344436500001</v>
      </c>
      <c r="CV247" s="26">
        <v>192.03921760879999</v>
      </c>
      <c r="CW247" s="26">
        <v>188.10981585980002</v>
      </c>
      <c r="CX247" s="26">
        <v>194.02948541080011</v>
      </c>
      <c r="CY247" s="26">
        <v>198.29546134140031</v>
      </c>
      <c r="CZ247" s="26">
        <v>215.77422864280038</v>
      </c>
      <c r="DA247" s="438">
        <f t="shared" si="285"/>
        <v>2301.5995727652116</v>
      </c>
      <c r="DB247" s="26">
        <v>211.88038258780031</v>
      </c>
      <c r="DC247" s="26">
        <v>173.47508040540015</v>
      </c>
      <c r="DD247" s="26">
        <v>210.17082933520047</v>
      </c>
      <c r="DE247" s="26">
        <v>193.48034381000048</v>
      </c>
      <c r="DF247" s="26">
        <v>207.94584822540028</v>
      </c>
      <c r="DG247" s="26">
        <v>197.97766067540039</v>
      </c>
      <c r="DH247" s="26">
        <v>215.02799855000026</v>
      </c>
      <c r="DI247" s="26">
        <v>216.15853372240016</v>
      </c>
      <c r="DJ247" s="26">
        <v>205.0712512047246</v>
      </c>
      <c r="DK247" s="98">
        <v>229.5313037109056</v>
      </c>
      <c r="DL247" s="98">
        <v>236.43527690945405</v>
      </c>
      <c r="DM247" s="98">
        <v>262.61452960740041</v>
      </c>
      <c r="DN247" s="581">
        <f>SUM($CB247:$CM247)</f>
        <v>2233.3379189541229</v>
      </c>
      <c r="DO247" s="493">
        <f>SUM($CO247:$CZ247)</f>
        <v>2301.5995727652116</v>
      </c>
      <c r="DP247" s="496">
        <f>SUM($DB247:$DM247)</f>
        <v>2559.7690387440871</v>
      </c>
      <c r="DQ247" s="358">
        <f t="shared" ref="DQ247" si="289">((DP247/DO247)-1)*100</f>
        <v>11.216958372507113</v>
      </c>
      <c r="DR247" s="266"/>
      <c r="DS247" s="265"/>
      <c r="DT247" s="267"/>
    </row>
    <row r="248" spans="1:124" ht="20.100000000000001" customHeight="1" thickBot="1" x14ac:dyDescent="0.3">
      <c r="A248" s="526"/>
      <c r="B248" s="325"/>
      <c r="C248" s="318" t="s">
        <v>115</v>
      </c>
      <c r="D248" s="319">
        <f t="shared" ref="D248:BP248" si="290">+D249+D250</f>
        <v>310908.83614999999</v>
      </c>
      <c r="E248" s="320">
        <f t="shared" si="290"/>
        <v>299647</v>
      </c>
      <c r="F248" s="320">
        <f t="shared" si="290"/>
        <v>313240</v>
      </c>
      <c r="G248" s="320">
        <f t="shared" si="290"/>
        <v>317946</v>
      </c>
      <c r="H248" s="320">
        <f t="shared" si="290"/>
        <v>321007</v>
      </c>
      <c r="I248" s="320">
        <f t="shared" si="290"/>
        <v>333028</v>
      </c>
      <c r="J248" s="320">
        <f t="shared" si="290"/>
        <v>347148</v>
      </c>
      <c r="K248" s="320">
        <f t="shared" si="290"/>
        <v>333396</v>
      </c>
      <c r="L248" s="320">
        <f t="shared" si="290"/>
        <v>358660</v>
      </c>
      <c r="M248" s="320">
        <f t="shared" si="290"/>
        <v>342931</v>
      </c>
      <c r="N248" s="320">
        <f t="shared" si="290"/>
        <v>361002</v>
      </c>
      <c r="O248" s="321">
        <f t="shared" si="290"/>
        <v>459203</v>
      </c>
      <c r="P248" s="320">
        <f t="shared" si="290"/>
        <v>4098116.8361499999</v>
      </c>
      <c r="Q248" s="319">
        <f t="shared" si="290"/>
        <v>373833</v>
      </c>
      <c r="R248" s="320">
        <f t="shared" si="290"/>
        <v>350867</v>
      </c>
      <c r="S248" s="320">
        <f t="shared" si="290"/>
        <v>382897</v>
      </c>
      <c r="T248" s="320">
        <f t="shared" si="290"/>
        <v>367077</v>
      </c>
      <c r="U248" s="320">
        <f t="shared" si="290"/>
        <v>386398</v>
      </c>
      <c r="V248" s="320">
        <f t="shared" si="290"/>
        <v>400161</v>
      </c>
      <c r="W248" s="320">
        <f t="shared" si="290"/>
        <v>397917</v>
      </c>
      <c r="X248" s="320">
        <f t="shared" si="290"/>
        <v>415337</v>
      </c>
      <c r="Y248" s="320">
        <f t="shared" si="290"/>
        <v>427570</v>
      </c>
      <c r="Z248" s="320">
        <f t="shared" si="290"/>
        <v>427271</v>
      </c>
      <c r="AA248" s="320">
        <f t="shared" si="290"/>
        <v>452303</v>
      </c>
      <c r="AB248" s="321">
        <f t="shared" si="290"/>
        <v>563895</v>
      </c>
      <c r="AC248" s="320">
        <f t="shared" si="290"/>
        <v>4945526</v>
      </c>
      <c r="AD248" s="319">
        <f t="shared" si="290"/>
        <v>476430</v>
      </c>
      <c r="AE248" s="320">
        <f t="shared" si="290"/>
        <v>461392</v>
      </c>
      <c r="AF248" s="320">
        <f t="shared" si="290"/>
        <v>455279</v>
      </c>
      <c r="AG248" s="320">
        <f t="shared" si="290"/>
        <v>470538</v>
      </c>
      <c r="AH248" s="320">
        <f t="shared" si="290"/>
        <v>449721</v>
      </c>
      <c r="AI248" s="320">
        <f t="shared" si="290"/>
        <v>460550</v>
      </c>
      <c r="AJ248" s="320">
        <f t="shared" si="290"/>
        <v>463955.99</v>
      </c>
      <c r="AK248" s="320">
        <f t="shared" si="290"/>
        <v>478851.98</v>
      </c>
      <c r="AL248" s="320">
        <f t="shared" si="290"/>
        <v>472990.97981526842</v>
      </c>
      <c r="AM248" s="320">
        <f t="shared" si="290"/>
        <v>466055</v>
      </c>
      <c r="AN248" s="320">
        <f t="shared" si="290"/>
        <v>485292</v>
      </c>
      <c r="AO248" s="321">
        <f t="shared" si="290"/>
        <v>564976</v>
      </c>
      <c r="AP248" s="320">
        <f t="shared" si="290"/>
        <v>664822</v>
      </c>
      <c r="AQ248" s="320">
        <f t="shared" si="290"/>
        <v>620114</v>
      </c>
      <c r="AR248" s="320">
        <f t="shared" si="290"/>
        <v>625337</v>
      </c>
      <c r="AS248" s="320">
        <f t="shared" si="290"/>
        <v>640960</v>
      </c>
      <c r="AT248" s="320">
        <f t="shared" si="290"/>
        <v>650109</v>
      </c>
      <c r="AU248" s="320">
        <f t="shared" si="290"/>
        <v>660629</v>
      </c>
      <c r="AV248" s="320">
        <f t="shared" si="290"/>
        <v>682768</v>
      </c>
      <c r="AW248" s="320">
        <f t="shared" si="290"/>
        <v>680494</v>
      </c>
      <c r="AX248" s="320">
        <f t="shared" si="290"/>
        <v>679695</v>
      </c>
      <c r="AY248" s="320">
        <f t="shared" si="290"/>
        <v>668401</v>
      </c>
      <c r="AZ248" s="320">
        <f t="shared" si="290"/>
        <v>673110</v>
      </c>
      <c r="BA248" s="320">
        <f t="shared" si="290"/>
        <v>822788</v>
      </c>
      <c r="BB248" s="319">
        <f t="shared" si="290"/>
        <v>699614</v>
      </c>
      <c r="BC248" s="320">
        <f t="shared" si="290"/>
        <v>633532</v>
      </c>
      <c r="BD248" s="320">
        <f t="shared" si="290"/>
        <v>674202</v>
      </c>
      <c r="BE248" s="320">
        <f t="shared" si="290"/>
        <v>670113</v>
      </c>
      <c r="BF248" s="320">
        <f t="shared" si="290"/>
        <v>678627</v>
      </c>
      <c r="BG248" s="320">
        <f t="shared" si="290"/>
        <v>715099</v>
      </c>
      <c r="BH248" s="320">
        <f t="shared" si="290"/>
        <v>714791</v>
      </c>
      <c r="BI248" s="320">
        <f t="shared" si="290"/>
        <v>707111</v>
      </c>
      <c r="BJ248" s="320">
        <f t="shared" si="290"/>
        <v>719579</v>
      </c>
      <c r="BK248" s="320">
        <f t="shared" si="290"/>
        <v>690373</v>
      </c>
      <c r="BL248" s="320">
        <f t="shared" si="290"/>
        <v>713247</v>
      </c>
      <c r="BM248" s="320">
        <f t="shared" si="290"/>
        <v>852031</v>
      </c>
      <c r="BN248" s="427">
        <f>SUM(BB248:BM248)</f>
        <v>8468319</v>
      </c>
      <c r="BO248" s="319">
        <f t="shared" si="290"/>
        <v>737525</v>
      </c>
      <c r="BP248" s="320">
        <f t="shared" si="290"/>
        <v>685974</v>
      </c>
      <c r="BQ248" s="320">
        <f t="shared" ref="BQ248:BY248" si="291">+BQ249+BQ250</f>
        <v>740013</v>
      </c>
      <c r="BR248" s="320">
        <f t="shared" si="291"/>
        <v>743469</v>
      </c>
      <c r="BS248" s="320">
        <f t="shared" si="291"/>
        <v>737500</v>
      </c>
      <c r="BT248" s="320">
        <f t="shared" si="291"/>
        <v>791746</v>
      </c>
      <c r="BU248" s="320">
        <f t="shared" si="291"/>
        <v>782144</v>
      </c>
      <c r="BV248" s="320">
        <f t="shared" si="291"/>
        <v>815148</v>
      </c>
      <c r="BW248" s="320">
        <f t="shared" si="291"/>
        <v>775216</v>
      </c>
      <c r="BX248" s="320">
        <f t="shared" si="291"/>
        <v>623523</v>
      </c>
      <c r="BY248" s="320">
        <f t="shared" si="291"/>
        <v>813605</v>
      </c>
      <c r="BZ248" s="321">
        <f t="shared" ref="BZ248:CL248" si="292">+BZ249+BZ250</f>
        <v>990504</v>
      </c>
      <c r="CA248" s="427">
        <f>SUM(BO248:BZ248)</f>
        <v>9236367</v>
      </c>
      <c r="CB248" s="319">
        <f t="shared" si="292"/>
        <v>871738</v>
      </c>
      <c r="CC248" s="320">
        <f t="shared" si="292"/>
        <v>790638</v>
      </c>
      <c r="CD248" s="320">
        <f t="shared" si="292"/>
        <v>878226</v>
      </c>
      <c r="CE248" s="320">
        <f t="shared" si="292"/>
        <v>814574</v>
      </c>
      <c r="CF248" s="320">
        <f t="shared" si="292"/>
        <v>879008</v>
      </c>
      <c r="CG248" s="320">
        <f t="shared" ref="CG248:CH248" si="293">+CG249+CG250</f>
        <v>859748</v>
      </c>
      <c r="CH248" s="320">
        <f t="shared" si="293"/>
        <v>883557</v>
      </c>
      <c r="CI248" s="320">
        <f t="shared" si="292"/>
        <v>901525</v>
      </c>
      <c r="CJ248" s="320">
        <f t="shared" si="292"/>
        <v>882030.61820076301</v>
      </c>
      <c r="CK248" s="320">
        <f t="shared" si="292"/>
        <v>895199</v>
      </c>
      <c r="CL248" s="320">
        <f t="shared" si="292"/>
        <v>925938</v>
      </c>
      <c r="CM248" s="321">
        <f t="shared" ref="CM248:DJ248" si="294">+CM249+CM250</f>
        <v>1101872</v>
      </c>
      <c r="CN248" s="439">
        <f>SUM(CB248:CM248)</f>
        <v>10684053.618200764</v>
      </c>
      <c r="CO248" s="320">
        <f t="shared" si="294"/>
        <v>1043426</v>
      </c>
      <c r="CP248" s="320">
        <f t="shared" si="294"/>
        <v>907395</v>
      </c>
      <c r="CQ248" s="320">
        <f t="shared" si="294"/>
        <v>842357</v>
      </c>
      <c r="CR248" s="320">
        <f t="shared" si="294"/>
        <v>826834</v>
      </c>
      <c r="CS248" s="320">
        <f t="shared" si="294"/>
        <v>964895</v>
      </c>
      <c r="CT248" s="320">
        <f t="shared" si="294"/>
        <v>1016725</v>
      </c>
      <c r="CU248" s="320">
        <f t="shared" si="294"/>
        <v>1014761</v>
      </c>
      <c r="CV248" s="320">
        <f t="shared" si="294"/>
        <v>1026636</v>
      </c>
      <c r="CW248" s="320">
        <f t="shared" si="294"/>
        <v>1053220</v>
      </c>
      <c r="CX248" s="320">
        <f t="shared" si="294"/>
        <v>1062674</v>
      </c>
      <c r="CY248" s="320">
        <f t="shared" si="294"/>
        <v>1120803</v>
      </c>
      <c r="CZ248" s="320">
        <f t="shared" si="294"/>
        <v>1233383</v>
      </c>
      <c r="DA248" s="427">
        <f t="shared" si="285"/>
        <v>12113109</v>
      </c>
      <c r="DB248" s="320">
        <f t="shared" si="294"/>
        <v>1269626</v>
      </c>
      <c r="DC248" s="320">
        <f t="shared" si="294"/>
        <v>1026592</v>
      </c>
      <c r="DD248" s="320">
        <f t="shared" si="294"/>
        <v>1248719</v>
      </c>
      <c r="DE248" s="320">
        <f t="shared" si="294"/>
        <v>1232475</v>
      </c>
      <c r="DF248" s="320">
        <f t="shared" si="294"/>
        <v>1250349</v>
      </c>
      <c r="DG248" s="320">
        <f t="shared" si="294"/>
        <v>1353585</v>
      </c>
      <c r="DH248" s="320">
        <f t="shared" si="294"/>
        <v>1344654</v>
      </c>
      <c r="DI248" s="320">
        <f t="shared" si="294"/>
        <v>1385669</v>
      </c>
      <c r="DJ248" s="320">
        <f t="shared" si="294"/>
        <v>1410271</v>
      </c>
      <c r="DK248" s="320">
        <f t="shared" ref="DK248:DM248" si="295">+DK249+DK250</f>
        <v>1447430</v>
      </c>
      <c r="DL248" s="320">
        <f t="shared" si="295"/>
        <v>1533872</v>
      </c>
      <c r="DM248" s="320">
        <f t="shared" si="295"/>
        <v>1644440</v>
      </c>
      <c r="DN248" s="319">
        <f>SUM($CB248:$CM248)</f>
        <v>10684053.618200764</v>
      </c>
      <c r="DO248" s="386">
        <f>SUM($CO248:$CZ248)</f>
        <v>12113109</v>
      </c>
      <c r="DP248" s="387">
        <f>SUM($DB248:$DM248)</f>
        <v>16147682</v>
      </c>
      <c r="DQ248" s="532">
        <f t="shared" ref="DQ248:DQ250" si="296">((DP248/DO248)-1)*100</f>
        <v>33.30749355925056</v>
      </c>
      <c r="DR248" s="266"/>
      <c r="DS248" s="265"/>
      <c r="DT248" s="267"/>
    </row>
    <row r="249" spans="1:124" ht="20.100000000000001" customHeight="1" thickBot="1" x14ac:dyDescent="0.3">
      <c r="A249" s="526"/>
      <c r="B249" s="608" t="s">
        <v>149</v>
      </c>
      <c r="C249" s="609"/>
      <c r="D249" s="154">
        <v>164448</v>
      </c>
      <c r="E249" s="33">
        <v>154861</v>
      </c>
      <c r="F249" s="33">
        <v>173434</v>
      </c>
      <c r="G249" s="33">
        <v>173401</v>
      </c>
      <c r="H249" s="33">
        <v>171609</v>
      </c>
      <c r="I249" s="33">
        <v>185781</v>
      </c>
      <c r="J249" s="33">
        <v>189182</v>
      </c>
      <c r="K249" s="33">
        <v>177741</v>
      </c>
      <c r="L249" s="33">
        <v>202468</v>
      </c>
      <c r="M249" s="33">
        <v>188900</v>
      </c>
      <c r="N249" s="33">
        <v>193549</v>
      </c>
      <c r="O249" s="155">
        <v>285905</v>
      </c>
      <c r="P249" s="368">
        <f>SUM(D249:O249)</f>
        <v>2261279</v>
      </c>
      <c r="Q249" s="154">
        <v>205201</v>
      </c>
      <c r="R249" s="33">
        <v>200104</v>
      </c>
      <c r="S249" s="33">
        <v>232931</v>
      </c>
      <c r="T249" s="33">
        <v>212884</v>
      </c>
      <c r="U249" s="33">
        <v>219803</v>
      </c>
      <c r="V249" s="33">
        <v>236227</v>
      </c>
      <c r="W249" s="33">
        <v>228180</v>
      </c>
      <c r="X249" s="33">
        <v>243647</v>
      </c>
      <c r="Y249" s="33">
        <v>263368</v>
      </c>
      <c r="Z249" s="33">
        <v>259646</v>
      </c>
      <c r="AA249" s="33">
        <v>277149</v>
      </c>
      <c r="AB249" s="155">
        <v>368781</v>
      </c>
      <c r="AC249" s="368">
        <f>SUM(Q249:AB249)</f>
        <v>2947921</v>
      </c>
      <c r="AD249" s="154">
        <v>299585</v>
      </c>
      <c r="AE249" s="33">
        <v>298879</v>
      </c>
      <c r="AF249" s="33">
        <v>291951</v>
      </c>
      <c r="AG249" s="33">
        <v>300737</v>
      </c>
      <c r="AH249" s="33">
        <v>280260</v>
      </c>
      <c r="AI249" s="33">
        <v>289644</v>
      </c>
      <c r="AJ249" s="33">
        <v>276924</v>
      </c>
      <c r="AK249" s="33">
        <v>298954</v>
      </c>
      <c r="AL249" s="33">
        <v>297511</v>
      </c>
      <c r="AM249" s="33">
        <v>287488</v>
      </c>
      <c r="AN249" s="33">
        <v>302312</v>
      </c>
      <c r="AO249" s="155">
        <v>374497</v>
      </c>
      <c r="AP249" s="33">
        <v>340604</v>
      </c>
      <c r="AQ249" s="33">
        <v>321971</v>
      </c>
      <c r="AR249" s="33">
        <v>323869</v>
      </c>
      <c r="AS249" s="33">
        <v>329887</v>
      </c>
      <c r="AT249" s="33">
        <v>339514</v>
      </c>
      <c r="AU249" s="33">
        <v>354509</v>
      </c>
      <c r="AV249" s="33">
        <v>352511</v>
      </c>
      <c r="AW249" s="33">
        <v>360131</v>
      </c>
      <c r="AX249" s="33">
        <v>356645</v>
      </c>
      <c r="AY249" s="33">
        <v>351580</v>
      </c>
      <c r="AZ249" s="33">
        <v>360914</v>
      </c>
      <c r="BA249" s="33">
        <v>451090</v>
      </c>
      <c r="BB249" s="154">
        <v>381939</v>
      </c>
      <c r="BC249" s="33">
        <v>354792</v>
      </c>
      <c r="BD249" s="33">
        <v>361123</v>
      </c>
      <c r="BE249" s="33">
        <v>370583</v>
      </c>
      <c r="BF249" s="33">
        <v>372400</v>
      </c>
      <c r="BG249" s="33">
        <v>403901</v>
      </c>
      <c r="BH249" s="33">
        <v>388814</v>
      </c>
      <c r="BI249" s="33">
        <v>393570</v>
      </c>
      <c r="BJ249" s="33">
        <v>393581</v>
      </c>
      <c r="BK249" s="33">
        <v>376027</v>
      </c>
      <c r="BL249" s="33">
        <v>393988</v>
      </c>
      <c r="BM249" s="33">
        <v>483838</v>
      </c>
      <c r="BN249" s="442">
        <f>SUM(BB249:BM249)</f>
        <v>4674556</v>
      </c>
      <c r="BO249" s="154">
        <v>422060</v>
      </c>
      <c r="BP249" s="33">
        <v>402986</v>
      </c>
      <c r="BQ249" s="33">
        <v>416337</v>
      </c>
      <c r="BR249" s="33">
        <v>432954</v>
      </c>
      <c r="BS249" s="33">
        <v>421915</v>
      </c>
      <c r="BT249" s="33">
        <v>462383</v>
      </c>
      <c r="BU249" s="33">
        <v>446320</v>
      </c>
      <c r="BV249" s="33">
        <v>474605</v>
      </c>
      <c r="BW249" s="33">
        <v>451860</v>
      </c>
      <c r="BX249" s="33">
        <v>289397</v>
      </c>
      <c r="BY249" s="33">
        <v>474801</v>
      </c>
      <c r="BZ249" s="155">
        <v>598959</v>
      </c>
      <c r="CA249" s="442">
        <f>SUM(BO249:BZ249)</f>
        <v>5294577</v>
      </c>
      <c r="CB249" s="154">
        <v>529896</v>
      </c>
      <c r="CC249" s="33">
        <v>481691</v>
      </c>
      <c r="CD249" s="33">
        <v>530215</v>
      </c>
      <c r="CE249" s="33">
        <v>475513.00000000006</v>
      </c>
      <c r="CF249" s="33">
        <v>520559</v>
      </c>
      <c r="CG249" s="33">
        <v>516761.99999999994</v>
      </c>
      <c r="CH249" s="33">
        <v>524447</v>
      </c>
      <c r="CI249" s="33">
        <v>535315</v>
      </c>
      <c r="CJ249" s="33">
        <v>517655</v>
      </c>
      <c r="CK249" s="33">
        <v>533204</v>
      </c>
      <c r="CL249" s="33">
        <v>539253</v>
      </c>
      <c r="CM249" s="155">
        <v>698079</v>
      </c>
      <c r="CN249" s="360">
        <f t="shared" si="288"/>
        <v>6402589</v>
      </c>
      <c r="CO249" s="33">
        <v>658635</v>
      </c>
      <c r="CP249" s="33">
        <v>571979</v>
      </c>
      <c r="CQ249" s="33">
        <v>458882</v>
      </c>
      <c r="CR249" s="33">
        <v>459539</v>
      </c>
      <c r="CS249" s="33">
        <v>584705</v>
      </c>
      <c r="CT249" s="33">
        <v>626171</v>
      </c>
      <c r="CU249" s="33">
        <v>606138</v>
      </c>
      <c r="CV249" s="33">
        <v>619456</v>
      </c>
      <c r="CW249" s="33">
        <v>644873</v>
      </c>
      <c r="CX249" s="33">
        <v>646261</v>
      </c>
      <c r="CY249" s="33">
        <v>700993</v>
      </c>
      <c r="CZ249" s="33">
        <v>780739</v>
      </c>
      <c r="DA249" s="442">
        <f t="shared" si="285"/>
        <v>7358371</v>
      </c>
      <c r="DB249" s="33">
        <v>816023</v>
      </c>
      <c r="DC249" s="33">
        <v>641804</v>
      </c>
      <c r="DD249" s="33">
        <v>795992</v>
      </c>
      <c r="DE249" s="33">
        <v>790886</v>
      </c>
      <c r="DF249" s="33">
        <v>792981</v>
      </c>
      <c r="DG249" s="33">
        <v>887947</v>
      </c>
      <c r="DH249" s="33">
        <v>849190</v>
      </c>
      <c r="DI249" s="33">
        <v>889306</v>
      </c>
      <c r="DJ249" s="33">
        <v>920287</v>
      </c>
      <c r="DK249" s="113">
        <v>904157</v>
      </c>
      <c r="DL249" s="113">
        <v>985948</v>
      </c>
      <c r="DM249" s="113">
        <v>1049903</v>
      </c>
      <c r="DN249" s="580">
        <f>SUM($CB249:$CM249)</f>
        <v>6402589</v>
      </c>
      <c r="DO249" s="554">
        <f>SUM($CO249:$CZ249)</f>
        <v>7358371</v>
      </c>
      <c r="DP249" s="517">
        <f>SUM($DB249:$DM249)</f>
        <v>10324424</v>
      </c>
      <c r="DQ249" s="364">
        <f t="shared" si="296"/>
        <v>40.30855470592607</v>
      </c>
      <c r="DR249" s="266"/>
      <c r="DS249" s="265"/>
      <c r="DT249" s="267"/>
    </row>
    <row r="250" spans="1:124" ht="20.100000000000001" customHeight="1" thickBot="1" x14ac:dyDescent="0.3">
      <c r="A250" s="526"/>
      <c r="B250" s="336" t="s">
        <v>150</v>
      </c>
      <c r="C250" s="405"/>
      <c r="D250" s="154">
        <v>146460.83614999999</v>
      </c>
      <c r="E250" s="33">
        <v>144786</v>
      </c>
      <c r="F250" s="33">
        <v>139806</v>
      </c>
      <c r="G250" s="33">
        <v>144545</v>
      </c>
      <c r="H250" s="33">
        <v>149398</v>
      </c>
      <c r="I250" s="33">
        <v>147247</v>
      </c>
      <c r="J250" s="33">
        <v>157966</v>
      </c>
      <c r="K250" s="33">
        <v>155655</v>
      </c>
      <c r="L250" s="33">
        <v>156192</v>
      </c>
      <c r="M250" s="33">
        <v>154031</v>
      </c>
      <c r="N250" s="33">
        <v>167453</v>
      </c>
      <c r="O250" s="155">
        <v>173298</v>
      </c>
      <c r="P250" s="368">
        <f>SUM(D250:O250)</f>
        <v>1836837.8361499999</v>
      </c>
      <c r="Q250" s="154">
        <v>168632</v>
      </c>
      <c r="R250" s="33">
        <v>150763</v>
      </c>
      <c r="S250" s="33">
        <v>149966</v>
      </c>
      <c r="T250" s="33">
        <v>154193</v>
      </c>
      <c r="U250" s="33">
        <v>166595</v>
      </c>
      <c r="V250" s="33">
        <v>163934</v>
      </c>
      <c r="W250" s="33">
        <v>169737</v>
      </c>
      <c r="X250" s="33">
        <v>171690</v>
      </c>
      <c r="Y250" s="33">
        <v>164202</v>
      </c>
      <c r="Z250" s="33">
        <v>167625</v>
      </c>
      <c r="AA250" s="33">
        <v>175154</v>
      </c>
      <c r="AB250" s="155">
        <v>195114</v>
      </c>
      <c r="AC250" s="368">
        <f>SUM(Q250:AB250)</f>
        <v>1997605</v>
      </c>
      <c r="AD250" s="154">
        <v>176845</v>
      </c>
      <c r="AE250" s="33">
        <v>162513</v>
      </c>
      <c r="AF250" s="33">
        <v>163328</v>
      </c>
      <c r="AG250" s="33">
        <v>169801</v>
      </c>
      <c r="AH250" s="33">
        <v>169461</v>
      </c>
      <c r="AI250" s="33">
        <v>170906</v>
      </c>
      <c r="AJ250" s="33">
        <v>187031.99</v>
      </c>
      <c r="AK250" s="33">
        <v>179897.97999999998</v>
      </c>
      <c r="AL250" s="33">
        <v>175479.97981526842</v>
      </c>
      <c r="AM250" s="33">
        <v>178567</v>
      </c>
      <c r="AN250" s="33">
        <v>182980</v>
      </c>
      <c r="AO250" s="155">
        <v>190479</v>
      </c>
      <c r="AP250" s="33">
        <v>324218</v>
      </c>
      <c r="AQ250" s="33">
        <v>298143</v>
      </c>
      <c r="AR250" s="33">
        <v>301468</v>
      </c>
      <c r="AS250" s="33">
        <v>311073</v>
      </c>
      <c r="AT250" s="33">
        <v>310595</v>
      </c>
      <c r="AU250" s="33">
        <v>306120</v>
      </c>
      <c r="AV250" s="33">
        <v>330257</v>
      </c>
      <c r="AW250" s="33">
        <v>320363</v>
      </c>
      <c r="AX250" s="33">
        <v>323050</v>
      </c>
      <c r="AY250" s="33">
        <v>316821</v>
      </c>
      <c r="AZ250" s="33">
        <v>312196</v>
      </c>
      <c r="BA250" s="33">
        <v>371698</v>
      </c>
      <c r="BB250" s="154">
        <v>317675</v>
      </c>
      <c r="BC250" s="33">
        <v>278740</v>
      </c>
      <c r="BD250" s="33">
        <v>313079</v>
      </c>
      <c r="BE250" s="33">
        <v>299530</v>
      </c>
      <c r="BF250" s="33">
        <v>306227</v>
      </c>
      <c r="BG250" s="33">
        <v>311198</v>
      </c>
      <c r="BH250" s="33">
        <v>325977</v>
      </c>
      <c r="BI250" s="33">
        <v>313541</v>
      </c>
      <c r="BJ250" s="33">
        <v>325998</v>
      </c>
      <c r="BK250" s="33">
        <v>314346</v>
      </c>
      <c r="BL250" s="33">
        <v>319259</v>
      </c>
      <c r="BM250" s="33">
        <v>368193</v>
      </c>
      <c r="BN250" s="442">
        <f>SUM(BB250:BM250)</f>
        <v>3793763</v>
      </c>
      <c r="BO250" s="154">
        <v>315465</v>
      </c>
      <c r="BP250" s="33">
        <v>282988</v>
      </c>
      <c r="BQ250" s="33">
        <v>323676</v>
      </c>
      <c r="BR250" s="33">
        <v>310515</v>
      </c>
      <c r="BS250" s="33">
        <v>315585</v>
      </c>
      <c r="BT250" s="33">
        <v>329363</v>
      </c>
      <c r="BU250" s="33">
        <v>335824</v>
      </c>
      <c r="BV250" s="33">
        <v>340543</v>
      </c>
      <c r="BW250" s="33">
        <v>323356</v>
      </c>
      <c r="BX250" s="33">
        <v>334126</v>
      </c>
      <c r="BY250" s="33">
        <v>338804</v>
      </c>
      <c r="BZ250" s="155">
        <v>391545</v>
      </c>
      <c r="CA250" s="442">
        <f>SUM(BO250:BZ250)</f>
        <v>3941790</v>
      </c>
      <c r="CB250" s="154">
        <v>341842</v>
      </c>
      <c r="CC250" s="33">
        <v>308947</v>
      </c>
      <c r="CD250" s="33">
        <v>348011</v>
      </c>
      <c r="CE250" s="33">
        <v>339061</v>
      </c>
      <c r="CF250" s="33">
        <v>358449</v>
      </c>
      <c r="CG250" s="33">
        <v>342986</v>
      </c>
      <c r="CH250" s="33">
        <v>359110</v>
      </c>
      <c r="CI250" s="33">
        <v>366210</v>
      </c>
      <c r="CJ250" s="33">
        <v>364375.61820076301</v>
      </c>
      <c r="CK250" s="33">
        <v>361995</v>
      </c>
      <c r="CL250" s="33">
        <v>386685</v>
      </c>
      <c r="CM250" s="155">
        <v>403793</v>
      </c>
      <c r="CN250" s="393">
        <f t="shared" si="288"/>
        <v>4281464.6182007631</v>
      </c>
      <c r="CO250" s="33">
        <v>384791</v>
      </c>
      <c r="CP250" s="33">
        <v>335416</v>
      </c>
      <c r="CQ250" s="33">
        <v>383475</v>
      </c>
      <c r="CR250" s="33">
        <v>367295</v>
      </c>
      <c r="CS250" s="33">
        <v>380190</v>
      </c>
      <c r="CT250" s="33">
        <v>390554</v>
      </c>
      <c r="CU250" s="33">
        <v>408623</v>
      </c>
      <c r="CV250" s="33">
        <v>407180</v>
      </c>
      <c r="CW250" s="33">
        <v>408347</v>
      </c>
      <c r="CX250" s="33">
        <v>416413</v>
      </c>
      <c r="CY250" s="33">
        <v>419810</v>
      </c>
      <c r="CZ250" s="33">
        <v>452644</v>
      </c>
      <c r="DA250" s="442">
        <f t="shared" si="285"/>
        <v>4754738</v>
      </c>
      <c r="DB250" s="33">
        <v>453603</v>
      </c>
      <c r="DC250" s="33">
        <v>384788</v>
      </c>
      <c r="DD250" s="33">
        <v>452727</v>
      </c>
      <c r="DE250" s="33">
        <v>441589</v>
      </c>
      <c r="DF250" s="33">
        <v>457368</v>
      </c>
      <c r="DG250" s="33">
        <v>465638</v>
      </c>
      <c r="DH250" s="33">
        <v>495464</v>
      </c>
      <c r="DI250" s="33">
        <v>496363</v>
      </c>
      <c r="DJ250" s="33">
        <v>489984</v>
      </c>
      <c r="DK250" s="113">
        <v>543273</v>
      </c>
      <c r="DL250" s="113">
        <v>547924</v>
      </c>
      <c r="DM250" s="113">
        <v>594537</v>
      </c>
      <c r="DN250" s="580">
        <f>SUM($CB250:$CM250)</f>
        <v>4281464.6182007631</v>
      </c>
      <c r="DO250" s="554">
        <f>SUM($CO250:$CZ250)</f>
        <v>4754738</v>
      </c>
      <c r="DP250" s="517">
        <f>SUM($DB250:$DM250)</f>
        <v>5823258</v>
      </c>
      <c r="DQ250" s="358">
        <f t="shared" si="296"/>
        <v>22.472741926053551</v>
      </c>
      <c r="DR250" s="266"/>
      <c r="DS250" s="265"/>
      <c r="DT250" s="267"/>
    </row>
    <row r="251" spans="1:124" ht="20.100000000000001" customHeight="1" x14ac:dyDescent="0.25">
      <c r="A251" s="526"/>
      <c r="B251" s="521" t="s">
        <v>215</v>
      </c>
      <c r="C251" s="539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80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80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31"/>
      <c r="BP251" s="31"/>
      <c r="BQ251" s="31"/>
      <c r="BR251" s="31"/>
      <c r="BS251" s="31"/>
      <c r="BT251" s="31"/>
      <c r="BU251" s="31"/>
      <c r="BV251" s="31"/>
      <c r="BW251" s="31"/>
      <c r="BX251" s="31"/>
      <c r="BY251" s="31"/>
      <c r="BZ251" s="31"/>
      <c r="CA251" s="31"/>
      <c r="CB251" s="31"/>
      <c r="CC251" s="31"/>
      <c r="CD251" s="31"/>
      <c r="CE251" s="31"/>
      <c r="CF251" s="31"/>
      <c r="CG251" s="31"/>
      <c r="CH251" s="31"/>
      <c r="CI251" s="31"/>
      <c r="CJ251" s="31"/>
      <c r="CK251" s="31"/>
      <c r="CL251" s="31"/>
      <c r="CM251" s="31"/>
      <c r="CN251" s="31"/>
      <c r="CO251" s="31"/>
      <c r="CP251" s="31"/>
      <c r="CQ251" s="31"/>
      <c r="CR251" s="31"/>
      <c r="CS251" s="31"/>
      <c r="CT251" s="31"/>
      <c r="CU251" s="31"/>
      <c r="CV251" s="31"/>
      <c r="CW251" s="31"/>
      <c r="CX251" s="31"/>
      <c r="CY251" s="31"/>
      <c r="CZ251" s="31"/>
      <c r="DA251" s="31"/>
      <c r="DB251" s="31"/>
      <c r="DC251" s="31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584"/>
      <c r="DO251" s="479"/>
      <c r="DP251" s="490"/>
      <c r="DQ251" s="522"/>
      <c r="DR251" s="266"/>
      <c r="DS251" s="265"/>
      <c r="DT251" s="267"/>
    </row>
    <row r="252" spans="1:124" ht="20.100000000000001" customHeight="1" x14ac:dyDescent="0.25">
      <c r="A252" s="526"/>
      <c r="B252" s="349" t="s">
        <v>216</v>
      </c>
      <c r="C252" s="407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80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80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584"/>
      <c r="DO252" s="479"/>
      <c r="DP252" s="479"/>
      <c r="DQ252" s="520"/>
      <c r="DR252" s="266"/>
      <c r="DS252" s="265"/>
      <c r="DT252" s="267"/>
    </row>
    <row r="253" spans="1:124" ht="20.100000000000001" customHeight="1" thickBot="1" x14ac:dyDescent="0.3">
      <c r="A253" s="526"/>
      <c r="B253" s="301" t="s">
        <v>218</v>
      </c>
      <c r="C253" s="301"/>
      <c r="D253" s="301"/>
      <c r="E253" s="301"/>
      <c r="F253" s="301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73"/>
      <c r="BC253" s="73"/>
      <c r="BD253" s="73"/>
      <c r="BE253" s="73"/>
      <c r="BF253" s="73"/>
      <c r="BG253" s="73"/>
      <c r="BH253" s="73"/>
      <c r="BI253" s="73"/>
      <c r="BJ253" s="73"/>
      <c r="BK253" s="73"/>
      <c r="BL253" s="73"/>
      <c r="BM253" s="73"/>
      <c r="BN253" s="73"/>
      <c r="BO253" s="390"/>
      <c r="BP253" s="73"/>
      <c r="BQ253" s="390"/>
      <c r="BR253" s="73"/>
      <c r="BS253" s="73"/>
      <c r="BT253" s="73"/>
      <c r="BU253" s="73"/>
      <c r="BV253" s="73"/>
      <c r="BW253" s="73"/>
      <c r="BX253" s="73"/>
      <c r="BY253" s="73"/>
      <c r="BZ253" s="73"/>
      <c r="CA253" s="73"/>
      <c r="CB253" s="390"/>
      <c r="CC253" s="73"/>
      <c r="CD253" s="73"/>
      <c r="CE253" s="73"/>
      <c r="CF253" s="73"/>
      <c r="CG253" s="73"/>
      <c r="CH253" s="73"/>
      <c r="CI253" s="73"/>
      <c r="CJ253" s="390"/>
      <c r="CK253" s="73"/>
      <c r="CL253" s="390"/>
      <c r="CM253" s="73"/>
      <c r="CN253" s="73"/>
      <c r="CO253" s="73"/>
      <c r="CP253" s="73"/>
      <c r="CQ253" s="73"/>
      <c r="CR253" s="73"/>
      <c r="CS253" s="73"/>
      <c r="CT253" s="73"/>
      <c r="CU253" s="73"/>
      <c r="CV253" s="73"/>
      <c r="CW253" s="73"/>
      <c r="CX253" s="73"/>
      <c r="CY253" s="73"/>
      <c r="CZ253" s="73"/>
      <c r="DA253" s="73"/>
      <c r="DB253" s="73"/>
      <c r="DC253" s="73"/>
      <c r="DD253" s="73"/>
      <c r="DE253" s="73"/>
      <c r="DF253" s="73"/>
      <c r="DG253" s="73"/>
      <c r="DH253" s="73"/>
      <c r="DI253" s="73"/>
      <c r="DJ253" s="73"/>
      <c r="DK253" s="73"/>
      <c r="DL253" s="73"/>
      <c r="DM253" s="73"/>
      <c r="DN253" s="584"/>
      <c r="DO253" s="479"/>
      <c r="DP253" s="493"/>
      <c r="DQ253" s="73"/>
      <c r="DR253" s="266"/>
      <c r="DS253" s="265"/>
      <c r="DT253" s="267"/>
    </row>
    <row r="254" spans="1:124" ht="20.100000000000001" customHeight="1" thickBot="1" x14ac:dyDescent="0.35">
      <c r="A254" s="526"/>
      <c r="B254" s="324"/>
      <c r="C254" s="318" t="s">
        <v>111</v>
      </c>
      <c r="D254" s="319">
        <f t="shared" ref="D254:BP254" si="297">+D256</f>
        <v>0</v>
      </c>
      <c r="E254" s="320">
        <f t="shared" si="297"/>
        <v>0</v>
      </c>
      <c r="F254" s="320">
        <f t="shared" si="297"/>
        <v>0</v>
      </c>
      <c r="G254" s="320">
        <f t="shared" si="297"/>
        <v>0</v>
      </c>
      <c r="H254" s="320">
        <f t="shared" si="297"/>
        <v>0</v>
      </c>
      <c r="I254" s="320">
        <f t="shared" si="297"/>
        <v>0</v>
      </c>
      <c r="J254" s="320">
        <f t="shared" si="297"/>
        <v>0</v>
      </c>
      <c r="K254" s="320">
        <f t="shared" si="297"/>
        <v>0</v>
      </c>
      <c r="L254" s="320">
        <f t="shared" si="297"/>
        <v>0</v>
      </c>
      <c r="M254" s="320">
        <f t="shared" si="297"/>
        <v>0</v>
      </c>
      <c r="N254" s="320">
        <f t="shared" si="297"/>
        <v>0</v>
      </c>
      <c r="O254" s="321">
        <f t="shared" si="297"/>
        <v>0</v>
      </c>
      <c r="P254" s="320">
        <f t="shared" si="297"/>
        <v>0</v>
      </c>
      <c r="Q254" s="319">
        <f t="shared" si="297"/>
        <v>0</v>
      </c>
      <c r="R254" s="320">
        <f t="shared" si="297"/>
        <v>0</v>
      </c>
      <c r="S254" s="320">
        <f t="shared" si="297"/>
        <v>0</v>
      </c>
      <c r="T254" s="320">
        <f t="shared" si="297"/>
        <v>0</v>
      </c>
      <c r="U254" s="320">
        <f t="shared" si="297"/>
        <v>0</v>
      </c>
      <c r="V254" s="320">
        <f t="shared" si="297"/>
        <v>0</v>
      </c>
      <c r="W254" s="320">
        <f t="shared" si="297"/>
        <v>0</v>
      </c>
      <c r="X254" s="320">
        <f t="shared" si="297"/>
        <v>0</v>
      </c>
      <c r="Y254" s="320">
        <f t="shared" si="297"/>
        <v>0</v>
      </c>
      <c r="Z254" s="320">
        <f t="shared" si="297"/>
        <v>0</v>
      </c>
      <c r="AA254" s="320">
        <f t="shared" si="297"/>
        <v>0</v>
      </c>
      <c r="AB254" s="321">
        <f t="shared" si="297"/>
        <v>0</v>
      </c>
      <c r="AC254" s="320">
        <f t="shared" si="297"/>
        <v>0</v>
      </c>
      <c r="AD254" s="319">
        <f t="shared" si="297"/>
        <v>0</v>
      </c>
      <c r="AE254" s="320">
        <f t="shared" si="297"/>
        <v>0</v>
      </c>
      <c r="AF254" s="320">
        <f t="shared" si="297"/>
        <v>0</v>
      </c>
      <c r="AG254" s="320">
        <f t="shared" si="297"/>
        <v>0</v>
      </c>
      <c r="AH254" s="320">
        <f t="shared" si="297"/>
        <v>0</v>
      </c>
      <c r="AI254" s="320">
        <f t="shared" si="297"/>
        <v>0</v>
      </c>
      <c r="AJ254" s="320">
        <f t="shared" si="297"/>
        <v>0</v>
      </c>
      <c r="AK254" s="320">
        <f t="shared" si="297"/>
        <v>0</v>
      </c>
      <c r="AL254" s="320">
        <f t="shared" si="297"/>
        <v>0</v>
      </c>
      <c r="AM254" s="320">
        <f t="shared" si="297"/>
        <v>0</v>
      </c>
      <c r="AN254" s="320">
        <f t="shared" si="297"/>
        <v>0</v>
      </c>
      <c r="AO254" s="321">
        <f t="shared" si="297"/>
        <v>0</v>
      </c>
      <c r="AP254" s="320">
        <f t="shared" si="297"/>
        <v>0</v>
      </c>
      <c r="AQ254" s="320">
        <f t="shared" si="297"/>
        <v>0</v>
      </c>
      <c r="AR254" s="320">
        <f t="shared" si="297"/>
        <v>0</v>
      </c>
      <c r="AS254" s="320">
        <f t="shared" si="297"/>
        <v>0</v>
      </c>
      <c r="AT254" s="320">
        <f t="shared" si="297"/>
        <v>0</v>
      </c>
      <c r="AU254" s="320">
        <f t="shared" si="297"/>
        <v>0</v>
      </c>
      <c r="AV254" s="320">
        <f t="shared" si="297"/>
        <v>0</v>
      </c>
      <c r="AW254" s="320">
        <f t="shared" si="297"/>
        <v>0</v>
      </c>
      <c r="AX254" s="320">
        <f t="shared" si="297"/>
        <v>0</v>
      </c>
      <c r="AY254" s="320">
        <f t="shared" si="297"/>
        <v>0</v>
      </c>
      <c r="AZ254" s="320">
        <f t="shared" si="297"/>
        <v>0</v>
      </c>
      <c r="BA254" s="320">
        <f t="shared" si="297"/>
        <v>0</v>
      </c>
      <c r="BB254" s="319">
        <f t="shared" si="297"/>
        <v>9.0809300000000009E-3</v>
      </c>
      <c r="BC254" s="320">
        <f t="shared" si="297"/>
        <v>4.2972400000000001E-2</v>
      </c>
      <c r="BD254" s="320">
        <f t="shared" si="297"/>
        <v>0.15494296000000002</v>
      </c>
      <c r="BE254" s="320">
        <f t="shared" si="297"/>
        <v>0.32764564000000002</v>
      </c>
      <c r="BF254" s="320">
        <f t="shared" si="297"/>
        <v>0.12153029</v>
      </c>
      <c r="BG254" s="320">
        <f t="shared" si="297"/>
        <v>0.14159511</v>
      </c>
      <c r="BH254" s="320">
        <f t="shared" si="297"/>
        <v>1.41839234</v>
      </c>
      <c r="BI254" s="320">
        <f t="shared" si="297"/>
        <v>0.26021487999999998</v>
      </c>
      <c r="BJ254" s="320">
        <f t="shared" si="297"/>
        <v>0.34684039000000005</v>
      </c>
      <c r="BK254" s="320">
        <f t="shared" si="297"/>
        <v>0.38687205999999996</v>
      </c>
      <c r="BL254" s="320">
        <f t="shared" si="297"/>
        <v>0.97417716999999981</v>
      </c>
      <c r="BM254" s="321">
        <f t="shared" si="297"/>
        <v>1.4253885100000006</v>
      </c>
      <c r="BN254" s="427">
        <f>SUM(BB254:BM254)</f>
        <v>5.6096526799999999</v>
      </c>
      <c r="BO254" s="320">
        <f t="shared" si="297"/>
        <v>1.2473586699999999</v>
      </c>
      <c r="BP254" s="320">
        <f t="shared" si="297"/>
        <v>1.4089022499999999</v>
      </c>
      <c r="BQ254" s="320">
        <f t="shared" ref="BQ254:BY254" si="298">+BQ256</f>
        <v>1.25208963</v>
      </c>
      <c r="BR254" s="320">
        <f t="shared" si="298"/>
        <v>1.8454804599999999</v>
      </c>
      <c r="BS254" s="320">
        <f t="shared" si="298"/>
        <v>2.2179971099999993</v>
      </c>
      <c r="BT254" s="320">
        <f t="shared" si="298"/>
        <v>2.5151055900000001</v>
      </c>
      <c r="BU254" s="320">
        <f t="shared" si="298"/>
        <v>2.3445356200000003</v>
      </c>
      <c r="BV254" s="320">
        <f t="shared" si="298"/>
        <v>1.8748046500000002</v>
      </c>
      <c r="BW254" s="320">
        <f t="shared" si="298"/>
        <v>2.0415885400000002</v>
      </c>
      <c r="BX254" s="320">
        <f t="shared" si="298"/>
        <v>2.9753443599999994</v>
      </c>
      <c r="BY254" s="320">
        <f t="shared" si="298"/>
        <v>3.9070120899999998</v>
      </c>
      <c r="BZ254" s="320">
        <f t="shared" ref="BZ254:CL254" si="299">+BZ256</f>
        <v>5.6855835600000004</v>
      </c>
      <c r="CA254" s="427">
        <f>SUM(BO254:BZ254)</f>
        <v>29.315802529999999</v>
      </c>
      <c r="CB254" s="319">
        <f t="shared" si="299"/>
        <v>6.4228844099999991</v>
      </c>
      <c r="CC254" s="320">
        <f t="shared" si="299"/>
        <v>6.5206746399999984</v>
      </c>
      <c r="CD254" s="320">
        <f t="shared" si="299"/>
        <v>12.037412190000001</v>
      </c>
      <c r="CE254" s="320">
        <f t="shared" si="299"/>
        <v>19.751261770000003</v>
      </c>
      <c r="CF254" s="320">
        <f t="shared" si="299"/>
        <v>16.4340326901</v>
      </c>
      <c r="CG254" s="320">
        <f t="shared" ref="CG254:CH254" si="300">+CG256</f>
        <v>17.029683250000005</v>
      </c>
      <c r="CH254" s="320">
        <f t="shared" si="300"/>
        <v>20.067343870000002</v>
      </c>
      <c r="CI254" s="320">
        <f t="shared" si="299"/>
        <v>23.263204680000001</v>
      </c>
      <c r="CJ254" s="320">
        <f t="shared" si="299"/>
        <v>23.619538039999998</v>
      </c>
      <c r="CK254" s="320">
        <f t="shared" si="299"/>
        <v>29.556228300000022</v>
      </c>
      <c r="CL254" s="320">
        <f t="shared" si="299"/>
        <v>39.418695540000016</v>
      </c>
      <c r="CM254" s="321">
        <f t="shared" ref="CM254:DJ254" si="301">+CM256</f>
        <v>45.601147679999961</v>
      </c>
      <c r="CN254" s="439">
        <f>SUM(CB254:CM254)</f>
        <v>259.72210706009997</v>
      </c>
      <c r="CO254" s="320">
        <f t="shared" si="301"/>
        <v>43.554889274000004</v>
      </c>
      <c r="CP254" s="320">
        <f t="shared" si="301"/>
        <v>39.326891390000057</v>
      </c>
      <c r="CQ254" s="320">
        <f t="shared" si="301"/>
        <v>46.245261094000085</v>
      </c>
      <c r="CR254" s="320">
        <f t="shared" si="301"/>
        <v>47.539360272000074</v>
      </c>
      <c r="CS254" s="320">
        <f t="shared" si="301"/>
        <v>50.543363000000127</v>
      </c>
      <c r="CT254" s="320">
        <f t="shared" si="301"/>
        <v>50.86267447000003</v>
      </c>
      <c r="CU254" s="320">
        <f t="shared" si="301"/>
        <v>57.119669044900014</v>
      </c>
      <c r="CV254" s="320">
        <f t="shared" si="301"/>
        <v>57.693885074699985</v>
      </c>
      <c r="CW254" s="320">
        <f t="shared" si="301"/>
        <v>57.184920739999995</v>
      </c>
      <c r="CX254" s="320">
        <f t="shared" si="301"/>
        <v>60.385673589999769</v>
      </c>
      <c r="CY254" s="320">
        <f t="shared" si="301"/>
        <v>61.248096899999723</v>
      </c>
      <c r="CZ254" s="320">
        <f t="shared" si="301"/>
        <v>66.892010889999696</v>
      </c>
      <c r="DA254" s="427">
        <f t="shared" ref="DA254:DA258" si="302">SUM(CO254:CZ254)</f>
        <v>638.59669573959957</v>
      </c>
      <c r="DB254" s="319">
        <f t="shared" si="301"/>
        <v>62.106635689999685</v>
      </c>
      <c r="DC254" s="320">
        <f t="shared" si="301"/>
        <v>62.037317760000171</v>
      </c>
      <c r="DD254" s="320">
        <f t="shared" si="301"/>
        <v>69.943721175000306</v>
      </c>
      <c r="DE254" s="320">
        <f t="shared" si="301"/>
        <v>66.822479010000038</v>
      </c>
      <c r="DF254" s="320">
        <f t="shared" si="301"/>
        <v>74.661641569999887</v>
      </c>
      <c r="DG254" s="320">
        <f t="shared" si="301"/>
        <v>76.235107779999893</v>
      </c>
      <c r="DH254" s="320">
        <f t="shared" si="301"/>
        <v>79.19870690459986</v>
      </c>
      <c r="DI254" s="320">
        <f t="shared" si="301"/>
        <v>84.018993802915276</v>
      </c>
      <c r="DJ254" s="320">
        <f t="shared" si="301"/>
        <v>86.602933439999731</v>
      </c>
      <c r="DK254" s="320">
        <f t="shared" ref="DK254:DM254" si="303">+DK256</f>
        <v>89.88651127359968</v>
      </c>
      <c r="DL254" s="320">
        <f t="shared" si="303"/>
        <v>93.525201329999689</v>
      </c>
      <c r="DM254" s="320">
        <f t="shared" si="303"/>
        <v>98.252691629999916</v>
      </c>
      <c r="DN254" s="319">
        <f>SUM($CB254:$CM254)</f>
        <v>259.72210706009997</v>
      </c>
      <c r="DO254" s="386">
        <f>SUM($CO254:$CZ254)</f>
        <v>638.59669573959957</v>
      </c>
      <c r="DP254" s="387">
        <f>SUM($DB254:$DM254)</f>
        <v>943.2919413661142</v>
      </c>
      <c r="DQ254" s="532">
        <f t="shared" ref="DQ254:DQ256" si="304">((DP254/DO254)-1)*100</f>
        <v>47.713251205227046</v>
      </c>
      <c r="DR254" s="266"/>
      <c r="DS254" s="265"/>
      <c r="DT254" s="267"/>
    </row>
    <row r="255" spans="1:124" ht="20.100000000000001" customHeight="1" x14ac:dyDescent="0.25">
      <c r="A255" s="526"/>
      <c r="B255" s="48" t="s">
        <v>153</v>
      </c>
      <c r="C255" s="70"/>
      <c r="D255" s="71"/>
      <c r="E255" s="72"/>
      <c r="F255" s="72"/>
      <c r="G255" s="73"/>
      <c r="H255" s="73"/>
      <c r="I255" s="73"/>
      <c r="J255" s="73"/>
      <c r="K255" s="73"/>
      <c r="L255" s="73"/>
      <c r="M255" s="73"/>
      <c r="N255" s="73"/>
      <c r="O255" s="316"/>
      <c r="P255" s="103"/>
      <c r="Q255" s="138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316"/>
      <c r="AC255" s="73"/>
      <c r="AD255" s="138"/>
      <c r="AE255" s="73"/>
      <c r="AF255" s="73"/>
      <c r="AG255" s="73"/>
      <c r="AH255" s="73"/>
      <c r="AI255" s="73"/>
      <c r="AJ255" s="73"/>
      <c r="AK255" s="73"/>
      <c r="AL255" s="73"/>
      <c r="AM255" s="73"/>
      <c r="AN255" s="73"/>
      <c r="AO255" s="316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138"/>
      <c r="BC255" s="73"/>
      <c r="BD255" s="73"/>
      <c r="BE255" s="73"/>
      <c r="BF255" s="73"/>
      <c r="BG255" s="73"/>
      <c r="BH255" s="73"/>
      <c r="BI255" s="73"/>
      <c r="BJ255" s="73"/>
      <c r="BK255" s="73"/>
      <c r="BL255" s="73"/>
      <c r="BM255" s="316"/>
      <c r="BN255" s="74"/>
      <c r="BO255" s="73"/>
      <c r="BP255" s="73"/>
      <c r="BQ255" s="73"/>
      <c r="BR255" s="73"/>
      <c r="BS255" s="73"/>
      <c r="BT255" s="73"/>
      <c r="BU255" s="73"/>
      <c r="BV255" s="73"/>
      <c r="BW255" s="73"/>
      <c r="BX255" s="73"/>
      <c r="BY255" s="73"/>
      <c r="BZ255" s="73"/>
      <c r="CA255" s="74"/>
      <c r="CB255" s="138"/>
      <c r="CC255" s="73"/>
      <c r="CD255" s="73"/>
      <c r="CE255" s="73"/>
      <c r="CF255" s="73"/>
      <c r="CG255" s="73"/>
      <c r="CH255" s="73"/>
      <c r="CI255" s="73"/>
      <c r="CJ255" s="73"/>
      <c r="CK255" s="73"/>
      <c r="CL255" s="73"/>
      <c r="CM255" s="316"/>
      <c r="CN255" s="74"/>
      <c r="CO255" s="73"/>
      <c r="CP255" s="73"/>
      <c r="CQ255" s="73"/>
      <c r="CR255" s="73"/>
      <c r="CS255" s="73"/>
      <c r="CT255" s="73"/>
      <c r="CU255" s="73"/>
      <c r="CV255" s="73"/>
      <c r="CW255" s="73"/>
      <c r="CX255" s="73"/>
      <c r="CY255" s="73"/>
      <c r="CZ255" s="73"/>
      <c r="DA255" s="74"/>
      <c r="DB255" s="138"/>
      <c r="DC255" s="73"/>
      <c r="DD255" s="73"/>
      <c r="DE255" s="73"/>
      <c r="DF255" s="73"/>
      <c r="DG255" s="73"/>
      <c r="DH255" s="73"/>
      <c r="DI255" s="73"/>
      <c r="DJ255" s="73"/>
      <c r="DK255" s="73"/>
      <c r="DL255" s="73"/>
      <c r="DM255" s="73"/>
      <c r="DN255" s="583"/>
      <c r="DO255" s="490"/>
      <c r="DP255" s="492"/>
      <c r="DQ255" s="74"/>
      <c r="DR255" s="266"/>
      <c r="DS255" s="265"/>
      <c r="DT255" s="267"/>
    </row>
    <row r="256" spans="1:124" ht="20.100000000000001" customHeight="1" thickBot="1" x14ac:dyDescent="0.3">
      <c r="A256" s="526"/>
      <c r="B256" s="604" t="s">
        <v>49</v>
      </c>
      <c r="C256" s="605"/>
      <c r="D256" s="52">
        <v>0</v>
      </c>
      <c r="E256" s="26">
        <v>0</v>
      </c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26">
        <v>0</v>
      </c>
      <c r="L256" s="26">
        <v>0</v>
      </c>
      <c r="M256" s="26">
        <v>0</v>
      </c>
      <c r="N256" s="26">
        <v>0</v>
      </c>
      <c r="O256" s="76">
        <v>0</v>
      </c>
      <c r="P256" s="80">
        <v>0</v>
      </c>
      <c r="Q256" s="52">
        <v>0</v>
      </c>
      <c r="R256" s="26">
        <v>0</v>
      </c>
      <c r="S256" s="26">
        <v>0</v>
      </c>
      <c r="T256" s="26">
        <v>0</v>
      </c>
      <c r="U256" s="26">
        <v>0</v>
      </c>
      <c r="V256" s="26">
        <v>0</v>
      </c>
      <c r="W256" s="26">
        <v>0</v>
      </c>
      <c r="X256" s="26">
        <v>0</v>
      </c>
      <c r="Y256" s="26">
        <v>0</v>
      </c>
      <c r="Z256" s="26">
        <v>0</v>
      </c>
      <c r="AA256" s="26">
        <v>0</v>
      </c>
      <c r="AB256" s="76">
        <v>0</v>
      </c>
      <c r="AC256" s="80">
        <v>0</v>
      </c>
      <c r="AD256" s="52">
        <v>0</v>
      </c>
      <c r="AE256" s="26">
        <v>0</v>
      </c>
      <c r="AF256" s="26">
        <v>0</v>
      </c>
      <c r="AG256" s="26">
        <v>0</v>
      </c>
      <c r="AH256" s="26">
        <v>0</v>
      </c>
      <c r="AI256" s="26">
        <v>0</v>
      </c>
      <c r="AJ256" s="26">
        <v>0</v>
      </c>
      <c r="AK256" s="26">
        <v>0</v>
      </c>
      <c r="AL256" s="26">
        <v>0</v>
      </c>
      <c r="AM256" s="26">
        <v>0</v>
      </c>
      <c r="AN256" s="26">
        <v>0</v>
      </c>
      <c r="AO256" s="76">
        <v>0</v>
      </c>
      <c r="AP256" s="26">
        <v>0</v>
      </c>
      <c r="AQ256" s="26">
        <v>0</v>
      </c>
      <c r="AR256" s="26">
        <v>0</v>
      </c>
      <c r="AS256" s="26">
        <v>0</v>
      </c>
      <c r="AT256" s="26">
        <v>0</v>
      </c>
      <c r="AU256" s="26">
        <v>0</v>
      </c>
      <c r="AV256" s="26">
        <v>0</v>
      </c>
      <c r="AW256" s="26">
        <v>0</v>
      </c>
      <c r="AX256" s="26">
        <v>0</v>
      </c>
      <c r="AY256" s="26">
        <v>0</v>
      </c>
      <c r="AZ256" s="26">
        <v>0</v>
      </c>
      <c r="BA256" s="26">
        <v>0</v>
      </c>
      <c r="BB256" s="52">
        <v>9.0809300000000009E-3</v>
      </c>
      <c r="BC256" s="26">
        <v>4.2972400000000001E-2</v>
      </c>
      <c r="BD256" s="26">
        <v>0.15494296000000002</v>
      </c>
      <c r="BE256" s="26">
        <v>0.32764564000000002</v>
      </c>
      <c r="BF256" s="26">
        <v>0.12153029</v>
      </c>
      <c r="BG256" s="26">
        <v>0.14159511</v>
      </c>
      <c r="BH256" s="26">
        <v>1.41839234</v>
      </c>
      <c r="BI256" s="26">
        <v>0.26021487999999998</v>
      </c>
      <c r="BJ256" s="26">
        <v>0.34684039000000005</v>
      </c>
      <c r="BK256" s="26">
        <v>0.38687205999999996</v>
      </c>
      <c r="BL256" s="26">
        <v>0.97417716999999981</v>
      </c>
      <c r="BM256" s="76">
        <v>1.4253885100000006</v>
      </c>
      <c r="BN256" s="438">
        <f>SUM(BB256:BM256)</f>
        <v>5.6096526799999999</v>
      </c>
      <c r="BO256" s="26">
        <v>1.2473586699999999</v>
      </c>
      <c r="BP256" s="26">
        <v>1.4089022499999999</v>
      </c>
      <c r="BQ256" s="26">
        <v>1.25208963</v>
      </c>
      <c r="BR256" s="26">
        <v>1.8454804599999999</v>
      </c>
      <c r="BS256" s="26">
        <v>2.2179971099999993</v>
      </c>
      <c r="BT256" s="26">
        <v>2.5151055900000001</v>
      </c>
      <c r="BU256" s="26">
        <v>2.3445356200000003</v>
      </c>
      <c r="BV256" s="26">
        <v>1.8748046500000002</v>
      </c>
      <c r="BW256" s="26">
        <v>2.0415885400000002</v>
      </c>
      <c r="BX256" s="26">
        <v>2.9753443599999994</v>
      </c>
      <c r="BY256" s="26">
        <v>3.9070120899999998</v>
      </c>
      <c r="BZ256" s="26">
        <v>5.6855835600000004</v>
      </c>
      <c r="CA256" s="438">
        <f>SUM(BO256:BZ256)</f>
        <v>29.315802529999999</v>
      </c>
      <c r="CB256" s="52">
        <v>6.4228844099999991</v>
      </c>
      <c r="CC256" s="26">
        <v>6.5206746399999984</v>
      </c>
      <c r="CD256" s="26">
        <v>12.037412190000001</v>
      </c>
      <c r="CE256" s="26">
        <v>19.751261770000003</v>
      </c>
      <c r="CF256" s="26">
        <v>16.4340326901</v>
      </c>
      <c r="CG256" s="26">
        <v>17.029683250000005</v>
      </c>
      <c r="CH256" s="26">
        <v>20.067343870000002</v>
      </c>
      <c r="CI256" s="26">
        <v>23.263204680000001</v>
      </c>
      <c r="CJ256" s="26">
        <v>23.619538039999998</v>
      </c>
      <c r="CK256" s="26">
        <v>29.556228300000022</v>
      </c>
      <c r="CL256" s="26">
        <v>39.418695540000016</v>
      </c>
      <c r="CM256" s="76">
        <v>45.601147679999961</v>
      </c>
      <c r="CN256" s="428">
        <f t="shared" ref="CN256:CN258" si="305">SUM(CB256:CM256)</f>
        <v>259.72210706009997</v>
      </c>
      <c r="CO256" s="26">
        <v>43.554889274000004</v>
      </c>
      <c r="CP256" s="26">
        <v>39.326891390000057</v>
      </c>
      <c r="CQ256" s="26">
        <v>46.245261094000085</v>
      </c>
      <c r="CR256" s="26">
        <v>47.539360272000074</v>
      </c>
      <c r="CS256" s="26">
        <v>50.543363000000127</v>
      </c>
      <c r="CT256" s="26">
        <v>50.86267447000003</v>
      </c>
      <c r="CU256" s="26">
        <v>57.119669044900014</v>
      </c>
      <c r="CV256" s="26">
        <v>57.693885074699985</v>
      </c>
      <c r="CW256" s="26">
        <v>57.184920739999995</v>
      </c>
      <c r="CX256" s="26">
        <v>60.385673589999769</v>
      </c>
      <c r="CY256" s="26">
        <v>61.248096899999723</v>
      </c>
      <c r="CZ256" s="26">
        <v>66.892010889999696</v>
      </c>
      <c r="DA256" s="438">
        <f t="shared" si="302"/>
        <v>638.59669573959957</v>
      </c>
      <c r="DB256" s="52">
        <v>62.106635689999685</v>
      </c>
      <c r="DC256" s="26">
        <v>62.037317760000171</v>
      </c>
      <c r="DD256" s="26">
        <v>69.943721175000306</v>
      </c>
      <c r="DE256" s="26">
        <v>66.822479010000038</v>
      </c>
      <c r="DF256" s="26">
        <v>74.661641569999887</v>
      </c>
      <c r="DG256" s="26">
        <v>76.235107779999893</v>
      </c>
      <c r="DH256" s="26">
        <v>79.19870690459986</v>
      </c>
      <c r="DI256" s="26">
        <v>84.018993802915276</v>
      </c>
      <c r="DJ256" s="26">
        <v>86.602933439999731</v>
      </c>
      <c r="DK256" s="26">
        <v>89.88651127359968</v>
      </c>
      <c r="DL256" s="26">
        <v>93.525201329999689</v>
      </c>
      <c r="DM256" s="26">
        <v>98.252691629999916</v>
      </c>
      <c r="DN256" s="581">
        <f>SUM($CB256:$CM256)</f>
        <v>259.72210706009997</v>
      </c>
      <c r="DO256" s="493">
        <f>SUM($CO256:$CZ256)</f>
        <v>638.59669573959957</v>
      </c>
      <c r="DP256" s="496">
        <f>SUM($DB256:$DM256)</f>
        <v>943.2919413661142</v>
      </c>
      <c r="DQ256" s="358">
        <f t="shared" si="304"/>
        <v>47.713251205227046</v>
      </c>
      <c r="DR256" s="266"/>
      <c r="DS256" s="265"/>
      <c r="DT256" s="267"/>
    </row>
    <row r="257" spans="1:124" ht="20.100000000000001" customHeight="1" thickBot="1" x14ac:dyDescent="0.3">
      <c r="A257" s="526"/>
      <c r="B257" s="325"/>
      <c r="C257" s="322" t="s">
        <v>115</v>
      </c>
      <c r="D257" s="319">
        <f t="shared" ref="D257:BP257" si="306">+D258</f>
        <v>0</v>
      </c>
      <c r="E257" s="320">
        <f t="shared" si="306"/>
        <v>0</v>
      </c>
      <c r="F257" s="320">
        <f t="shared" si="306"/>
        <v>0</v>
      </c>
      <c r="G257" s="320">
        <f t="shared" si="306"/>
        <v>0</v>
      </c>
      <c r="H257" s="320">
        <f t="shared" si="306"/>
        <v>0</v>
      </c>
      <c r="I257" s="320">
        <f t="shared" si="306"/>
        <v>0</v>
      </c>
      <c r="J257" s="320">
        <f t="shared" si="306"/>
        <v>0</v>
      </c>
      <c r="K257" s="320">
        <f t="shared" si="306"/>
        <v>0</v>
      </c>
      <c r="L257" s="320">
        <f t="shared" si="306"/>
        <v>0</v>
      </c>
      <c r="M257" s="320">
        <f t="shared" si="306"/>
        <v>0</v>
      </c>
      <c r="N257" s="320">
        <f t="shared" si="306"/>
        <v>0</v>
      </c>
      <c r="O257" s="321">
        <f t="shared" si="306"/>
        <v>0</v>
      </c>
      <c r="P257" s="320">
        <f t="shared" si="306"/>
        <v>0</v>
      </c>
      <c r="Q257" s="319">
        <f t="shared" si="306"/>
        <v>0</v>
      </c>
      <c r="R257" s="320">
        <f t="shared" si="306"/>
        <v>0</v>
      </c>
      <c r="S257" s="320">
        <f t="shared" si="306"/>
        <v>0</v>
      </c>
      <c r="T257" s="320">
        <f t="shared" si="306"/>
        <v>0</v>
      </c>
      <c r="U257" s="320">
        <f t="shared" si="306"/>
        <v>0</v>
      </c>
      <c r="V257" s="320">
        <f t="shared" si="306"/>
        <v>0</v>
      </c>
      <c r="W257" s="320">
        <f t="shared" si="306"/>
        <v>0</v>
      </c>
      <c r="X257" s="320">
        <f t="shared" si="306"/>
        <v>0</v>
      </c>
      <c r="Y257" s="320">
        <f t="shared" si="306"/>
        <v>0</v>
      </c>
      <c r="Z257" s="320">
        <f t="shared" si="306"/>
        <v>0</v>
      </c>
      <c r="AA257" s="320">
        <f t="shared" si="306"/>
        <v>0</v>
      </c>
      <c r="AB257" s="321">
        <f t="shared" si="306"/>
        <v>0</v>
      </c>
      <c r="AC257" s="320">
        <f t="shared" si="306"/>
        <v>0</v>
      </c>
      <c r="AD257" s="319">
        <f t="shared" si="306"/>
        <v>0</v>
      </c>
      <c r="AE257" s="320">
        <f t="shared" si="306"/>
        <v>0</v>
      </c>
      <c r="AF257" s="320">
        <f t="shared" si="306"/>
        <v>0</v>
      </c>
      <c r="AG257" s="320">
        <f t="shared" si="306"/>
        <v>0</v>
      </c>
      <c r="AH257" s="320">
        <f t="shared" si="306"/>
        <v>0</v>
      </c>
      <c r="AI257" s="320">
        <f t="shared" si="306"/>
        <v>0</v>
      </c>
      <c r="AJ257" s="320">
        <f t="shared" si="306"/>
        <v>0</v>
      </c>
      <c r="AK257" s="320">
        <f t="shared" si="306"/>
        <v>0</v>
      </c>
      <c r="AL257" s="320">
        <f t="shared" si="306"/>
        <v>0</v>
      </c>
      <c r="AM257" s="320">
        <f t="shared" si="306"/>
        <v>0</v>
      </c>
      <c r="AN257" s="320">
        <f t="shared" si="306"/>
        <v>0</v>
      </c>
      <c r="AO257" s="321">
        <f t="shared" si="306"/>
        <v>0</v>
      </c>
      <c r="AP257" s="320">
        <f t="shared" si="306"/>
        <v>0</v>
      </c>
      <c r="AQ257" s="320">
        <f t="shared" si="306"/>
        <v>0</v>
      </c>
      <c r="AR257" s="320">
        <f t="shared" si="306"/>
        <v>0</v>
      </c>
      <c r="AS257" s="320">
        <f t="shared" si="306"/>
        <v>0</v>
      </c>
      <c r="AT257" s="320">
        <f t="shared" si="306"/>
        <v>0</v>
      </c>
      <c r="AU257" s="320">
        <f t="shared" si="306"/>
        <v>0</v>
      </c>
      <c r="AV257" s="320">
        <f t="shared" si="306"/>
        <v>0</v>
      </c>
      <c r="AW257" s="320">
        <f t="shared" si="306"/>
        <v>0</v>
      </c>
      <c r="AX257" s="320">
        <f t="shared" si="306"/>
        <v>0</v>
      </c>
      <c r="AY257" s="320">
        <f t="shared" si="306"/>
        <v>0</v>
      </c>
      <c r="AZ257" s="320">
        <f t="shared" si="306"/>
        <v>0</v>
      </c>
      <c r="BA257" s="320">
        <f t="shared" si="306"/>
        <v>0</v>
      </c>
      <c r="BB257" s="319">
        <f t="shared" si="306"/>
        <v>651</v>
      </c>
      <c r="BC257" s="320">
        <f t="shared" si="306"/>
        <v>1844</v>
      </c>
      <c r="BD257" s="320">
        <f t="shared" si="306"/>
        <v>20204</v>
      </c>
      <c r="BE257" s="320">
        <f t="shared" si="306"/>
        <v>44893</v>
      </c>
      <c r="BF257" s="320">
        <f t="shared" si="306"/>
        <v>9761</v>
      </c>
      <c r="BG257" s="320">
        <f t="shared" si="306"/>
        <v>7964</v>
      </c>
      <c r="BH257" s="320">
        <f t="shared" si="306"/>
        <v>42904</v>
      </c>
      <c r="BI257" s="320">
        <f t="shared" si="306"/>
        <v>14694</v>
      </c>
      <c r="BJ257" s="320">
        <f t="shared" si="306"/>
        <v>34754</v>
      </c>
      <c r="BK257" s="320">
        <f t="shared" si="306"/>
        <v>34833</v>
      </c>
      <c r="BL257" s="320">
        <f t="shared" si="306"/>
        <v>34933</v>
      </c>
      <c r="BM257" s="321">
        <f t="shared" si="306"/>
        <v>38555</v>
      </c>
      <c r="BN257" s="427">
        <f>SUM(BB257:BM257)</f>
        <v>285990</v>
      </c>
      <c r="BO257" s="320">
        <f t="shared" si="306"/>
        <v>60139</v>
      </c>
      <c r="BP257" s="320">
        <f t="shared" si="306"/>
        <v>55757</v>
      </c>
      <c r="BQ257" s="320">
        <f t="shared" ref="BQ257:BY257" si="307">+BQ258</f>
        <v>62410</v>
      </c>
      <c r="BR257" s="320">
        <f t="shared" si="307"/>
        <v>82014</v>
      </c>
      <c r="BS257" s="320">
        <f t="shared" si="307"/>
        <v>95928</v>
      </c>
      <c r="BT257" s="320">
        <f t="shared" si="307"/>
        <v>108353</v>
      </c>
      <c r="BU257" s="320">
        <f t="shared" si="307"/>
        <v>100197</v>
      </c>
      <c r="BV257" s="320">
        <f t="shared" si="307"/>
        <v>73145</v>
      </c>
      <c r="BW257" s="320">
        <f t="shared" si="307"/>
        <v>102905</v>
      </c>
      <c r="BX257" s="320">
        <f t="shared" si="307"/>
        <v>135753</v>
      </c>
      <c r="BY257" s="320">
        <f t="shared" si="307"/>
        <v>171908</v>
      </c>
      <c r="BZ257" s="320">
        <f t="shared" ref="BZ257:DM257" si="308">+BZ258</f>
        <v>198947</v>
      </c>
      <c r="CA257" s="427">
        <f>SUM(BO257:BZ257)</f>
        <v>1247456</v>
      </c>
      <c r="CB257" s="319">
        <f t="shared" si="308"/>
        <v>258997</v>
      </c>
      <c r="CC257" s="320">
        <f t="shared" si="308"/>
        <v>209406</v>
      </c>
      <c r="CD257" s="320">
        <f t="shared" si="308"/>
        <v>683304</v>
      </c>
      <c r="CE257" s="320">
        <f t="shared" si="308"/>
        <v>1767071</v>
      </c>
      <c r="CF257" s="320">
        <f t="shared" si="308"/>
        <v>1658794</v>
      </c>
      <c r="CG257" s="320">
        <f t="shared" si="308"/>
        <v>1603651</v>
      </c>
      <c r="CH257" s="320">
        <f t="shared" si="308"/>
        <v>1866108</v>
      </c>
      <c r="CI257" s="320">
        <f t="shared" si="308"/>
        <v>2177083</v>
      </c>
      <c r="CJ257" s="320">
        <f t="shared" si="308"/>
        <v>2138084</v>
      </c>
      <c r="CK257" s="320">
        <f t="shared" si="308"/>
        <v>2681313</v>
      </c>
      <c r="CL257" s="320">
        <f t="shared" si="308"/>
        <v>3686374</v>
      </c>
      <c r="CM257" s="321">
        <f t="shared" si="308"/>
        <v>4107290</v>
      </c>
      <c r="CN257" s="439">
        <f>SUM(CB257:CM257)</f>
        <v>22837475</v>
      </c>
      <c r="CO257" s="320">
        <f t="shared" si="308"/>
        <v>3729057</v>
      </c>
      <c r="CP257" s="320">
        <f t="shared" si="308"/>
        <v>3770510</v>
      </c>
      <c r="CQ257" s="320">
        <f t="shared" si="308"/>
        <v>4600379</v>
      </c>
      <c r="CR257" s="320">
        <f t="shared" si="308"/>
        <v>4648491</v>
      </c>
      <c r="CS257" s="320">
        <f t="shared" si="308"/>
        <v>4721078</v>
      </c>
      <c r="CT257" s="320">
        <f t="shared" si="308"/>
        <v>4583906</v>
      </c>
      <c r="CU257" s="320">
        <f t="shared" si="308"/>
        <v>4808822</v>
      </c>
      <c r="CV257" s="320">
        <f t="shared" si="308"/>
        <v>5294213</v>
      </c>
      <c r="CW257" s="320">
        <f t="shared" si="308"/>
        <v>5182542</v>
      </c>
      <c r="CX257" s="320">
        <f t="shared" si="308"/>
        <v>5520288</v>
      </c>
      <c r="CY257" s="320">
        <f t="shared" si="308"/>
        <v>5385293</v>
      </c>
      <c r="CZ257" s="320">
        <f t="shared" si="308"/>
        <v>5392699</v>
      </c>
      <c r="DA257" s="427">
        <f t="shared" si="302"/>
        <v>57637278</v>
      </c>
      <c r="DB257" s="319">
        <f t="shared" si="308"/>
        <v>5139263</v>
      </c>
      <c r="DC257" s="320">
        <f t="shared" si="308"/>
        <v>4987091</v>
      </c>
      <c r="DD257" s="320">
        <f t="shared" si="308"/>
        <v>5695814</v>
      </c>
      <c r="DE257" s="320">
        <f t="shared" si="308"/>
        <v>5372079</v>
      </c>
      <c r="DF257" s="320">
        <f t="shared" si="308"/>
        <v>5765818</v>
      </c>
      <c r="DG257" s="320">
        <f t="shared" si="308"/>
        <v>5715085</v>
      </c>
      <c r="DH257" s="320">
        <f t="shared" si="308"/>
        <v>5650900</v>
      </c>
      <c r="DI257" s="320">
        <f t="shared" si="308"/>
        <v>6004538</v>
      </c>
      <c r="DJ257" s="320">
        <f t="shared" si="308"/>
        <v>6136100</v>
      </c>
      <c r="DK257" s="320">
        <f t="shared" si="308"/>
        <v>6497255</v>
      </c>
      <c r="DL257" s="320">
        <f t="shared" si="308"/>
        <v>6360545</v>
      </c>
      <c r="DM257" s="320">
        <f t="shared" si="308"/>
        <v>5863759</v>
      </c>
      <c r="DN257" s="319">
        <f>SUM($CB257:$CM257)</f>
        <v>22837475</v>
      </c>
      <c r="DO257" s="386">
        <f>SUM($CO257:$CZ257)</f>
        <v>57637278</v>
      </c>
      <c r="DP257" s="387">
        <f>SUM($DB257:$DM257)</f>
        <v>69188247</v>
      </c>
      <c r="DQ257" s="532">
        <f t="shared" ref="DQ257:DQ258" si="309">((DP257/DO257)-1)*100</f>
        <v>20.040795472680028</v>
      </c>
      <c r="DR257" s="266"/>
      <c r="DS257" s="265"/>
      <c r="DT257" s="267"/>
    </row>
    <row r="258" spans="1:124" ht="20.100000000000001" customHeight="1" thickBot="1" x14ac:dyDescent="0.3">
      <c r="A258" s="526"/>
      <c r="B258" s="614" t="s">
        <v>41</v>
      </c>
      <c r="C258" s="615"/>
      <c r="D258" s="154">
        <v>0</v>
      </c>
      <c r="E258" s="33">
        <v>0</v>
      </c>
      <c r="F258" s="33">
        <v>0</v>
      </c>
      <c r="G258" s="33">
        <v>0</v>
      </c>
      <c r="H258" s="33">
        <v>0</v>
      </c>
      <c r="I258" s="33">
        <v>0</v>
      </c>
      <c r="J258" s="33">
        <v>0</v>
      </c>
      <c r="K258" s="33">
        <v>0</v>
      </c>
      <c r="L258" s="33">
        <v>0</v>
      </c>
      <c r="M258" s="33">
        <v>0</v>
      </c>
      <c r="N258" s="33">
        <v>0</v>
      </c>
      <c r="O258" s="155">
        <v>0</v>
      </c>
      <c r="P258" s="368">
        <v>0</v>
      </c>
      <c r="Q258" s="154">
        <v>0</v>
      </c>
      <c r="R258" s="33">
        <v>0</v>
      </c>
      <c r="S258" s="33">
        <v>0</v>
      </c>
      <c r="T258" s="33">
        <v>0</v>
      </c>
      <c r="U258" s="33">
        <v>0</v>
      </c>
      <c r="V258" s="33">
        <v>0</v>
      </c>
      <c r="W258" s="33">
        <v>0</v>
      </c>
      <c r="X258" s="33">
        <v>0</v>
      </c>
      <c r="Y258" s="33">
        <v>0</v>
      </c>
      <c r="Z258" s="33">
        <v>0</v>
      </c>
      <c r="AA258" s="33">
        <v>0</v>
      </c>
      <c r="AB258" s="155">
        <v>0</v>
      </c>
      <c r="AC258" s="368">
        <v>0</v>
      </c>
      <c r="AD258" s="154">
        <v>0</v>
      </c>
      <c r="AE258" s="33">
        <v>0</v>
      </c>
      <c r="AF258" s="33">
        <v>0</v>
      </c>
      <c r="AG258" s="33">
        <v>0</v>
      </c>
      <c r="AH258" s="33">
        <v>0</v>
      </c>
      <c r="AI258" s="33">
        <v>0</v>
      </c>
      <c r="AJ258" s="33">
        <v>0</v>
      </c>
      <c r="AK258" s="33">
        <v>0</v>
      </c>
      <c r="AL258" s="33">
        <v>0</v>
      </c>
      <c r="AM258" s="33">
        <v>0</v>
      </c>
      <c r="AN258" s="33">
        <v>0</v>
      </c>
      <c r="AO258" s="155">
        <v>0</v>
      </c>
      <c r="AP258" s="33">
        <v>0</v>
      </c>
      <c r="AQ258" s="33">
        <v>0</v>
      </c>
      <c r="AR258" s="33">
        <v>0</v>
      </c>
      <c r="AS258" s="33">
        <v>0</v>
      </c>
      <c r="AT258" s="33">
        <v>0</v>
      </c>
      <c r="AU258" s="33">
        <v>0</v>
      </c>
      <c r="AV258" s="33">
        <v>0</v>
      </c>
      <c r="AW258" s="33">
        <v>0</v>
      </c>
      <c r="AX258" s="33">
        <v>0</v>
      </c>
      <c r="AY258" s="33">
        <v>0</v>
      </c>
      <c r="AZ258" s="33">
        <v>0</v>
      </c>
      <c r="BA258" s="33">
        <v>0</v>
      </c>
      <c r="BB258" s="154">
        <v>651</v>
      </c>
      <c r="BC258" s="33">
        <v>1844</v>
      </c>
      <c r="BD258" s="33">
        <v>20204</v>
      </c>
      <c r="BE258" s="33">
        <v>44893</v>
      </c>
      <c r="BF258" s="33">
        <v>9761</v>
      </c>
      <c r="BG258" s="33">
        <v>7964</v>
      </c>
      <c r="BH258" s="33">
        <v>42904</v>
      </c>
      <c r="BI258" s="33">
        <v>14694</v>
      </c>
      <c r="BJ258" s="33">
        <v>34754</v>
      </c>
      <c r="BK258" s="33">
        <v>34833</v>
      </c>
      <c r="BL258" s="33">
        <v>34933</v>
      </c>
      <c r="BM258" s="155">
        <v>38555</v>
      </c>
      <c r="BN258" s="432">
        <f>SUM(BB258:BM258)</f>
        <v>285990</v>
      </c>
      <c r="BO258" s="33">
        <v>60139</v>
      </c>
      <c r="BP258" s="33">
        <v>55757</v>
      </c>
      <c r="BQ258" s="33">
        <v>62410</v>
      </c>
      <c r="BR258" s="33">
        <v>82014</v>
      </c>
      <c r="BS258" s="33">
        <v>95928</v>
      </c>
      <c r="BT258" s="33">
        <v>108353</v>
      </c>
      <c r="BU258" s="33">
        <v>100197</v>
      </c>
      <c r="BV258" s="33">
        <v>73145</v>
      </c>
      <c r="BW258" s="33">
        <v>102905</v>
      </c>
      <c r="BX258" s="33">
        <v>135753</v>
      </c>
      <c r="BY258" s="33">
        <v>171908</v>
      </c>
      <c r="BZ258" s="33">
        <v>198947</v>
      </c>
      <c r="CA258" s="442">
        <f>SUM(BO258:BZ258)</f>
        <v>1247456</v>
      </c>
      <c r="CB258" s="154">
        <v>258997</v>
      </c>
      <c r="CC258" s="33">
        <v>209406</v>
      </c>
      <c r="CD258" s="33">
        <v>683304</v>
      </c>
      <c r="CE258" s="33">
        <v>1767071</v>
      </c>
      <c r="CF258" s="33">
        <v>1658794</v>
      </c>
      <c r="CG258" s="33">
        <v>1603651</v>
      </c>
      <c r="CH258" s="33">
        <v>1866108</v>
      </c>
      <c r="CI258" s="33">
        <v>2177083</v>
      </c>
      <c r="CJ258" s="33">
        <v>2138084</v>
      </c>
      <c r="CK258" s="33">
        <v>2681313</v>
      </c>
      <c r="CL258" s="33">
        <v>3686374</v>
      </c>
      <c r="CM258" s="155">
        <v>4107290</v>
      </c>
      <c r="CN258" s="393">
        <f t="shared" si="305"/>
        <v>22837475</v>
      </c>
      <c r="CO258" s="33">
        <v>3729057</v>
      </c>
      <c r="CP258" s="33">
        <v>3770510</v>
      </c>
      <c r="CQ258" s="33">
        <v>4600379</v>
      </c>
      <c r="CR258" s="33">
        <v>4648491</v>
      </c>
      <c r="CS258" s="33">
        <v>4721078</v>
      </c>
      <c r="CT258" s="33">
        <v>4583906</v>
      </c>
      <c r="CU258" s="33">
        <v>4808822</v>
      </c>
      <c r="CV258" s="33">
        <v>5294213</v>
      </c>
      <c r="CW258" s="33">
        <v>5182542</v>
      </c>
      <c r="CX258" s="33">
        <v>5520288</v>
      </c>
      <c r="CY258" s="33">
        <v>5385293</v>
      </c>
      <c r="CZ258" s="33">
        <v>5392699</v>
      </c>
      <c r="DA258" s="442">
        <f t="shared" si="302"/>
        <v>57637278</v>
      </c>
      <c r="DB258" s="154">
        <v>5139263</v>
      </c>
      <c r="DC258" s="33">
        <v>4987091</v>
      </c>
      <c r="DD258" s="33">
        <v>5695814</v>
      </c>
      <c r="DE258" s="33">
        <v>5372079</v>
      </c>
      <c r="DF258" s="33">
        <v>5765818</v>
      </c>
      <c r="DG258" s="33">
        <v>5715085</v>
      </c>
      <c r="DH258" s="33">
        <v>5650900</v>
      </c>
      <c r="DI258" s="33">
        <v>6004538</v>
      </c>
      <c r="DJ258" s="33">
        <v>6136100</v>
      </c>
      <c r="DK258" s="33">
        <v>6497255</v>
      </c>
      <c r="DL258" s="33">
        <v>6360545</v>
      </c>
      <c r="DM258" s="33">
        <v>5863759</v>
      </c>
      <c r="DN258" s="580">
        <f>SUM($CB258:$CM258)</f>
        <v>22837475</v>
      </c>
      <c r="DO258" s="554">
        <f>SUM($CO258:$CZ258)</f>
        <v>57637278</v>
      </c>
      <c r="DP258" s="517">
        <f>SUM($DB258:$DM258)</f>
        <v>69188247</v>
      </c>
      <c r="DQ258" s="364">
        <f t="shared" si="309"/>
        <v>20.040795472680028</v>
      </c>
      <c r="DR258" s="266"/>
      <c r="DS258" s="265"/>
      <c r="DT258" s="267"/>
    </row>
    <row r="259" spans="1:124" ht="20.100000000000001" customHeight="1" x14ac:dyDescent="0.25">
      <c r="A259" s="526"/>
      <c r="B259" s="521" t="s">
        <v>184</v>
      </c>
      <c r="C259" s="534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110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110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  <c r="BS259" s="31"/>
      <c r="BT259" s="31"/>
      <c r="BU259" s="31"/>
      <c r="BV259" s="31"/>
      <c r="BW259" s="31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  <c r="CH259" s="31"/>
      <c r="CI259" s="31"/>
      <c r="CJ259" s="31"/>
      <c r="CK259" s="31"/>
      <c r="CL259" s="31"/>
      <c r="CM259" s="31"/>
      <c r="CN259" s="31"/>
      <c r="CO259" s="31"/>
      <c r="CP259" s="31"/>
      <c r="CQ259" s="31"/>
      <c r="CR259" s="31"/>
      <c r="CS259" s="31"/>
      <c r="CT259" s="31"/>
      <c r="CU259" s="31"/>
      <c r="CV259" s="31"/>
      <c r="CW259" s="31"/>
      <c r="CX259" s="31"/>
      <c r="CY259" s="31"/>
      <c r="CZ259" s="31"/>
      <c r="DA259" s="31"/>
      <c r="DB259" s="31"/>
      <c r="DC259" s="31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584"/>
      <c r="DO259" s="479"/>
      <c r="DP259" s="490"/>
      <c r="DQ259" s="522"/>
      <c r="DR259" s="266"/>
      <c r="DS259" s="265"/>
      <c r="DT259" s="267"/>
    </row>
    <row r="260" spans="1:124" ht="20.100000000000001" customHeight="1" x14ac:dyDescent="0.25">
      <c r="A260" s="526"/>
      <c r="B260" s="349" t="s">
        <v>210</v>
      </c>
      <c r="C260" s="594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80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80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584"/>
      <c r="DO260" s="479"/>
      <c r="DP260" s="479"/>
      <c r="DQ260" s="520"/>
      <c r="DR260" s="266"/>
      <c r="DS260" s="265"/>
      <c r="DT260" s="267"/>
    </row>
    <row r="261" spans="1:124" ht="20.100000000000001" customHeight="1" thickBot="1" x14ac:dyDescent="0.3">
      <c r="A261" s="526"/>
      <c r="B261" s="301" t="s">
        <v>212</v>
      </c>
      <c r="C261" s="301"/>
      <c r="D261" s="301"/>
      <c r="E261" s="301"/>
      <c r="F261" s="301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  <c r="AK261" s="73"/>
      <c r="AL261" s="73"/>
      <c r="AM261" s="73"/>
      <c r="AN261" s="73"/>
      <c r="AO261" s="73"/>
      <c r="AP261" s="73"/>
      <c r="AQ261" s="73"/>
      <c r="AR261" s="73"/>
      <c r="AS261" s="73"/>
      <c r="AT261" s="73"/>
      <c r="AU261" s="73"/>
      <c r="AV261" s="73"/>
      <c r="AW261" s="73"/>
      <c r="AX261" s="73"/>
      <c r="AY261" s="73"/>
      <c r="AZ261" s="73"/>
      <c r="BA261" s="73"/>
      <c r="BB261" s="73"/>
      <c r="BC261" s="73"/>
      <c r="BD261" s="73"/>
      <c r="BE261" s="73"/>
      <c r="BF261" s="73"/>
      <c r="BG261" s="73"/>
      <c r="BH261" s="73"/>
      <c r="BI261" s="73"/>
      <c r="BJ261" s="73"/>
      <c r="BK261" s="73"/>
      <c r="BL261" s="73"/>
      <c r="BM261" s="73"/>
      <c r="BN261" s="73"/>
      <c r="BO261" s="390"/>
      <c r="BP261" s="73"/>
      <c r="BQ261" s="390"/>
      <c r="BR261" s="73"/>
      <c r="BS261" s="73"/>
      <c r="BT261" s="73"/>
      <c r="BU261" s="73"/>
      <c r="BV261" s="73"/>
      <c r="BW261" s="73"/>
      <c r="BX261" s="73"/>
      <c r="BY261" s="73"/>
      <c r="BZ261" s="73"/>
      <c r="CA261" s="73"/>
      <c r="CB261" s="390"/>
      <c r="CC261" s="73"/>
      <c r="CD261" s="73"/>
      <c r="CE261" s="73"/>
      <c r="CF261" s="73"/>
      <c r="CG261" s="73"/>
      <c r="CH261" s="73"/>
      <c r="CI261" s="73"/>
      <c r="CJ261" s="390"/>
      <c r="CK261" s="73"/>
      <c r="CL261" s="390"/>
      <c r="CM261" s="73"/>
      <c r="CN261" s="73"/>
      <c r="CO261" s="73"/>
      <c r="CP261" s="73"/>
      <c r="CQ261" s="73"/>
      <c r="CR261" s="73"/>
      <c r="CS261" s="73"/>
      <c r="CT261" s="73"/>
      <c r="CU261" s="73"/>
      <c r="CV261" s="73"/>
      <c r="CW261" s="73"/>
      <c r="CX261" s="73"/>
      <c r="CY261" s="73"/>
      <c r="CZ261" s="73"/>
      <c r="DA261" s="73"/>
      <c r="DB261" s="73"/>
      <c r="DC261" s="73"/>
      <c r="DD261" s="73"/>
      <c r="DE261" s="73"/>
      <c r="DF261" s="73"/>
      <c r="DG261" s="73"/>
      <c r="DH261" s="73"/>
      <c r="DI261" s="73"/>
      <c r="DJ261" s="73"/>
      <c r="DK261" s="73"/>
      <c r="DL261" s="73"/>
      <c r="DM261" s="73"/>
      <c r="DN261" s="584"/>
      <c r="DO261" s="479"/>
      <c r="DP261" s="493"/>
      <c r="DQ261" s="73"/>
      <c r="DR261" s="266"/>
      <c r="DS261" s="265"/>
      <c r="DT261" s="267"/>
    </row>
    <row r="262" spans="1:124" ht="20.100000000000001" customHeight="1" thickBot="1" x14ac:dyDescent="0.35">
      <c r="A262" s="526"/>
      <c r="B262" s="324"/>
      <c r="C262" s="318" t="s">
        <v>111</v>
      </c>
      <c r="D262" s="319">
        <f>+D264+D266</f>
        <v>0</v>
      </c>
      <c r="E262" s="320">
        <f t="shared" ref="E262:BP262" si="310">+E264+E266</f>
        <v>0</v>
      </c>
      <c r="F262" s="320">
        <f t="shared" si="310"/>
        <v>0</v>
      </c>
      <c r="G262" s="320">
        <f t="shared" si="310"/>
        <v>0</v>
      </c>
      <c r="H262" s="320">
        <f t="shared" si="310"/>
        <v>0</v>
      </c>
      <c r="I262" s="320">
        <f t="shared" si="310"/>
        <v>0</v>
      </c>
      <c r="J262" s="320">
        <f t="shared" si="310"/>
        <v>0</v>
      </c>
      <c r="K262" s="320">
        <f t="shared" si="310"/>
        <v>0</v>
      </c>
      <c r="L262" s="320">
        <f t="shared" si="310"/>
        <v>0</v>
      </c>
      <c r="M262" s="320">
        <f t="shared" si="310"/>
        <v>0</v>
      </c>
      <c r="N262" s="320">
        <f t="shared" si="310"/>
        <v>0</v>
      </c>
      <c r="O262" s="321">
        <f t="shared" si="310"/>
        <v>0</v>
      </c>
      <c r="P262" s="319">
        <f t="shared" si="310"/>
        <v>0</v>
      </c>
      <c r="Q262" s="319">
        <f t="shared" si="310"/>
        <v>0</v>
      </c>
      <c r="R262" s="320">
        <f t="shared" si="310"/>
        <v>0</v>
      </c>
      <c r="S262" s="320">
        <f t="shared" si="310"/>
        <v>0</v>
      </c>
      <c r="T262" s="320">
        <f t="shared" si="310"/>
        <v>0</v>
      </c>
      <c r="U262" s="320">
        <f t="shared" si="310"/>
        <v>0</v>
      </c>
      <c r="V262" s="320">
        <f t="shared" si="310"/>
        <v>0</v>
      </c>
      <c r="W262" s="320">
        <f t="shared" si="310"/>
        <v>0</v>
      </c>
      <c r="X262" s="320">
        <f t="shared" si="310"/>
        <v>0</v>
      </c>
      <c r="Y262" s="320">
        <f t="shared" si="310"/>
        <v>0</v>
      </c>
      <c r="Z262" s="320">
        <f t="shared" si="310"/>
        <v>0</v>
      </c>
      <c r="AA262" s="320">
        <f t="shared" si="310"/>
        <v>0</v>
      </c>
      <c r="AB262" s="321">
        <f t="shared" si="310"/>
        <v>0</v>
      </c>
      <c r="AC262" s="319">
        <f t="shared" si="310"/>
        <v>0</v>
      </c>
      <c r="AD262" s="319">
        <f t="shared" si="310"/>
        <v>0.87403881119999993</v>
      </c>
      <c r="AE262" s="320">
        <f t="shared" si="310"/>
        <v>1.0776449568000002</v>
      </c>
      <c r="AF262" s="320">
        <f t="shared" si="310"/>
        <v>0.95944468000000016</v>
      </c>
      <c r="AG262" s="320">
        <f t="shared" si="310"/>
        <v>0.6287037404000001</v>
      </c>
      <c r="AH262" s="320">
        <f t="shared" si="310"/>
        <v>1.2088867267999999</v>
      </c>
      <c r="AI262" s="320">
        <f t="shared" si="310"/>
        <v>0.84961326680000004</v>
      </c>
      <c r="AJ262" s="320">
        <f t="shared" si="310"/>
        <v>0.8230551291999999</v>
      </c>
      <c r="AK262" s="320">
        <f t="shared" si="310"/>
        <v>1.3508098933999999</v>
      </c>
      <c r="AL262" s="320">
        <f t="shared" si="310"/>
        <v>1.3823038358000002</v>
      </c>
      <c r="AM262" s="320">
        <f t="shared" si="310"/>
        <v>1.4964423914</v>
      </c>
      <c r="AN262" s="320">
        <f t="shared" si="310"/>
        <v>1.0667226507999998</v>
      </c>
      <c r="AO262" s="321">
        <f t="shared" si="310"/>
        <v>1.2827902137999998</v>
      </c>
      <c r="AP262" s="319">
        <f t="shared" si="310"/>
        <v>0.69741129639999999</v>
      </c>
      <c r="AQ262" s="320">
        <f t="shared" si="310"/>
        <v>1.1283298803999999</v>
      </c>
      <c r="AR262" s="320">
        <f t="shared" si="310"/>
        <v>1.3297095189999999</v>
      </c>
      <c r="AS262" s="320">
        <f t="shared" si="310"/>
        <v>1.0871835882000001</v>
      </c>
      <c r="AT262" s="320">
        <f t="shared" si="310"/>
        <v>1.6594828624</v>
      </c>
      <c r="AU262" s="320">
        <f t="shared" si="310"/>
        <v>1.4676268204</v>
      </c>
      <c r="AV262" s="320">
        <f t="shared" si="310"/>
        <v>1.3540096805999999</v>
      </c>
      <c r="AW262" s="320">
        <f t="shared" si="310"/>
        <v>1.3788728433999999</v>
      </c>
      <c r="AX262" s="320">
        <f t="shared" si="310"/>
        <v>1.2029844861999999</v>
      </c>
      <c r="AY262" s="320">
        <f t="shared" si="310"/>
        <v>1.1557648117999999</v>
      </c>
      <c r="AZ262" s="320">
        <f t="shared" si="310"/>
        <v>1.3942072995999999</v>
      </c>
      <c r="BA262" s="321">
        <f t="shared" si="310"/>
        <v>1.4049737456</v>
      </c>
      <c r="BB262" s="319">
        <f t="shared" si="310"/>
        <v>0.91234810880000006</v>
      </c>
      <c r="BC262" s="320">
        <f t="shared" si="310"/>
        <v>1.1125488476000001</v>
      </c>
      <c r="BD262" s="320">
        <f t="shared" si="310"/>
        <v>1.1985386882</v>
      </c>
      <c r="BE262" s="320">
        <f t="shared" si="310"/>
        <v>1.1754492495999997</v>
      </c>
      <c r="BF262" s="320">
        <f t="shared" si="310"/>
        <v>1.0131006786000001</v>
      </c>
      <c r="BG262" s="320">
        <f t="shared" si="310"/>
        <v>1.0261305654000001</v>
      </c>
      <c r="BH262" s="320">
        <f t="shared" si="310"/>
        <v>1.3152332902000001</v>
      </c>
      <c r="BI262" s="320">
        <f t="shared" si="310"/>
        <v>1.0149636756</v>
      </c>
      <c r="BJ262" s="320">
        <f t="shared" si="310"/>
        <v>1.339915634</v>
      </c>
      <c r="BK262" s="320">
        <f t="shared" si="310"/>
        <v>1.035755658</v>
      </c>
      <c r="BL262" s="320">
        <f t="shared" si="310"/>
        <v>1.0765648891999999</v>
      </c>
      <c r="BM262" s="321">
        <f t="shared" si="310"/>
        <v>1.0352121014</v>
      </c>
      <c r="BN262" s="319">
        <f t="shared" si="310"/>
        <v>13.255761386600001</v>
      </c>
      <c r="BO262" s="319">
        <f t="shared" si="310"/>
        <v>0.93207215759999984</v>
      </c>
      <c r="BP262" s="320">
        <f t="shared" si="310"/>
        <v>1.0276268958000001</v>
      </c>
      <c r="BQ262" s="320">
        <f t="shared" ref="BQ262:CL262" si="311">+BQ264+BQ266</f>
        <v>1.021065833</v>
      </c>
      <c r="BR262" s="320">
        <f t="shared" si="311"/>
        <v>1.0832159299999999</v>
      </c>
      <c r="BS262" s="320">
        <f t="shared" si="311"/>
        <v>1.0044019799999999</v>
      </c>
      <c r="BT262" s="320">
        <f t="shared" si="311"/>
        <v>1.0454988279999999</v>
      </c>
      <c r="BU262" s="320">
        <f t="shared" si="311"/>
        <v>1.04959114</v>
      </c>
      <c r="BV262" s="320">
        <f t="shared" si="311"/>
        <v>0.97754619899999984</v>
      </c>
      <c r="BW262" s="320">
        <f t="shared" si="311"/>
        <v>1.0455416</v>
      </c>
      <c r="BX262" s="320">
        <f t="shared" si="311"/>
        <v>1.0753972979999999</v>
      </c>
      <c r="BY262" s="320">
        <f t="shared" si="311"/>
        <v>0.83387288479999988</v>
      </c>
      <c r="BZ262" s="320">
        <f t="shared" si="311"/>
        <v>0.79664259999999998</v>
      </c>
      <c r="CA262" s="427">
        <f>SUM(BO262:BZ262)</f>
        <v>11.892473346200001</v>
      </c>
      <c r="CB262" s="319">
        <f t="shared" si="311"/>
        <v>0.75260452560000002</v>
      </c>
      <c r="CC262" s="320">
        <f t="shared" si="311"/>
        <v>0.71112752999999995</v>
      </c>
      <c r="CD262" s="320">
        <f t="shared" si="311"/>
        <v>0.90143702000000014</v>
      </c>
      <c r="CE262" s="320">
        <f t="shared" si="311"/>
        <v>0.7447913599999999</v>
      </c>
      <c r="CF262" s="320">
        <f t="shared" si="311"/>
        <v>0.72425132999999997</v>
      </c>
      <c r="CG262" s="320">
        <f t="shared" si="311"/>
        <v>0.90558932680000004</v>
      </c>
      <c r="CH262" s="320">
        <f t="shared" si="311"/>
        <v>0.95631778999999995</v>
      </c>
      <c r="CI262" s="320">
        <f t="shared" si="311"/>
        <v>0.70330887419999988</v>
      </c>
      <c r="CJ262" s="320">
        <f t="shared" si="311"/>
        <v>0.77699208480000004</v>
      </c>
      <c r="CK262" s="320">
        <f t="shared" si="311"/>
        <v>0.95044687999999988</v>
      </c>
      <c r="CL262" s="320">
        <f t="shared" si="311"/>
        <v>0.67757381359999991</v>
      </c>
      <c r="CM262" s="321">
        <f t="shared" ref="CM262:DJ262" si="312">+CM264+CM266</f>
        <v>0.62711019999999984</v>
      </c>
      <c r="CN262" s="439">
        <f>SUM(CB262:CM262)</f>
        <v>9.4315507350000001</v>
      </c>
      <c r="CO262" s="320">
        <f t="shared" si="312"/>
        <v>0.36704177000000004</v>
      </c>
      <c r="CP262" s="320">
        <f t="shared" si="312"/>
        <v>0.48289807000000001</v>
      </c>
      <c r="CQ262" s="320">
        <f t="shared" si="312"/>
        <v>0.63317511000000004</v>
      </c>
      <c r="CR262" s="320">
        <f t="shared" si="312"/>
        <v>0.75009468999999995</v>
      </c>
      <c r="CS262" s="320">
        <f t="shared" si="312"/>
        <v>0.68244128000000004</v>
      </c>
      <c r="CT262" s="320">
        <f t="shared" si="312"/>
        <v>0.69781477000000003</v>
      </c>
      <c r="CU262" s="320">
        <f t="shared" si="312"/>
        <v>0.61809274999999997</v>
      </c>
      <c r="CV262" s="320">
        <f t="shared" si="312"/>
        <v>0.61446772999999999</v>
      </c>
      <c r="CW262" s="320">
        <f t="shared" si="312"/>
        <v>0.68033306999999998</v>
      </c>
      <c r="CX262" s="320">
        <f t="shared" si="312"/>
        <v>0.81207299000000011</v>
      </c>
      <c r="CY262" s="320">
        <f t="shared" si="312"/>
        <v>0.45743369100000003</v>
      </c>
      <c r="CZ262" s="320">
        <f t="shared" si="312"/>
        <v>0.54754138000000008</v>
      </c>
      <c r="DA262" s="427">
        <f>SUM(CO262:CZ262)</f>
        <v>7.3434073010000001</v>
      </c>
      <c r="DB262" s="319">
        <f t="shared" si="312"/>
        <v>0.49108364999999998</v>
      </c>
      <c r="DC262" s="320">
        <f t="shared" si="312"/>
        <v>0.36135612</v>
      </c>
      <c r="DD262" s="320">
        <f t="shared" si="312"/>
        <v>0.40434450999999999</v>
      </c>
      <c r="DE262" s="320">
        <f t="shared" si="312"/>
        <v>0.25115175000000001</v>
      </c>
      <c r="DF262" s="320">
        <f t="shared" si="312"/>
        <v>0.34119826000000003</v>
      </c>
      <c r="DG262" s="320">
        <f t="shared" si="312"/>
        <v>0.33421557000000002</v>
      </c>
      <c r="DH262" s="320">
        <f t="shared" si="312"/>
        <v>0.44601446760000002</v>
      </c>
      <c r="DI262" s="320">
        <f t="shared" si="312"/>
        <v>0.4353151562</v>
      </c>
      <c r="DJ262" s="320">
        <f t="shared" si="312"/>
        <v>0.32604654</v>
      </c>
      <c r="DK262" s="320">
        <f t="shared" ref="DK262:DM262" si="313">+DK264+DK266</f>
        <v>0.11513561999999999</v>
      </c>
      <c r="DL262" s="320">
        <f t="shared" si="313"/>
        <v>0</v>
      </c>
      <c r="DM262" s="320">
        <f t="shared" si="313"/>
        <v>0</v>
      </c>
      <c r="DN262" s="319">
        <f>SUM($CB262:$CM262)</f>
        <v>9.4315507350000001</v>
      </c>
      <c r="DO262" s="386">
        <f>SUM($CO262:$CZ262)</f>
        <v>7.3434073010000001</v>
      </c>
      <c r="DP262" s="387">
        <f>SUM($DB262:$DM262)</f>
        <v>3.5058616438000003</v>
      </c>
      <c r="DQ262" s="532">
        <f t="shared" ref="DQ262" si="314">((DP262/DO262)-1)*100</f>
        <v>-52.258379521961359</v>
      </c>
      <c r="DR262" s="266"/>
      <c r="DS262" s="265"/>
      <c r="DT262" s="267"/>
    </row>
    <row r="263" spans="1:124" ht="20.100000000000001" customHeight="1" x14ac:dyDescent="0.25">
      <c r="A263" s="526"/>
      <c r="B263" s="48" t="s">
        <v>153</v>
      </c>
      <c r="C263" s="70"/>
      <c r="D263" s="71"/>
      <c r="E263" s="72"/>
      <c r="F263" s="72"/>
      <c r="G263" s="73"/>
      <c r="H263" s="73"/>
      <c r="I263" s="73"/>
      <c r="J263" s="73"/>
      <c r="K263" s="73"/>
      <c r="L263" s="73"/>
      <c r="M263" s="73"/>
      <c r="N263" s="73"/>
      <c r="O263" s="316"/>
      <c r="P263" s="103"/>
      <c r="Q263" s="138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316"/>
      <c r="AC263" s="73"/>
      <c r="AD263" s="138"/>
      <c r="AE263" s="73"/>
      <c r="AF263" s="73"/>
      <c r="AG263" s="73"/>
      <c r="AH263" s="73"/>
      <c r="AI263" s="73"/>
      <c r="AJ263" s="73"/>
      <c r="AK263" s="73"/>
      <c r="AL263" s="73"/>
      <c r="AM263" s="73"/>
      <c r="AN263" s="73"/>
      <c r="AO263" s="316"/>
      <c r="AP263" s="73"/>
      <c r="AQ263" s="73"/>
      <c r="AR263" s="73"/>
      <c r="AS263" s="73"/>
      <c r="AT263" s="73"/>
      <c r="AU263" s="73"/>
      <c r="AV263" s="73"/>
      <c r="AW263" s="73"/>
      <c r="AX263" s="73"/>
      <c r="AY263" s="73"/>
      <c r="AZ263" s="73"/>
      <c r="BA263" s="73"/>
      <c r="BB263" s="138"/>
      <c r="BC263" s="73"/>
      <c r="BD263" s="73"/>
      <c r="BE263" s="73"/>
      <c r="BF263" s="73"/>
      <c r="BG263" s="73"/>
      <c r="BH263" s="73"/>
      <c r="BI263" s="73"/>
      <c r="BJ263" s="73"/>
      <c r="BK263" s="73"/>
      <c r="BL263" s="73"/>
      <c r="BM263" s="316"/>
      <c r="BN263" s="74"/>
      <c r="BO263" s="73"/>
      <c r="BP263" s="73"/>
      <c r="BQ263" s="73"/>
      <c r="BR263" s="73"/>
      <c r="BS263" s="73"/>
      <c r="BT263" s="73"/>
      <c r="BU263" s="73"/>
      <c r="BV263" s="73"/>
      <c r="BW263" s="73"/>
      <c r="BX263" s="73"/>
      <c r="BY263" s="73"/>
      <c r="BZ263" s="73"/>
      <c r="CA263" s="74"/>
      <c r="CB263" s="138"/>
      <c r="CC263" s="73"/>
      <c r="CD263" s="73"/>
      <c r="CE263" s="73"/>
      <c r="CF263" s="73"/>
      <c r="CG263" s="73"/>
      <c r="CH263" s="73"/>
      <c r="CI263" s="73"/>
      <c r="CJ263" s="73"/>
      <c r="CK263" s="73"/>
      <c r="CL263" s="73"/>
      <c r="CM263" s="316"/>
      <c r="CN263" s="74"/>
      <c r="CO263" s="73"/>
      <c r="CP263" s="73"/>
      <c r="CQ263" s="73"/>
      <c r="CR263" s="73"/>
      <c r="CS263" s="73"/>
      <c r="CT263" s="73"/>
      <c r="CU263" s="73"/>
      <c r="CV263" s="73"/>
      <c r="CW263" s="73"/>
      <c r="CX263" s="73"/>
      <c r="CY263" s="73"/>
      <c r="CZ263" s="73"/>
      <c r="DA263" s="74"/>
      <c r="DB263" s="138"/>
      <c r="DC263" s="73"/>
      <c r="DD263" s="73"/>
      <c r="DE263" s="73"/>
      <c r="DF263" s="73"/>
      <c r="DG263" s="73"/>
      <c r="DH263" s="73"/>
      <c r="DI263" s="73"/>
      <c r="DJ263" s="73"/>
      <c r="DK263" s="73"/>
      <c r="DL263" s="73"/>
      <c r="DM263" s="73"/>
      <c r="DN263" s="583"/>
      <c r="DO263" s="490"/>
      <c r="DP263" s="492"/>
      <c r="DQ263" s="74"/>
      <c r="DR263" s="266"/>
      <c r="DS263" s="265"/>
      <c r="DT263" s="267"/>
    </row>
    <row r="264" spans="1:124" ht="20.100000000000001" customHeight="1" thickBot="1" x14ac:dyDescent="0.3">
      <c r="A264" s="526"/>
      <c r="B264" s="604" t="s">
        <v>49</v>
      </c>
      <c r="C264" s="605"/>
      <c r="D264" s="46">
        <v>0</v>
      </c>
      <c r="E264" s="32">
        <v>0</v>
      </c>
      <c r="F264" s="32">
        <v>0</v>
      </c>
      <c r="G264" s="32">
        <v>0</v>
      </c>
      <c r="H264" s="32">
        <v>0</v>
      </c>
      <c r="I264" s="32">
        <v>0</v>
      </c>
      <c r="J264" s="32">
        <v>0</v>
      </c>
      <c r="K264" s="32">
        <v>0</v>
      </c>
      <c r="L264" s="32">
        <v>0</v>
      </c>
      <c r="M264" s="32">
        <v>0</v>
      </c>
      <c r="N264" s="32">
        <v>0</v>
      </c>
      <c r="O264" s="47">
        <v>0</v>
      </c>
      <c r="P264" s="24">
        <f>SUM(D264:O264)</f>
        <v>0</v>
      </c>
      <c r="Q264" s="46">
        <v>0</v>
      </c>
      <c r="R264" s="32">
        <v>0</v>
      </c>
      <c r="S264" s="32">
        <v>0</v>
      </c>
      <c r="T264" s="32">
        <v>0</v>
      </c>
      <c r="U264" s="32">
        <v>0</v>
      </c>
      <c r="V264" s="32">
        <v>0</v>
      </c>
      <c r="W264" s="32">
        <v>0</v>
      </c>
      <c r="X264" s="32">
        <v>0</v>
      </c>
      <c r="Y264" s="32">
        <v>0</v>
      </c>
      <c r="Z264" s="32">
        <v>0</v>
      </c>
      <c r="AA264" s="32">
        <v>0</v>
      </c>
      <c r="AB264" s="47">
        <v>0</v>
      </c>
      <c r="AC264" s="24">
        <f>SUM(Q264:AB264)</f>
        <v>0</v>
      </c>
      <c r="AD264" s="46">
        <v>0.64459560999999999</v>
      </c>
      <c r="AE264" s="32">
        <v>0.84254114000000013</v>
      </c>
      <c r="AF264" s="32">
        <v>0.78318211000000015</v>
      </c>
      <c r="AG264" s="32">
        <v>0.49393975000000007</v>
      </c>
      <c r="AH264" s="32">
        <v>0.89569405999999996</v>
      </c>
      <c r="AI264" s="32">
        <v>0.70143451000000001</v>
      </c>
      <c r="AJ264" s="32">
        <v>0.66885687999999988</v>
      </c>
      <c r="AK264" s="32">
        <v>1.14853085</v>
      </c>
      <c r="AL264" s="32">
        <v>1.2233265600000001</v>
      </c>
      <c r="AM264" s="32">
        <v>1.2551831200000001</v>
      </c>
      <c r="AN264" s="32">
        <v>0.93701870999999992</v>
      </c>
      <c r="AO264" s="47">
        <v>1.0979589699999999</v>
      </c>
      <c r="AP264" s="32">
        <v>0.58907310000000002</v>
      </c>
      <c r="AQ264" s="32">
        <v>0.97265836999999999</v>
      </c>
      <c r="AR264" s="32">
        <v>1.1167740899999998</v>
      </c>
      <c r="AS264" s="32">
        <v>0.9920500000000001</v>
      </c>
      <c r="AT264" s="32">
        <v>1.2801602599999999</v>
      </c>
      <c r="AU264" s="32">
        <v>1.14397449</v>
      </c>
      <c r="AV264" s="32">
        <v>1.2589835199999999</v>
      </c>
      <c r="AW264" s="32">
        <v>1.2440107999999999</v>
      </c>
      <c r="AX264" s="32">
        <v>1.0666682599999999</v>
      </c>
      <c r="AY264" s="32">
        <v>1.01486638</v>
      </c>
      <c r="AZ264" s="32">
        <v>1.2204032999999999</v>
      </c>
      <c r="BA264" s="32">
        <v>1.2678117499999999</v>
      </c>
      <c r="BB264" s="46">
        <v>0.77586443000000005</v>
      </c>
      <c r="BC264" s="32">
        <v>0.96921834000000007</v>
      </c>
      <c r="BD264" s="32">
        <v>1.13989001</v>
      </c>
      <c r="BE264" s="32">
        <v>1.1388555399999998</v>
      </c>
      <c r="BF264" s="32">
        <v>0.94039833000000006</v>
      </c>
      <c r="BG264" s="32">
        <v>0.95665324000000007</v>
      </c>
      <c r="BH264" s="32">
        <v>1.2190247400000001</v>
      </c>
      <c r="BI264" s="32">
        <v>0.98276311000000005</v>
      </c>
      <c r="BJ264" s="32">
        <v>1.2093842399999999</v>
      </c>
      <c r="BK264" s="32">
        <v>0.98111369999999998</v>
      </c>
      <c r="BL264" s="32">
        <v>1.0225340199999999</v>
      </c>
      <c r="BM264" s="47">
        <v>0.98850586000000007</v>
      </c>
      <c r="BN264" s="432">
        <f>SUM(BB264:BM264)</f>
        <v>12.324205560000001</v>
      </c>
      <c r="BO264" s="32">
        <v>0.89980161999999986</v>
      </c>
      <c r="BP264" s="32">
        <v>0.9554492</v>
      </c>
      <c r="BQ264" s="32">
        <v>0.96716647</v>
      </c>
      <c r="BR264" s="32">
        <v>0.99954451</v>
      </c>
      <c r="BS264" s="32">
        <v>0.88266441999999989</v>
      </c>
      <c r="BT264" s="32">
        <v>0.96109133000000002</v>
      </c>
      <c r="BU264" s="32">
        <v>0.96559729999999999</v>
      </c>
      <c r="BV264" s="32">
        <v>0.93636801999999986</v>
      </c>
      <c r="BW264" s="32">
        <v>1.00247452</v>
      </c>
      <c r="BX264" s="32">
        <v>1.06020377</v>
      </c>
      <c r="BY264" s="32">
        <v>0.79494114999999987</v>
      </c>
      <c r="BZ264" s="32">
        <v>0.76693880000000003</v>
      </c>
      <c r="CA264" s="432">
        <f>SUM(BO264:BZ264)</f>
        <v>11.192241109999999</v>
      </c>
      <c r="CB264" s="46">
        <v>0.68961971</v>
      </c>
      <c r="CC264" s="32">
        <v>0.70203116999999993</v>
      </c>
      <c r="CD264" s="32">
        <v>0.81766270000000008</v>
      </c>
      <c r="CE264" s="32">
        <v>0.72695535999999994</v>
      </c>
      <c r="CF264" s="32">
        <v>0.71876332999999992</v>
      </c>
      <c r="CG264" s="32">
        <v>0.78074843999999999</v>
      </c>
      <c r="CH264" s="32">
        <v>0.83211062999999996</v>
      </c>
      <c r="CI264" s="32">
        <v>0.67012382999999986</v>
      </c>
      <c r="CJ264" s="32">
        <v>0.76651906000000003</v>
      </c>
      <c r="CK264" s="32">
        <v>0.83332609999999985</v>
      </c>
      <c r="CL264" s="32">
        <v>0.64712048999999994</v>
      </c>
      <c r="CM264" s="47">
        <v>0.56550739999999988</v>
      </c>
      <c r="CN264" s="393">
        <f t="shared" ref="CN264:CN269" si="315">SUM(CB264:CM264)</f>
        <v>8.7504882199999994</v>
      </c>
      <c r="CO264" s="32">
        <v>0.34577577000000004</v>
      </c>
      <c r="CP264" s="32">
        <f>480154.07/1000000</f>
        <v>0.48015406999999999</v>
      </c>
      <c r="CQ264" s="32">
        <f>612595.11/1000000</f>
        <v>0.61259511</v>
      </c>
      <c r="CR264" s="32">
        <f>741862.69/1000000</f>
        <v>0.74186268999999994</v>
      </c>
      <c r="CS264" s="32">
        <f>677639.28/1000000</f>
        <v>0.67763928000000007</v>
      </c>
      <c r="CT264" s="32">
        <f>695413.77/1000000</f>
        <v>0.69541377000000004</v>
      </c>
      <c r="CU264" s="32">
        <f>615074.35/1000000</f>
        <v>0.61507434999999999</v>
      </c>
      <c r="CV264" s="32">
        <f>612958.53/1000000</f>
        <v>0.61295853</v>
      </c>
      <c r="CW264" s="32">
        <f>673816.07/1000000</f>
        <v>0.67381606999999999</v>
      </c>
      <c r="CX264" s="32">
        <f>766776.41/1000000</f>
        <v>0.76677641000000007</v>
      </c>
      <c r="CY264" s="32">
        <f>447010.95/1000000</f>
        <v>0.44701095000000002</v>
      </c>
      <c r="CZ264" s="32">
        <f>535536.38/1000000</f>
        <v>0.53553638000000003</v>
      </c>
      <c r="DA264" s="432">
        <f>SUM(CO264:CZ264)</f>
        <v>7.2046133800000014</v>
      </c>
      <c r="DB264" s="46">
        <f>486761.85/1000000</f>
        <v>0.48676185</v>
      </c>
      <c r="DC264" s="32">
        <f>357240.12/1000000</f>
        <v>0.35724011999999999</v>
      </c>
      <c r="DD264" s="32">
        <f>399816.91/1000000</f>
        <v>0.39981690999999997</v>
      </c>
      <c r="DE264" s="32">
        <f>249093.75/1000000</f>
        <v>0.24909375</v>
      </c>
      <c r="DF264" s="32">
        <v>0.33893446000000005</v>
      </c>
      <c r="DG264" s="32">
        <v>0.32992807000000002</v>
      </c>
      <c r="DH264" s="32">
        <f>434049.53/1000000</f>
        <v>0.43404953000000002</v>
      </c>
      <c r="DI264" s="32">
        <f>419549.71/1000000</f>
        <v>0.41954971000000002</v>
      </c>
      <c r="DJ264" s="32">
        <f>313012.54/1000000</f>
        <v>0.31301254000000001</v>
      </c>
      <c r="DK264" s="243">
        <f>113832.22/1000000</f>
        <v>0.11383222</v>
      </c>
      <c r="DL264" s="243">
        <v>0</v>
      </c>
      <c r="DM264" s="243">
        <v>0</v>
      </c>
      <c r="DN264" s="581">
        <f>SUM($CB264:$CM264)</f>
        <v>8.7504882199999994</v>
      </c>
      <c r="DO264" s="493">
        <f>SUM($CO264:$CZ264)</f>
        <v>7.2046133800000014</v>
      </c>
      <c r="DP264" s="496">
        <f>SUM($DB264:$DM264)</f>
        <v>3.4422191600000005</v>
      </c>
      <c r="DQ264" s="358">
        <f t="shared" ref="DQ264:DQ269" si="316">((DP264/DO264)-1)*100</f>
        <v>-52.222014167261264</v>
      </c>
      <c r="DR264" s="266"/>
      <c r="DS264" s="265"/>
      <c r="DT264" s="267"/>
    </row>
    <row r="265" spans="1:124" ht="20.100000000000001" customHeight="1" x14ac:dyDescent="0.25">
      <c r="A265" s="526"/>
      <c r="B265" s="28" t="s">
        <v>59</v>
      </c>
      <c r="C265" s="19"/>
      <c r="D265" s="52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76"/>
      <c r="P265" s="80"/>
      <c r="Q265" s="52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76"/>
      <c r="AC265" s="80"/>
      <c r="AD265" s="52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7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52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76"/>
      <c r="BN265" s="438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438"/>
      <c r="CB265" s="52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76"/>
      <c r="CN265" s="438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438"/>
      <c r="DB265" s="52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583"/>
      <c r="DO265" s="490"/>
      <c r="DP265" s="492"/>
      <c r="DQ265" s="359"/>
      <c r="DR265" s="266"/>
      <c r="DS265" s="265"/>
      <c r="DT265" s="267"/>
    </row>
    <row r="266" spans="1:124" ht="20.100000000000001" customHeight="1" thickBot="1" x14ac:dyDescent="0.3">
      <c r="A266" s="526"/>
      <c r="B266" s="604" t="s">
        <v>49</v>
      </c>
      <c r="C266" s="606"/>
      <c r="D266" s="52">
        <v>0</v>
      </c>
      <c r="E266" s="26">
        <v>0</v>
      </c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26">
        <v>0</v>
      </c>
      <c r="L266" s="26">
        <v>0</v>
      </c>
      <c r="M266" s="26">
        <v>0</v>
      </c>
      <c r="N266" s="26">
        <v>0</v>
      </c>
      <c r="O266" s="76">
        <v>0</v>
      </c>
      <c r="P266" s="24">
        <f>SUM(D266:O266)</f>
        <v>0</v>
      </c>
      <c r="Q266" s="52">
        <v>0</v>
      </c>
      <c r="R266" s="26">
        <v>0</v>
      </c>
      <c r="S266" s="26">
        <v>0</v>
      </c>
      <c r="T266" s="26">
        <v>0</v>
      </c>
      <c r="U266" s="26">
        <v>0</v>
      </c>
      <c r="V266" s="26">
        <v>0</v>
      </c>
      <c r="W266" s="26">
        <v>0</v>
      </c>
      <c r="X266" s="26">
        <v>0</v>
      </c>
      <c r="Y266" s="26">
        <v>0</v>
      </c>
      <c r="Z266" s="26">
        <v>0</v>
      </c>
      <c r="AA266" s="26">
        <v>0</v>
      </c>
      <c r="AB266" s="76">
        <v>0</v>
      </c>
      <c r="AC266" s="24">
        <f>SUM(Q266:AB266)</f>
        <v>0</v>
      </c>
      <c r="AD266" s="52">
        <v>0.22944320119999997</v>
      </c>
      <c r="AE266" s="26">
        <v>0.2351038168</v>
      </c>
      <c r="AF266" s="26">
        <v>0.17626257000000001</v>
      </c>
      <c r="AG266" s="26">
        <v>0.13476399040000001</v>
      </c>
      <c r="AH266" s="26">
        <v>0.31319266680000002</v>
      </c>
      <c r="AI266" s="26">
        <v>0.14817875680000003</v>
      </c>
      <c r="AJ266" s="26">
        <v>0.1541982492</v>
      </c>
      <c r="AK266" s="26">
        <v>0.2022790434</v>
      </c>
      <c r="AL266" s="26">
        <v>0.15897727580000001</v>
      </c>
      <c r="AM266" s="26">
        <v>0.2412592714</v>
      </c>
      <c r="AN266" s="26">
        <v>0.1297039408</v>
      </c>
      <c r="AO266" s="76">
        <v>0.18483124379999999</v>
      </c>
      <c r="AP266" s="26">
        <v>0.1083381964</v>
      </c>
      <c r="AQ266" s="26">
        <v>0.15567151039999999</v>
      </c>
      <c r="AR266" s="26">
        <v>0.21293542900000001</v>
      </c>
      <c r="AS266" s="26">
        <v>9.5133588200000008E-2</v>
      </c>
      <c r="AT266" s="26">
        <v>0.37932260239999999</v>
      </c>
      <c r="AU266" s="26">
        <v>0.32365233040000002</v>
      </c>
      <c r="AV266" s="26">
        <v>9.5026160600000006E-2</v>
      </c>
      <c r="AW266" s="26">
        <v>0.13486204340000002</v>
      </c>
      <c r="AX266" s="26">
        <v>0.13631622620000003</v>
      </c>
      <c r="AY266" s="26">
        <v>0.1408984318</v>
      </c>
      <c r="AZ266" s="26">
        <v>0.17380399959999998</v>
      </c>
      <c r="BA266" s="26">
        <v>0.13716199560000003</v>
      </c>
      <c r="BB266" s="52">
        <v>0.13648367880000001</v>
      </c>
      <c r="BC266" s="26">
        <v>0.14333050760000002</v>
      </c>
      <c r="BD266" s="26">
        <v>5.8648678199999991E-2</v>
      </c>
      <c r="BE266" s="26">
        <v>3.659370960000001E-2</v>
      </c>
      <c r="BF266" s="26">
        <v>7.2702348600000008E-2</v>
      </c>
      <c r="BG266" s="26">
        <v>6.9477325399999998E-2</v>
      </c>
      <c r="BH266" s="26">
        <v>9.6208550199999993E-2</v>
      </c>
      <c r="BI266" s="26">
        <v>3.2200565600000002E-2</v>
      </c>
      <c r="BJ266" s="26">
        <v>0.13053139400000002</v>
      </c>
      <c r="BK266" s="26">
        <v>5.4641958000000004E-2</v>
      </c>
      <c r="BL266" s="26">
        <v>5.4030869199999998E-2</v>
      </c>
      <c r="BM266" s="76">
        <v>4.6706241400000001E-2</v>
      </c>
      <c r="BN266" s="432">
        <f>SUM(BB266:BM266)</f>
        <v>0.93155582660000003</v>
      </c>
      <c r="BO266" s="26">
        <v>3.2270537600000003E-2</v>
      </c>
      <c r="BP266" s="26">
        <v>7.2177695799999997E-2</v>
      </c>
      <c r="BQ266" s="26">
        <v>5.3899363000000006E-2</v>
      </c>
      <c r="BR266" s="26">
        <v>8.3671419999999996E-2</v>
      </c>
      <c r="BS266" s="26">
        <v>0.12173756000000001</v>
      </c>
      <c r="BT266" s="26">
        <v>8.4407497999999997E-2</v>
      </c>
      <c r="BU266" s="26">
        <v>8.3993840000000014E-2</v>
      </c>
      <c r="BV266" s="26">
        <v>4.1178178999999995E-2</v>
      </c>
      <c r="BW266" s="26">
        <v>4.3067080000000001E-2</v>
      </c>
      <c r="BX266" s="26">
        <v>1.5193528000000001E-2</v>
      </c>
      <c r="BY266" s="26">
        <v>3.8931734800000006E-2</v>
      </c>
      <c r="BZ266" s="26">
        <v>2.9703800000000002E-2</v>
      </c>
      <c r="CA266" s="432">
        <f>SUM(BO266:BZ266)</f>
        <v>0.70023223619999997</v>
      </c>
      <c r="CB266" s="52">
        <v>6.2984815600000008E-2</v>
      </c>
      <c r="CC266" s="26">
        <v>9.0963600000000013E-3</v>
      </c>
      <c r="CD266" s="26">
        <v>8.3774320000000013E-2</v>
      </c>
      <c r="CE266" s="26">
        <v>1.7836000000000001E-2</v>
      </c>
      <c r="CF266" s="26">
        <v>5.4879999999999998E-3</v>
      </c>
      <c r="CG266" s="26">
        <v>0.12484088680000001</v>
      </c>
      <c r="CH266" s="26">
        <v>0.12420716</v>
      </c>
      <c r="CI266" s="26">
        <v>3.3185044200000006E-2</v>
      </c>
      <c r="CJ266" s="26">
        <v>1.0473024800000001E-2</v>
      </c>
      <c r="CK266" s="26">
        <v>0.11712077999999999</v>
      </c>
      <c r="CL266" s="26">
        <v>3.0453323600000002E-2</v>
      </c>
      <c r="CM266" s="76">
        <v>6.1602800000000006E-2</v>
      </c>
      <c r="CN266" s="428">
        <f t="shared" si="315"/>
        <v>0.68106251499999992</v>
      </c>
      <c r="CO266" s="26">
        <v>2.1266E-2</v>
      </c>
      <c r="CP266" s="26">
        <f>2744/1000000</f>
        <v>2.7439999999999999E-3</v>
      </c>
      <c r="CQ266" s="26">
        <f>20580/1000000</f>
        <v>2.0580000000000001E-2</v>
      </c>
      <c r="CR266" s="26">
        <f>8232/1000000</f>
        <v>8.2319999999999997E-3</v>
      </c>
      <c r="CS266" s="26">
        <f>4802/1000000</f>
        <v>4.8019999999999998E-3</v>
      </c>
      <c r="CT266" s="26">
        <f>2401/1000000</f>
        <v>2.4009999999999999E-3</v>
      </c>
      <c r="CU266" s="26">
        <f>3018.4/1000000</f>
        <v>3.0184000000000001E-3</v>
      </c>
      <c r="CV266" s="32">
        <f>1509.2/1000000</f>
        <v>1.5092E-3</v>
      </c>
      <c r="CW266" s="32">
        <f>6517/1000000</f>
        <v>6.5170000000000002E-3</v>
      </c>
      <c r="CX266" s="32">
        <f>45296.58/1000000</f>
        <v>4.5296580000000003E-2</v>
      </c>
      <c r="CY266" s="32">
        <f>10422.741/1000000</f>
        <v>1.0422740999999999E-2</v>
      </c>
      <c r="CZ266" s="32">
        <f>12005/1000000</f>
        <v>1.2005E-2</v>
      </c>
      <c r="DA266" s="432">
        <f>SUM(CO266:CZ266)</f>
        <v>0.13879392099999999</v>
      </c>
      <c r="DB266" s="46">
        <f>4321.8/1000000</f>
        <v>4.3217999999999998E-3</v>
      </c>
      <c r="DC266" s="32">
        <f>4116/1000000</f>
        <v>4.1159999999999999E-3</v>
      </c>
      <c r="DD266" s="32">
        <f>4527.6/1000000</f>
        <v>4.5276000000000005E-3</v>
      </c>
      <c r="DE266" s="32">
        <f>2058/1000000</f>
        <v>2.0579999999999999E-3</v>
      </c>
      <c r="DF266" s="32">
        <v>2.2638000000000003E-3</v>
      </c>
      <c r="DG266" s="32">
        <v>4.2874999999999996E-3</v>
      </c>
      <c r="DH266" s="32">
        <f>11964.9376/1000000</f>
        <v>1.1964937599999999E-2</v>
      </c>
      <c r="DI266" s="32">
        <f>15765.4462/1000000</f>
        <v>1.5765446200000002E-2</v>
      </c>
      <c r="DJ266" s="32">
        <f>13034/1000000</f>
        <v>1.3034E-2</v>
      </c>
      <c r="DK266" s="243">
        <f>1303.4/1000000</f>
        <v>1.3034000000000001E-3</v>
      </c>
      <c r="DL266" s="243">
        <v>0</v>
      </c>
      <c r="DM266" s="243">
        <v>0</v>
      </c>
      <c r="DN266" s="581">
        <f>SUM($CB266:$CM266)</f>
        <v>0.68106251499999992</v>
      </c>
      <c r="DO266" s="493">
        <f>SUM($CO266:$CZ266)</f>
        <v>0.13879392099999999</v>
      </c>
      <c r="DP266" s="496">
        <f>SUM($DB266:$DM266)</f>
        <v>6.3642483799999996E-2</v>
      </c>
      <c r="DQ266" s="358">
        <f t="shared" si="316"/>
        <v>-54.146058169219089</v>
      </c>
      <c r="DR266" s="266"/>
      <c r="DS266" s="265"/>
      <c r="DT266" s="267"/>
    </row>
    <row r="267" spans="1:124" ht="20.100000000000001" customHeight="1" thickBot="1" x14ac:dyDescent="0.3">
      <c r="A267" s="526"/>
      <c r="B267" s="325"/>
      <c r="C267" s="322" t="s">
        <v>115</v>
      </c>
      <c r="D267" s="319">
        <f>+D268+D269</f>
        <v>0</v>
      </c>
      <c r="E267" s="320">
        <f t="shared" ref="E267:BP267" si="317">+E268+E269</f>
        <v>0</v>
      </c>
      <c r="F267" s="320">
        <f t="shared" si="317"/>
        <v>0</v>
      </c>
      <c r="G267" s="320">
        <f t="shared" si="317"/>
        <v>0</v>
      </c>
      <c r="H267" s="320">
        <f t="shared" si="317"/>
        <v>0</v>
      </c>
      <c r="I267" s="320">
        <f t="shared" si="317"/>
        <v>0</v>
      </c>
      <c r="J267" s="320">
        <f t="shared" si="317"/>
        <v>0</v>
      </c>
      <c r="K267" s="320">
        <f t="shared" si="317"/>
        <v>0</v>
      </c>
      <c r="L267" s="320">
        <f t="shared" si="317"/>
        <v>0</v>
      </c>
      <c r="M267" s="320">
        <f t="shared" si="317"/>
        <v>0</v>
      </c>
      <c r="N267" s="320">
        <f t="shared" si="317"/>
        <v>0</v>
      </c>
      <c r="O267" s="321">
        <f t="shared" si="317"/>
        <v>0</v>
      </c>
      <c r="P267" s="319">
        <f t="shared" si="317"/>
        <v>0</v>
      </c>
      <c r="Q267" s="319">
        <f t="shared" si="317"/>
        <v>0</v>
      </c>
      <c r="R267" s="320">
        <f t="shared" si="317"/>
        <v>0</v>
      </c>
      <c r="S267" s="320">
        <f t="shared" si="317"/>
        <v>0</v>
      </c>
      <c r="T267" s="320">
        <f t="shared" si="317"/>
        <v>0</v>
      </c>
      <c r="U267" s="320">
        <f t="shared" si="317"/>
        <v>0</v>
      </c>
      <c r="V267" s="320">
        <f t="shared" si="317"/>
        <v>0</v>
      </c>
      <c r="W267" s="320">
        <f t="shared" si="317"/>
        <v>0</v>
      </c>
      <c r="X267" s="320">
        <f t="shared" si="317"/>
        <v>0</v>
      </c>
      <c r="Y267" s="320">
        <f t="shared" si="317"/>
        <v>0</v>
      </c>
      <c r="Z267" s="320">
        <f t="shared" si="317"/>
        <v>0</v>
      </c>
      <c r="AA267" s="320">
        <f t="shared" si="317"/>
        <v>0</v>
      </c>
      <c r="AB267" s="321">
        <f t="shared" si="317"/>
        <v>0</v>
      </c>
      <c r="AC267" s="319">
        <f t="shared" si="317"/>
        <v>0</v>
      </c>
      <c r="AD267" s="319">
        <f t="shared" si="317"/>
        <v>788</v>
      </c>
      <c r="AE267" s="320">
        <f t="shared" si="317"/>
        <v>758</v>
      </c>
      <c r="AF267" s="320">
        <f t="shared" si="317"/>
        <v>806</v>
      </c>
      <c r="AG267" s="320">
        <f t="shared" si="317"/>
        <v>838</v>
      </c>
      <c r="AH267" s="320">
        <f t="shared" si="317"/>
        <v>937</v>
      </c>
      <c r="AI267" s="320">
        <f t="shared" si="317"/>
        <v>837</v>
      </c>
      <c r="AJ267" s="320">
        <f t="shared" si="317"/>
        <v>794</v>
      </c>
      <c r="AK267" s="320">
        <f t="shared" si="317"/>
        <v>872</v>
      </c>
      <c r="AL267" s="320">
        <f t="shared" si="317"/>
        <v>919</v>
      </c>
      <c r="AM267" s="320">
        <f t="shared" si="317"/>
        <v>933</v>
      </c>
      <c r="AN267" s="320">
        <f t="shared" si="317"/>
        <v>834</v>
      </c>
      <c r="AO267" s="321">
        <f t="shared" si="317"/>
        <v>946</v>
      </c>
      <c r="AP267" s="319">
        <f t="shared" si="317"/>
        <v>778</v>
      </c>
      <c r="AQ267" s="320">
        <f t="shared" si="317"/>
        <v>845</v>
      </c>
      <c r="AR267" s="320">
        <f t="shared" si="317"/>
        <v>1081</v>
      </c>
      <c r="AS267" s="320">
        <f t="shared" si="317"/>
        <v>876</v>
      </c>
      <c r="AT267" s="320">
        <f t="shared" si="317"/>
        <v>1163</v>
      </c>
      <c r="AU267" s="320">
        <f t="shared" si="317"/>
        <v>1054</v>
      </c>
      <c r="AV267" s="320">
        <f t="shared" si="317"/>
        <v>1159</v>
      </c>
      <c r="AW267" s="320">
        <f t="shared" si="317"/>
        <v>1115</v>
      </c>
      <c r="AX267" s="320">
        <f t="shared" si="317"/>
        <v>1122</v>
      </c>
      <c r="AY267" s="320">
        <f t="shared" si="317"/>
        <v>1210</v>
      </c>
      <c r="AZ267" s="320">
        <f t="shared" si="317"/>
        <v>1085</v>
      </c>
      <c r="BA267" s="321">
        <f t="shared" si="317"/>
        <v>1067</v>
      </c>
      <c r="BB267" s="319">
        <f t="shared" si="317"/>
        <v>933</v>
      </c>
      <c r="BC267" s="320">
        <f t="shared" si="317"/>
        <v>923</v>
      </c>
      <c r="BD267" s="320">
        <f t="shared" si="317"/>
        <v>1150</v>
      </c>
      <c r="BE267" s="320">
        <f t="shared" si="317"/>
        <v>1224</v>
      </c>
      <c r="BF267" s="320">
        <f t="shared" si="317"/>
        <v>1194</v>
      </c>
      <c r="BG267" s="320">
        <f t="shared" si="317"/>
        <v>1017</v>
      </c>
      <c r="BH267" s="320">
        <f t="shared" si="317"/>
        <v>1029</v>
      </c>
      <c r="BI267" s="320">
        <f t="shared" si="317"/>
        <v>1037</v>
      </c>
      <c r="BJ267" s="320">
        <f t="shared" si="317"/>
        <v>1020</v>
      </c>
      <c r="BK267" s="320">
        <f t="shared" si="317"/>
        <v>1128</v>
      </c>
      <c r="BL267" s="320">
        <f t="shared" si="317"/>
        <v>1016</v>
      </c>
      <c r="BM267" s="321">
        <f t="shared" si="317"/>
        <v>956</v>
      </c>
      <c r="BN267" s="319">
        <f t="shared" si="317"/>
        <v>12627</v>
      </c>
      <c r="BO267" s="319">
        <f t="shared" si="317"/>
        <v>735</v>
      </c>
      <c r="BP267" s="320">
        <f t="shared" si="317"/>
        <v>811</v>
      </c>
      <c r="BQ267" s="320">
        <f t="shared" ref="BQ267:CL267" si="318">+BQ268+BQ269</f>
        <v>728</v>
      </c>
      <c r="BR267" s="320">
        <f t="shared" si="318"/>
        <v>843</v>
      </c>
      <c r="BS267" s="320">
        <f t="shared" si="318"/>
        <v>832</v>
      </c>
      <c r="BT267" s="320">
        <f t="shared" si="318"/>
        <v>754</v>
      </c>
      <c r="BU267" s="320">
        <f t="shared" si="318"/>
        <v>722</v>
      </c>
      <c r="BV267" s="320">
        <f t="shared" si="318"/>
        <v>732</v>
      </c>
      <c r="BW267" s="320">
        <f t="shared" si="318"/>
        <v>771</v>
      </c>
      <c r="BX267" s="320">
        <f t="shared" si="318"/>
        <v>803</v>
      </c>
      <c r="BY267" s="320">
        <f t="shared" si="318"/>
        <v>662</v>
      </c>
      <c r="BZ267" s="320">
        <f t="shared" si="318"/>
        <v>637</v>
      </c>
      <c r="CA267" s="427">
        <f>SUM(BO267:BZ267)</f>
        <v>9030</v>
      </c>
      <c r="CB267" s="319">
        <f t="shared" si="318"/>
        <v>574</v>
      </c>
      <c r="CC267" s="320">
        <f t="shared" si="318"/>
        <v>531</v>
      </c>
      <c r="CD267" s="320">
        <f t="shared" si="318"/>
        <v>716</v>
      </c>
      <c r="CE267" s="320">
        <f t="shared" si="318"/>
        <v>672</v>
      </c>
      <c r="CF267" s="320">
        <f t="shared" si="318"/>
        <v>667</v>
      </c>
      <c r="CG267" s="320">
        <f t="shared" si="318"/>
        <v>606</v>
      </c>
      <c r="CH267" s="320">
        <f t="shared" si="318"/>
        <v>604</v>
      </c>
      <c r="CI267" s="320">
        <f t="shared" si="318"/>
        <v>586</v>
      </c>
      <c r="CJ267" s="320">
        <f t="shared" si="318"/>
        <v>574</v>
      </c>
      <c r="CK267" s="320">
        <f t="shared" si="318"/>
        <v>594</v>
      </c>
      <c r="CL267" s="320">
        <f t="shared" si="318"/>
        <v>473</v>
      </c>
      <c r="CM267" s="321">
        <f t="shared" ref="CM267:DJ267" si="319">+CM268+CM269</f>
        <v>496</v>
      </c>
      <c r="CN267" s="439">
        <f>SUM(CB267:CM267)</f>
        <v>7093</v>
      </c>
      <c r="CO267" s="320">
        <f t="shared" si="319"/>
        <v>330</v>
      </c>
      <c r="CP267" s="320">
        <f t="shared" si="319"/>
        <v>384</v>
      </c>
      <c r="CQ267" s="320">
        <f t="shared" si="319"/>
        <v>474</v>
      </c>
      <c r="CR267" s="320">
        <f t="shared" si="319"/>
        <v>507</v>
      </c>
      <c r="CS267" s="320">
        <f t="shared" si="319"/>
        <v>430</v>
      </c>
      <c r="CT267" s="320">
        <f t="shared" si="319"/>
        <v>452</v>
      </c>
      <c r="CU267" s="320">
        <f t="shared" si="319"/>
        <v>460</v>
      </c>
      <c r="CV267" s="320">
        <f t="shared" si="319"/>
        <v>477</v>
      </c>
      <c r="CW267" s="320">
        <f t="shared" si="319"/>
        <v>438</v>
      </c>
      <c r="CX267" s="320">
        <f t="shared" si="319"/>
        <v>465</v>
      </c>
      <c r="CY267" s="320">
        <f t="shared" si="319"/>
        <v>421</v>
      </c>
      <c r="CZ267" s="320">
        <f t="shared" si="319"/>
        <v>423</v>
      </c>
      <c r="DA267" s="427">
        <f t="shared" ref="DA267:DA269" si="320">SUM(CO267:CZ267)</f>
        <v>5261</v>
      </c>
      <c r="DB267" s="319">
        <f t="shared" si="319"/>
        <v>361</v>
      </c>
      <c r="DC267" s="320">
        <f t="shared" si="319"/>
        <v>319</v>
      </c>
      <c r="DD267" s="320">
        <f t="shared" si="319"/>
        <v>373</v>
      </c>
      <c r="DE267" s="320">
        <f t="shared" si="319"/>
        <v>292</v>
      </c>
      <c r="DF267" s="320">
        <f t="shared" si="319"/>
        <v>297</v>
      </c>
      <c r="DG267" s="320">
        <f t="shared" si="319"/>
        <v>309</v>
      </c>
      <c r="DH267" s="320">
        <f t="shared" si="319"/>
        <v>283</v>
      </c>
      <c r="DI267" s="320">
        <f t="shared" si="319"/>
        <v>307</v>
      </c>
      <c r="DJ267" s="320">
        <f t="shared" si="319"/>
        <v>264</v>
      </c>
      <c r="DK267" s="320">
        <f t="shared" ref="DK267:DM267" si="321">+DK268+DK269</f>
        <v>105</v>
      </c>
      <c r="DL267" s="320">
        <f t="shared" si="321"/>
        <v>0</v>
      </c>
      <c r="DM267" s="320">
        <f t="shared" si="321"/>
        <v>0</v>
      </c>
      <c r="DN267" s="319">
        <f>SUM($CB267:$CM267)</f>
        <v>7093</v>
      </c>
      <c r="DO267" s="386">
        <f>SUM($CO267:$CZ267)</f>
        <v>5261</v>
      </c>
      <c r="DP267" s="387">
        <f>SUM($DB267:$DM267)</f>
        <v>2910</v>
      </c>
      <c r="DQ267" s="532">
        <f t="shared" si="316"/>
        <v>-44.687321801938793</v>
      </c>
      <c r="DR267" s="266"/>
      <c r="DS267" s="265"/>
      <c r="DT267" s="267"/>
    </row>
    <row r="268" spans="1:124" ht="20.100000000000001" customHeight="1" thickBot="1" x14ac:dyDescent="0.3">
      <c r="A268" s="526"/>
      <c r="B268" s="614" t="s">
        <v>41</v>
      </c>
      <c r="C268" s="615"/>
      <c r="D268" s="154">
        <v>0</v>
      </c>
      <c r="E268" s="33">
        <v>0</v>
      </c>
      <c r="F268" s="33">
        <v>0</v>
      </c>
      <c r="G268" s="33">
        <v>0</v>
      </c>
      <c r="H268" s="33">
        <v>0</v>
      </c>
      <c r="I268" s="33">
        <v>0</v>
      </c>
      <c r="J268" s="33">
        <v>0</v>
      </c>
      <c r="K268" s="33">
        <v>0</v>
      </c>
      <c r="L268" s="33">
        <v>0</v>
      </c>
      <c r="M268" s="33">
        <v>0</v>
      </c>
      <c r="N268" s="33">
        <v>0</v>
      </c>
      <c r="O268" s="155">
        <v>0</v>
      </c>
      <c r="P268" s="368">
        <f>+SUM(D268:O268)</f>
        <v>0</v>
      </c>
      <c r="Q268" s="154">
        <v>0</v>
      </c>
      <c r="R268" s="33">
        <v>0</v>
      </c>
      <c r="S268" s="33">
        <v>0</v>
      </c>
      <c r="T268" s="33">
        <v>0</v>
      </c>
      <c r="U268" s="33">
        <v>0</v>
      </c>
      <c r="V268" s="33">
        <v>0</v>
      </c>
      <c r="W268" s="33">
        <v>0</v>
      </c>
      <c r="X268" s="33">
        <v>0</v>
      </c>
      <c r="Y268" s="33">
        <v>0</v>
      </c>
      <c r="Z268" s="33">
        <v>0</v>
      </c>
      <c r="AA268" s="33">
        <v>0</v>
      </c>
      <c r="AB268" s="155">
        <v>0</v>
      </c>
      <c r="AC268" s="368">
        <v>0</v>
      </c>
      <c r="AD268" s="154">
        <v>724</v>
      </c>
      <c r="AE268" s="33">
        <v>705</v>
      </c>
      <c r="AF268" s="33">
        <v>746</v>
      </c>
      <c r="AG268" s="33">
        <v>785</v>
      </c>
      <c r="AH268" s="33">
        <v>870</v>
      </c>
      <c r="AI268" s="33">
        <v>788</v>
      </c>
      <c r="AJ268" s="33">
        <v>738</v>
      </c>
      <c r="AK268" s="33">
        <v>819</v>
      </c>
      <c r="AL268" s="33">
        <v>873</v>
      </c>
      <c r="AM268" s="33">
        <v>889</v>
      </c>
      <c r="AN268" s="33">
        <v>785</v>
      </c>
      <c r="AO268" s="155">
        <v>902</v>
      </c>
      <c r="AP268" s="33">
        <v>742</v>
      </c>
      <c r="AQ268" s="33">
        <v>804</v>
      </c>
      <c r="AR268" s="33">
        <v>1032</v>
      </c>
      <c r="AS268" s="33">
        <v>849</v>
      </c>
      <c r="AT268" s="33">
        <v>1118</v>
      </c>
      <c r="AU268" s="33">
        <v>1008</v>
      </c>
      <c r="AV268" s="33">
        <v>1130</v>
      </c>
      <c r="AW268" s="33">
        <v>1078</v>
      </c>
      <c r="AX268" s="33">
        <v>1086</v>
      </c>
      <c r="AY268" s="33">
        <v>1179</v>
      </c>
      <c r="AZ268" s="33">
        <v>1063</v>
      </c>
      <c r="BA268" s="33">
        <v>1038</v>
      </c>
      <c r="BB268" s="154">
        <v>901</v>
      </c>
      <c r="BC268" s="33">
        <v>894</v>
      </c>
      <c r="BD268" s="33">
        <v>1126</v>
      </c>
      <c r="BE268" s="33">
        <v>1201</v>
      </c>
      <c r="BF268" s="33">
        <v>1169</v>
      </c>
      <c r="BG268" s="33">
        <v>1002</v>
      </c>
      <c r="BH268" s="33">
        <v>1006</v>
      </c>
      <c r="BI268" s="33">
        <v>1019</v>
      </c>
      <c r="BJ268" s="33">
        <v>1000</v>
      </c>
      <c r="BK268" s="33">
        <v>1109</v>
      </c>
      <c r="BL268" s="33">
        <v>993</v>
      </c>
      <c r="BM268" s="155">
        <v>942</v>
      </c>
      <c r="BN268" s="33">
        <f>SUM(BB268:BM268)</f>
        <v>12362</v>
      </c>
      <c r="BO268" s="154">
        <v>724</v>
      </c>
      <c r="BP268" s="33">
        <v>790</v>
      </c>
      <c r="BQ268" s="33">
        <v>713</v>
      </c>
      <c r="BR268" s="33">
        <v>830</v>
      </c>
      <c r="BS268" s="33">
        <v>813</v>
      </c>
      <c r="BT268" s="33">
        <v>742</v>
      </c>
      <c r="BU268" s="33">
        <v>712</v>
      </c>
      <c r="BV268" s="33">
        <v>720</v>
      </c>
      <c r="BW268" s="33">
        <v>759</v>
      </c>
      <c r="BX268" s="33">
        <v>792</v>
      </c>
      <c r="BY268" s="33">
        <v>651</v>
      </c>
      <c r="BZ268" s="33">
        <v>630</v>
      </c>
      <c r="CA268" s="442">
        <f>SUM(BO268:BZ268)</f>
        <v>8876</v>
      </c>
      <c r="CB268" s="154">
        <v>559</v>
      </c>
      <c r="CC268" s="33">
        <v>525</v>
      </c>
      <c r="CD268" s="33">
        <v>708</v>
      </c>
      <c r="CE268" s="33">
        <v>669</v>
      </c>
      <c r="CF268" s="33">
        <v>665</v>
      </c>
      <c r="CG268" s="33">
        <v>597</v>
      </c>
      <c r="CH268" s="33">
        <v>597</v>
      </c>
      <c r="CI268" s="33">
        <v>579</v>
      </c>
      <c r="CJ268" s="33">
        <v>569</v>
      </c>
      <c r="CK268" s="33">
        <v>582</v>
      </c>
      <c r="CL268" s="33">
        <v>464</v>
      </c>
      <c r="CM268" s="155">
        <v>492</v>
      </c>
      <c r="CN268" s="360">
        <f t="shared" si="315"/>
        <v>7006</v>
      </c>
      <c r="CO268" s="33">
        <v>323</v>
      </c>
      <c r="CP268" s="33">
        <v>382</v>
      </c>
      <c r="CQ268" s="33">
        <v>471</v>
      </c>
      <c r="CR268" s="33">
        <v>505</v>
      </c>
      <c r="CS268" s="33">
        <v>427</v>
      </c>
      <c r="CT268" s="33">
        <v>449</v>
      </c>
      <c r="CU268" s="33">
        <v>457</v>
      </c>
      <c r="CV268" s="33">
        <v>474</v>
      </c>
      <c r="CW268" s="33">
        <v>435</v>
      </c>
      <c r="CX268" s="33">
        <v>458</v>
      </c>
      <c r="CY268" s="33">
        <v>416</v>
      </c>
      <c r="CZ268" s="33">
        <v>418</v>
      </c>
      <c r="DA268" s="442">
        <f t="shared" si="320"/>
        <v>5215</v>
      </c>
      <c r="DB268" s="154">
        <v>358</v>
      </c>
      <c r="DC268" s="33">
        <v>316</v>
      </c>
      <c r="DD268" s="33">
        <v>368</v>
      </c>
      <c r="DE268" s="33">
        <v>291</v>
      </c>
      <c r="DF268" s="33">
        <v>295</v>
      </c>
      <c r="DG268" s="33">
        <v>305</v>
      </c>
      <c r="DH268" s="33">
        <v>278</v>
      </c>
      <c r="DI268" s="33">
        <v>302</v>
      </c>
      <c r="DJ268" s="33">
        <v>260</v>
      </c>
      <c r="DK268" s="113">
        <v>15</v>
      </c>
      <c r="DL268" s="113">
        <v>0</v>
      </c>
      <c r="DM268" s="113">
        <v>0</v>
      </c>
      <c r="DN268" s="580">
        <f>SUM($CB268:$CM268)</f>
        <v>7006</v>
      </c>
      <c r="DO268" s="554">
        <f>SUM($CO268:$CZ268)</f>
        <v>5215</v>
      </c>
      <c r="DP268" s="517">
        <f>SUM($DB268:$DM268)</f>
        <v>2788</v>
      </c>
      <c r="DQ268" s="364">
        <f t="shared" si="316"/>
        <v>-46.538830297219555</v>
      </c>
      <c r="DR268" s="266"/>
      <c r="DS268" s="265"/>
      <c r="DT268" s="267"/>
    </row>
    <row r="269" spans="1:124" ht="20.100000000000001" customHeight="1" thickBot="1" x14ac:dyDescent="0.3">
      <c r="A269" s="526"/>
      <c r="B269" s="535" t="s">
        <v>39</v>
      </c>
      <c r="C269" s="536"/>
      <c r="D269" s="154">
        <v>0</v>
      </c>
      <c r="E269" s="33">
        <v>0</v>
      </c>
      <c r="F269" s="33">
        <v>0</v>
      </c>
      <c r="G269" s="33">
        <v>0</v>
      </c>
      <c r="H269" s="33">
        <v>0</v>
      </c>
      <c r="I269" s="33">
        <v>0</v>
      </c>
      <c r="J269" s="33">
        <v>0</v>
      </c>
      <c r="K269" s="33">
        <v>0</v>
      </c>
      <c r="L269" s="33">
        <v>0</v>
      </c>
      <c r="M269" s="33">
        <v>0</v>
      </c>
      <c r="N269" s="33">
        <v>0</v>
      </c>
      <c r="O269" s="155">
        <v>0</v>
      </c>
      <c r="P269" s="368">
        <f>+SUM(D269:O269)</f>
        <v>0</v>
      </c>
      <c r="Q269" s="154">
        <v>0</v>
      </c>
      <c r="R269" s="33">
        <v>0</v>
      </c>
      <c r="S269" s="33">
        <v>0</v>
      </c>
      <c r="T269" s="33">
        <v>0</v>
      </c>
      <c r="U269" s="33">
        <v>0</v>
      </c>
      <c r="V269" s="33">
        <v>0</v>
      </c>
      <c r="W269" s="33">
        <v>0</v>
      </c>
      <c r="X269" s="33">
        <v>0</v>
      </c>
      <c r="Y269" s="33">
        <v>0</v>
      </c>
      <c r="Z269" s="33">
        <v>0</v>
      </c>
      <c r="AA269" s="33">
        <v>0</v>
      </c>
      <c r="AB269" s="155">
        <v>0</v>
      </c>
      <c r="AC269" s="368">
        <v>0</v>
      </c>
      <c r="AD269" s="154">
        <v>64</v>
      </c>
      <c r="AE269" s="33">
        <v>53</v>
      </c>
      <c r="AF269" s="33">
        <v>60</v>
      </c>
      <c r="AG269" s="33">
        <v>53</v>
      </c>
      <c r="AH269" s="33">
        <v>67</v>
      </c>
      <c r="AI269" s="33">
        <v>49</v>
      </c>
      <c r="AJ269" s="33">
        <v>56</v>
      </c>
      <c r="AK269" s="33">
        <v>53</v>
      </c>
      <c r="AL269" s="33">
        <v>46</v>
      </c>
      <c r="AM269" s="33">
        <v>44</v>
      </c>
      <c r="AN269" s="33">
        <v>49</v>
      </c>
      <c r="AO269" s="155">
        <v>44</v>
      </c>
      <c r="AP269" s="33">
        <v>36</v>
      </c>
      <c r="AQ269" s="33">
        <v>41</v>
      </c>
      <c r="AR269" s="33">
        <v>49</v>
      </c>
      <c r="AS269" s="33">
        <v>27</v>
      </c>
      <c r="AT269" s="33">
        <v>45</v>
      </c>
      <c r="AU269" s="33">
        <v>46</v>
      </c>
      <c r="AV269" s="33">
        <v>29</v>
      </c>
      <c r="AW269" s="33">
        <v>37</v>
      </c>
      <c r="AX269" s="33">
        <v>36</v>
      </c>
      <c r="AY269" s="33">
        <v>31</v>
      </c>
      <c r="AZ269" s="33">
        <v>22</v>
      </c>
      <c r="BA269" s="33">
        <v>29</v>
      </c>
      <c r="BB269" s="154">
        <v>32</v>
      </c>
      <c r="BC269" s="33">
        <v>29</v>
      </c>
      <c r="BD269" s="33">
        <v>24</v>
      </c>
      <c r="BE269" s="33">
        <v>23</v>
      </c>
      <c r="BF269" s="33">
        <v>25</v>
      </c>
      <c r="BG269" s="33">
        <v>15</v>
      </c>
      <c r="BH269" s="33">
        <v>23</v>
      </c>
      <c r="BI269" s="33">
        <v>18</v>
      </c>
      <c r="BJ269" s="33">
        <v>20</v>
      </c>
      <c r="BK269" s="33">
        <v>19</v>
      </c>
      <c r="BL269" s="33">
        <v>23</v>
      </c>
      <c r="BM269" s="155">
        <v>14</v>
      </c>
      <c r="BN269" s="33">
        <f>SUM(BB269:BM269)</f>
        <v>265</v>
      </c>
      <c r="BO269" s="154">
        <v>11</v>
      </c>
      <c r="BP269" s="33">
        <v>21</v>
      </c>
      <c r="BQ269" s="33">
        <v>15</v>
      </c>
      <c r="BR269" s="33">
        <v>13</v>
      </c>
      <c r="BS269" s="33">
        <v>19</v>
      </c>
      <c r="BT269" s="33">
        <v>12</v>
      </c>
      <c r="BU269" s="33">
        <v>10</v>
      </c>
      <c r="BV269" s="33">
        <v>12</v>
      </c>
      <c r="BW269" s="33">
        <v>12</v>
      </c>
      <c r="BX269" s="33">
        <v>11</v>
      </c>
      <c r="BY269" s="33">
        <v>11</v>
      </c>
      <c r="BZ269" s="33">
        <v>7</v>
      </c>
      <c r="CA269" s="442">
        <f>SUM(BO269:BZ269)</f>
        <v>154</v>
      </c>
      <c r="CB269" s="154">
        <v>15</v>
      </c>
      <c r="CC269" s="33">
        <v>6</v>
      </c>
      <c r="CD269" s="33">
        <v>8</v>
      </c>
      <c r="CE269" s="33">
        <v>3</v>
      </c>
      <c r="CF269" s="33">
        <v>2</v>
      </c>
      <c r="CG269" s="33">
        <v>9</v>
      </c>
      <c r="CH269" s="33">
        <v>7</v>
      </c>
      <c r="CI269" s="33">
        <v>7</v>
      </c>
      <c r="CJ269" s="33">
        <v>5</v>
      </c>
      <c r="CK269" s="33">
        <v>12</v>
      </c>
      <c r="CL269" s="33">
        <v>9</v>
      </c>
      <c r="CM269" s="155">
        <v>4</v>
      </c>
      <c r="CN269" s="393">
        <f t="shared" si="315"/>
        <v>87</v>
      </c>
      <c r="CO269" s="33">
        <v>7</v>
      </c>
      <c r="CP269" s="33">
        <v>2</v>
      </c>
      <c r="CQ269" s="33">
        <v>3</v>
      </c>
      <c r="CR269" s="33">
        <v>2</v>
      </c>
      <c r="CS269" s="33">
        <v>3</v>
      </c>
      <c r="CT269" s="33">
        <v>3</v>
      </c>
      <c r="CU269" s="33">
        <v>3</v>
      </c>
      <c r="CV269" s="33">
        <v>3</v>
      </c>
      <c r="CW269" s="33">
        <v>3</v>
      </c>
      <c r="CX269" s="33">
        <v>7</v>
      </c>
      <c r="CY269" s="33">
        <v>5</v>
      </c>
      <c r="CZ269" s="33">
        <v>5</v>
      </c>
      <c r="DA269" s="442">
        <f t="shared" si="320"/>
        <v>46</v>
      </c>
      <c r="DB269" s="154">
        <v>3</v>
      </c>
      <c r="DC269" s="33">
        <v>3</v>
      </c>
      <c r="DD269" s="33">
        <v>5</v>
      </c>
      <c r="DE269" s="33">
        <v>1</v>
      </c>
      <c r="DF269" s="33">
        <v>2</v>
      </c>
      <c r="DG269" s="33">
        <v>4</v>
      </c>
      <c r="DH269" s="33">
        <v>5</v>
      </c>
      <c r="DI269" s="33">
        <v>5</v>
      </c>
      <c r="DJ269" s="33">
        <v>4</v>
      </c>
      <c r="DK269" s="113">
        <v>90</v>
      </c>
      <c r="DL269" s="113">
        <v>0</v>
      </c>
      <c r="DM269" s="113">
        <v>0</v>
      </c>
      <c r="DN269" s="580">
        <f>SUM($CB269:$CM269)</f>
        <v>87</v>
      </c>
      <c r="DO269" s="554">
        <f>SUM($CO269:$CZ269)</f>
        <v>46</v>
      </c>
      <c r="DP269" s="517">
        <f>SUM($DB269:$DM269)</f>
        <v>122</v>
      </c>
      <c r="DQ269" s="364">
        <f t="shared" si="316"/>
        <v>165.21739130434781</v>
      </c>
      <c r="DR269" s="266"/>
      <c r="DS269" s="265"/>
      <c r="DT269" s="267"/>
    </row>
    <row r="270" spans="1:124" ht="20.100000000000001" customHeight="1" x14ac:dyDescent="0.25">
      <c r="A270" s="526"/>
      <c r="B270" s="521" t="s">
        <v>213</v>
      </c>
      <c r="C270" s="595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110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110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  <c r="BO270" s="31"/>
      <c r="BP270" s="31"/>
      <c r="BQ270" s="31"/>
      <c r="BR270" s="31"/>
      <c r="BS270" s="31"/>
      <c r="BT270" s="31"/>
      <c r="BU270" s="31"/>
      <c r="BV270" s="31"/>
      <c r="BW270" s="31"/>
      <c r="BX270" s="31"/>
      <c r="BY270" s="31"/>
      <c r="BZ270" s="31"/>
      <c r="CA270" s="31"/>
      <c r="CB270" s="31"/>
      <c r="CC270" s="31"/>
      <c r="CD270" s="31"/>
      <c r="CE270" s="31"/>
      <c r="CF270" s="31"/>
      <c r="CG270" s="31"/>
      <c r="CH270" s="31"/>
      <c r="CI270" s="31"/>
      <c r="CJ270" s="31"/>
      <c r="CK270" s="31"/>
      <c r="CL270" s="31"/>
      <c r="CM270" s="31"/>
      <c r="CN270" s="31"/>
      <c r="CO270" s="31"/>
      <c r="CP270" s="31"/>
      <c r="CQ270" s="31"/>
      <c r="CR270" s="31"/>
      <c r="CS270" s="31"/>
      <c r="CT270" s="31"/>
      <c r="CU270" s="31"/>
      <c r="CV270" s="31"/>
      <c r="CW270" s="31"/>
      <c r="CX270" s="31"/>
      <c r="CY270" s="31"/>
      <c r="CZ270" s="31"/>
      <c r="DA270" s="31"/>
      <c r="DB270" s="31"/>
      <c r="DC270" s="31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80"/>
      <c r="DO270" s="479"/>
      <c r="DP270" s="479"/>
      <c r="DQ270" s="522"/>
      <c r="DR270" s="266"/>
      <c r="DS270" s="265"/>
      <c r="DT270" s="267"/>
    </row>
    <row r="271" spans="1:124" ht="20.100000000000001" customHeight="1" x14ac:dyDescent="0.25">
      <c r="A271" s="526"/>
      <c r="B271" s="349"/>
      <c r="C271" s="457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80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80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80"/>
      <c r="DO271" s="80"/>
      <c r="DP271" s="80"/>
      <c r="DQ271" s="520"/>
      <c r="DR271" s="266"/>
      <c r="DS271" s="265"/>
      <c r="DT271" s="267"/>
    </row>
    <row r="272" spans="1:124" ht="20.100000000000001" customHeight="1" thickBot="1" x14ac:dyDescent="0.3">
      <c r="A272" s="526"/>
      <c r="B272" s="162" t="s">
        <v>182</v>
      </c>
      <c r="C272" s="163"/>
      <c r="D272" s="16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  <c r="AK272" s="73"/>
      <c r="AL272" s="73"/>
      <c r="AM272" s="73"/>
      <c r="AN272" s="73"/>
      <c r="AO272" s="73"/>
      <c r="AP272" s="73"/>
      <c r="AQ272" s="73"/>
      <c r="AR272" s="73"/>
      <c r="AS272" s="390"/>
      <c r="AT272" s="390"/>
      <c r="AU272" s="390"/>
      <c r="AV272" s="390"/>
      <c r="AW272" s="390"/>
      <c r="AX272" s="390"/>
      <c r="AY272" s="390"/>
      <c r="AZ272" s="390"/>
      <c r="BA272" s="390"/>
      <c r="BB272" s="390"/>
      <c r="BC272" s="390"/>
      <c r="BD272" s="390"/>
      <c r="BE272" s="73"/>
      <c r="BF272" s="73"/>
      <c r="BG272" s="73"/>
      <c r="BH272" s="73"/>
      <c r="BI272" s="73"/>
      <c r="BJ272" s="73"/>
      <c r="BK272" s="73"/>
      <c r="BL272" s="73"/>
      <c r="BM272" s="73"/>
      <c r="BN272" s="73"/>
      <c r="BO272" s="73"/>
      <c r="BP272" s="73"/>
      <c r="BQ272" s="390"/>
      <c r="BR272" s="73"/>
      <c r="BS272" s="73"/>
      <c r="BT272" s="73"/>
      <c r="BU272" s="73"/>
      <c r="BV272" s="73"/>
      <c r="BW272" s="73"/>
      <c r="BX272" s="73"/>
      <c r="BY272" s="73"/>
      <c r="BZ272" s="73"/>
      <c r="CA272" s="73"/>
      <c r="CB272" s="73"/>
      <c r="CC272" s="390"/>
      <c r="CD272" s="73"/>
      <c r="CE272" s="73"/>
      <c r="CF272" s="73"/>
      <c r="CG272" s="73"/>
      <c r="CH272" s="73"/>
      <c r="CI272" s="73"/>
      <c r="CJ272" s="73"/>
      <c r="CK272" s="73"/>
      <c r="CL272" s="390"/>
      <c r="CM272" s="73"/>
      <c r="CN272" s="73"/>
      <c r="CO272" s="73"/>
      <c r="CP272" s="73"/>
      <c r="CQ272" s="73"/>
      <c r="CR272" s="73"/>
      <c r="CS272" s="73"/>
      <c r="CT272" s="73"/>
      <c r="CU272" s="73"/>
      <c r="CV272" s="73"/>
      <c r="CW272" s="73"/>
      <c r="CX272" s="73"/>
      <c r="CY272" s="73"/>
      <c r="CZ272" s="73"/>
      <c r="DA272" s="73"/>
      <c r="DB272" s="73"/>
      <c r="DC272" s="73"/>
      <c r="DD272" s="73"/>
      <c r="DE272" s="73"/>
      <c r="DF272" s="73"/>
      <c r="DG272" s="73"/>
      <c r="DH272" s="73"/>
      <c r="DI272" s="73"/>
      <c r="DJ272" s="73"/>
      <c r="DK272" s="73"/>
      <c r="DL272" s="73"/>
      <c r="DM272" s="73"/>
      <c r="DN272" s="73"/>
      <c r="DO272" s="81"/>
      <c r="DP272" s="81"/>
      <c r="DQ272" s="81"/>
      <c r="DS272" s="265"/>
      <c r="DT272" s="267"/>
    </row>
    <row r="273" spans="1:144" ht="17.25" customHeight="1" x14ac:dyDescent="0.25">
      <c r="A273" s="526"/>
      <c r="B273" s="129"/>
      <c r="C273" s="164"/>
      <c r="D273" s="626"/>
      <c r="E273" s="627"/>
      <c r="F273" s="627"/>
      <c r="G273" s="627"/>
      <c r="H273" s="627"/>
      <c r="I273" s="627"/>
      <c r="J273" s="627"/>
      <c r="K273" s="627"/>
      <c r="L273" s="627"/>
      <c r="M273" s="627"/>
      <c r="N273" s="627"/>
      <c r="O273" s="627"/>
      <c r="P273" s="621" t="s">
        <v>76</v>
      </c>
      <c r="Q273" s="623"/>
      <c r="R273" s="624"/>
      <c r="S273" s="624"/>
      <c r="T273" s="624"/>
      <c r="U273" s="624"/>
      <c r="V273" s="624"/>
      <c r="W273" s="624"/>
      <c r="X273" s="624"/>
      <c r="Y273" s="624"/>
      <c r="Z273" s="624"/>
      <c r="AA273" s="624"/>
      <c r="AB273" s="625"/>
      <c r="AC273" s="621" t="s">
        <v>75</v>
      </c>
      <c r="AD273" s="261"/>
      <c r="AE273" s="261"/>
      <c r="AF273" s="261"/>
      <c r="AG273" s="261"/>
      <c r="AH273" s="261"/>
      <c r="AI273" s="261"/>
      <c r="AJ273" s="261"/>
      <c r="AK273" s="261"/>
      <c r="AL273" s="261"/>
      <c r="AM273" s="261"/>
      <c r="AN273" s="261"/>
      <c r="AO273" s="261"/>
      <c r="AP273" s="260"/>
      <c r="AQ273" s="261"/>
      <c r="AR273" s="261"/>
      <c r="AS273" s="261"/>
      <c r="AT273" s="261"/>
      <c r="AU273" s="261"/>
      <c r="AV273" s="261"/>
      <c r="AW273" s="261"/>
      <c r="AX273" s="261"/>
      <c r="AY273" s="261"/>
      <c r="AZ273" s="261"/>
      <c r="BA273" s="402"/>
      <c r="BB273" s="261"/>
      <c r="BC273" s="261"/>
      <c r="BD273" s="261"/>
      <c r="BE273" s="261"/>
      <c r="BF273" s="261"/>
      <c r="BG273" s="261"/>
      <c r="BH273" s="261"/>
      <c r="BI273" s="261"/>
      <c r="BJ273" s="261"/>
      <c r="BK273" s="261"/>
      <c r="BL273" s="261"/>
      <c r="BM273" s="261"/>
      <c r="BN273" s="602" t="s">
        <v>158</v>
      </c>
      <c r="BO273" s="260"/>
      <c r="BP273" s="261"/>
      <c r="BQ273" s="261"/>
      <c r="BR273" s="261"/>
      <c r="BS273" s="261"/>
      <c r="BT273" s="261"/>
      <c r="BU273" s="261"/>
      <c r="BV273" s="261"/>
      <c r="BW273" s="382"/>
      <c r="BX273" s="382"/>
      <c r="BY273" s="382"/>
      <c r="BZ273" s="382"/>
      <c r="CA273" s="551"/>
      <c r="CB273" s="565"/>
      <c r="CC273" s="382"/>
      <c r="CD273" s="382"/>
      <c r="CE273" s="382"/>
      <c r="CF273" s="382"/>
      <c r="CG273" s="382"/>
      <c r="CH273" s="382"/>
      <c r="CI273" s="382"/>
      <c r="CJ273" s="382"/>
      <c r="CK273" s="382"/>
      <c r="CL273" s="382"/>
      <c r="CM273" s="371"/>
      <c r="CN273" s="382"/>
      <c r="CO273" s="565"/>
      <c r="CP273" s="382"/>
      <c r="CQ273" s="382"/>
      <c r="CR273" s="382"/>
      <c r="CS273" s="382"/>
      <c r="CT273" s="382"/>
      <c r="CU273" s="382"/>
      <c r="CV273" s="382"/>
      <c r="CW273" s="382"/>
      <c r="CX273" s="382"/>
      <c r="CY273" s="382"/>
      <c r="CZ273" s="371"/>
      <c r="DA273" s="382"/>
      <c r="DB273" s="565"/>
      <c r="DC273" s="382"/>
      <c r="DD273" s="382"/>
      <c r="DE273" s="382"/>
      <c r="DF273" s="382"/>
      <c r="DG273" s="382"/>
      <c r="DH273" s="382"/>
      <c r="DI273" s="382"/>
      <c r="DJ273" s="382"/>
      <c r="DK273" s="382"/>
      <c r="DL273" s="382"/>
      <c r="DM273" s="382"/>
      <c r="DN273" s="538"/>
      <c r="DO273" s="587"/>
      <c r="DP273" s="81"/>
      <c r="DQ273" s="81"/>
      <c r="DS273" s="267"/>
      <c r="DT273" s="267"/>
    </row>
    <row r="274" spans="1:144" s="40" customFormat="1" ht="20.100000000000001" customHeight="1" thickBot="1" x14ac:dyDescent="0.3">
      <c r="A274" s="526"/>
      <c r="B274" s="612" t="s">
        <v>47</v>
      </c>
      <c r="C274" s="613"/>
      <c r="D274" s="130" t="s">
        <v>2</v>
      </c>
      <c r="E274" s="131" t="s">
        <v>3</v>
      </c>
      <c r="F274" s="131" t="s">
        <v>4</v>
      </c>
      <c r="G274" s="131" t="s">
        <v>5</v>
      </c>
      <c r="H274" s="131" t="s">
        <v>6</v>
      </c>
      <c r="I274" s="131" t="s">
        <v>7</v>
      </c>
      <c r="J274" s="131" t="s">
        <v>43</v>
      </c>
      <c r="K274" s="131" t="s">
        <v>44</v>
      </c>
      <c r="L274" s="131" t="s">
        <v>45</v>
      </c>
      <c r="M274" s="131" t="s">
        <v>65</v>
      </c>
      <c r="N274" s="131" t="s">
        <v>66</v>
      </c>
      <c r="O274" s="131" t="s">
        <v>67</v>
      </c>
      <c r="P274" s="622"/>
      <c r="Q274" s="262" t="s">
        <v>2</v>
      </c>
      <c r="R274" s="263" t="s">
        <v>3</v>
      </c>
      <c r="S274" s="263" t="s">
        <v>4</v>
      </c>
      <c r="T274" s="263" t="s">
        <v>5</v>
      </c>
      <c r="U274" s="263" t="s">
        <v>6</v>
      </c>
      <c r="V274" s="263" t="s">
        <v>7</v>
      </c>
      <c r="W274" s="263" t="s">
        <v>43</v>
      </c>
      <c r="X274" s="263" t="s">
        <v>44</v>
      </c>
      <c r="Y274" s="263" t="s">
        <v>45</v>
      </c>
      <c r="Z274" s="263" t="s">
        <v>65</v>
      </c>
      <c r="AA274" s="263" t="s">
        <v>66</v>
      </c>
      <c r="AB274" s="403" t="s">
        <v>67</v>
      </c>
      <c r="AC274" s="622"/>
      <c r="AD274" s="263" t="s">
        <v>2</v>
      </c>
      <c r="AE274" s="263" t="s">
        <v>3</v>
      </c>
      <c r="AF274" s="263" t="s">
        <v>4</v>
      </c>
      <c r="AG274" s="263" t="s">
        <v>5</v>
      </c>
      <c r="AH274" s="263" t="s">
        <v>6</v>
      </c>
      <c r="AI274" s="263" t="s">
        <v>7</v>
      </c>
      <c r="AJ274" s="263" t="s">
        <v>43</v>
      </c>
      <c r="AK274" s="263" t="s">
        <v>44</v>
      </c>
      <c r="AL274" s="263" t="s">
        <v>45</v>
      </c>
      <c r="AM274" s="263" t="s">
        <v>65</v>
      </c>
      <c r="AN274" s="263" t="s">
        <v>66</v>
      </c>
      <c r="AO274" s="263" t="s">
        <v>67</v>
      </c>
      <c r="AP274" s="262" t="s">
        <v>2</v>
      </c>
      <c r="AQ274" s="263" t="s">
        <v>3</v>
      </c>
      <c r="AR274" s="263" t="s">
        <v>4</v>
      </c>
      <c r="AS274" s="263" t="s">
        <v>5</v>
      </c>
      <c r="AT274" s="263" t="s">
        <v>6</v>
      </c>
      <c r="AU274" s="263" t="s">
        <v>7</v>
      </c>
      <c r="AV274" s="263" t="s">
        <v>43</v>
      </c>
      <c r="AW274" s="263" t="s">
        <v>44</v>
      </c>
      <c r="AX274" s="263" t="s">
        <v>45</v>
      </c>
      <c r="AY274" s="263" t="s">
        <v>65</v>
      </c>
      <c r="AZ274" s="263" t="s">
        <v>66</v>
      </c>
      <c r="BA274" s="403" t="s">
        <v>67</v>
      </c>
      <c r="BB274" s="263" t="s">
        <v>2</v>
      </c>
      <c r="BC274" s="263" t="s">
        <v>3</v>
      </c>
      <c r="BD274" s="263" t="s">
        <v>4</v>
      </c>
      <c r="BE274" s="263" t="s">
        <v>5</v>
      </c>
      <c r="BF274" s="263" t="s">
        <v>6</v>
      </c>
      <c r="BG274" s="263" t="s">
        <v>7</v>
      </c>
      <c r="BH274" s="263" t="s">
        <v>43</v>
      </c>
      <c r="BI274" s="263" t="s">
        <v>44</v>
      </c>
      <c r="BJ274" s="263" t="s">
        <v>45</v>
      </c>
      <c r="BK274" s="263" t="s">
        <v>65</v>
      </c>
      <c r="BL274" s="263" t="s">
        <v>66</v>
      </c>
      <c r="BM274" s="263" t="s">
        <v>67</v>
      </c>
      <c r="BN274" s="603"/>
      <c r="BO274" s="262" t="s">
        <v>2</v>
      </c>
      <c r="BP274" s="263" t="s">
        <v>3</v>
      </c>
      <c r="BQ274" s="263" t="s">
        <v>4</v>
      </c>
      <c r="BR274" s="263" t="s">
        <v>5</v>
      </c>
      <c r="BS274" s="263" t="s">
        <v>6</v>
      </c>
      <c r="BT274" s="263" t="s">
        <v>7</v>
      </c>
      <c r="BU274" s="263" t="s">
        <v>43</v>
      </c>
      <c r="BV274" s="263" t="s">
        <v>44</v>
      </c>
      <c r="BW274" s="383" t="s">
        <v>45</v>
      </c>
      <c r="BX274" s="383" t="s">
        <v>65</v>
      </c>
      <c r="BY274" s="383" t="s">
        <v>66</v>
      </c>
      <c r="BZ274" s="383" t="s">
        <v>67</v>
      </c>
      <c r="CA274" s="552" t="s">
        <v>185</v>
      </c>
      <c r="CB274" s="566" t="s">
        <v>2</v>
      </c>
      <c r="CC274" s="383" t="s">
        <v>3</v>
      </c>
      <c r="CD274" s="383" t="s">
        <v>4</v>
      </c>
      <c r="CE274" s="383" t="s">
        <v>5</v>
      </c>
      <c r="CF274" s="383" t="s">
        <v>6</v>
      </c>
      <c r="CG274" s="383" t="s">
        <v>7</v>
      </c>
      <c r="CH274" s="383" t="str">
        <f>+CH11</f>
        <v>Jul</v>
      </c>
      <c r="CI274" s="383" t="str">
        <f>+CI11</f>
        <v>Ago</v>
      </c>
      <c r="CJ274" s="383" t="str">
        <f>+CJ11</f>
        <v>Sep</v>
      </c>
      <c r="CK274" s="383" t="s">
        <v>65</v>
      </c>
      <c r="CL274" s="383" t="s">
        <v>66</v>
      </c>
      <c r="CM274" s="372" t="s">
        <v>67</v>
      </c>
      <c r="CN274" s="383" t="s">
        <v>204</v>
      </c>
      <c r="CO274" s="566" t="s">
        <v>2</v>
      </c>
      <c r="CP274" s="383" t="s">
        <v>3</v>
      </c>
      <c r="CQ274" s="383" t="s">
        <v>4</v>
      </c>
      <c r="CR274" s="383" t="s">
        <v>5</v>
      </c>
      <c r="CS274" s="383" t="s">
        <v>6</v>
      </c>
      <c r="CT274" s="383" t="s">
        <v>7</v>
      </c>
      <c r="CU274" s="383" t="s">
        <v>43</v>
      </c>
      <c r="CV274" s="383" t="s">
        <v>44</v>
      </c>
      <c r="CW274" s="383" t="s">
        <v>45</v>
      </c>
      <c r="CX274" s="383" t="s">
        <v>65</v>
      </c>
      <c r="CY274" s="383" t="s">
        <v>66</v>
      </c>
      <c r="CZ274" s="372" t="s">
        <v>67</v>
      </c>
      <c r="DA274" s="383" t="s">
        <v>209</v>
      </c>
      <c r="DB274" s="566" t="s">
        <v>2</v>
      </c>
      <c r="DC274" s="383" t="s">
        <v>3</v>
      </c>
      <c r="DD274" s="383" t="s">
        <v>4</v>
      </c>
      <c r="DE274" s="383" t="s">
        <v>5</v>
      </c>
      <c r="DF274" s="383" t="s">
        <v>6</v>
      </c>
      <c r="DG274" s="383" t="s">
        <v>7</v>
      </c>
      <c r="DH274" s="383" t="s">
        <v>43</v>
      </c>
      <c r="DI274" s="383" t="s">
        <v>44</v>
      </c>
      <c r="DJ274" s="383" t="s">
        <v>45</v>
      </c>
      <c r="DK274" s="383" t="s">
        <v>65</v>
      </c>
      <c r="DL274" s="383" t="s">
        <v>66</v>
      </c>
      <c r="DM274" s="383" t="s">
        <v>67</v>
      </c>
      <c r="DN274" s="538"/>
      <c r="DO274" s="143"/>
      <c r="DP274" s="143"/>
      <c r="DQ274" s="143"/>
      <c r="DR274" s="234"/>
      <c r="DS274" s="234"/>
      <c r="DT274" s="267"/>
      <c r="DU274" s="234"/>
      <c r="DV274" s="234"/>
      <c r="DW274" s="209"/>
      <c r="DX274" s="219"/>
      <c r="DY274" s="219"/>
      <c r="DZ274" s="209"/>
      <c r="EA274" s="209"/>
      <c r="EB274" s="209"/>
      <c r="EC274" s="209"/>
      <c r="ED274" s="209"/>
      <c r="EE274" s="209"/>
      <c r="EF274" s="209"/>
      <c r="EG274" s="209"/>
      <c r="EH274" s="209"/>
      <c r="EI274" s="209"/>
      <c r="EJ274" s="209"/>
      <c r="EK274" s="209"/>
      <c r="EL274" s="209"/>
      <c r="EM274" s="209"/>
      <c r="EN274" s="209"/>
    </row>
    <row r="275" spans="1:144" s="43" customFormat="1" ht="20.100000000000001" customHeight="1" x14ac:dyDescent="0.25">
      <c r="A275" s="526"/>
      <c r="B275" s="48" t="s">
        <v>52</v>
      </c>
      <c r="C275" s="70"/>
      <c r="D275" s="391"/>
      <c r="E275" s="392"/>
      <c r="F275" s="392"/>
      <c r="G275" s="392"/>
      <c r="H275" s="392"/>
      <c r="I275" s="392"/>
      <c r="J275" s="392"/>
      <c r="K275" s="392"/>
      <c r="L275" s="392"/>
      <c r="M275" s="392"/>
      <c r="N275" s="392"/>
      <c r="O275" s="392"/>
      <c r="P275" s="117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117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69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69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69"/>
      <c r="BO275" s="69"/>
      <c r="BP275" s="30"/>
      <c r="BQ275" s="30"/>
      <c r="BR275" s="30"/>
      <c r="BS275" s="30"/>
      <c r="BT275" s="30"/>
      <c r="BU275" s="30"/>
      <c r="BV275" s="30"/>
      <c r="BW275" s="110"/>
      <c r="BX275" s="110"/>
      <c r="BY275" s="110"/>
      <c r="BZ275" s="110"/>
      <c r="CA275" s="553"/>
      <c r="CB275" s="537"/>
      <c r="CC275" s="110"/>
      <c r="CD275" s="110"/>
      <c r="CE275" s="110"/>
      <c r="CF275" s="110"/>
      <c r="CG275" s="110"/>
      <c r="CH275" s="110"/>
      <c r="CI275" s="110"/>
      <c r="CJ275" s="110"/>
      <c r="CK275" s="110"/>
      <c r="CL275" s="110"/>
      <c r="CM275" s="245"/>
      <c r="CN275" s="110"/>
      <c r="CO275" s="537"/>
      <c r="CP275" s="110"/>
      <c r="CQ275" s="110"/>
      <c r="CR275" s="110"/>
      <c r="CS275" s="110"/>
      <c r="CT275" s="80"/>
      <c r="CU275" s="80"/>
      <c r="CV275" s="80"/>
      <c r="CW275" s="80"/>
      <c r="CX275" s="80"/>
      <c r="CY275" s="80"/>
      <c r="CZ275" s="27"/>
      <c r="DA275" s="80"/>
      <c r="DB275" s="538"/>
      <c r="DC275" s="80"/>
      <c r="DD275" s="80"/>
      <c r="DE275" s="80"/>
      <c r="DF275" s="80"/>
      <c r="DG275" s="80"/>
      <c r="DH275" s="80"/>
      <c r="DI275" s="80"/>
      <c r="DJ275" s="80"/>
      <c r="DK275" s="80"/>
      <c r="DL275" s="80"/>
      <c r="DM275" s="80"/>
      <c r="DN275" s="538"/>
      <c r="DO275" s="144"/>
      <c r="DP275" s="144"/>
      <c r="DQ275" s="144"/>
      <c r="DR275" s="235"/>
      <c r="DS275" s="235"/>
      <c r="DT275" s="267"/>
      <c r="DU275" s="235"/>
      <c r="DV275" s="235"/>
      <c r="DW275" s="210"/>
      <c r="DX275" s="220"/>
      <c r="DY275" s="220"/>
      <c r="DZ275" s="210"/>
      <c r="EA275" s="210"/>
      <c r="EB275" s="210"/>
      <c r="EC275" s="210"/>
      <c r="ED275" s="210"/>
      <c r="EE275" s="210"/>
      <c r="EF275" s="210"/>
      <c r="EG275" s="210"/>
      <c r="EH275" s="210"/>
      <c r="EI275" s="210"/>
      <c r="EJ275" s="210"/>
      <c r="EK275" s="210"/>
      <c r="EL275" s="210"/>
      <c r="EM275" s="210"/>
      <c r="EN275" s="210"/>
    </row>
    <row r="276" spans="1:144" ht="20.100000000000001" customHeight="1" thickBot="1" x14ac:dyDescent="0.25">
      <c r="A276" s="526"/>
      <c r="B276" s="604" t="s">
        <v>62</v>
      </c>
      <c r="C276" s="605"/>
      <c r="D276" s="242">
        <f>+(D215+D236+D243+D254+D264)/(D225+D240+D248+D257+D268)*1000000</f>
        <v>11392.303326066225</v>
      </c>
      <c r="E276" s="243">
        <f t="shared" ref="E276:BP276" si="322">+(E215+E236+E243+E254+E262)/(E225+E240+E248+E257+E267)*1000000</f>
        <v>10959.168942886161</v>
      </c>
      <c r="F276" s="243">
        <f t="shared" si="322"/>
        <v>11182.578583699984</v>
      </c>
      <c r="G276" s="243">
        <f t="shared" si="322"/>
        <v>12120.163989397379</v>
      </c>
      <c r="H276" s="243">
        <f t="shared" si="322"/>
        <v>10907.437834207962</v>
      </c>
      <c r="I276" s="243">
        <f t="shared" si="322"/>
        <v>10820.119054219216</v>
      </c>
      <c r="J276" s="243">
        <f t="shared" si="322"/>
        <v>11566.831306948208</v>
      </c>
      <c r="K276" s="243">
        <f t="shared" si="322"/>
        <v>11207.796158443994</v>
      </c>
      <c r="L276" s="243">
        <f t="shared" si="322"/>
        <v>12389.030251628477</v>
      </c>
      <c r="M276" s="243">
        <f t="shared" si="322"/>
        <v>13078.911362245792</v>
      </c>
      <c r="N276" s="243">
        <f t="shared" si="322"/>
        <v>12011.76466393505</v>
      </c>
      <c r="O276" s="243">
        <f t="shared" si="322"/>
        <v>12128.748723837927</v>
      </c>
      <c r="P276" s="393">
        <f t="shared" si="322"/>
        <v>11682.791838516257</v>
      </c>
      <c r="Q276" s="243">
        <f t="shared" si="322"/>
        <v>11082.59612404347</v>
      </c>
      <c r="R276" s="243">
        <f t="shared" si="322"/>
        <v>11277.512063282267</v>
      </c>
      <c r="S276" s="243">
        <f t="shared" si="322"/>
        <v>12174.414982456005</v>
      </c>
      <c r="T276" s="243">
        <f t="shared" si="322"/>
        <v>12187.257117811478</v>
      </c>
      <c r="U276" s="243">
        <f t="shared" si="322"/>
        <v>11317.842670930795</v>
      </c>
      <c r="V276" s="243">
        <f t="shared" si="322"/>
        <v>11223.029905772642</v>
      </c>
      <c r="W276" s="243">
        <f t="shared" si="322"/>
        <v>12426.449379745138</v>
      </c>
      <c r="X276" s="243">
        <f t="shared" si="322"/>
        <v>12385.964482526721</v>
      </c>
      <c r="Y276" s="243">
        <f t="shared" si="322"/>
        <v>11920.397662026719</v>
      </c>
      <c r="Z276" s="243">
        <f t="shared" si="322"/>
        <v>12765.732681769427</v>
      </c>
      <c r="AA276" s="243">
        <f t="shared" si="322"/>
        <v>11808.876031374873</v>
      </c>
      <c r="AB276" s="243">
        <f t="shared" si="322"/>
        <v>12497.928949875783</v>
      </c>
      <c r="AC276" s="393">
        <f t="shared" si="322"/>
        <v>11958.572881056141</v>
      </c>
      <c r="AD276" s="243">
        <f t="shared" si="322"/>
        <v>11647.29835235204</v>
      </c>
      <c r="AE276" s="243">
        <f t="shared" si="322"/>
        <v>12187.120779294124</v>
      </c>
      <c r="AF276" s="243">
        <f t="shared" si="322"/>
        <v>13220.890026549274</v>
      </c>
      <c r="AG276" s="243">
        <f t="shared" si="322"/>
        <v>13595.372059495741</v>
      </c>
      <c r="AH276" s="243">
        <f t="shared" si="322"/>
        <v>14246.93641284504</v>
      </c>
      <c r="AI276" s="243">
        <f t="shared" si="322"/>
        <v>13243.673425695741</v>
      </c>
      <c r="AJ276" s="243">
        <f t="shared" si="322"/>
        <v>16569.527129674731</v>
      </c>
      <c r="AK276" s="243">
        <f t="shared" si="322"/>
        <v>14450.570073174908</v>
      </c>
      <c r="AL276" s="243">
        <f t="shared" si="322"/>
        <v>15422.616068521285</v>
      </c>
      <c r="AM276" s="243">
        <f t="shared" si="322"/>
        <v>14660.795916576328</v>
      </c>
      <c r="AN276" s="243">
        <f t="shared" si="322"/>
        <v>14499.607009777474</v>
      </c>
      <c r="AO276" s="243">
        <f t="shared" si="322"/>
        <v>15321.060542449188</v>
      </c>
      <c r="AP276" s="242">
        <f t="shared" si="322"/>
        <v>11930.473109609897</v>
      </c>
      <c r="AQ276" s="243">
        <f t="shared" si="322"/>
        <v>11006.994077615091</v>
      </c>
      <c r="AR276" s="243">
        <f t="shared" si="322"/>
        <v>12980.778015531636</v>
      </c>
      <c r="AS276" s="243">
        <f t="shared" si="322"/>
        <v>13184.627671233855</v>
      </c>
      <c r="AT276" s="243">
        <f t="shared" si="322"/>
        <v>13952.369133279073</v>
      </c>
      <c r="AU276" s="243">
        <f t="shared" si="322"/>
        <v>12344.993194471414</v>
      </c>
      <c r="AV276" s="243">
        <f t="shared" si="322"/>
        <v>14433.629625164351</v>
      </c>
      <c r="AW276" s="243">
        <f t="shared" si="322"/>
        <v>13536.675312271111</v>
      </c>
      <c r="AX276" s="243">
        <f t="shared" si="322"/>
        <v>12668.796177653312</v>
      </c>
      <c r="AY276" s="243">
        <f t="shared" si="322"/>
        <v>15585.174271462853</v>
      </c>
      <c r="AZ276" s="243">
        <f t="shared" si="322"/>
        <v>13863.741650423277</v>
      </c>
      <c r="BA276" s="243">
        <f t="shared" si="322"/>
        <v>13893.132148226101</v>
      </c>
      <c r="BB276" s="242">
        <f t="shared" si="322"/>
        <v>14516.265207547352</v>
      </c>
      <c r="BC276" s="243">
        <f t="shared" si="322"/>
        <v>13126.571678828017</v>
      </c>
      <c r="BD276" s="243">
        <f t="shared" si="322"/>
        <v>13848.20093120574</v>
      </c>
      <c r="BE276" s="243">
        <f t="shared" si="322"/>
        <v>15591.490595664496</v>
      </c>
      <c r="BF276" s="243">
        <f t="shared" si="322"/>
        <v>14499.561862243321</v>
      </c>
      <c r="BG276" s="243">
        <f t="shared" si="322"/>
        <v>13453.845643296811</v>
      </c>
      <c r="BH276" s="243">
        <f t="shared" si="322"/>
        <v>14637.13142077149</v>
      </c>
      <c r="BI276" s="243">
        <f t="shared" si="322"/>
        <v>13853.631764725478</v>
      </c>
      <c r="BJ276" s="243">
        <f t="shared" si="322"/>
        <v>13134.732406638463</v>
      </c>
      <c r="BK276" s="243">
        <f t="shared" si="322"/>
        <v>14961.415989631427</v>
      </c>
      <c r="BL276" s="243">
        <f t="shared" si="322"/>
        <v>14071.895490327985</v>
      </c>
      <c r="BM276" s="243">
        <f t="shared" si="322"/>
        <v>15072.051060702999</v>
      </c>
      <c r="BN276" s="242">
        <f t="shared" si="322"/>
        <v>14258.993430328037</v>
      </c>
      <c r="BO276" s="242">
        <f t="shared" si="322"/>
        <v>14843.430434921873</v>
      </c>
      <c r="BP276" s="243">
        <f t="shared" si="322"/>
        <v>13322.503582760181</v>
      </c>
      <c r="BQ276" s="243">
        <f t="shared" ref="BQ276:CL276" si="323">+(BQ215+BQ236+BQ243+BQ254+BQ262)/(BQ225+BQ240+BQ248+BQ257+BQ267)*1000000</f>
        <v>12622.326927935132</v>
      </c>
      <c r="BR276" s="243">
        <f t="shared" si="323"/>
        <v>14728.070090661558</v>
      </c>
      <c r="BS276" s="243">
        <f t="shared" si="323"/>
        <v>14015.869073426356</v>
      </c>
      <c r="BT276" s="243">
        <f t="shared" si="323"/>
        <v>12194.958591965107</v>
      </c>
      <c r="BU276" s="243">
        <f t="shared" si="323"/>
        <v>15613.795893525861</v>
      </c>
      <c r="BV276" s="243">
        <f t="shared" si="323"/>
        <v>13125.764584474209</v>
      </c>
      <c r="BW276" s="243">
        <f t="shared" si="323"/>
        <v>14800.894954323945</v>
      </c>
      <c r="BX276" s="243">
        <f t="shared" si="323"/>
        <v>17286.437260583327</v>
      </c>
      <c r="BY276" s="243">
        <f t="shared" si="323"/>
        <v>12767.295905035488</v>
      </c>
      <c r="BZ276" s="243">
        <f t="shared" si="323"/>
        <v>14658.059724021086</v>
      </c>
      <c r="CA276" s="393">
        <f t="shared" si="323"/>
        <v>14164.971592931166</v>
      </c>
      <c r="CB276" s="242">
        <f t="shared" si="323"/>
        <v>12130.660330965768</v>
      </c>
      <c r="CC276" s="243">
        <f t="shared" si="323"/>
        <v>11675.346317070282</v>
      </c>
      <c r="CD276" s="243">
        <f t="shared" si="323"/>
        <v>9094.6555429717337</v>
      </c>
      <c r="CE276" s="243">
        <f t="shared" si="323"/>
        <v>6124.5652138667983</v>
      </c>
      <c r="CF276" s="243">
        <f t="shared" si="323"/>
        <v>5862.7126718905374</v>
      </c>
      <c r="CG276" s="243">
        <f t="shared" si="323"/>
        <v>6521.4155433750093</v>
      </c>
      <c r="CH276" s="243">
        <f t="shared" si="323"/>
        <v>6009.522442111378</v>
      </c>
      <c r="CI276" s="243">
        <f t="shared" si="323"/>
        <v>4813.7644547070349</v>
      </c>
      <c r="CJ276" s="243">
        <f t="shared" si="323"/>
        <v>5494.3536115078286</v>
      </c>
      <c r="CK276" s="243">
        <f t="shared" si="323"/>
        <v>5089.1205553524032</v>
      </c>
      <c r="CL276" s="243">
        <f t="shared" si="323"/>
        <v>3720.7804069614913</v>
      </c>
      <c r="CM276" s="244">
        <f t="shared" ref="CM276:CO276" si="324">+(CM215+CM236+CM243+CM254+CM262)/(CM225+CM240+CM248+CM257+CM267)*1000000</f>
        <v>4323.2290716796388</v>
      </c>
      <c r="CN276" s="244">
        <f t="shared" si="324"/>
        <v>5800.7139113616568</v>
      </c>
      <c r="CO276" s="242">
        <f t="shared" si="324"/>
        <v>3439.071924554954</v>
      </c>
      <c r="CP276" s="243">
        <f t="shared" ref="CP276:CQ276" si="325">+(CP215+CP236+CP243+CP254+CP262)/(CP225+CP240+CP248+CP257+CP267)*1000000</f>
        <v>3281.924544298764</v>
      </c>
      <c r="CQ276" s="243">
        <f t="shared" si="325"/>
        <v>3297.0220756559588</v>
      </c>
      <c r="CR276" s="243">
        <f t="shared" ref="CR276:CS276" si="326">+(CR215+CR236+CR243+CR254+CR262)/(CR225+CR240+CR248+CR257+CR267)*1000000</f>
        <v>3265.1873210150893</v>
      </c>
      <c r="CS276" s="243">
        <f t="shared" si="326"/>
        <v>3138.3563220094907</v>
      </c>
      <c r="CT276" s="243">
        <f t="shared" ref="CT276:CU276" si="327">+(CT215+CT236+CT243+CT254+CT262)/(CT225+CT240+CT248+CT257+CT267)*1000000</f>
        <v>3329.8296829523151</v>
      </c>
      <c r="CU276" s="243">
        <f t="shared" si="327"/>
        <v>2889.6357624041757</v>
      </c>
      <c r="CV276" s="243">
        <f t="shared" ref="CV276:CW276" si="328">+(CV215+CV236+CV243+CV254+CV262)/(CV225+CV240+CV248+CV257+CV267)*1000000</f>
        <v>2855.8550492289996</v>
      </c>
      <c r="CW276" s="243">
        <f t="shared" si="328"/>
        <v>2977.0641259415211</v>
      </c>
      <c r="CX276" s="243">
        <f t="shared" ref="CX276:CY276" si="329">+(CX215+CX236+CX243+CX254+CX262)/(CX225+CX240+CX248+CX257+CX267)*1000000</f>
        <v>2716.5112356197483</v>
      </c>
      <c r="CY276" s="243">
        <f t="shared" si="329"/>
        <v>2885.9166833575669</v>
      </c>
      <c r="CZ276" s="244">
        <f t="shared" ref="CZ276:DB276" si="330">+(CZ215+CZ236+CZ243+CZ254+CZ262)/(CZ225+CZ240+CZ248+CZ257+CZ267)*1000000</f>
        <v>3510.367084885725</v>
      </c>
      <c r="DA276" s="244">
        <f t="shared" si="330"/>
        <v>3118.0032573967082</v>
      </c>
      <c r="DB276" s="242">
        <f t="shared" si="330"/>
        <v>2628.6383232506605</v>
      </c>
      <c r="DC276" s="243">
        <f t="shared" ref="DC276:DD276" si="331">+(DC215+DC236+DC243+DC254+DC262)/(DC225+DC240+DC248+DC257+DC267)*1000000</f>
        <v>2392.3338910715888</v>
      </c>
      <c r="DD276" s="243">
        <f t="shared" si="331"/>
        <v>2748.006804639931</v>
      </c>
      <c r="DE276" s="243">
        <f t="shared" ref="DE276:DF276" si="332">+(DE215+DE236+DE243+DE254+DE262)/(DE225+DE240+DE248+DE257+DE267)*1000000</f>
        <v>2790.1585217271513</v>
      </c>
      <c r="DF276" s="243">
        <f t="shared" si="332"/>
        <v>2695.1412201472222</v>
      </c>
      <c r="DG276" s="243">
        <f t="shared" ref="DG276:DH276" si="333">+(DG215+DG236+DG243+DG254+DG262)/(DG225+DG240+DG248+DG257+DG267)*1000000</f>
        <v>2602.8591566442942</v>
      </c>
      <c r="DH276" s="243">
        <f t="shared" si="333"/>
        <v>2678.026275017919</v>
      </c>
      <c r="DI276" s="243">
        <f t="shared" ref="DI276:DJ276" si="334">+(DI215+DI236+DI243+DI254+DI262)/(DI225+DI240+DI248+DI257+DI267)*1000000</f>
        <v>2576.7962942331515</v>
      </c>
      <c r="DJ276" s="243">
        <f t="shared" si="334"/>
        <v>2522.3197476666505</v>
      </c>
      <c r="DK276" s="243">
        <f t="shared" ref="DK276:DL276" si="335">+(DK215+DK236+DK243+DK254+DK262)/(DK225+DK240+DK248+DK257+DK267)*1000000</f>
        <v>2571.4104105628417</v>
      </c>
      <c r="DL276" s="243">
        <f t="shared" si="335"/>
        <v>2512.5476335807361</v>
      </c>
      <c r="DM276" s="243">
        <f t="shared" ref="DM276" si="336">+(DM215+DM236+DM243+DM254+DM262)/(DM225+DM240+DM248+DM257+DM267)*1000000</f>
        <v>3087.378297353931</v>
      </c>
      <c r="DN276" s="136"/>
      <c r="DO276" s="81"/>
      <c r="DP276" s="81"/>
      <c r="DQ276" s="81"/>
      <c r="DT276" s="267"/>
    </row>
    <row r="277" spans="1:144" ht="20.100000000000001" customHeight="1" x14ac:dyDescent="0.25">
      <c r="A277" s="526"/>
      <c r="B277" s="28" t="s">
        <v>53</v>
      </c>
      <c r="C277" s="29"/>
      <c r="D277" s="52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5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5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94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94"/>
      <c r="BC277" s="37"/>
      <c r="BD277" s="37"/>
      <c r="BE277" s="37"/>
      <c r="BF277" s="37"/>
      <c r="BG277" s="37"/>
      <c r="BH277" s="37"/>
      <c r="BI277" s="37"/>
      <c r="BJ277" s="37"/>
      <c r="BK277" s="37"/>
      <c r="BL277" s="37"/>
      <c r="BM277" s="37"/>
      <c r="BN277" s="394"/>
      <c r="BO277" s="394"/>
      <c r="BP277" s="37"/>
      <c r="BQ277" s="37"/>
      <c r="BR277" s="37"/>
      <c r="BS277" s="37"/>
      <c r="BT277" s="37"/>
      <c r="BU277" s="37"/>
      <c r="BV277" s="37"/>
      <c r="BW277" s="80"/>
      <c r="BX277" s="80"/>
      <c r="BY277" s="80"/>
      <c r="BZ277" s="80"/>
      <c r="CA277" s="25"/>
      <c r="CB277" s="538"/>
      <c r="CC277" s="80"/>
      <c r="CD277" s="80"/>
      <c r="CE277" s="80"/>
      <c r="CF277" s="80"/>
      <c r="CG277" s="80"/>
      <c r="CH277" s="80"/>
      <c r="CI277" s="80"/>
      <c r="CJ277" s="80"/>
      <c r="CK277" s="80"/>
      <c r="CL277" s="80"/>
      <c r="CM277" s="27"/>
      <c r="CN277" s="80"/>
      <c r="CO277" s="538"/>
      <c r="CP277" s="80"/>
      <c r="CQ277" s="80"/>
      <c r="CR277" s="80"/>
      <c r="CS277" s="80"/>
      <c r="CT277" s="80"/>
      <c r="CU277" s="80"/>
      <c r="CV277" s="80"/>
      <c r="CW277" s="80"/>
      <c r="CX277" s="80"/>
      <c r="CY277" s="80"/>
      <c r="CZ277" s="27"/>
      <c r="DA277" s="80"/>
      <c r="DB277" s="538"/>
      <c r="DC277" s="80"/>
      <c r="DD277" s="80"/>
      <c r="DE277" s="80"/>
      <c r="DF277" s="80"/>
      <c r="DG277" s="80"/>
      <c r="DH277" s="80"/>
      <c r="DI277" s="80"/>
      <c r="DJ277" s="80"/>
      <c r="DK277" s="80"/>
      <c r="DL277" s="80"/>
      <c r="DM277" s="80"/>
      <c r="DN277" s="538"/>
      <c r="DO277" s="81"/>
      <c r="DP277" s="81"/>
      <c r="DQ277" s="81"/>
      <c r="DT277" s="267"/>
    </row>
    <row r="278" spans="1:144" ht="20.100000000000001" customHeight="1" thickBot="1" x14ac:dyDescent="0.25">
      <c r="A278" s="526"/>
      <c r="B278" s="604" t="s">
        <v>62</v>
      </c>
      <c r="C278" s="605"/>
      <c r="D278" s="242">
        <f>+(D220+D238+D266)/(D229+D241+D269)*1000000</f>
        <v>66969.351410325908</v>
      </c>
      <c r="E278" s="243">
        <f t="shared" ref="E278:BP278" si="337">+(E220+E238+E266)/(E229+E241+E269)*1000000</f>
        <v>64161.14569767459</v>
      </c>
      <c r="F278" s="243">
        <f t="shared" si="337"/>
        <v>64031.750710863744</v>
      </c>
      <c r="G278" s="243">
        <f t="shared" si="337"/>
        <v>67092.603911707571</v>
      </c>
      <c r="H278" s="243">
        <f t="shared" si="337"/>
        <v>75324.480524418454</v>
      </c>
      <c r="I278" s="243">
        <f t="shared" si="337"/>
        <v>74513.844525763154</v>
      </c>
      <c r="J278" s="243">
        <f t="shared" si="337"/>
        <v>73880.601738829864</v>
      </c>
      <c r="K278" s="243">
        <f t="shared" si="337"/>
        <v>79388.275972298405</v>
      </c>
      <c r="L278" s="243">
        <f t="shared" si="337"/>
        <v>68490.873010843628</v>
      </c>
      <c r="M278" s="243">
        <f t="shared" si="337"/>
        <v>72650.732827051106</v>
      </c>
      <c r="N278" s="243">
        <f t="shared" si="337"/>
        <v>72250.441003269836</v>
      </c>
      <c r="O278" s="244">
        <f t="shared" si="337"/>
        <v>71954.139975154423</v>
      </c>
      <c r="P278" s="242">
        <f t="shared" si="337"/>
        <v>71082.499558136056</v>
      </c>
      <c r="Q278" s="242">
        <f t="shared" si="337"/>
        <v>73930.81219379227</v>
      </c>
      <c r="R278" s="243">
        <f t="shared" si="337"/>
        <v>65188.845843350093</v>
      </c>
      <c r="S278" s="243">
        <f t="shared" si="337"/>
        <v>63817.720840542715</v>
      </c>
      <c r="T278" s="243">
        <f t="shared" si="337"/>
        <v>77335.390399070544</v>
      </c>
      <c r="U278" s="243">
        <f t="shared" si="337"/>
        <v>72881.988099084789</v>
      </c>
      <c r="V278" s="243">
        <f t="shared" si="337"/>
        <v>70145.900803895303</v>
      </c>
      <c r="W278" s="243">
        <f t="shared" si="337"/>
        <v>68374.225717435998</v>
      </c>
      <c r="X278" s="243">
        <f t="shared" si="337"/>
        <v>66167.099341822206</v>
      </c>
      <c r="Y278" s="243">
        <f t="shared" si="337"/>
        <v>62338.438429161382</v>
      </c>
      <c r="Z278" s="243">
        <f t="shared" si="337"/>
        <v>65295.469484618436</v>
      </c>
      <c r="AA278" s="243">
        <f t="shared" si="337"/>
        <v>70095.975387350831</v>
      </c>
      <c r="AB278" s="244">
        <f t="shared" si="337"/>
        <v>78350.350150044891</v>
      </c>
      <c r="AC278" s="242">
        <f t="shared" si="337"/>
        <v>69549.478221692363</v>
      </c>
      <c r="AD278" s="242">
        <f t="shared" si="337"/>
        <v>70423.494266765381</v>
      </c>
      <c r="AE278" s="243">
        <f t="shared" si="337"/>
        <v>64344.208189705554</v>
      </c>
      <c r="AF278" s="243">
        <f t="shared" si="337"/>
        <v>67223.992509859032</v>
      </c>
      <c r="AG278" s="243">
        <f t="shared" si="337"/>
        <v>86118.936272266583</v>
      </c>
      <c r="AH278" s="243">
        <f t="shared" si="337"/>
        <v>88044.545103181532</v>
      </c>
      <c r="AI278" s="243">
        <f t="shared" si="337"/>
        <v>78206.869396091817</v>
      </c>
      <c r="AJ278" s="243">
        <f t="shared" si="337"/>
        <v>81958.198002619203</v>
      </c>
      <c r="AK278" s="243">
        <f t="shared" si="337"/>
        <v>79011.922123028897</v>
      </c>
      <c r="AL278" s="243">
        <f t="shared" si="337"/>
        <v>81729.892452607659</v>
      </c>
      <c r="AM278" s="243">
        <f t="shared" si="337"/>
        <v>79782.598484106056</v>
      </c>
      <c r="AN278" s="243">
        <f t="shared" si="337"/>
        <v>72712.930464116493</v>
      </c>
      <c r="AO278" s="244">
        <f t="shared" si="337"/>
        <v>85786.616494730217</v>
      </c>
      <c r="AP278" s="242">
        <f t="shared" si="337"/>
        <v>74512.56099001503</v>
      </c>
      <c r="AQ278" s="243">
        <f t="shared" si="337"/>
        <v>74974.97385006462</v>
      </c>
      <c r="AR278" s="243">
        <f t="shared" si="337"/>
        <v>77630.042741530968</v>
      </c>
      <c r="AS278" s="243">
        <f t="shared" si="337"/>
        <v>98061.699709101362</v>
      </c>
      <c r="AT278" s="243">
        <f t="shared" si="337"/>
        <v>96505.33223121069</v>
      </c>
      <c r="AU278" s="243">
        <f t="shared" si="337"/>
        <v>84339.67699348749</v>
      </c>
      <c r="AV278" s="243">
        <f t="shared" si="337"/>
        <v>76959.926780720809</v>
      </c>
      <c r="AW278" s="243">
        <f t="shared" si="337"/>
        <v>75110.244570783922</v>
      </c>
      <c r="AX278" s="243">
        <f t="shared" si="337"/>
        <v>78953.961505724248</v>
      </c>
      <c r="AY278" s="243">
        <f t="shared" si="337"/>
        <v>79413.123942750404</v>
      </c>
      <c r="AZ278" s="243">
        <f t="shared" si="337"/>
        <v>76806.925523508064</v>
      </c>
      <c r="BA278" s="244">
        <f t="shared" si="337"/>
        <v>84547.998755073888</v>
      </c>
      <c r="BB278" s="242">
        <f t="shared" si="337"/>
        <v>79291.624081247472</v>
      </c>
      <c r="BC278" s="243">
        <f t="shared" si="337"/>
        <v>79455.429773190961</v>
      </c>
      <c r="BD278" s="243">
        <f t="shared" si="337"/>
        <v>83114.453904808048</v>
      </c>
      <c r="BE278" s="243">
        <f t="shared" si="337"/>
        <v>86305.694067896067</v>
      </c>
      <c r="BF278" s="243">
        <f t="shared" si="337"/>
        <v>99495.095257158871</v>
      </c>
      <c r="BG278" s="243">
        <f t="shared" si="337"/>
        <v>103133.5934266227</v>
      </c>
      <c r="BH278" s="243">
        <f t="shared" si="337"/>
        <v>87926.283748756847</v>
      </c>
      <c r="BI278" s="243">
        <f t="shared" si="337"/>
        <v>86152.547019504782</v>
      </c>
      <c r="BJ278" s="243">
        <f t="shared" si="337"/>
        <v>93727.364139201032</v>
      </c>
      <c r="BK278" s="243">
        <f t="shared" si="337"/>
        <v>80867.556327712766</v>
      </c>
      <c r="BL278" s="243">
        <f t="shared" si="337"/>
        <v>84280.629044610512</v>
      </c>
      <c r="BM278" s="244">
        <f t="shared" si="337"/>
        <v>87998.784901776438</v>
      </c>
      <c r="BN278" s="242">
        <f t="shared" si="337"/>
        <v>87704.470331314733</v>
      </c>
      <c r="BO278" s="242">
        <f t="shared" si="337"/>
        <v>85659.128891132714</v>
      </c>
      <c r="BP278" s="243">
        <f t="shared" si="337"/>
        <v>77279.252244310235</v>
      </c>
      <c r="BQ278" s="243">
        <f t="shared" ref="BQ278:CL278" si="338">+(BQ220+BQ238+BQ266)/(BQ229+BQ241+BQ269)*1000000</f>
        <v>79717.042016075851</v>
      </c>
      <c r="BR278" s="243">
        <f t="shared" si="338"/>
        <v>88337.324186089929</v>
      </c>
      <c r="BS278" s="243">
        <f t="shared" si="338"/>
        <v>98160.048521963006</v>
      </c>
      <c r="BT278" s="243">
        <f t="shared" si="338"/>
        <v>86228.089928514339</v>
      </c>
      <c r="BU278" s="243">
        <f t="shared" si="338"/>
        <v>82261.131272267361</v>
      </c>
      <c r="BV278" s="243">
        <f t="shared" si="338"/>
        <v>80538.45741851606</v>
      </c>
      <c r="BW278" s="243">
        <f t="shared" si="338"/>
        <v>76477.449061074978</v>
      </c>
      <c r="BX278" s="243">
        <f t="shared" si="338"/>
        <v>79116.105344438532</v>
      </c>
      <c r="BY278" s="243">
        <f t="shared" si="338"/>
        <v>84716.275572165439</v>
      </c>
      <c r="BZ278" s="243">
        <f t="shared" si="338"/>
        <v>88972.495509330736</v>
      </c>
      <c r="CA278" s="393">
        <f t="shared" si="338"/>
        <v>84052.621707859027</v>
      </c>
      <c r="CB278" s="242">
        <f t="shared" si="338"/>
        <v>78881.014501209997</v>
      </c>
      <c r="CC278" s="243">
        <f t="shared" si="338"/>
        <v>73539.809616626822</v>
      </c>
      <c r="CD278" s="243">
        <f t="shared" si="338"/>
        <v>70169.358618787184</v>
      </c>
      <c r="CE278" s="243">
        <f t="shared" si="338"/>
        <v>91339.469883821745</v>
      </c>
      <c r="CF278" s="243">
        <f t="shared" si="338"/>
        <v>85812.148373069082</v>
      </c>
      <c r="CG278" s="243">
        <f t="shared" si="338"/>
        <v>83252.529106772912</v>
      </c>
      <c r="CH278" s="243">
        <f t="shared" si="338"/>
        <v>67199.079298494325</v>
      </c>
      <c r="CI278" s="243">
        <f t="shared" si="338"/>
        <v>67158.269591388176</v>
      </c>
      <c r="CJ278" s="243">
        <f t="shared" si="338"/>
        <v>65824.454065256607</v>
      </c>
      <c r="CK278" s="243">
        <f t="shared" si="338"/>
        <v>80902.023500186988</v>
      </c>
      <c r="CL278" s="243">
        <f t="shared" si="338"/>
        <v>67823.871752443854</v>
      </c>
      <c r="CM278" s="244">
        <f t="shared" ref="CM278:CO278" si="339">+(CM220+CM238+CM266)/(CM229+CM241+CM269)*1000000</f>
        <v>105763.85668972295</v>
      </c>
      <c r="CN278" s="244">
        <f t="shared" si="339"/>
        <v>78564.151102193602</v>
      </c>
      <c r="CO278" s="242">
        <f t="shared" si="339"/>
        <v>76965.430603668181</v>
      </c>
      <c r="CP278" s="243">
        <f t="shared" ref="CP278:CQ278" si="340">+(CP220+CP238+CP266)/(CP229+CP241+CP269)*1000000</f>
        <v>69594.194264784499</v>
      </c>
      <c r="CQ278" s="243">
        <f t="shared" si="340"/>
        <v>83974.264853666755</v>
      </c>
      <c r="CR278" s="243">
        <f t="shared" ref="CR278:CS278" si="341">+(CR220+CR238+CR266)/(CR229+CR241+CR269)*1000000</f>
        <v>92053.742642041208</v>
      </c>
      <c r="CS278" s="243">
        <f t="shared" si="341"/>
        <v>87998.962947153515</v>
      </c>
      <c r="CT278" s="243">
        <f t="shared" ref="CT278:CU278" si="342">+(CT220+CT238+CT266)/(CT229+CT241+CT269)*1000000</f>
        <v>79346.893974246836</v>
      </c>
      <c r="CU278" s="243">
        <f t="shared" si="342"/>
        <v>62998.360908782139</v>
      </c>
      <c r="CV278" s="243">
        <f t="shared" ref="CV278:CW278" si="343">+(CV220+CV238+CV266)/(CV229+CV241+CV269)*1000000</f>
        <v>66150.601732293915</v>
      </c>
      <c r="CW278" s="243">
        <f t="shared" si="343"/>
        <v>62459.153455967265</v>
      </c>
      <c r="CX278" s="243">
        <f t="shared" ref="CX278:CY278" si="344">+(CX220+CX238+CX266)/(CX229+CX241+CX269)*1000000</f>
        <v>59850.791658586342</v>
      </c>
      <c r="CY278" s="243">
        <f t="shared" si="344"/>
        <v>64541.343027456882</v>
      </c>
      <c r="CZ278" s="244">
        <f t="shared" ref="CZ278:DB278" si="345">+(CZ220+CZ238+CZ266)/(CZ229+CZ241+CZ269)*1000000</f>
        <v>68070.467674316911</v>
      </c>
      <c r="DA278" s="244">
        <f t="shared" si="345"/>
        <v>72757.780559906023</v>
      </c>
      <c r="DB278" s="242">
        <f t="shared" si="345"/>
        <v>58301.382145970783</v>
      </c>
      <c r="DC278" s="243">
        <f t="shared" ref="DC278:DD278" si="346">+(DC220+DC238+DC266)/(DC229+DC241+DC269)*1000000</f>
        <v>64243.623981191638</v>
      </c>
      <c r="DD278" s="243">
        <f t="shared" si="346"/>
        <v>64301.715695390725</v>
      </c>
      <c r="DE278" s="243">
        <f t="shared" ref="DE278:DF278" si="347">+(DE220+DE238+DE266)/(DE229+DE241+DE269)*1000000</f>
        <v>64117.009030309047</v>
      </c>
      <c r="DF278" s="243">
        <f t="shared" si="347"/>
        <v>87896.836354628671</v>
      </c>
      <c r="DG278" s="243">
        <f t="shared" ref="DG278:DH278" si="348">+(DG220+DG238+DG266)/(DG229+DG241+DG269)*1000000</f>
        <v>72465.110884998518</v>
      </c>
      <c r="DH278" s="243">
        <f t="shared" si="348"/>
        <v>59937.149601375939</v>
      </c>
      <c r="DI278" s="243">
        <f t="shared" ref="DI278:DJ278" si="349">+(DI220+DI238+DI266)/(DI229+DI241+DI269)*1000000</f>
        <v>61147.011912957983</v>
      </c>
      <c r="DJ278" s="243">
        <f t="shared" si="349"/>
        <v>68219.157871224801</v>
      </c>
      <c r="DK278" s="243">
        <f t="shared" ref="DK278:DL278" si="350">+(DK220+DK238+DK266)/(DK229+DK241+DK269)*1000000</f>
        <v>63341.334231420078</v>
      </c>
      <c r="DL278" s="243">
        <f t="shared" si="350"/>
        <v>65038.501279571028</v>
      </c>
      <c r="DM278" s="243">
        <f t="shared" ref="DM278" si="351">+(DM220+DM238+DM266)/(DM229+DM241+DM269)*1000000</f>
        <v>70048.368913610713</v>
      </c>
      <c r="DN278" s="136"/>
      <c r="DO278" s="81"/>
      <c r="DP278" s="81"/>
      <c r="DQ278" s="81"/>
      <c r="DT278" s="267"/>
    </row>
    <row r="279" spans="1:144" ht="20.100000000000001" customHeight="1" x14ac:dyDescent="0.25">
      <c r="B279" s="211"/>
      <c r="C279" s="212"/>
      <c r="D279" s="201"/>
      <c r="E279" s="201"/>
      <c r="F279" s="201"/>
      <c r="G279" s="201"/>
      <c r="H279" s="201"/>
      <c r="I279" s="201"/>
      <c r="J279" s="201"/>
      <c r="K279" s="201"/>
      <c r="L279" s="201"/>
      <c r="M279" s="201"/>
      <c r="N279" s="201"/>
      <c r="O279" s="201"/>
      <c r="P279" s="203"/>
      <c r="Q279" s="213"/>
      <c r="R279" s="213"/>
      <c r="S279" s="213"/>
      <c r="T279" s="213"/>
      <c r="U279" s="213"/>
      <c r="V279" s="213"/>
      <c r="W279" s="213"/>
      <c r="X279" s="213"/>
      <c r="Y279" s="213"/>
      <c r="Z279" s="213"/>
      <c r="AA279" s="213"/>
      <c r="AB279" s="213"/>
      <c r="AC279" s="214"/>
      <c r="AD279" s="203"/>
      <c r="AE279" s="201"/>
      <c r="AF279" s="201"/>
      <c r="AG279" s="201"/>
      <c r="AH279" s="201"/>
      <c r="AI279" s="201"/>
      <c r="AJ279" s="201"/>
      <c r="AK279" s="201"/>
      <c r="AL279" s="201"/>
      <c r="AM279" s="201"/>
      <c r="AN279" s="201"/>
      <c r="AO279" s="201"/>
      <c r="AP279" s="201"/>
      <c r="AQ279" s="201"/>
      <c r="AR279" s="201"/>
      <c r="AS279" s="270"/>
      <c r="AT279" s="270"/>
      <c r="AU279" s="270"/>
      <c r="AV279" s="270"/>
      <c r="AW279" s="270"/>
      <c r="AX279" s="270"/>
      <c r="AY279" s="270"/>
      <c r="AZ279" s="270"/>
      <c r="BA279" s="270"/>
      <c r="BB279" s="270"/>
      <c r="BC279" s="270"/>
      <c r="BD279" s="270"/>
      <c r="BE279" s="201"/>
      <c r="BF279" s="201"/>
      <c r="BG279" s="201"/>
      <c r="BH279" s="201"/>
      <c r="BI279" s="201"/>
      <c r="BJ279" s="201"/>
      <c r="BK279" s="201"/>
      <c r="BL279" s="201"/>
      <c r="BM279" s="201"/>
      <c r="BN279" s="201"/>
      <c r="BO279" s="201"/>
      <c r="BP279" s="201"/>
      <c r="BQ279" s="201"/>
      <c r="BR279" s="201"/>
      <c r="BS279" s="201"/>
      <c r="BT279" s="201"/>
      <c r="BU279" s="201"/>
      <c r="BV279" s="201"/>
      <c r="BW279" s="201"/>
      <c r="BX279" s="201"/>
      <c r="BY279" s="201"/>
      <c r="BZ279" s="201"/>
      <c r="CA279" s="201"/>
      <c r="CB279" s="201"/>
      <c r="CC279" s="201"/>
      <c r="CD279" s="201"/>
      <c r="CE279" s="201"/>
      <c r="CF279" s="201"/>
      <c r="CG279" s="201"/>
      <c r="CH279" s="201"/>
      <c r="CI279" s="201"/>
      <c r="CJ279" s="201"/>
      <c r="CK279" s="201"/>
      <c r="CL279" s="201"/>
      <c r="CM279" s="201"/>
      <c r="CN279" s="201"/>
      <c r="CO279" s="201"/>
      <c r="CP279" s="201"/>
      <c r="CQ279" s="201"/>
      <c r="CR279" s="201"/>
      <c r="CS279" s="201"/>
      <c r="CT279" s="201"/>
      <c r="CU279" s="201"/>
      <c r="CV279" s="201"/>
      <c r="CW279" s="201"/>
      <c r="CX279" s="201"/>
      <c r="CY279" s="201"/>
      <c r="CZ279" s="201"/>
      <c r="DA279" s="201"/>
      <c r="DB279" s="201"/>
      <c r="DC279" s="201"/>
      <c r="DD279" s="201"/>
      <c r="DE279" s="201"/>
      <c r="DF279" s="201"/>
      <c r="DG279" s="201"/>
      <c r="DH279" s="201"/>
      <c r="DI279" s="201"/>
      <c r="DJ279" s="201"/>
      <c r="DK279" s="201"/>
      <c r="DL279" s="201"/>
      <c r="DM279" s="201"/>
      <c r="DN279" s="201"/>
      <c r="DO279" s="201"/>
      <c r="DP279" s="201"/>
      <c r="DQ279" s="201"/>
    </row>
    <row r="280" spans="1:144" ht="20.100000000000001" customHeight="1" x14ac:dyDescent="0.25">
      <c r="B280" s="211"/>
      <c r="C280" s="212"/>
      <c r="D280" s="201"/>
      <c r="E280" s="201"/>
      <c r="F280" s="201"/>
      <c r="G280" s="201"/>
      <c r="H280" s="201"/>
      <c r="I280" s="201"/>
      <c r="J280" s="201"/>
      <c r="K280" s="201"/>
      <c r="L280" s="201"/>
      <c r="M280" s="201"/>
      <c r="N280" s="201"/>
      <c r="O280" s="201"/>
      <c r="P280" s="203"/>
      <c r="Q280" s="213"/>
      <c r="R280" s="213"/>
      <c r="S280" s="213"/>
      <c r="T280" s="213"/>
      <c r="U280" s="213"/>
      <c r="V280" s="213"/>
      <c r="W280" s="213"/>
      <c r="X280" s="213"/>
      <c r="Y280" s="213"/>
      <c r="Z280" s="213"/>
      <c r="AA280" s="213"/>
      <c r="AB280" s="213"/>
      <c r="AC280" s="214"/>
      <c r="AD280" s="203"/>
      <c r="AE280" s="201"/>
      <c r="AF280" s="201"/>
      <c r="AG280" s="201"/>
      <c r="AH280" s="201"/>
      <c r="AI280" s="201"/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201"/>
      <c r="AT280" s="201"/>
      <c r="AU280" s="201"/>
      <c r="AV280" s="201"/>
      <c r="AW280" s="201"/>
      <c r="AX280" s="201"/>
      <c r="AY280" s="201"/>
      <c r="AZ280" s="201"/>
      <c r="BA280" s="201"/>
      <c r="BB280" s="201"/>
      <c r="BC280" s="201"/>
      <c r="BD280" s="201"/>
      <c r="BE280" s="201"/>
      <c r="BF280" s="201"/>
      <c r="BG280" s="201"/>
      <c r="BH280" s="201"/>
      <c r="BI280" s="201"/>
      <c r="BJ280" s="201"/>
      <c r="BK280" s="201"/>
      <c r="BL280" s="201"/>
      <c r="BM280" s="201"/>
      <c r="BN280" s="201"/>
      <c r="BO280" s="201"/>
      <c r="BP280" s="201"/>
      <c r="BQ280" s="201"/>
      <c r="BR280" s="201"/>
      <c r="BS280" s="201"/>
      <c r="BT280" s="201"/>
      <c r="BU280" s="201"/>
      <c r="BV280" s="201"/>
      <c r="BW280" s="201"/>
      <c r="BX280" s="201"/>
      <c r="BY280" s="201"/>
      <c r="BZ280" s="201"/>
      <c r="CA280" s="201"/>
      <c r="CB280" s="201"/>
      <c r="CC280" s="201"/>
      <c r="CD280" s="201"/>
      <c r="CE280" s="201"/>
      <c r="CF280" s="201"/>
      <c r="CG280" s="201"/>
      <c r="CH280" s="201"/>
      <c r="CI280" s="201"/>
      <c r="CJ280" s="201"/>
      <c r="CK280" s="201"/>
      <c r="CL280" s="201"/>
      <c r="CM280" s="201"/>
      <c r="CN280" s="201"/>
      <c r="CO280" s="201"/>
      <c r="CP280" s="201"/>
      <c r="CQ280" s="201"/>
      <c r="CR280" s="201"/>
      <c r="CS280" s="201"/>
      <c r="CT280" s="201"/>
      <c r="CU280" s="201"/>
      <c r="CV280" s="201"/>
      <c r="CW280" s="201"/>
      <c r="CX280" s="201"/>
      <c r="CY280" s="201"/>
      <c r="CZ280" s="201"/>
      <c r="DA280" s="201"/>
      <c r="DB280" s="201"/>
      <c r="DC280" s="201"/>
      <c r="DD280" s="201"/>
      <c r="DE280" s="201"/>
      <c r="DF280" s="201"/>
      <c r="DG280" s="201"/>
      <c r="DH280" s="201"/>
      <c r="DI280" s="201"/>
      <c r="DJ280" s="201"/>
      <c r="DK280" s="201"/>
      <c r="DL280" s="201"/>
      <c r="DM280" s="201"/>
      <c r="DN280" s="201"/>
      <c r="DO280" s="201"/>
      <c r="DP280" s="201"/>
      <c r="DQ280" s="201"/>
    </row>
    <row r="281" spans="1:144" ht="20.100000000000001" customHeight="1" x14ac:dyDescent="0.25">
      <c r="B281" s="211"/>
      <c r="C281" s="212"/>
      <c r="D281" s="201"/>
      <c r="E281" s="201"/>
      <c r="F281" s="201"/>
      <c r="G281" s="201"/>
      <c r="H281" s="201"/>
      <c r="I281" s="201"/>
      <c r="J281" s="201"/>
      <c r="K281" s="201"/>
      <c r="L281" s="201"/>
      <c r="M281" s="201"/>
      <c r="N281" s="201"/>
      <c r="O281" s="201"/>
      <c r="P281" s="203"/>
      <c r="Q281" s="213"/>
      <c r="R281" s="213"/>
      <c r="S281" s="213"/>
      <c r="T281" s="213"/>
      <c r="U281" s="213"/>
      <c r="V281" s="213"/>
      <c r="W281" s="213"/>
      <c r="X281" s="213"/>
      <c r="Y281" s="213"/>
      <c r="Z281" s="213"/>
      <c r="AA281" s="213"/>
      <c r="AB281" s="213"/>
      <c r="AC281" s="214"/>
      <c r="AD281" s="203"/>
      <c r="AE281" s="201"/>
      <c r="AF281" s="201"/>
      <c r="AG281" s="201"/>
      <c r="AH281" s="201"/>
      <c r="AI281" s="201"/>
      <c r="AJ281" s="201"/>
      <c r="AK281" s="201"/>
      <c r="AL281" s="201"/>
      <c r="AM281" s="201"/>
      <c r="AN281" s="201"/>
      <c r="AO281" s="201"/>
      <c r="AP281" s="201"/>
      <c r="AQ281" s="201"/>
      <c r="AR281" s="201"/>
      <c r="AS281" s="201"/>
      <c r="AT281" s="201"/>
      <c r="AU281" s="201"/>
      <c r="AV281" s="201"/>
      <c r="AW281" s="201"/>
      <c r="AX281" s="201"/>
      <c r="AY281" s="201"/>
      <c r="AZ281" s="201"/>
      <c r="BA281" s="201"/>
      <c r="BB281" s="201"/>
      <c r="BC281" s="201"/>
      <c r="BD281" s="201"/>
      <c r="BE281" s="201"/>
      <c r="BF281" s="201"/>
      <c r="BG281" s="201"/>
      <c r="BH281" s="201"/>
      <c r="BI281" s="201"/>
      <c r="BJ281" s="201"/>
      <c r="BK281" s="201"/>
      <c r="BL281" s="201"/>
      <c r="BM281" s="201"/>
      <c r="BN281" s="201"/>
      <c r="BO281" s="201"/>
      <c r="BP281" s="201"/>
      <c r="BQ281" s="201"/>
      <c r="BR281" s="201"/>
      <c r="BS281" s="201"/>
      <c r="BT281" s="201"/>
      <c r="BU281" s="201"/>
      <c r="BV281" s="201"/>
      <c r="BW281" s="201"/>
      <c r="BX281" s="201"/>
      <c r="BY281" s="201"/>
      <c r="BZ281" s="201"/>
      <c r="CA281" s="201"/>
      <c r="CB281" s="201"/>
      <c r="CC281" s="201"/>
      <c r="CD281" s="201"/>
      <c r="CE281" s="201"/>
      <c r="CF281" s="201"/>
      <c r="CG281" s="201"/>
      <c r="CH281" s="201"/>
      <c r="CI281" s="201"/>
      <c r="CJ281" s="201"/>
      <c r="CK281" s="201"/>
      <c r="CL281" s="201"/>
      <c r="CM281" s="201"/>
      <c r="CN281" s="201"/>
      <c r="CO281" s="201"/>
      <c r="CP281" s="201"/>
      <c r="CQ281" s="201"/>
      <c r="CR281" s="201"/>
      <c r="CS281" s="201"/>
      <c r="CT281" s="201"/>
      <c r="CU281" s="201"/>
      <c r="CV281" s="201"/>
      <c r="CW281" s="201"/>
      <c r="CX281" s="201"/>
      <c r="CY281" s="201"/>
      <c r="CZ281" s="201"/>
      <c r="DA281" s="201"/>
      <c r="DB281" s="201"/>
      <c r="DC281" s="201"/>
      <c r="DD281" s="201"/>
      <c r="DE281" s="201"/>
      <c r="DF281" s="201"/>
      <c r="DG281" s="201"/>
      <c r="DH281" s="201"/>
      <c r="DI281" s="201"/>
      <c r="DJ281" s="201"/>
      <c r="DK281" s="201"/>
      <c r="DL281" s="201"/>
      <c r="DM281" s="201"/>
      <c r="DN281" s="201"/>
      <c r="DO281" s="201"/>
      <c r="DP281" s="201"/>
      <c r="DQ281" s="201"/>
    </row>
    <row r="282" spans="1:144" ht="20.100000000000001" customHeight="1" x14ac:dyDescent="0.2">
      <c r="B282" s="374" t="s">
        <v>159</v>
      </c>
      <c r="C282" s="374"/>
      <c r="D282" s="375">
        <f t="shared" ref="D282:BN282" si="352">+D57+D58+D95+D31+D87</f>
        <v>0</v>
      </c>
      <c r="E282" s="375">
        <f t="shared" si="352"/>
        <v>0</v>
      </c>
      <c r="F282" s="375">
        <f t="shared" si="352"/>
        <v>0</v>
      </c>
      <c r="G282" s="375">
        <f t="shared" si="352"/>
        <v>0</v>
      </c>
      <c r="H282" s="375">
        <f t="shared" si="352"/>
        <v>1.9999999999999999E-6</v>
      </c>
      <c r="I282" s="375">
        <f t="shared" si="352"/>
        <v>0</v>
      </c>
      <c r="J282" s="375">
        <f t="shared" si="352"/>
        <v>0</v>
      </c>
      <c r="K282" s="375">
        <f t="shared" si="352"/>
        <v>0</v>
      </c>
      <c r="L282" s="375">
        <f t="shared" si="352"/>
        <v>0</v>
      </c>
      <c r="M282" s="375">
        <f t="shared" si="352"/>
        <v>0</v>
      </c>
      <c r="N282" s="375">
        <f t="shared" si="352"/>
        <v>0</v>
      </c>
      <c r="O282" s="375">
        <f t="shared" si="352"/>
        <v>0</v>
      </c>
      <c r="P282" s="375">
        <f t="shared" si="352"/>
        <v>0</v>
      </c>
      <c r="Q282" s="375">
        <f t="shared" si="352"/>
        <v>0</v>
      </c>
      <c r="R282" s="375">
        <f t="shared" si="352"/>
        <v>0</v>
      </c>
      <c r="S282" s="375">
        <f t="shared" si="352"/>
        <v>0</v>
      </c>
      <c r="T282" s="375">
        <f t="shared" si="352"/>
        <v>0</v>
      </c>
      <c r="U282" s="375">
        <f t="shared" si="352"/>
        <v>1.9999999999999999E-6</v>
      </c>
      <c r="V282" s="375">
        <f t="shared" si="352"/>
        <v>0</v>
      </c>
      <c r="W282" s="375">
        <f t="shared" si="352"/>
        <v>0</v>
      </c>
      <c r="X282" s="375">
        <f t="shared" si="352"/>
        <v>0</v>
      </c>
      <c r="Y282" s="375">
        <f t="shared" si="352"/>
        <v>0</v>
      </c>
      <c r="Z282" s="375">
        <f t="shared" si="352"/>
        <v>0</v>
      </c>
      <c r="AA282" s="375">
        <f t="shared" si="352"/>
        <v>0</v>
      </c>
      <c r="AB282" s="375">
        <f t="shared" si="352"/>
        <v>0</v>
      </c>
      <c r="AC282" s="375">
        <f t="shared" si="352"/>
        <v>0</v>
      </c>
      <c r="AD282" s="375">
        <f t="shared" si="352"/>
        <v>0</v>
      </c>
      <c r="AE282" s="375">
        <f t="shared" si="352"/>
        <v>0</v>
      </c>
      <c r="AF282" s="375">
        <f t="shared" si="352"/>
        <v>0</v>
      </c>
      <c r="AG282" s="375">
        <f t="shared" si="352"/>
        <v>20.81120044</v>
      </c>
      <c r="AH282" s="375">
        <f t="shared" si="352"/>
        <v>30.916219179999999</v>
      </c>
      <c r="AI282" s="375">
        <f t="shared" si="352"/>
        <v>0</v>
      </c>
      <c r="AJ282" s="375">
        <f t="shared" si="352"/>
        <v>0</v>
      </c>
      <c r="AK282" s="375">
        <f t="shared" si="352"/>
        <v>0</v>
      </c>
      <c r="AL282" s="375">
        <f t="shared" si="352"/>
        <v>0</v>
      </c>
      <c r="AM282" s="375">
        <f t="shared" si="352"/>
        <v>0</v>
      </c>
      <c r="AN282" s="375">
        <f t="shared" si="352"/>
        <v>0</v>
      </c>
      <c r="AO282" s="375">
        <f t="shared" si="352"/>
        <v>0</v>
      </c>
      <c r="AP282" s="375">
        <f t="shared" si="352"/>
        <v>0</v>
      </c>
      <c r="AQ282" s="375">
        <f t="shared" si="352"/>
        <v>0</v>
      </c>
      <c r="AR282" s="375">
        <f t="shared" si="352"/>
        <v>0</v>
      </c>
      <c r="AS282" s="375">
        <f t="shared" si="352"/>
        <v>0</v>
      </c>
      <c r="AT282" s="375">
        <f t="shared" si="352"/>
        <v>0</v>
      </c>
      <c r="AU282" s="375">
        <f t="shared" si="352"/>
        <v>0</v>
      </c>
      <c r="AV282" s="375">
        <f t="shared" si="352"/>
        <v>0</v>
      </c>
      <c r="AW282" s="375">
        <f t="shared" si="352"/>
        <v>12.558</v>
      </c>
      <c r="AX282" s="375">
        <f t="shared" si="352"/>
        <v>9.7672399999999993</v>
      </c>
      <c r="AY282" s="375">
        <f t="shared" si="352"/>
        <v>6.5339999999999998</v>
      </c>
      <c r="AZ282" s="375">
        <f t="shared" si="352"/>
        <v>4.71</v>
      </c>
      <c r="BA282" s="375">
        <f t="shared" si="352"/>
        <v>14.170030000000001</v>
      </c>
      <c r="BB282" s="375">
        <f t="shared" si="352"/>
        <v>16.757999999999999</v>
      </c>
      <c r="BC282" s="375">
        <f t="shared" si="352"/>
        <v>7.9180000000000001</v>
      </c>
      <c r="BD282" s="375">
        <f t="shared" si="352"/>
        <v>6.5055500000000004</v>
      </c>
      <c r="BE282" s="375">
        <f t="shared" si="352"/>
        <v>6.266</v>
      </c>
      <c r="BF282" s="375">
        <f t="shared" si="352"/>
        <v>5.3570500000000001</v>
      </c>
      <c r="BG282" s="375">
        <f t="shared" si="352"/>
        <v>7.516</v>
      </c>
      <c r="BH282" s="375">
        <f t="shared" si="352"/>
        <v>10.430999999999999</v>
      </c>
      <c r="BI282" s="375">
        <f t="shared" si="352"/>
        <v>6.6929999999999996</v>
      </c>
      <c r="BJ282" s="375">
        <f t="shared" si="352"/>
        <v>7.2569299999999997</v>
      </c>
      <c r="BK282" s="375">
        <f t="shared" si="352"/>
        <v>4.6710000000000003</v>
      </c>
      <c r="BL282" s="375">
        <f t="shared" si="352"/>
        <v>2.7440000000000002</v>
      </c>
      <c r="BM282" s="375">
        <f t="shared" si="352"/>
        <v>2.2109999999999999</v>
      </c>
      <c r="BN282" s="375">
        <f t="shared" si="352"/>
        <v>84.327529999999996</v>
      </c>
      <c r="BO282" s="375">
        <f t="shared" ref="BO282" si="353">+BO57+BO58+BO95+BO31+BO87</f>
        <v>3.1219999999999999</v>
      </c>
      <c r="BP282" s="375">
        <f t="shared" ref="BP282:BW282" si="354">+BP57+BP58+BP95+BP31+BP87</f>
        <v>2.5954999999999999</v>
      </c>
      <c r="BQ282" s="375">
        <f t="shared" si="354"/>
        <v>1.7664500000000001</v>
      </c>
      <c r="BR282" s="375">
        <f t="shared" si="354"/>
        <v>1.19</v>
      </c>
      <c r="BS282" s="375">
        <f t="shared" si="354"/>
        <v>0.59928000000000003</v>
      </c>
      <c r="BT282" s="375">
        <f t="shared" si="354"/>
        <v>0.375</v>
      </c>
      <c r="BU282" s="375">
        <f t="shared" si="354"/>
        <v>0.83199999999999996</v>
      </c>
      <c r="BV282" s="375">
        <f t="shared" si="354"/>
        <v>0.78200000000000003</v>
      </c>
      <c r="BW282" s="375">
        <f t="shared" si="354"/>
        <v>0.78300000000000003</v>
      </c>
      <c r="BX282" s="375">
        <f t="shared" ref="BX282:CB282" si="355">+BX57+BX58+BX95+BX31+BX87</f>
        <v>0.78400000000000003</v>
      </c>
      <c r="BY282" s="375">
        <f t="shared" si="355"/>
        <v>0.217</v>
      </c>
      <c r="BZ282" s="375">
        <f t="shared" si="355"/>
        <v>2.8071681583999997</v>
      </c>
      <c r="CA282" s="375">
        <f t="shared" si="355"/>
        <v>15.853398158400003</v>
      </c>
      <c r="CB282" s="375">
        <f t="shared" si="355"/>
        <v>1.1879082852</v>
      </c>
      <c r="CC282" s="375">
        <f t="shared" ref="CC282:DC282" si="356">+CC57+CC58+CC95+CC31+CC87</f>
        <v>1.2166076293999999</v>
      </c>
      <c r="CD282" s="375">
        <f t="shared" si="356"/>
        <v>18.181407200999999</v>
      </c>
      <c r="CE282" s="375">
        <f t="shared" si="356"/>
        <v>11.9633462224</v>
      </c>
      <c r="CF282" s="375">
        <f t="shared" si="356"/>
        <v>176.55444711519999</v>
      </c>
      <c r="CG282" s="375">
        <f t="shared" si="356"/>
        <v>41.379251540200002</v>
      </c>
      <c r="CH282" s="375">
        <f t="shared" si="356"/>
        <v>59.612889138600003</v>
      </c>
      <c r="CI282" s="375">
        <f t="shared" si="356"/>
        <v>141.30161945339998</v>
      </c>
      <c r="CJ282" s="375">
        <f t="shared" si="356"/>
        <v>91.462457577000009</v>
      </c>
      <c r="CK282" s="375">
        <f t="shared" si="356"/>
        <v>29.992892925</v>
      </c>
      <c r="CL282" s="375">
        <f t="shared" si="356"/>
        <v>14.005588703800001</v>
      </c>
      <c r="CM282" s="375">
        <f t="shared" si="356"/>
        <v>53.59589019860001</v>
      </c>
      <c r="CN282" s="375">
        <f t="shared" si="356"/>
        <v>640.4543059898001</v>
      </c>
      <c r="CO282" s="375">
        <f t="shared" si="356"/>
        <v>7.6998321784000003</v>
      </c>
      <c r="CP282" s="375">
        <f t="shared" si="356"/>
        <v>13.637029353800001</v>
      </c>
      <c r="CQ282" s="375">
        <f t="shared" si="356"/>
        <v>27.512593888400001</v>
      </c>
      <c r="CR282" s="375">
        <f t="shared" si="356"/>
        <v>104.27660910359999</v>
      </c>
      <c r="CS282" s="375">
        <f t="shared" si="356"/>
        <v>9.0979531598000012</v>
      </c>
      <c r="CT282" s="375">
        <f t="shared" si="356"/>
        <v>178.90961905820004</v>
      </c>
      <c r="CU282" s="375">
        <f t="shared" si="356"/>
        <v>29.433642147799997</v>
      </c>
      <c r="CV282" s="375">
        <f t="shared" si="356"/>
        <v>260.75708602599997</v>
      </c>
      <c r="CW282" s="375">
        <f t="shared" si="356"/>
        <v>58.839705377999998</v>
      </c>
      <c r="CX282" s="375">
        <f t="shared" si="356"/>
        <v>13.009140163800001</v>
      </c>
      <c r="CY282" s="375">
        <f t="shared" si="356"/>
        <v>33.8577283276</v>
      </c>
      <c r="CZ282" s="375">
        <f t="shared" si="356"/>
        <v>342.23231038260002</v>
      </c>
      <c r="DA282" s="375">
        <f t="shared" ref="DA282" si="357">+DA57+DA58+DA95+DA31+DA87</f>
        <v>1079.2632491679997</v>
      </c>
      <c r="DB282" s="375">
        <f t="shared" si="356"/>
        <v>3.2091559263999998</v>
      </c>
      <c r="DC282" s="375">
        <f t="shared" si="356"/>
        <v>35.831137426200002</v>
      </c>
      <c r="DD282" s="375">
        <f t="shared" ref="DD282:DE282" si="358">+DD57+DD58+DD95+DD31+DD87</f>
        <v>35.849027671800002</v>
      </c>
      <c r="DE282" s="375">
        <f t="shared" si="358"/>
        <v>32.933402233599999</v>
      </c>
      <c r="DF282" s="375">
        <f t="shared" ref="DF282:DG282" si="359">+DF57+DF58+DF95+DF31+DF87</f>
        <v>263.66725800279994</v>
      </c>
      <c r="DG282" s="375">
        <f t="shared" si="359"/>
        <v>11.857227152200002</v>
      </c>
      <c r="DH282" s="375">
        <f t="shared" ref="DH282:DI282" si="360">+DH57+DH58+DH95+DH31+DH87</f>
        <v>26.047165110599998</v>
      </c>
      <c r="DI282" s="375">
        <f t="shared" si="360"/>
        <v>140.91874427560001</v>
      </c>
      <c r="DJ282" s="375">
        <f t="shared" ref="DJ282:DK282" si="361">+DJ57+DJ58+DJ95+DJ31+DJ87</f>
        <v>13.377444293599998</v>
      </c>
      <c r="DK282" s="375">
        <f t="shared" si="361"/>
        <v>40.189987687200009</v>
      </c>
      <c r="DL282" s="375">
        <f t="shared" ref="DL282:DM282" si="362">+DL57+DL58+DL95+DL31+DL87</f>
        <v>21.011755544000003</v>
      </c>
      <c r="DM282" s="375">
        <f t="shared" si="362"/>
        <v>65.684318775200012</v>
      </c>
      <c r="DN282" s="201"/>
      <c r="DO282" s="201"/>
      <c r="DP282" s="201"/>
      <c r="DQ282" s="201"/>
    </row>
    <row r="283" spans="1:144" ht="20.100000000000001" customHeight="1" x14ac:dyDescent="0.2">
      <c r="B283" s="374" t="s">
        <v>160</v>
      </c>
      <c r="C283" s="374"/>
      <c r="D283" s="225">
        <f t="shared" ref="D283:BN283" si="363">+D33+D36+D76+D78+D34+D77+D37</f>
        <v>22.911690780000001</v>
      </c>
      <c r="E283" s="225">
        <f t="shared" si="363"/>
        <v>201.59311488260002</v>
      </c>
      <c r="F283" s="225">
        <f t="shared" si="363"/>
        <v>0</v>
      </c>
      <c r="G283" s="225">
        <f t="shared" si="363"/>
        <v>19.686123969100002</v>
      </c>
      <c r="H283" s="225">
        <f t="shared" si="363"/>
        <v>3.3341000599999999</v>
      </c>
      <c r="I283" s="225">
        <f t="shared" si="363"/>
        <v>0</v>
      </c>
      <c r="J283" s="225">
        <f t="shared" si="363"/>
        <v>0</v>
      </c>
      <c r="K283" s="225">
        <f t="shared" si="363"/>
        <v>0</v>
      </c>
      <c r="L283" s="225">
        <f t="shared" si="363"/>
        <v>0</v>
      </c>
      <c r="M283" s="225">
        <f t="shared" si="363"/>
        <v>0</v>
      </c>
      <c r="N283" s="225">
        <f t="shared" si="363"/>
        <v>0</v>
      </c>
      <c r="O283" s="225">
        <f t="shared" si="363"/>
        <v>0</v>
      </c>
      <c r="P283" s="225">
        <f t="shared" si="363"/>
        <v>247.52502969170001</v>
      </c>
      <c r="Q283" s="225">
        <f t="shared" si="363"/>
        <v>9.9999999999999995E-7</v>
      </c>
      <c r="R283" s="225">
        <f t="shared" si="363"/>
        <v>9.9999999999999995E-7</v>
      </c>
      <c r="S283" s="225">
        <f t="shared" si="363"/>
        <v>9.9999999999999995E-7</v>
      </c>
      <c r="T283" s="225">
        <f t="shared" si="363"/>
        <v>9.9999999999999995E-7</v>
      </c>
      <c r="U283" s="225">
        <f t="shared" si="363"/>
        <v>8.7537568240000017</v>
      </c>
      <c r="V283" s="225">
        <f t="shared" si="363"/>
        <v>181.3231947532</v>
      </c>
      <c r="W283" s="225">
        <f t="shared" si="363"/>
        <v>0</v>
      </c>
      <c r="X283" s="225">
        <f t="shared" si="363"/>
        <v>0</v>
      </c>
      <c r="Y283" s="225">
        <f t="shared" si="363"/>
        <v>0</v>
      </c>
      <c r="Z283" s="225">
        <f t="shared" si="363"/>
        <v>0</v>
      </c>
      <c r="AA283" s="225">
        <f t="shared" si="363"/>
        <v>0</v>
      </c>
      <c r="AB283" s="225">
        <f t="shared" si="363"/>
        <v>90.227903896599997</v>
      </c>
      <c r="AC283" s="225">
        <f t="shared" si="363"/>
        <v>280.30485947379998</v>
      </c>
      <c r="AD283" s="225">
        <f t="shared" si="363"/>
        <v>34.749399266999994</v>
      </c>
      <c r="AE283" s="225">
        <f t="shared" si="363"/>
        <v>0</v>
      </c>
      <c r="AF283" s="225">
        <f t="shared" si="363"/>
        <v>0</v>
      </c>
      <c r="AG283" s="225">
        <f t="shared" si="363"/>
        <v>20.81120044</v>
      </c>
      <c r="AH283" s="225">
        <f t="shared" si="363"/>
        <v>30.916219179999999</v>
      </c>
      <c r="AI283" s="225">
        <f t="shared" si="363"/>
        <v>0</v>
      </c>
      <c r="AJ283" s="225">
        <f t="shared" si="363"/>
        <v>0</v>
      </c>
      <c r="AK283" s="225">
        <f t="shared" si="363"/>
        <v>0</v>
      </c>
      <c r="AL283" s="225">
        <f t="shared" si="363"/>
        <v>0</v>
      </c>
      <c r="AM283" s="225">
        <f t="shared" si="363"/>
        <v>0</v>
      </c>
      <c r="AN283" s="225">
        <f t="shared" si="363"/>
        <v>0</v>
      </c>
      <c r="AO283" s="225">
        <f t="shared" si="363"/>
        <v>0</v>
      </c>
      <c r="AP283" s="225">
        <f t="shared" si="363"/>
        <v>0</v>
      </c>
      <c r="AQ283" s="225">
        <f t="shared" si="363"/>
        <v>0</v>
      </c>
      <c r="AR283" s="225">
        <f t="shared" si="363"/>
        <v>0</v>
      </c>
      <c r="AS283" s="225">
        <f t="shared" si="363"/>
        <v>25.680794846000001</v>
      </c>
      <c r="AT283" s="225">
        <f t="shared" si="363"/>
        <v>0</v>
      </c>
      <c r="AU283" s="225">
        <f t="shared" si="363"/>
        <v>0</v>
      </c>
      <c r="AV283" s="225">
        <f t="shared" si="363"/>
        <v>0</v>
      </c>
      <c r="AW283" s="225">
        <f t="shared" si="363"/>
        <v>0</v>
      </c>
      <c r="AX283" s="225">
        <f t="shared" si="363"/>
        <v>0</v>
      </c>
      <c r="AY283" s="225">
        <f t="shared" si="363"/>
        <v>0</v>
      </c>
      <c r="AZ283" s="225">
        <f t="shared" si="363"/>
        <v>0</v>
      </c>
      <c r="BA283" s="225">
        <f t="shared" si="363"/>
        <v>0</v>
      </c>
      <c r="BB283" s="225">
        <f t="shared" si="363"/>
        <v>0</v>
      </c>
      <c r="BC283" s="225">
        <f t="shared" si="363"/>
        <v>0</v>
      </c>
      <c r="BD283" s="225">
        <f t="shared" si="363"/>
        <v>0</v>
      </c>
      <c r="BE283" s="225">
        <f t="shared" si="363"/>
        <v>62.418769760000004</v>
      </c>
      <c r="BF283" s="225">
        <f t="shared" si="363"/>
        <v>0</v>
      </c>
      <c r="BG283" s="225">
        <f t="shared" si="363"/>
        <v>0</v>
      </c>
      <c r="BH283" s="225">
        <f t="shared" si="363"/>
        <v>0</v>
      </c>
      <c r="BI283" s="225">
        <f t="shared" si="363"/>
        <v>0</v>
      </c>
      <c r="BJ283" s="225">
        <f t="shared" si="363"/>
        <v>0</v>
      </c>
      <c r="BK283" s="225">
        <f t="shared" si="363"/>
        <v>0</v>
      </c>
      <c r="BL283" s="225">
        <f t="shared" si="363"/>
        <v>0</v>
      </c>
      <c r="BM283" s="225">
        <f t="shared" si="363"/>
        <v>0</v>
      </c>
      <c r="BN283" s="225">
        <f t="shared" si="363"/>
        <v>62.418769760000004</v>
      </c>
      <c r="BO283" s="225">
        <f t="shared" ref="BO283" si="364">+BO33+BO36+BO76+BO78+BO34+BO77+BO37</f>
        <v>0</v>
      </c>
      <c r="BP283" s="225">
        <f t="shared" ref="BP283:BW283" si="365">+BP33+BP36+BP76+BP78+BP34+BP77+BP37</f>
        <v>0</v>
      </c>
      <c r="BQ283" s="225">
        <f t="shared" si="365"/>
        <v>0</v>
      </c>
      <c r="BR283" s="225">
        <f t="shared" si="365"/>
        <v>40.519954799999994</v>
      </c>
      <c r="BS283" s="225">
        <f t="shared" si="365"/>
        <v>52</v>
      </c>
      <c r="BT283" s="225">
        <f t="shared" si="365"/>
        <v>0</v>
      </c>
      <c r="BU283" s="225">
        <f t="shared" si="365"/>
        <v>704.97600000000011</v>
      </c>
      <c r="BV283" s="225">
        <f t="shared" si="365"/>
        <v>888.12000000000012</v>
      </c>
      <c r="BW283" s="225">
        <f t="shared" si="365"/>
        <v>164.64</v>
      </c>
      <c r="BX283" s="225">
        <f t="shared" ref="BX283:CA283" si="366">+BX33+BX36+BX76+BX78+BX34+BX77+BX37</f>
        <v>0</v>
      </c>
      <c r="BY283" s="225">
        <f t="shared" si="366"/>
        <v>17.952162875200003</v>
      </c>
      <c r="BZ283" s="225">
        <f t="shared" si="366"/>
        <v>280.04999999</v>
      </c>
      <c r="CA283" s="225">
        <f t="shared" si="366"/>
        <v>2148.2581176652002</v>
      </c>
      <c r="CB283" s="225">
        <f>+CB33+CB36+CB76+CB78+CB34+CB77+CB37+CB35+CB23</f>
        <v>30.004000000000001</v>
      </c>
      <c r="CC283" s="225">
        <f t="shared" ref="CC283:DC283" si="367">+CC33+CC36+CC76+CC78+CC34+CC77+CC37+CC35+CC23</f>
        <v>0</v>
      </c>
      <c r="CD283" s="225">
        <f t="shared" si="367"/>
        <v>0</v>
      </c>
      <c r="CE283" s="225">
        <f t="shared" si="367"/>
        <v>0</v>
      </c>
      <c r="CF283" s="225">
        <f t="shared" si="367"/>
        <v>0</v>
      </c>
      <c r="CG283" s="225">
        <f t="shared" si="367"/>
        <v>18.873070104</v>
      </c>
      <c r="CH283" s="225">
        <f t="shared" si="367"/>
        <v>31.742034576000002</v>
      </c>
      <c r="CI283" s="225">
        <f t="shared" si="367"/>
        <v>38.779908456800001</v>
      </c>
      <c r="CJ283" s="225">
        <f t="shared" si="367"/>
        <v>25.582630783600003</v>
      </c>
      <c r="CK283" s="225">
        <f t="shared" si="367"/>
        <v>38.099068113399994</v>
      </c>
      <c r="CL283" s="225">
        <f t="shared" si="367"/>
        <v>34.4217647352</v>
      </c>
      <c r="CM283" s="225">
        <f t="shared" si="367"/>
        <v>30.886140550999997</v>
      </c>
      <c r="CN283" s="225">
        <f t="shared" si="367"/>
        <v>248.38861731999998</v>
      </c>
      <c r="CO283" s="225">
        <f t="shared" si="367"/>
        <v>352.85828068720002</v>
      </c>
      <c r="CP283" s="225">
        <f t="shared" si="367"/>
        <v>130.48013772459998</v>
      </c>
      <c r="CQ283" s="225">
        <f t="shared" si="367"/>
        <v>230.25980129360002</v>
      </c>
      <c r="CR283" s="225">
        <f t="shared" si="367"/>
        <v>242.70716234340003</v>
      </c>
      <c r="CS283" s="225">
        <f t="shared" si="367"/>
        <v>136.83203639420003</v>
      </c>
      <c r="CT283" s="225">
        <f t="shared" si="367"/>
        <v>7.4515017318000005</v>
      </c>
      <c r="CU283" s="225">
        <f t="shared" si="367"/>
        <v>10.2172790326</v>
      </c>
      <c r="CV283" s="225">
        <f t="shared" si="367"/>
        <v>23.8150999926</v>
      </c>
      <c r="CW283" s="225">
        <f t="shared" si="367"/>
        <v>4.2135756319999995</v>
      </c>
      <c r="CX283" s="225">
        <f t="shared" si="367"/>
        <v>141.5785787826</v>
      </c>
      <c r="CY283" s="225">
        <f t="shared" si="367"/>
        <v>368.64890669179999</v>
      </c>
      <c r="CZ283" s="225">
        <f t="shared" si="367"/>
        <v>448.1879653062</v>
      </c>
      <c r="DA283" s="225">
        <f t="shared" ref="DA283" si="368">+DA33+DA36+DA76+DA78+DA34+DA77+DA37+DA35+DA23</f>
        <v>2097.2503256126001</v>
      </c>
      <c r="DB283" s="225">
        <f t="shared" si="367"/>
        <v>217.17196322000001</v>
      </c>
      <c r="DC283" s="225">
        <f t="shared" si="367"/>
        <v>8.8675915099999987</v>
      </c>
      <c r="DD283" s="225">
        <f t="shared" ref="DD283:DE283" si="369">+DD33+DD36+DD76+DD78+DD34+DD77+DD37+DD35+DD23</f>
        <v>0</v>
      </c>
      <c r="DE283" s="225">
        <f t="shared" si="369"/>
        <v>451.96945495759996</v>
      </c>
      <c r="DF283" s="225">
        <f t="shared" ref="DF283:DG283" si="370">+DF33+DF36+DF76+DF78+DF34+DF77+DF37+DF35+DF23</f>
        <v>3715.7944478500003</v>
      </c>
      <c r="DG283" s="225">
        <f t="shared" si="370"/>
        <v>178.88583332000002</v>
      </c>
      <c r="DH283" s="225">
        <f t="shared" ref="DH283:DI283" si="371">+DH33+DH36+DH76+DH78+DH34+DH77+DH37+DH35+DH23</f>
        <v>170.24744081379998</v>
      </c>
      <c r="DI283" s="225">
        <f t="shared" si="371"/>
        <v>456.60729225480003</v>
      </c>
      <c r="DJ283" s="225">
        <f t="shared" ref="DJ283:DK283" si="372">+DJ33+DJ36+DJ76+DJ78+DJ34+DJ77+DJ37+DJ35+DJ23</f>
        <v>395.0922707862</v>
      </c>
      <c r="DK283" s="225">
        <f t="shared" si="372"/>
        <v>375.44332834180005</v>
      </c>
      <c r="DL283" s="225">
        <f t="shared" ref="DL283:DM283" si="373">+DL33+DL36+DL76+DL78+DL34+DL77+DL37+DL35+DL23</f>
        <v>191.9256097462</v>
      </c>
      <c r="DM283" s="225">
        <f t="shared" si="373"/>
        <v>203.14963334999999</v>
      </c>
      <c r="DN283" s="201"/>
      <c r="DO283" s="201"/>
      <c r="DP283" s="201"/>
      <c r="DQ283" s="201"/>
    </row>
    <row r="284" spans="1:144" ht="20.100000000000001" customHeight="1" x14ac:dyDescent="0.2">
      <c r="B284" s="374" t="s">
        <v>161</v>
      </c>
      <c r="C284" s="374"/>
      <c r="D284" s="225">
        <f t="shared" ref="D284:BN284" si="374">+D21+D66+D98+D101</f>
        <v>963.32874255364891</v>
      </c>
      <c r="E284" s="225">
        <f t="shared" si="374"/>
        <v>557.05373925319577</v>
      </c>
      <c r="F284" s="225">
        <f t="shared" si="374"/>
        <v>547.62366702079032</v>
      </c>
      <c r="G284" s="225">
        <f t="shared" si="374"/>
        <v>358.78486372652401</v>
      </c>
      <c r="H284" s="225">
        <f t="shared" si="374"/>
        <v>609.73646950273314</v>
      </c>
      <c r="I284" s="225">
        <f t="shared" si="374"/>
        <v>275.22629344100437</v>
      </c>
      <c r="J284" s="225">
        <f t="shared" si="374"/>
        <v>76.286521324901003</v>
      </c>
      <c r="K284" s="225">
        <f t="shared" si="374"/>
        <v>119.5930567461737</v>
      </c>
      <c r="L284" s="225">
        <f t="shared" si="374"/>
        <v>98.050228999593301</v>
      </c>
      <c r="M284" s="225">
        <f t="shared" si="374"/>
        <v>24.831890000000001</v>
      </c>
      <c r="N284" s="225">
        <f t="shared" si="374"/>
        <v>57.652761415591996</v>
      </c>
      <c r="O284" s="225">
        <f t="shared" si="374"/>
        <v>329.63460803320299</v>
      </c>
      <c r="P284" s="225">
        <f t="shared" si="374"/>
        <v>4017.8028420173596</v>
      </c>
      <c r="Q284" s="225">
        <f t="shared" si="374"/>
        <v>34.369545000795696</v>
      </c>
      <c r="R284" s="225">
        <f t="shared" si="374"/>
        <v>25.719501359624999</v>
      </c>
      <c r="S284" s="225">
        <f t="shared" si="374"/>
        <v>412.02785593559474</v>
      </c>
      <c r="T284" s="225">
        <f t="shared" si="374"/>
        <v>714.38227931031497</v>
      </c>
      <c r="U284" s="225">
        <f t="shared" si="374"/>
        <v>465.65284502468148</v>
      </c>
      <c r="V284" s="225">
        <f t="shared" si="374"/>
        <v>10.665745638736201</v>
      </c>
      <c r="W284" s="225">
        <f t="shared" si="374"/>
        <v>4.8084289693266005</v>
      </c>
      <c r="X284" s="225">
        <f t="shared" si="374"/>
        <v>0</v>
      </c>
      <c r="Y284" s="225">
        <f t="shared" si="374"/>
        <v>2.6004000078943998</v>
      </c>
      <c r="Z284" s="225">
        <f t="shared" si="374"/>
        <v>26.553913999999999</v>
      </c>
      <c r="AA284" s="225">
        <f t="shared" si="374"/>
        <v>268.56028355542338</v>
      </c>
      <c r="AB284" s="225">
        <f t="shared" si="374"/>
        <v>3037.870416430731</v>
      </c>
      <c r="AC284" s="225">
        <f t="shared" si="374"/>
        <v>5003.2112152331229</v>
      </c>
      <c r="AD284" s="225">
        <f t="shared" si="374"/>
        <v>86.552000003081616</v>
      </c>
      <c r="AE284" s="225">
        <f t="shared" si="374"/>
        <v>89.468554410486391</v>
      </c>
      <c r="AF284" s="225">
        <f t="shared" si="374"/>
        <v>63.018368997681804</v>
      </c>
      <c r="AG284" s="225">
        <f t="shared" si="374"/>
        <v>100.1649299992028</v>
      </c>
      <c r="AH284" s="225">
        <f t="shared" si="374"/>
        <v>362.80660800792401</v>
      </c>
      <c r="AI284" s="225">
        <f t="shared" si="374"/>
        <v>105.13266</v>
      </c>
      <c r="AJ284" s="225">
        <f t="shared" si="374"/>
        <v>656.58785999118845</v>
      </c>
      <c r="AK284" s="225">
        <f t="shared" si="374"/>
        <v>891.37960000630835</v>
      </c>
      <c r="AL284" s="225">
        <f t="shared" si="374"/>
        <v>496.214</v>
      </c>
      <c r="AM284" s="225">
        <f t="shared" si="374"/>
        <v>85.875</v>
      </c>
      <c r="AN284" s="225">
        <f t="shared" si="374"/>
        <v>8.5633400000000002</v>
      </c>
      <c r="AO284" s="225">
        <f t="shared" si="374"/>
        <v>3.1435299999999997</v>
      </c>
      <c r="AP284" s="225">
        <f t="shared" si="374"/>
        <v>3.5</v>
      </c>
      <c r="AQ284" s="225">
        <f t="shared" si="374"/>
        <v>1.4</v>
      </c>
      <c r="AR284" s="225">
        <f t="shared" si="374"/>
        <v>0.65</v>
      </c>
      <c r="AS284" s="225">
        <f t="shared" si="374"/>
        <v>0</v>
      </c>
      <c r="AT284" s="225">
        <f t="shared" si="374"/>
        <v>0</v>
      </c>
      <c r="AU284" s="225">
        <f t="shared" si="374"/>
        <v>7.5459999989948008</v>
      </c>
      <c r="AV284" s="225">
        <f t="shared" si="374"/>
        <v>1.060854E-2</v>
      </c>
      <c r="AW284" s="225">
        <f t="shared" si="374"/>
        <v>0</v>
      </c>
      <c r="AX284" s="225">
        <f t="shared" si="374"/>
        <v>1.45821098235</v>
      </c>
      <c r="AY284" s="225">
        <f t="shared" si="374"/>
        <v>24.059159999999999</v>
      </c>
      <c r="AZ284" s="225">
        <f t="shared" si="374"/>
        <v>1.5214574999999999</v>
      </c>
      <c r="BA284" s="225">
        <f t="shared" si="374"/>
        <v>0</v>
      </c>
      <c r="BB284" s="225">
        <f t="shared" si="374"/>
        <v>2.7440000000000002</v>
      </c>
      <c r="BC284" s="225">
        <f t="shared" si="374"/>
        <v>6.5170000000000003</v>
      </c>
      <c r="BD284" s="225">
        <f t="shared" si="374"/>
        <v>2.0579999999999998</v>
      </c>
      <c r="BE284" s="225">
        <f t="shared" si="374"/>
        <v>6.7869930160485996</v>
      </c>
      <c r="BF284" s="225">
        <f t="shared" si="374"/>
        <v>0</v>
      </c>
      <c r="BG284" s="225">
        <f t="shared" si="374"/>
        <v>3.43</v>
      </c>
      <c r="BH284" s="225">
        <f t="shared" si="374"/>
        <v>95.485490406964004</v>
      </c>
      <c r="BI284" s="225">
        <f t="shared" si="374"/>
        <v>0</v>
      </c>
      <c r="BJ284" s="225">
        <f t="shared" si="374"/>
        <v>0</v>
      </c>
      <c r="BK284" s="225">
        <f t="shared" si="374"/>
        <v>20.58</v>
      </c>
      <c r="BL284" s="225">
        <f t="shared" si="374"/>
        <v>1.3908718600000002E-2</v>
      </c>
      <c r="BM284" s="225">
        <f t="shared" si="374"/>
        <v>1.7623470033188002</v>
      </c>
      <c r="BN284" s="225">
        <f t="shared" si="374"/>
        <v>139.37773914493141</v>
      </c>
      <c r="BO284" s="225">
        <f t="shared" ref="BO284" si="375">+BO21+BO66+BO98+BO101</f>
        <v>0</v>
      </c>
      <c r="BP284" s="225">
        <f t="shared" ref="BP284:BW284" si="376">+BP21+BP66+BP98+BP101</f>
        <v>0</v>
      </c>
      <c r="BQ284" s="225">
        <f t="shared" si="376"/>
        <v>0</v>
      </c>
      <c r="BR284" s="225">
        <f t="shared" si="376"/>
        <v>0</v>
      </c>
      <c r="BS284" s="225">
        <f t="shared" si="376"/>
        <v>1.08938</v>
      </c>
      <c r="BT284" s="225">
        <f t="shared" si="376"/>
        <v>0</v>
      </c>
      <c r="BU284" s="225">
        <f t="shared" si="376"/>
        <v>5.92</v>
      </c>
      <c r="BV284" s="225">
        <f t="shared" si="376"/>
        <v>0</v>
      </c>
      <c r="BW284" s="225">
        <f t="shared" si="376"/>
        <v>0</v>
      </c>
      <c r="BX284" s="225">
        <f t="shared" ref="BX284:CB284" si="377">+BX21+BX66+BX98+BX101</f>
        <v>0.29988199999999998</v>
      </c>
      <c r="BY284" s="225">
        <f t="shared" si="377"/>
        <v>0</v>
      </c>
      <c r="BZ284" s="225">
        <f t="shared" si="377"/>
        <v>0</v>
      </c>
      <c r="CA284" s="225">
        <f t="shared" si="377"/>
        <v>7.3092620000000004</v>
      </c>
      <c r="CB284" s="225">
        <f t="shared" si="377"/>
        <v>1.5</v>
      </c>
      <c r="CC284" s="225">
        <f t="shared" ref="CC284:DC284" si="378">+CC21+CC66+CC98+CC101</f>
        <v>2.0000010000000001</v>
      </c>
      <c r="CD284" s="225">
        <f t="shared" si="378"/>
        <v>2E-8</v>
      </c>
      <c r="CE284" s="225">
        <f t="shared" si="378"/>
        <v>0.25</v>
      </c>
      <c r="CF284" s="225">
        <f t="shared" si="378"/>
        <v>8</v>
      </c>
      <c r="CG284" s="225">
        <f t="shared" si="378"/>
        <v>0</v>
      </c>
      <c r="CH284" s="225">
        <f t="shared" si="378"/>
        <v>7</v>
      </c>
      <c r="CI284" s="225">
        <f t="shared" si="378"/>
        <v>0.84662099999999996</v>
      </c>
      <c r="CJ284" s="225">
        <f t="shared" si="378"/>
        <v>0.62308200000000002</v>
      </c>
      <c r="CK284" s="225">
        <f t="shared" si="378"/>
        <v>0.34300000000000003</v>
      </c>
      <c r="CL284" s="225">
        <f t="shared" si="378"/>
        <v>0</v>
      </c>
      <c r="CM284" s="225">
        <f t="shared" si="378"/>
        <v>18.5</v>
      </c>
      <c r="CN284" s="225">
        <f t="shared" si="378"/>
        <v>39.062704019999998</v>
      </c>
      <c r="CO284" s="225">
        <f t="shared" si="378"/>
        <v>0.2</v>
      </c>
      <c r="CP284" s="225">
        <f t="shared" si="378"/>
        <v>0</v>
      </c>
      <c r="CQ284" s="225">
        <f t="shared" si="378"/>
        <v>14</v>
      </c>
      <c r="CR284" s="225">
        <f t="shared" si="378"/>
        <v>0.1058085</v>
      </c>
      <c r="CS284" s="225">
        <f t="shared" si="378"/>
        <v>0.212255</v>
      </c>
      <c r="CT284" s="225">
        <f t="shared" si="378"/>
        <v>1.696124</v>
      </c>
      <c r="CU284" s="225">
        <f t="shared" si="378"/>
        <v>0.13906945000000001</v>
      </c>
      <c r="CV284" s="225">
        <f t="shared" si="378"/>
        <v>7.4988199999999991E-2</v>
      </c>
      <c r="CW284" s="225">
        <f t="shared" si="378"/>
        <v>0.59102955000000001</v>
      </c>
      <c r="CX284" s="225">
        <f t="shared" si="378"/>
        <v>0.45237569999999999</v>
      </c>
      <c r="CY284" s="225">
        <f t="shared" si="378"/>
        <v>0.64847099997711199</v>
      </c>
      <c r="CZ284" s="225">
        <f t="shared" si="378"/>
        <v>0.43438599999999999</v>
      </c>
      <c r="DA284" s="225">
        <f t="shared" ref="DA284" si="379">+DA21+DA66+DA98+DA101</f>
        <v>18.554507399977112</v>
      </c>
      <c r="DB284" s="225">
        <f t="shared" si="378"/>
        <v>0</v>
      </c>
      <c r="DC284" s="225">
        <f t="shared" si="378"/>
        <v>0.13719999999999999</v>
      </c>
      <c r="DD284" s="225">
        <f t="shared" ref="DD284:DE284" si="380">+DD21+DD66+DD98+DD101</f>
        <v>0</v>
      </c>
      <c r="DE284" s="225">
        <f t="shared" si="380"/>
        <v>1.3606703</v>
      </c>
      <c r="DF284" s="225">
        <f t="shared" ref="DF284:DG284" si="381">+DF21+DF66+DF98+DF101</f>
        <v>2.4660426000000002</v>
      </c>
      <c r="DG284" s="225">
        <f t="shared" si="381"/>
        <v>0.22065699999999999</v>
      </c>
      <c r="DH284" s="225">
        <f t="shared" ref="DH284:DI284" si="382">+DH21+DH66+DH98+DH101</f>
        <v>0.22090499999999999</v>
      </c>
      <c r="DI284" s="225">
        <f t="shared" si="382"/>
        <v>0</v>
      </c>
      <c r="DJ284" s="225">
        <f t="shared" ref="DJ284:DK284" si="383">+DJ21+DJ66+DJ98+DJ101</f>
        <v>0.29757050516357425</v>
      </c>
      <c r="DK284" s="225">
        <f t="shared" si="383"/>
        <v>0.42765409999999998</v>
      </c>
      <c r="DL284" s="225">
        <f t="shared" ref="DL284:DM284" si="384">+DL21+DL66+DL98+DL101</f>
        <v>0.5130844</v>
      </c>
      <c r="DM284" s="225">
        <f t="shared" si="384"/>
        <v>0.22361400000000001</v>
      </c>
      <c r="DN284" s="201"/>
      <c r="DO284" s="201"/>
      <c r="DP284" s="201"/>
      <c r="DQ284" s="201"/>
    </row>
    <row r="285" spans="1:144" ht="20.100000000000001" customHeight="1" x14ac:dyDescent="0.2">
      <c r="B285" s="374" t="s">
        <v>162</v>
      </c>
      <c r="C285" s="374"/>
      <c r="D285" s="225">
        <f t="shared" ref="D285:BN285" si="385">+D20+D65</f>
        <v>0</v>
      </c>
      <c r="E285" s="225">
        <f t="shared" si="385"/>
        <v>0</v>
      </c>
      <c r="F285" s="225">
        <f t="shared" si="385"/>
        <v>0</v>
      </c>
      <c r="G285" s="225">
        <f t="shared" si="385"/>
        <v>0</v>
      </c>
      <c r="H285" s="225">
        <f t="shared" si="385"/>
        <v>0</v>
      </c>
      <c r="I285" s="225">
        <f t="shared" si="385"/>
        <v>32.811906999999998</v>
      </c>
      <c r="J285" s="225">
        <f t="shared" si="385"/>
        <v>291.87654300000003</v>
      </c>
      <c r="K285" s="225">
        <f t="shared" si="385"/>
        <v>382.334182</v>
      </c>
      <c r="L285" s="225">
        <f t="shared" si="385"/>
        <v>475.529651</v>
      </c>
      <c r="M285" s="225">
        <f t="shared" si="385"/>
        <v>556.84697800000004</v>
      </c>
      <c r="N285" s="225">
        <f t="shared" si="385"/>
        <v>569.57104300000003</v>
      </c>
      <c r="O285" s="225">
        <f t="shared" si="385"/>
        <v>585.75235199999997</v>
      </c>
      <c r="P285" s="225">
        <f t="shared" si="385"/>
        <v>2894.7226559999999</v>
      </c>
      <c r="Q285" s="225">
        <f t="shared" si="385"/>
        <v>471.64956799999999</v>
      </c>
      <c r="R285" s="225">
        <f t="shared" si="385"/>
        <v>401.31358373</v>
      </c>
      <c r="S285" s="225">
        <f t="shared" si="385"/>
        <v>554.83961399999998</v>
      </c>
      <c r="T285" s="225">
        <f t="shared" si="385"/>
        <v>515.38243799999998</v>
      </c>
      <c r="U285" s="225">
        <f t="shared" si="385"/>
        <v>571.67654800000003</v>
      </c>
      <c r="V285" s="225">
        <f t="shared" si="385"/>
        <v>561.54433600000004</v>
      </c>
      <c r="W285" s="225">
        <f t="shared" si="385"/>
        <v>636.93452501000002</v>
      </c>
      <c r="X285" s="225">
        <f t="shared" si="385"/>
        <v>620.25118399999997</v>
      </c>
      <c r="Y285" s="225">
        <f t="shared" si="385"/>
        <v>661.01100599999995</v>
      </c>
      <c r="Z285" s="225">
        <f t="shared" si="385"/>
        <v>656.15703618000009</v>
      </c>
      <c r="AA285" s="225">
        <f t="shared" si="385"/>
        <v>713.68381499999998</v>
      </c>
      <c r="AB285" s="225">
        <f t="shared" si="385"/>
        <v>746.16264799999999</v>
      </c>
      <c r="AC285" s="225">
        <f t="shared" si="385"/>
        <v>7110.606301920001</v>
      </c>
      <c r="AD285" s="225">
        <f t="shared" si="385"/>
        <v>672.00133400000004</v>
      </c>
      <c r="AE285" s="225">
        <f t="shared" si="385"/>
        <v>604.22243200000003</v>
      </c>
      <c r="AF285" s="225">
        <f t="shared" si="385"/>
        <v>721.06624199999999</v>
      </c>
      <c r="AG285" s="225">
        <f t="shared" si="385"/>
        <v>687.28441599999996</v>
      </c>
      <c r="AH285" s="225">
        <f t="shared" si="385"/>
        <v>696.04997700000001</v>
      </c>
      <c r="AI285" s="225">
        <f t="shared" si="385"/>
        <v>660.57286799999997</v>
      </c>
      <c r="AJ285" s="225">
        <f t="shared" si="385"/>
        <v>817.53250598</v>
      </c>
      <c r="AK285" s="225">
        <f t="shared" si="385"/>
        <v>1111.126129</v>
      </c>
      <c r="AL285" s="225">
        <f t="shared" si="385"/>
        <v>1195.807511</v>
      </c>
      <c r="AM285" s="225">
        <f t="shared" si="385"/>
        <v>1170.198836</v>
      </c>
      <c r="AN285" s="225">
        <f t="shared" si="385"/>
        <v>1108.228965</v>
      </c>
      <c r="AO285" s="225">
        <f t="shared" si="385"/>
        <v>925.18373399999996</v>
      </c>
      <c r="AP285" s="225">
        <f t="shared" si="385"/>
        <v>827.92391099999998</v>
      </c>
      <c r="AQ285" s="225">
        <f t="shared" si="385"/>
        <v>769.297192</v>
      </c>
      <c r="AR285" s="225">
        <f t="shared" si="385"/>
        <v>887.28707899999995</v>
      </c>
      <c r="AS285" s="225">
        <f t="shared" si="385"/>
        <v>716.36247100000003</v>
      </c>
      <c r="AT285" s="225">
        <f t="shared" si="385"/>
        <v>906.78120100000001</v>
      </c>
      <c r="AU285" s="225">
        <f t="shared" si="385"/>
        <v>806.59512900000004</v>
      </c>
      <c r="AV285" s="225">
        <f t="shared" si="385"/>
        <v>880.582987</v>
      </c>
      <c r="AW285" s="225">
        <f t="shared" si="385"/>
        <v>993.78529200000003</v>
      </c>
      <c r="AX285" s="225">
        <f t="shared" si="385"/>
        <v>854.36770899999999</v>
      </c>
      <c r="AY285" s="225">
        <f t="shared" si="385"/>
        <v>1067.88588</v>
      </c>
      <c r="AZ285" s="225">
        <f t="shared" si="385"/>
        <v>1025.8348800000001</v>
      </c>
      <c r="BA285" s="225">
        <f t="shared" si="385"/>
        <v>1077.312664</v>
      </c>
      <c r="BB285" s="225">
        <f t="shared" si="385"/>
        <v>1072.55286</v>
      </c>
      <c r="BC285" s="225">
        <f t="shared" si="385"/>
        <v>863.52601200000004</v>
      </c>
      <c r="BD285" s="225">
        <f t="shared" si="385"/>
        <v>926.76466300000004</v>
      </c>
      <c r="BE285" s="225">
        <f t="shared" si="385"/>
        <v>1016.078905</v>
      </c>
      <c r="BF285" s="225">
        <f t="shared" si="385"/>
        <v>987.69473000000005</v>
      </c>
      <c r="BG285" s="225">
        <f t="shared" si="385"/>
        <v>867.42438900000002</v>
      </c>
      <c r="BH285" s="225">
        <f t="shared" si="385"/>
        <v>1034.3805870000001</v>
      </c>
      <c r="BI285" s="225">
        <f t="shared" si="385"/>
        <v>1000.378659</v>
      </c>
      <c r="BJ285" s="225">
        <f t="shared" si="385"/>
        <v>1029.7119419999999</v>
      </c>
      <c r="BK285" s="225">
        <f t="shared" si="385"/>
        <v>1154.7352550000001</v>
      </c>
      <c r="BL285" s="225">
        <f t="shared" si="385"/>
        <v>1065.221542</v>
      </c>
      <c r="BM285" s="225">
        <f t="shared" si="385"/>
        <v>1270.6043360000001</v>
      </c>
      <c r="BN285" s="225">
        <f t="shared" si="385"/>
        <v>12289.073879999998</v>
      </c>
      <c r="BO285" s="225">
        <f t="shared" ref="BO285" si="386">+BO20+BO65</f>
        <v>1052.994322</v>
      </c>
      <c r="BP285" s="225">
        <f t="shared" ref="BP285:BW285" si="387">+BP20+BP65</f>
        <v>1052.8099070000001</v>
      </c>
      <c r="BQ285" s="225">
        <f t="shared" si="387"/>
        <v>979.01097300000004</v>
      </c>
      <c r="BR285" s="225">
        <f t="shared" si="387"/>
        <v>1027.0750869999999</v>
      </c>
      <c r="BS285" s="225">
        <f t="shared" si="387"/>
        <v>1074.820293</v>
      </c>
      <c r="BT285" s="225">
        <f t="shared" si="387"/>
        <v>1049.9542980000001</v>
      </c>
      <c r="BU285" s="225">
        <f t="shared" si="387"/>
        <v>1195.027184</v>
      </c>
      <c r="BV285" s="225">
        <f t="shared" si="387"/>
        <v>1033.5204659999999</v>
      </c>
      <c r="BW285" s="225">
        <f t="shared" si="387"/>
        <v>1174.2384609999999</v>
      </c>
      <c r="BX285" s="225">
        <f t="shared" ref="BX285:CB285" si="388">+BX20+BX65</f>
        <v>1262.657913</v>
      </c>
      <c r="BY285" s="225">
        <f t="shared" si="388"/>
        <v>1194.6190590000001</v>
      </c>
      <c r="BZ285" s="225">
        <f t="shared" si="388"/>
        <v>1374.775969</v>
      </c>
      <c r="CA285" s="225">
        <f t="shared" si="388"/>
        <v>13471.503932000001</v>
      </c>
      <c r="CB285" s="225">
        <f t="shared" si="388"/>
        <v>1108.948093</v>
      </c>
      <c r="CC285" s="225">
        <f t="shared" ref="CC285:DC285" si="389">+CC20+CC65</f>
        <v>1044.9414079999999</v>
      </c>
      <c r="CD285" s="225">
        <f t="shared" si="389"/>
        <v>1193.495273</v>
      </c>
      <c r="CE285" s="225">
        <f t="shared" si="389"/>
        <v>1054.235197</v>
      </c>
      <c r="CF285" s="225">
        <f t="shared" si="389"/>
        <v>1039.483502</v>
      </c>
      <c r="CG285" s="225">
        <f t="shared" si="389"/>
        <v>1062.1962940000001</v>
      </c>
      <c r="CH285" s="225">
        <f t="shared" si="389"/>
        <v>1141.535952</v>
      </c>
      <c r="CI285" s="225">
        <f t="shared" si="389"/>
        <v>1281.5901779999999</v>
      </c>
      <c r="CJ285" s="225">
        <f t="shared" si="389"/>
        <v>1201.8328710000001</v>
      </c>
      <c r="CK285" s="225">
        <f t="shared" si="389"/>
        <v>1256.04114</v>
      </c>
      <c r="CL285" s="225">
        <f t="shared" si="389"/>
        <v>1185.881449</v>
      </c>
      <c r="CM285" s="225">
        <f t="shared" si="389"/>
        <v>1564.7624499999999</v>
      </c>
      <c r="CN285" s="225">
        <f t="shared" si="389"/>
        <v>14134.943807000001</v>
      </c>
      <c r="CO285" s="225">
        <f t="shared" si="389"/>
        <v>968.43935500999999</v>
      </c>
      <c r="CP285" s="225">
        <f t="shared" si="389"/>
        <v>919.74703</v>
      </c>
      <c r="CQ285" s="225">
        <f t="shared" si="389"/>
        <v>1014.058729</v>
      </c>
      <c r="CR285" s="225">
        <f t="shared" si="389"/>
        <v>996.04722700000002</v>
      </c>
      <c r="CS285" s="225">
        <f t="shared" si="389"/>
        <v>964.39730199999997</v>
      </c>
      <c r="CT285" s="225">
        <f t="shared" si="389"/>
        <v>988.72804499999995</v>
      </c>
      <c r="CU285" s="225">
        <f t="shared" si="389"/>
        <v>962.11794799999996</v>
      </c>
      <c r="CV285" s="225">
        <f t="shared" si="389"/>
        <v>1114.774234</v>
      </c>
      <c r="CW285" s="225">
        <f t="shared" si="389"/>
        <v>1034.985862</v>
      </c>
      <c r="CX285" s="225">
        <f t="shared" si="389"/>
        <v>986.33783800000003</v>
      </c>
      <c r="CY285" s="225">
        <f t="shared" si="389"/>
        <v>1109.479212</v>
      </c>
      <c r="CZ285" s="225">
        <f t="shared" si="389"/>
        <v>1302.1126690000001</v>
      </c>
      <c r="DA285" s="225">
        <f t="shared" ref="DA285" si="390">+DA20+DA65</f>
        <v>12361.225451009999</v>
      </c>
      <c r="DB285" s="225">
        <f t="shared" si="389"/>
        <v>1155.2892509999999</v>
      </c>
      <c r="DC285" s="225">
        <f t="shared" si="389"/>
        <v>1055.0994049999999</v>
      </c>
      <c r="DD285" s="225">
        <f t="shared" ref="DD285:DE285" si="391">+DD20+DD65</f>
        <v>1267.294834</v>
      </c>
      <c r="DE285" s="225">
        <f t="shared" si="391"/>
        <v>930.16406700000005</v>
      </c>
      <c r="DF285" s="225">
        <f t="shared" ref="DF285:DG285" si="392">+DF20+DF65</f>
        <v>1106.1162159999999</v>
      </c>
      <c r="DG285" s="225">
        <f t="shared" si="392"/>
        <v>1043.15445</v>
      </c>
      <c r="DH285" s="225">
        <f t="shared" ref="DH285:DI285" si="393">+DH20+DH65</f>
        <v>1026.143677</v>
      </c>
      <c r="DI285" s="225">
        <f t="shared" si="393"/>
        <v>1155.81895001</v>
      </c>
      <c r="DJ285" s="225">
        <f t="shared" ref="DJ285:DK285" si="394">+DJ20+DJ65</f>
        <v>1087.2005449999999</v>
      </c>
      <c r="DK285" s="225">
        <f t="shared" si="394"/>
        <v>1139.430746</v>
      </c>
      <c r="DL285" s="225">
        <f t="shared" ref="DL285:DM285" si="395">+DL20+DL65</f>
        <v>1132.6151689999999</v>
      </c>
      <c r="DM285" s="225">
        <f t="shared" si="395"/>
        <v>1233.9488249999999</v>
      </c>
      <c r="DN285" s="201"/>
      <c r="DO285" s="201"/>
      <c r="DP285" s="201"/>
      <c r="DQ285" s="201"/>
    </row>
    <row r="286" spans="1:144" ht="20.100000000000001" customHeight="1" x14ac:dyDescent="0.2">
      <c r="B286" s="374" t="s">
        <v>163</v>
      </c>
      <c r="C286" s="374"/>
      <c r="D286" s="225">
        <f>+D51+D52+D53+D54-D53</f>
        <v>2367.35</v>
      </c>
      <c r="E286" s="225">
        <f t="shared" ref="E286:BP286" si="396">+E51+E52+E53+E54-E53</f>
        <v>1680.6500000000003</v>
      </c>
      <c r="F286" s="225">
        <f t="shared" si="396"/>
        <v>1709.88</v>
      </c>
      <c r="G286" s="225">
        <f t="shared" si="396"/>
        <v>1696.6999999999998</v>
      </c>
      <c r="H286" s="225">
        <f t="shared" si="396"/>
        <v>1618.110001</v>
      </c>
      <c r="I286" s="225">
        <f t="shared" si="396"/>
        <v>2095.1</v>
      </c>
      <c r="J286" s="225">
        <f t="shared" si="396"/>
        <v>1809.7500000000002</v>
      </c>
      <c r="K286" s="225">
        <f t="shared" si="396"/>
        <v>1919.0500000000002</v>
      </c>
      <c r="L286" s="225">
        <f t="shared" si="396"/>
        <v>1799.8700000000003</v>
      </c>
      <c r="M286" s="225">
        <f t="shared" si="396"/>
        <v>1987.79</v>
      </c>
      <c r="N286" s="225">
        <f t="shared" si="396"/>
        <v>1751.2999999999997</v>
      </c>
      <c r="O286" s="225">
        <f t="shared" si="396"/>
        <v>2334.2699999999995</v>
      </c>
      <c r="P286" s="225">
        <f t="shared" si="396"/>
        <v>22769.820001</v>
      </c>
      <c r="Q286" s="225">
        <f t="shared" si="396"/>
        <v>1989.4299999999998</v>
      </c>
      <c r="R286" s="225">
        <f t="shared" si="396"/>
        <v>1663.5399999999997</v>
      </c>
      <c r="S286" s="225">
        <f t="shared" si="396"/>
        <v>1895.4949999999999</v>
      </c>
      <c r="T286" s="225">
        <f t="shared" si="396"/>
        <v>1732.8699999999997</v>
      </c>
      <c r="U286" s="225">
        <f t="shared" si="396"/>
        <v>1680.8300000000002</v>
      </c>
      <c r="V286" s="225">
        <f t="shared" si="396"/>
        <v>1968.8100000000006</v>
      </c>
      <c r="W286" s="225">
        <f t="shared" si="396"/>
        <v>1649.9340000000002</v>
      </c>
      <c r="X286" s="225">
        <f t="shared" si="396"/>
        <v>1626.9199999999998</v>
      </c>
      <c r="Y286" s="225">
        <f t="shared" si="396"/>
        <v>1659.9099999999999</v>
      </c>
      <c r="Z286" s="225">
        <f t="shared" si="396"/>
        <v>1938.5900000000001</v>
      </c>
      <c r="AA286" s="225">
        <f t="shared" si="396"/>
        <v>1853.1599999999996</v>
      </c>
      <c r="AB286" s="225">
        <f t="shared" si="396"/>
        <v>1613.42</v>
      </c>
      <c r="AC286" s="225">
        <f t="shared" si="396"/>
        <v>21272.909000000003</v>
      </c>
      <c r="AD286" s="225">
        <f t="shared" si="396"/>
        <v>2112.7799999999997</v>
      </c>
      <c r="AE286" s="225">
        <f t="shared" si="396"/>
        <v>1576.08</v>
      </c>
      <c r="AF286" s="225">
        <f t="shared" si="396"/>
        <v>1585.6700000000005</v>
      </c>
      <c r="AG286" s="225">
        <f t="shared" si="396"/>
        <v>1623.87</v>
      </c>
      <c r="AH286" s="225">
        <f t="shared" si="396"/>
        <v>1762.6299999999999</v>
      </c>
      <c r="AI286" s="225">
        <f t="shared" si="396"/>
        <v>2179.5299999999997</v>
      </c>
      <c r="AJ286" s="225">
        <f t="shared" si="396"/>
        <v>1405.9099999999999</v>
      </c>
      <c r="AK286" s="225">
        <f t="shared" si="396"/>
        <v>1708.88</v>
      </c>
      <c r="AL286" s="225">
        <f t="shared" si="396"/>
        <v>1511.1599999999999</v>
      </c>
      <c r="AM286" s="225">
        <f t="shared" si="396"/>
        <v>1968.2599999999998</v>
      </c>
      <c r="AN286" s="225">
        <f t="shared" si="396"/>
        <v>1935.4900000000002</v>
      </c>
      <c r="AO286" s="225">
        <f t="shared" si="396"/>
        <v>2341.37</v>
      </c>
      <c r="AP286" s="225">
        <f t="shared" si="396"/>
        <v>1794.48</v>
      </c>
      <c r="AQ286" s="225">
        <f t="shared" si="396"/>
        <v>1362.7700000000002</v>
      </c>
      <c r="AR286" s="225">
        <f t="shared" si="396"/>
        <v>1591.7</v>
      </c>
      <c r="AS286" s="225">
        <f t="shared" si="396"/>
        <v>1371.35</v>
      </c>
      <c r="AT286" s="225">
        <f t="shared" si="396"/>
        <v>1902.32</v>
      </c>
      <c r="AU286" s="225">
        <f t="shared" si="396"/>
        <v>1923.4299999999998</v>
      </c>
      <c r="AV286" s="225">
        <f t="shared" si="396"/>
        <v>2050.58</v>
      </c>
      <c r="AW286" s="225">
        <f t="shared" si="396"/>
        <v>1979.1399999999999</v>
      </c>
      <c r="AX286" s="225">
        <f t="shared" si="396"/>
        <v>1746.4699999999996</v>
      </c>
      <c r="AY286" s="225">
        <f t="shared" si="396"/>
        <v>2325.7200000000003</v>
      </c>
      <c r="AZ286" s="225">
        <f t="shared" si="396"/>
        <v>2226.37</v>
      </c>
      <c r="BA286" s="225">
        <f t="shared" si="396"/>
        <v>2872.0200000000004</v>
      </c>
      <c r="BB286" s="225">
        <f t="shared" si="396"/>
        <v>2711.85</v>
      </c>
      <c r="BC286" s="225">
        <f t="shared" si="396"/>
        <v>1691.8500000000001</v>
      </c>
      <c r="BD286" s="225">
        <f t="shared" si="396"/>
        <v>1718.94</v>
      </c>
      <c r="BE286" s="225">
        <f t="shared" si="396"/>
        <v>1917.53</v>
      </c>
      <c r="BF286" s="225">
        <f t="shared" si="396"/>
        <v>2076.7799999999997</v>
      </c>
      <c r="BG286" s="225">
        <f t="shared" si="396"/>
        <v>2420.2599999999998</v>
      </c>
      <c r="BH286" s="225">
        <f t="shared" si="396"/>
        <v>2474.4802</v>
      </c>
      <c r="BI286" s="225">
        <f t="shared" si="396"/>
        <v>2289.06</v>
      </c>
      <c r="BJ286" s="225">
        <f t="shared" si="396"/>
        <v>2253.6900000000005</v>
      </c>
      <c r="BK286" s="225">
        <f t="shared" si="396"/>
        <v>2935.34</v>
      </c>
      <c r="BL286" s="225">
        <f t="shared" si="396"/>
        <v>2439.59</v>
      </c>
      <c r="BM286" s="225">
        <f t="shared" si="396"/>
        <v>4096.6100000000006</v>
      </c>
      <c r="BN286" s="225">
        <f t="shared" si="396"/>
        <v>29025.980199999995</v>
      </c>
      <c r="BO286" s="225">
        <f t="shared" si="396"/>
        <v>3306.0999999999995</v>
      </c>
      <c r="BP286" s="225">
        <f t="shared" si="396"/>
        <v>2082.5100000000002</v>
      </c>
      <c r="BQ286" s="225">
        <f t="shared" ref="BQ286:DM286" si="397">+BQ51+BQ52+BQ53+BQ54-BQ53</f>
        <v>2228.37</v>
      </c>
      <c r="BR286" s="225">
        <f t="shared" si="397"/>
        <v>2225.17</v>
      </c>
      <c r="BS286" s="225">
        <f t="shared" si="397"/>
        <v>2541.7799999999997</v>
      </c>
      <c r="BT286" s="225">
        <f t="shared" si="397"/>
        <v>2485.8900000000003</v>
      </c>
      <c r="BU286" s="225">
        <f t="shared" si="397"/>
        <v>2600.6999999999998</v>
      </c>
      <c r="BV286" s="225">
        <f t="shared" si="397"/>
        <v>2522.4499999999998</v>
      </c>
      <c r="BW286" s="225">
        <f t="shared" si="397"/>
        <v>2027.1907988999999</v>
      </c>
      <c r="BX286" s="225">
        <f t="shared" si="397"/>
        <v>3008.0599999999995</v>
      </c>
      <c r="BY286" s="225">
        <f t="shared" si="397"/>
        <v>2437.59</v>
      </c>
      <c r="BZ286" s="225">
        <f t="shared" si="397"/>
        <v>3925.0600000000009</v>
      </c>
      <c r="CA286" s="225">
        <f t="shared" si="397"/>
        <v>31390.870798899999</v>
      </c>
      <c r="CB286" s="225">
        <f t="shared" si="397"/>
        <v>3179.07</v>
      </c>
      <c r="CC286" s="225">
        <f t="shared" si="397"/>
        <v>2137.94</v>
      </c>
      <c r="CD286" s="225">
        <f t="shared" si="397"/>
        <v>2500.1200000000003</v>
      </c>
      <c r="CE286" s="225">
        <f t="shared" si="397"/>
        <v>2525.46</v>
      </c>
      <c r="CF286" s="225">
        <f t="shared" si="397"/>
        <v>2570.04</v>
      </c>
      <c r="CG286" s="225">
        <f t="shared" si="397"/>
        <v>2730.75</v>
      </c>
      <c r="CH286" s="225">
        <f t="shared" si="397"/>
        <v>2496.4500000000003</v>
      </c>
      <c r="CI286" s="225">
        <f t="shared" si="397"/>
        <v>2485</v>
      </c>
      <c r="CJ286" s="225">
        <f t="shared" si="397"/>
        <v>2567.63</v>
      </c>
      <c r="CK286" s="225">
        <f t="shared" si="397"/>
        <v>3098.7600000000007</v>
      </c>
      <c r="CL286" s="225">
        <f t="shared" si="397"/>
        <v>2770.96</v>
      </c>
      <c r="CM286" s="225">
        <f t="shared" si="397"/>
        <v>4757.5299999999988</v>
      </c>
      <c r="CN286" s="225">
        <f t="shared" si="397"/>
        <v>33819.71</v>
      </c>
      <c r="CO286" s="225">
        <f t="shared" si="397"/>
        <v>3116.4900000000002</v>
      </c>
      <c r="CP286" s="225">
        <f t="shared" si="397"/>
        <v>2518.9300000000003</v>
      </c>
      <c r="CQ286" s="225">
        <f t="shared" si="397"/>
        <v>2664.98</v>
      </c>
      <c r="CR286" s="225">
        <f t="shared" si="397"/>
        <v>2664.9300000000003</v>
      </c>
      <c r="CS286" s="225">
        <f t="shared" si="397"/>
        <v>2501.0299999999997</v>
      </c>
      <c r="CT286" s="225">
        <f t="shared" si="397"/>
        <v>3046.6399999999994</v>
      </c>
      <c r="CU286" s="225">
        <f t="shared" si="397"/>
        <v>3045.09</v>
      </c>
      <c r="CV286" s="225">
        <f t="shared" si="397"/>
        <v>2792.05</v>
      </c>
      <c r="CW286" s="225">
        <f t="shared" si="397"/>
        <v>2980.6699999999996</v>
      </c>
      <c r="CX286" s="225">
        <f t="shared" si="397"/>
        <v>2988.85</v>
      </c>
      <c r="CY286" s="225">
        <f t="shared" si="397"/>
        <v>2920.5399999999995</v>
      </c>
      <c r="CZ286" s="225">
        <f t="shared" si="397"/>
        <v>4454.71</v>
      </c>
      <c r="DA286" s="225">
        <f t="shared" si="397"/>
        <v>35694.910000000003</v>
      </c>
      <c r="DB286" s="225">
        <f t="shared" si="397"/>
        <v>3232.5</v>
      </c>
      <c r="DC286" s="225">
        <f t="shared" si="397"/>
        <v>2346.12</v>
      </c>
      <c r="DD286" s="225">
        <f t="shared" si="397"/>
        <v>2962.1299999999992</v>
      </c>
      <c r="DE286" s="225">
        <f t="shared" si="397"/>
        <v>2639.32</v>
      </c>
      <c r="DF286" s="225">
        <f t="shared" si="397"/>
        <v>2971.7099999999996</v>
      </c>
      <c r="DG286" s="225">
        <f t="shared" si="397"/>
        <v>3255.3499999999995</v>
      </c>
      <c r="DH286" s="225">
        <f t="shared" si="397"/>
        <v>2723.05</v>
      </c>
      <c r="DI286" s="225">
        <f t="shared" si="397"/>
        <v>2900.9700000000003</v>
      </c>
      <c r="DJ286" s="225">
        <f t="shared" si="397"/>
        <v>2643.92</v>
      </c>
      <c r="DK286" s="225">
        <f t="shared" si="397"/>
        <v>3257.4300000000003</v>
      </c>
      <c r="DL286" s="225">
        <f t="shared" si="397"/>
        <v>3031.6800000000003</v>
      </c>
      <c r="DM286" s="225">
        <f t="shared" si="397"/>
        <v>4280.59</v>
      </c>
      <c r="DN286" s="201"/>
      <c r="DO286" s="201"/>
      <c r="DP286" s="201"/>
      <c r="DQ286" s="201"/>
    </row>
    <row r="287" spans="1:144" ht="20.100000000000001" customHeight="1" x14ac:dyDescent="0.2">
      <c r="B287" s="374" t="s">
        <v>164</v>
      </c>
      <c r="C287" s="374"/>
      <c r="D287" s="225">
        <f t="shared" ref="D287:BN287" si="398">+D19+D64</f>
        <v>1605.0942909600001</v>
      </c>
      <c r="E287" s="225">
        <f t="shared" si="398"/>
        <v>1452.2728205399999</v>
      </c>
      <c r="F287" s="225">
        <f t="shared" si="398"/>
        <v>1533.97994948</v>
      </c>
      <c r="G287" s="225">
        <f t="shared" si="398"/>
        <v>1618.2333059399998</v>
      </c>
      <c r="H287" s="225">
        <f t="shared" si="398"/>
        <v>1808.2013647799997</v>
      </c>
      <c r="I287" s="225">
        <f t="shared" si="398"/>
        <v>1288.2058003300003</v>
      </c>
      <c r="J287" s="225">
        <f t="shared" si="398"/>
        <v>2029.3989296600002</v>
      </c>
      <c r="K287" s="225">
        <f t="shared" si="398"/>
        <v>1198.0327427300001</v>
      </c>
      <c r="L287" s="225">
        <f t="shared" si="398"/>
        <v>1153.8911088799998</v>
      </c>
      <c r="M287" s="225">
        <f t="shared" si="398"/>
        <v>2278.94675972</v>
      </c>
      <c r="N287" s="225">
        <f t="shared" si="398"/>
        <v>1219.10610275</v>
      </c>
      <c r="O287" s="225">
        <f t="shared" si="398"/>
        <v>1139.6362995099998</v>
      </c>
      <c r="P287" s="225">
        <f t="shared" si="398"/>
        <v>18324.999475279998</v>
      </c>
      <c r="Q287" s="225">
        <f t="shared" si="398"/>
        <v>1418.1509406999999</v>
      </c>
      <c r="R287" s="225">
        <f t="shared" si="398"/>
        <v>1195.9946103599998</v>
      </c>
      <c r="S287" s="225">
        <f t="shared" si="398"/>
        <v>1204.2394804399996</v>
      </c>
      <c r="T287" s="225">
        <f t="shared" si="398"/>
        <v>2995.2979559</v>
      </c>
      <c r="U287" s="225">
        <f t="shared" si="398"/>
        <v>1603.0646147100001</v>
      </c>
      <c r="V287" s="225">
        <f t="shared" si="398"/>
        <v>1497.1809574399997</v>
      </c>
      <c r="W287" s="225">
        <f t="shared" si="398"/>
        <v>2164.1559263499998</v>
      </c>
      <c r="X287" s="225">
        <f t="shared" si="398"/>
        <v>1652.5385791400004</v>
      </c>
      <c r="Y287" s="225">
        <f t="shared" si="398"/>
        <v>1517.0047001200001</v>
      </c>
      <c r="Z287" s="225">
        <f t="shared" si="398"/>
        <v>1712.4256265299996</v>
      </c>
      <c r="AA287" s="225">
        <f t="shared" si="398"/>
        <v>1628.5704624600003</v>
      </c>
      <c r="AB287" s="225">
        <f t="shared" si="398"/>
        <v>2147.0051607599999</v>
      </c>
      <c r="AC287" s="225">
        <f t="shared" si="398"/>
        <v>20735.629014909999</v>
      </c>
      <c r="AD287" s="225">
        <f t="shared" si="398"/>
        <v>2035.1074761699992</v>
      </c>
      <c r="AE287" s="225">
        <f t="shared" si="398"/>
        <v>1889.8855476899998</v>
      </c>
      <c r="AF287" s="225">
        <f t="shared" si="398"/>
        <v>1722.19232145</v>
      </c>
      <c r="AG287" s="225">
        <f t="shared" si="398"/>
        <v>2405.9372285900004</v>
      </c>
      <c r="AH287" s="225">
        <f t="shared" si="398"/>
        <v>2837.9489721199998</v>
      </c>
      <c r="AI287" s="225">
        <f t="shared" si="398"/>
        <v>1835.41667104</v>
      </c>
      <c r="AJ287" s="225">
        <f t="shared" si="398"/>
        <v>2794.0803444999997</v>
      </c>
      <c r="AK287" s="225">
        <f t="shared" si="398"/>
        <v>2793.6007483900003</v>
      </c>
      <c r="AL287" s="225">
        <f t="shared" si="398"/>
        <v>2140.2558531499999</v>
      </c>
      <c r="AM287" s="225">
        <f t="shared" si="398"/>
        <v>2313.6501763099996</v>
      </c>
      <c r="AN287" s="225">
        <f t="shared" si="398"/>
        <v>2071.0289779499999</v>
      </c>
      <c r="AO287" s="225">
        <f t="shared" si="398"/>
        <v>2772.3110117599995</v>
      </c>
      <c r="AP287" s="225">
        <f t="shared" si="398"/>
        <v>2925.2199027600004</v>
      </c>
      <c r="AQ287" s="225">
        <f t="shared" si="398"/>
        <v>2186.3938822599998</v>
      </c>
      <c r="AR287" s="225">
        <f t="shared" si="398"/>
        <v>2180.3136423000005</v>
      </c>
      <c r="AS287" s="225">
        <f t="shared" si="398"/>
        <v>1964.40128222</v>
      </c>
      <c r="AT287" s="225">
        <f t="shared" si="398"/>
        <v>4431.3029640600016</v>
      </c>
      <c r="AU287" s="225">
        <f t="shared" si="398"/>
        <v>2522.0654754100001</v>
      </c>
      <c r="AV287" s="225">
        <f t="shared" si="398"/>
        <v>4545.1613401999994</v>
      </c>
      <c r="AW287" s="225">
        <f t="shared" si="398"/>
        <v>2498.82832001</v>
      </c>
      <c r="AX287" s="225">
        <f t="shared" si="398"/>
        <v>1330.6733888200001</v>
      </c>
      <c r="AY287" s="225">
        <f t="shared" si="398"/>
        <v>3455.1410397200007</v>
      </c>
      <c r="AZ287" s="225">
        <f t="shared" si="398"/>
        <v>2384.1520893100001</v>
      </c>
      <c r="BA287" s="225">
        <f t="shared" si="398"/>
        <v>2615.8036211100007</v>
      </c>
      <c r="BB287" s="225">
        <f t="shared" si="398"/>
        <v>3391.7533052299996</v>
      </c>
      <c r="BC287" s="225">
        <f t="shared" si="398"/>
        <v>2812.9623906500001</v>
      </c>
      <c r="BD287" s="225">
        <f t="shared" si="398"/>
        <v>2773.14460435</v>
      </c>
      <c r="BE287" s="225">
        <f t="shared" si="398"/>
        <v>4718.3731090600004</v>
      </c>
      <c r="BF287" s="225">
        <f t="shared" si="398"/>
        <v>3863.0050113900002</v>
      </c>
      <c r="BG287" s="225">
        <f t="shared" si="398"/>
        <v>2850.08083618</v>
      </c>
      <c r="BH287" s="225">
        <f t="shared" si="398"/>
        <v>4670.3445106699992</v>
      </c>
      <c r="BI287" s="225">
        <f t="shared" si="398"/>
        <v>3379.6154781099999</v>
      </c>
      <c r="BJ287" s="225">
        <f t="shared" si="398"/>
        <v>2769.8659156099998</v>
      </c>
      <c r="BK287" s="225">
        <f t="shared" si="398"/>
        <v>3134.7788207600006</v>
      </c>
      <c r="BL287" s="225">
        <f t="shared" si="398"/>
        <v>2947.5677847000002</v>
      </c>
      <c r="BM287" s="225">
        <f t="shared" si="398"/>
        <v>3071.3269801899996</v>
      </c>
      <c r="BN287" s="225">
        <f t="shared" si="398"/>
        <v>40382.818746900004</v>
      </c>
      <c r="BO287" s="225">
        <f t="shared" ref="BO287" si="399">+BO19+BO64</f>
        <v>3390.4737929700004</v>
      </c>
      <c r="BP287" s="225">
        <f t="shared" ref="BP287:BW287" si="400">+BP19+BP64</f>
        <v>2871.1034455999998</v>
      </c>
      <c r="BQ287" s="225">
        <f t="shared" si="400"/>
        <v>3123.1136898899999</v>
      </c>
      <c r="BR287" s="225">
        <f t="shared" si="400"/>
        <v>5352.9278224000009</v>
      </c>
      <c r="BS287" s="225">
        <f t="shared" si="400"/>
        <v>3756.2707541899995</v>
      </c>
      <c r="BT287" s="225">
        <f t="shared" si="400"/>
        <v>3248.7492224100001</v>
      </c>
      <c r="BU287" s="225">
        <f t="shared" si="400"/>
        <v>6328.4057542299997</v>
      </c>
      <c r="BV287" s="225">
        <f t="shared" si="400"/>
        <v>3236.4149775599999</v>
      </c>
      <c r="BW287" s="225">
        <f t="shared" si="400"/>
        <v>1846.9684792600001</v>
      </c>
      <c r="BX287" s="225">
        <f t="shared" ref="BX287:CB287" si="401">+BX19+BX64</f>
        <v>2213.7584241300001</v>
      </c>
      <c r="BY287" s="225">
        <f t="shared" si="401"/>
        <v>1695.3808072300001</v>
      </c>
      <c r="BZ287" s="225">
        <f t="shared" si="401"/>
        <v>2037.3528936900002</v>
      </c>
      <c r="CA287" s="225">
        <f t="shared" si="401"/>
        <v>39100.920063560006</v>
      </c>
      <c r="CB287" s="225">
        <f t="shared" si="401"/>
        <v>2464.2855941500006</v>
      </c>
      <c r="CC287" s="225">
        <f t="shared" ref="CC287:DC287" si="402">+CC19+CC64</f>
        <v>1872.9894978</v>
      </c>
      <c r="CD287" s="225">
        <f t="shared" si="402"/>
        <v>2119.3694668500002</v>
      </c>
      <c r="CE287" s="225">
        <f t="shared" si="402"/>
        <v>5697.63090422</v>
      </c>
      <c r="CF287" s="225">
        <f t="shared" si="402"/>
        <v>2727.829946840001</v>
      </c>
      <c r="CG287" s="225">
        <f t="shared" si="402"/>
        <v>2038.8189527900001</v>
      </c>
      <c r="CH287" s="225">
        <f t="shared" si="402"/>
        <v>5197.9674052500013</v>
      </c>
      <c r="CI287" s="225">
        <f t="shared" si="402"/>
        <v>1987.1016257700001</v>
      </c>
      <c r="CJ287" s="225">
        <f t="shared" si="402"/>
        <v>1997.3706903000002</v>
      </c>
      <c r="CK287" s="225">
        <f t="shared" si="402"/>
        <v>2155.2741651599999</v>
      </c>
      <c r="CL287" s="225">
        <f t="shared" si="402"/>
        <v>2062.3663396299999</v>
      </c>
      <c r="CM287" s="225">
        <f t="shared" si="402"/>
        <v>2071.0806519600001</v>
      </c>
      <c r="CN287" s="225">
        <f t="shared" si="402"/>
        <v>32392.085240720004</v>
      </c>
      <c r="CO287" s="225">
        <f t="shared" si="402"/>
        <v>2581.0066849600007</v>
      </c>
      <c r="CP287" s="225">
        <f t="shared" si="402"/>
        <v>1839.0655872600005</v>
      </c>
      <c r="CQ287" s="225">
        <f t="shared" si="402"/>
        <v>1943.43240943</v>
      </c>
      <c r="CR287" s="225">
        <f t="shared" si="402"/>
        <v>4518.9377831899992</v>
      </c>
      <c r="CS287" s="225">
        <f t="shared" si="402"/>
        <v>2912.7993613999997</v>
      </c>
      <c r="CT287" s="225">
        <f t="shared" si="402"/>
        <v>1980.7650899499997</v>
      </c>
      <c r="CU287" s="225">
        <f t="shared" si="402"/>
        <v>3753.8950712400006</v>
      </c>
      <c r="CV287" s="225">
        <f t="shared" si="402"/>
        <v>2824.2513792699992</v>
      </c>
      <c r="CW287" s="225">
        <f t="shared" si="402"/>
        <v>2032.2056779300005</v>
      </c>
      <c r="CX287" s="225">
        <f t="shared" si="402"/>
        <v>2177.4119872600004</v>
      </c>
      <c r="CY287" s="225">
        <f t="shared" si="402"/>
        <v>2136.0502869699999</v>
      </c>
      <c r="CZ287" s="225">
        <f t="shared" si="402"/>
        <v>2846.6733398499996</v>
      </c>
      <c r="DA287" s="225">
        <f t="shared" ref="DA287" si="403">+DA19+DA64</f>
        <v>31546.494658709998</v>
      </c>
      <c r="DB287" s="225">
        <f t="shared" si="402"/>
        <v>2854.0208714299997</v>
      </c>
      <c r="DC287" s="225">
        <f t="shared" si="402"/>
        <v>1948.4729028000004</v>
      </c>
      <c r="DD287" s="225">
        <f t="shared" ref="DD287:DE287" si="404">+DD19+DD64</f>
        <v>2152.6204560599995</v>
      </c>
      <c r="DE287" s="225">
        <f t="shared" si="404"/>
        <v>5495.9852156299976</v>
      </c>
      <c r="DF287" s="225">
        <f t="shared" ref="DF287:DG287" si="405">+DF19+DF64</f>
        <v>2700.08055096</v>
      </c>
      <c r="DG287" s="225">
        <f t="shared" si="405"/>
        <v>1984.5524224199996</v>
      </c>
      <c r="DH287" s="225">
        <f t="shared" ref="DH287:DI287" si="406">+DH19+DH64</f>
        <v>3149.8782863900001</v>
      </c>
      <c r="DI287" s="225">
        <f t="shared" si="406"/>
        <v>2247.4227248699999</v>
      </c>
      <c r="DJ287" s="225">
        <f t="shared" ref="DJ287:DK287" si="407">+DJ19+DJ64</f>
        <v>2051.58253921</v>
      </c>
      <c r="DK287" s="225">
        <f t="shared" si="407"/>
        <v>2272.35437443</v>
      </c>
      <c r="DL287" s="225">
        <f t="shared" ref="DL287:DM287" si="408">+DL19+DL64</f>
        <v>2108.80815325</v>
      </c>
      <c r="DM287" s="225">
        <f t="shared" si="408"/>
        <v>2344.1645382699999</v>
      </c>
      <c r="DN287" s="201"/>
      <c r="DO287" s="201"/>
      <c r="DP287" s="201"/>
      <c r="DQ287" s="201"/>
    </row>
    <row r="288" spans="1:144" ht="20.100000000000001" customHeight="1" x14ac:dyDescent="0.2">
      <c r="B288" s="374" t="s">
        <v>165</v>
      </c>
      <c r="C288" s="374"/>
      <c r="D288" s="225">
        <f t="shared" ref="D288:BN288" si="409">+D17+D18+D62+D63+D46+D47+D88+D89</f>
        <v>1427.4367450508</v>
      </c>
      <c r="E288" s="225">
        <f t="shared" si="409"/>
        <v>1071.2287346178</v>
      </c>
      <c r="F288" s="225">
        <f t="shared" si="409"/>
        <v>1557.1131993002004</v>
      </c>
      <c r="G288" s="225">
        <f t="shared" si="409"/>
        <v>1354.6556007918</v>
      </c>
      <c r="H288" s="225">
        <f t="shared" si="409"/>
        <v>1003.5242213893999</v>
      </c>
      <c r="I288" s="225">
        <f t="shared" si="409"/>
        <v>894.22563709320002</v>
      </c>
      <c r="J288" s="225">
        <f t="shared" si="409"/>
        <v>942.07502997019981</v>
      </c>
      <c r="K288" s="225">
        <f t="shared" si="409"/>
        <v>311.03556403819999</v>
      </c>
      <c r="L288" s="225">
        <f t="shared" si="409"/>
        <v>382.5523524962</v>
      </c>
      <c r="M288" s="225">
        <f t="shared" si="409"/>
        <v>567.23465167899997</v>
      </c>
      <c r="N288" s="225">
        <f t="shared" si="409"/>
        <v>1879.8853019727999</v>
      </c>
      <c r="O288" s="225">
        <f t="shared" si="409"/>
        <v>801.13077062139985</v>
      </c>
      <c r="P288" s="225">
        <f t="shared" si="409"/>
        <v>12192.097809021001</v>
      </c>
      <c r="Q288" s="225">
        <f t="shared" si="409"/>
        <v>915.22044290040003</v>
      </c>
      <c r="R288" s="225">
        <f t="shared" si="409"/>
        <v>1130.0456646836001</v>
      </c>
      <c r="S288" s="225">
        <f t="shared" si="409"/>
        <v>989.04716392640012</v>
      </c>
      <c r="T288" s="225">
        <f t="shared" si="409"/>
        <v>1524.0738255154001</v>
      </c>
      <c r="U288" s="225">
        <f t="shared" si="409"/>
        <v>1093.6651995089999</v>
      </c>
      <c r="V288" s="225">
        <f t="shared" si="409"/>
        <v>1630.7117382240001</v>
      </c>
      <c r="W288" s="225">
        <f t="shared" si="409"/>
        <v>855.70537920299978</v>
      </c>
      <c r="X288" s="225">
        <f t="shared" si="409"/>
        <v>1207.8805703434</v>
      </c>
      <c r="Y288" s="225">
        <f t="shared" si="409"/>
        <v>1330.6341565818002</v>
      </c>
      <c r="Z288" s="225">
        <f t="shared" si="409"/>
        <v>1437.0464954812001</v>
      </c>
      <c r="AA288" s="225">
        <f t="shared" si="409"/>
        <v>1225.5721716099999</v>
      </c>
      <c r="AB288" s="225">
        <f t="shared" si="409"/>
        <v>1300.833720054</v>
      </c>
      <c r="AC288" s="225">
        <f t="shared" si="409"/>
        <v>14640.4365280322</v>
      </c>
      <c r="AD288" s="225">
        <f t="shared" si="409"/>
        <v>1023.7388010071998</v>
      </c>
      <c r="AE288" s="225">
        <f t="shared" si="409"/>
        <v>1084.5814855294002</v>
      </c>
      <c r="AF288" s="225">
        <f t="shared" si="409"/>
        <v>1496.3845520483997</v>
      </c>
      <c r="AG288" s="225">
        <f t="shared" si="409"/>
        <v>2090.0938116645998</v>
      </c>
      <c r="AH288" s="225">
        <f t="shared" si="409"/>
        <v>2722.9034034963997</v>
      </c>
      <c r="AI288" s="225">
        <f t="shared" si="409"/>
        <v>1865.9172430606</v>
      </c>
      <c r="AJ288" s="225">
        <f t="shared" si="409"/>
        <v>3153.5335709912006</v>
      </c>
      <c r="AK288" s="225">
        <f t="shared" si="409"/>
        <v>1957.3443625850005</v>
      </c>
      <c r="AL288" s="225">
        <f t="shared" si="409"/>
        <v>2875.2402183475988</v>
      </c>
      <c r="AM288" s="225">
        <f t="shared" si="409"/>
        <v>2096.0510201306006</v>
      </c>
      <c r="AN288" s="225">
        <f t="shared" si="409"/>
        <v>2827.0259880782005</v>
      </c>
      <c r="AO288" s="225">
        <f t="shared" si="409"/>
        <v>2100.9819558600002</v>
      </c>
      <c r="AP288" s="225">
        <f t="shared" si="409"/>
        <v>1637.5132592507998</v>
      </c>
      <c r="AQ288" s="225">
        <f t="shared" si="409"/>
        <v>2945.2455024912001</v>
      </c>
      <c r="AR288" s="225">
        <f t="shared" si="409"/>
        <v>3522.8123393795995</v>
      </c>
      <c r="AS288" s="225">
        <f t="shared" si="409"/>
        <v>2007.2219989420003</v>
      </c>
      <c r="AT288" s="225">
        <f t="shared" si="409"/>
        <v>4832.8977100667998</v>
      </c>
      <c r="AU288" s="225">
        <f t="shared" si="409"/>
        <v>2445.2352749771999</v>
      </c>
      <c r="AV288" s="225">
        <f t="shared" si="409"/>
        <v>2828.2828860407999</v>
      </c>
      <c r="AW288" s="225">
        <f t="shared" si="409"/>
        <v>3251.7068993859998</v>
      </c>
      <c r="AX288" s="225">
        <f t="shared" si="409"/>
        <v>2467.3271351380008</v>
      </c>
      <c r="AY288" s="225">
        <f t="shared" si="409"/>
        <v>4585.4376241356003</v>
      </c>
      <c r="AZ288" s="225">
        <f t="shared" si="409"/>
        <v>2758.4459607020003</v>
      </c>
      <c r="BA288" s="225">
        <f t="shared" si="409"/>
        <v>1861.0905081927999</v>
      </c>
      <c r="BB288" s="225">
        <f t="shared" si="409"/>
        <v>2472.5831167637998</v>
      </c>
      <c r="BC288" s="225">
        <f t="shared" si="409"/>
        <v>2325.8324792487997</v>
      </c>
      <c r="BD288" s="225">
        <f t="shared" si="409"/>
        <v>3116.3008059535996</v>
      </c>
      <c r="BE288" s="225">
        <f t="shared" si="409"/>
        <v>2892.2952161160001</v>
      </c>
      <c r="BF288" s="225">
        <f t="shared" si="409"/>
        <v>3979.2368950968003</v>
      </c>
      <c r="BG288" s="225">
        <f t="shared" si="409"/>
        <v>4882.2870762763996</v>
      </c>
      <c r="BH288" s="225">
        <f t="shared" si="409"/>
        <v>3807.8027848727997</v>
      </c>
      <c r="BI288" s="225">
        <f t="shared" si="409"/>
        <v>3982.2740037647995</v>
      </c>
      <c r="BJ288" s="225">
        <f t="shared" si="409"/>
        <v>4018.2340172847989</v>
      </c>
      <c r="BK288" s="225">
        <f t="shared" si="409"/>
        <v>3852.6100490640006</v>
      </c>
      <c r="BL288" s="225">
        <f t="shared" si="409"/>
        <v>4106.0614398139996</v>
      </c>
      <c r="BM288" s="225">
        <f t="shared" si="409"/>
        <v>4483.3104339040001</v>
      </c>
      <c r="BN288" s="225">
        <f t="shared" si="409"/>
        <v>43918.828318159802</v>
      </c>
      <c r="BO288" s="225">
        <f>+BO17+BO18+BO62+BO63+BO46+BO47+BO88+BO89</f>
        <v>6859.5769037228001</v>
      </c>
      <c r="BP288" s="225">
        <f t="shared" ref="BP288:BW288" si="410">+BP17+BP18+BP62+BP63+BP46+BP47+BP88+BP89</f>
        <v>4582.6181530740014</v>
      </c>
      <c r="BQ288" s="225">
        <f t="shared" si="410"/>
        <v>4885.6183992109991</v>
      </c>
      <c r="BR288" s="225">
        <f t="shared" si="410"/>
        <v>3910.7501467030011</v>
      </c>
      <c r="BS288" s="225">
        <f t="shared" si="410"/>
        <v>3535.4506506003995</v>
      </c>
      <c r="BT288" s="225">
        <f t="shared" si="410"/>
        <v>2740.2788537480001</v>
      </c>
      <c r="BU288" s="225">
        <f t="shared" si="410"/>
        <v>2687.6473191052005</v>
      </c>
      <c r="BV288" s="225">
        <f t="shared" si="410"/>
        <v>2736.7158316232003</v>
      </c>
      <c r="BW288" s="225">
        <f t="shared" si="410"/>
        <v>4460.5547425676014</v>
      </c>
      <c r="BX288" s="225">
        <f t="shared" ref="BX288:CB288" si="411">+BX17+BX18+BX62+BX63+BX46+BX47+BX88+BX89</f>
        <v>4891.5729757667996</v>
      </c>
      <c r="BY288" s="225">
        <f t="shared" si="411"/>
        <v>3482.7561866048004</v>
      </c>
      <c r="BZ288" s="225">
        <f t="shared" si="411"/>
        <v>5216.6364894028011</v>
      </c>
      <c r="CA288" s="225">
        <f t="shared" si="411"/>
        <v>49990.176652129609</v>
      </c>
      <c r="CB288" s="225">
        <f t="shared" si="411"/>
        <v>4424.8975493047983</v>
      </c>
      <c r="CC288" s="225">
        <f t="shared" ref="CC288:DC288" si="412">+CC17+CC18+CC62+CC63+CC46+CC47+CC88+CC89</f>
        <v>4466.1600077976</v>
      </c>
      <c r="CD288" s="225">
        <f t="shared" si="412"/>
        <v>5916.9033128519986</v>
      </c>
      <c r="CE288" s="225">
        <f t="shared" si="412"/>
        <v>5322.3727806596016</v>
      </c>
      <c r="CF288" s="225">
        <f t="shared" si="412"/>
        <v>5196.4883984571989</v>
      </c>
      <c r="CG288" s="225">
        <f t="shared" si="412"/>
        <v>6411.1098343360009</v>
      </c>
      <c r="CH288" s="225">
        <f t="shared" si="412"/>
        <v>6259.0206265180004</v>
      </c>
      <c r="CI288" s="225">
        <f t="shared" si="412"/>
        <v>5648.4633926755996</v>
      </c>
      <c r="CJ288" s="225">
        <f t="shared" si="412"/>
        <v>4585.5871353615994</v>
      </c>
      <c r="CK288" s="225">
        <f t="shared" si="412"/>
        <v>6262.3217462740013</v>
      </c>
      <c r="CL288" s="225">
        <f t="shared" si="412"/>
        <v>4542.7098989775986</v>
      </c>
      <c r="CM288" s="225">
        <f t="shared" si="412"/>
        <v>3732.7825270623998</v>
      </c>
      <c r="CN288" s="225">
        <f t="shared" si="412"/>
        <v>62768.817210276393</v>
      </c>
      <c r="CO288" s="225">
        <f t="shared" si="412"/>
        <v>4276.6196938027997</v>
      </c>
      <c r="CP288" s="225">
        <f t="shared" si="412"/>
        <v>4696.2010803339999</v>
      </c>
      <c r="CQ288" s="225">
        <f t="shared" si="412"/>
        <v>5785.2267552303983</v>
      </c>
      <c r="CR288" s="225">
        <f t="shared" si="412"/>
        <v>6284.6131106523999</v>
      </c>
      <c r="CS288" s="225">
        <f t="shared" si="412"/>
        <v>7554.4251434776006</v>
      </c>
      <c r="CT288" s="225">
        <f t="shared" si="412"/>
        <v>7032.7682432380007</v>
      </c>
      <c r="CU288" s="225">
        <f t="shared" si="412"/>
        <v>3656.7285783743996</v>
      </c>
      <c r="CV288" s="225">
        <f t="shared" si="412"/>
        <v>6943.4518914751989</v>
      </c>
      <c r="CW288" s="225">
        <f t="shared" si="412"/>
        <v>6247.2289872639994</v>
      </c>
      <c r="CX288" s="225">
        <f t="shared" si="412"/>
        <v>7363.0769674432031</v>
      </c>
      <c r="CY288" s="225">
        <f t="shared" si="412"/>
        <v>5820.9777149439988</v>
      </c>
      <c r="CZ288" s="225">
        <f t="shared" si="412"/>
        <v>6052.7981250075991</v>
      </c>
      <c r="DA288" s="225">
        <f t="shared" ref="DA288" si="413">+DA17+DA18+DA62+DA63+DA46+DA47+DA88+DA89</f>
        <v>71714.116291243612</v>
      </c>
      <c r="DB288" s="225">
        <f t="shared" si="412"/>
        <v>5553.3540635411991</v>
      </c>
      <c r="DC288" s="225">
        <f t="shared" si="412"/>
        <v>4537.9135508288</v>
      </c>
      <c r="DD288" s="225">
        <f t="shared" ref="DD288:DE288" si="414">+DD17+DD18+DD62+DD63+DD46+DD47+DD88+DD89</f>
        <v>5965.6490743684008</v>
      </c>
      <c r="DE288" s="225">
        <f t="shared" si="414"/>
        <v>4065.7660689515997</v>
      </c>
      <c r="DF288" s="225">
        <f t="shared" ref="DF288:DG288" si="415">+DF17+DF18+DF62+DF63+DF46+DF47+DF88+DF89</f>
        <v>5399.9438289104</v>
      </c>
      <c r="DG288" s="225">
        <f t="shared" si="415"/>
        <v>4591.5548912928007</v>
      </c>
      <c r="DH288" s="225">
        <f t="shared" ref="DH288:DI288" si="416">+DH17+DH18+DH62+DH63+DH46+DH47+DH88+DH89</f>
        <v>5697.2290657600024</v>
      </c>
      <c r="DI288" s="225">
        <f t="shared" si="416"/>
        <v>3776.9236765464002</v>
      </c>
      <c r="DJ288" s="225">
        <f t="shared" ref="DJ288:DK288" si="417">+DJ17+DJ18+DJ62+DJ63+DJ46+DJ47+DJ88+DJ89</f>
        <v>5078.8383803684001</v>
      </c>
      <c r="DK288" s="225">
        <f t="shared" si="417"/>
        <v>5130.9262571928011</v>
      </c>
      <c r="DL288" s="225">
        <f t="shared" ref="DL288:DM288" si="418">+DL17+DL18+DL62+DL63+DL46+DL47+DL88+DL89</f>
        <v>5551.8273906207978</v>
      </c>
      <c r="DM288" s="225">
        <f t="shared" si="418"/>
        <v>6383.7309613124016</v>
      </c>
      <c r="DN288" s="201"/>
      <c r="DO288" s="201"/>
      <c r="DP288" s="201"/>
      <c r="DQ288" s="201"/>
    </row>
    <row r="289" spans="2:121" ht="20.100000000000001" customHeight="1" x14ac:dyDescent="0.2">
      <c r="B289" s="374" t="s">
        <v>166</v>
      </c>
      <c r="C289" s="374"/>
      <c r="D289" s="225">
        <f t="shared" ref="D289:BN289" si="419">+D16+D38+D61+D40+D41+D42+D79+D75+D81+D82+D83+D24+D68+D39+D80+D28+D72+D92+D50+D90+D91+D48+D49+D73</f>
        <v>4708.1982852379006</v>
      </c>
      <c r="E289" s="225">
        <f t="shared" si="419"/>
        <v>5324.7475112027996</v>
      </c>
      <c r="F289" s="225">
        <f t="shared" si="419"/>
        <v>4416.1858802016004</v>
      </c>
      <c r="G289" s="225">
        <f t="shared" si="419"/>
        <v>4714.3362410249993</v>
      </c>
      <c r="H289" s="225">
        <f t="shared" si="419"/>
        <v>5894.0271450493019</v>
      </c>
      <c r="I289" s="225">
        <f t="shared" si="419"/>
        <v>4198.3086468501006</v>
      </c>
      <c r="J289" s="225">
        <f t="shared" si="419"/>
        <v>4376.3486489389998</v>
      </c>
      <c r="K289" s="225">
        <f t="shared" si="419"/>
        <v>3996.7740309561004</v>
      </c>
      <c r="L289" s="225">
        <f t="shared" si="419"/>
        <v>5011.6526181829013</v>
      </c>
      <c r="M289" s="225">
        <f t="shared" si="419"/>
        <v>5495.8369787002994</v>
      </c>
      <c r="N289" s="225">
        <f t="shared" si="419"/>
        <v>5854.1176894770006</v>
      </c>
      <c r="O289" s="225">
        <f t="shared" si="419"/>
        <v>7470.6815890282996</v>
      </c>
      <c r="P289" s="225">
        <f t="shared" si="419"/>
        <v>61461.215260850295</v>
      </c>
      <c r="Q289" s="225">
        <f t="shared" si="419"/>
        <v>4581.3550566238</v>
      </c>
      <c r="R289" s="225">
        <f t="shared" si="419"/>
        <v>4975.0647956806006</v>
      </c>
      <c r="S289" s="225">
        <f t="shared" si="419"/>
        <v>5148.8594672097997</v>
      </c>
      <c r="T289" s="225">
        <f t="shared" si="419"/>
        <v>6492.6906824238004</v>
      </c>
      <c r="U289" s="225">
        <f t="shared" si="419"/>
        <v>6172.1506725981008</v>
      </c>
      <c r="V289" s="225">
        <f t="shared" si="419"/>
        <v>6479.5726533545985</v>
      </c>
      <c r="W289" s="225">
        <f t="shared" si="419"/>
        <v>6052.0513739939006</v>
      </c>
      <c r="X289" s="225">
        <f t="shared" si="419"/>
        <v>6287.5846219883006</v>
      </c>
      <c r="Y289" s="225">
        <f t="shared" si="419"/>
        <v>6270.2482215084001</v>
      </c>
      <c r="Z289" s="225">
        <f t="shared" si="419"/>
        <v>5985.2458897723</v>
      </c>
      <c r="AA289" s="225">
        <f t="shared" si="419"/>
        <v>5594.611083956901</v>
      </c>
      <c r="AB289" s="225">
        <f t="shared" si="419"/>
        <v>6770.7682426218998</v>
      </c>
      <c r="AC289" s="225">
        <f t="shared" si="419"/>
        <v>70810.202757732404</v>
      </c>
      <c r="AD289" s="225">
        <f t="shared" si="419"/>
        <v>4698.0484647305993</v>
      </c>
      <c r="AE289" s="225">
        <f t="shared" si="419"/>
        <v>5225.5303335956996</v>
      </c>
      <c r="AF289" s="225">
        <f t="shared" si="419"/>
        <v>6148.0821224341998</v>
      </c>
      <c r="AG289" s="225">
        <f t="shared" si="419"/>
        <v>8950.2856114588994</v>
      </c>
      <c r="AH289" s="225">
        <f t="shared" si="419"/>
        <v>11683.496309090096</v>
      </c>
      <c r="AI289" s="225">
        <f t="shared" si="419"/>
        <v>8326.5485025729995</v>
      </c>
      <c r="AJ289" s="225">
        <f t="shared" si="419"/>
        <v>8184.4380855330992</v>
      </c>
      <c r="AK289" s="225">
        <f t="shared" si="419"/>
        <v>6389.6405071366007</v>
      </c>
      <c r="AL289" s="225">
        <f t="shared" si="419"/>
        <v>7980.0089660971007</v>
      </c>
      <c r="AM289" s="225">
        <f t="shared" si="419"/>
        <v>6650.0354674030004</v>
      </c>
      <c r="AN289" s="225">
        <f t="shared" si="419"/>
        <v>7842.9607993623013</v>
      </c>
      <c r="AO289" s="225">
        <f t="shared" si="419"/>
        <v>9861.6770347261991</v>
      </c>
      <c r="AP289" s="225">
        <f t="shared" si="419"/>
        <v>7567.1552426896014</v>
      </c>
      <c r="AQ289" s="225">
        <f t="shared" si="419"/>
        <v>7154.4043447876029</v>
      </c>
      <c r="AR289" s="225">
        <f t="shared" si="419"/>
        <v>8562.4444160160037</v>
      </c>
      <c r="AS289" s="225">
        <f t="shared" si="419"/>
        <v>7380.5275544080032</v>
      </c>
      <c r="AT289" s="225">
        <f t="shared" si="419"/>
        <v>9427.1864533855969</v>
      </c>
      <c r="AU289" s="225">
        <f t="shared" si="419"/>
        <v>8267.4581706693989</v>
      </c>
      <c r="AV289" s="225">
        <f t="shared" si="419"/>
        <v>8653.0624096003976</v>
      </c>
      <c r="AW289" s="225">
        <f t="shared" si="419"/>
        <v>8559.6836441581981</v>
      </c>
      <c r="AX289" s="225">
        <f t="shared" si="419"/>
        <v>7991.8010390597983</v>
      </c>
      <c r="AY289" s="225">
        <f t="shared" si="419"/>
        <v>9796.7000177958034</v>
      </c>
      <c r="AZ289" s="225">
        <f t="shared" si="419"/>
        <v>6573.5236085111983</v>
      </c>
      <c r="BA289" s="225">
        <f t="shared" si="419"/>
        <v>6856.4861143921989</v>
      </c>
      <c r="BB289" s="225">
        <f t="shared" si="419"/>
        <v>8465.4263174741991</v>
      </c>
      <c r="BC289" s="225">
        <f t="shared" si="419"/>
        <v>6100.0768032270007</v>
      </c>
      <c r="BD289" s="225">
        <f t="shared" si="419"/>
        <v>6943.0919878839977</v>
      </c>
      <c r="BE289" s="225">
        <f t="shared" si="419"/>
        <v>9694.3037866062041</v>
      </c>
      <c r="BF289" s="225">
        <f t="shared" si="419"/>
        <v>10702.162002124398</v>
      </c>
      <c r="BG289" s="225">
        <f t="shared" si="419"/>
        <v>10019.412711495999</v>
      </c>
      <c r="BH289" s="225">
        <f t="shared" si="419"/>
        <v>11365.921394282799</v>
      </c>
      <c r="BI289" s="225">
        <f t="shared" si="419"/>
        <v>11043.056810987797</v>
      </c>
      <c r="BJ289" s="225">
        <f t="shared" si="419"/>
        <v>8523.143607201604</v>
      </c>
      <c r="BK289" s="225">
        <f t="shared" si="419"/>
        <v>9701.0163812191968</v>
      </c>
      <c r="BL289" s="225">
        <f t="shared" si="419"/>
        <v>10352.050968915801</v>
      </c>
      <c r="BM289" s="225">
        <f t="shared" si="419"/>
        <v>10208.821292548593</v>
      </c>
      <c r="BN289" s="225">
        <f t="shared" si="419"/>
        <v>113118.4840639676</v>
      </c>
      <c r="BO289" s="225">
        <f>+BO16+BO38+BO61+BO40+BO41+BO42+BO79+BO75+BO81+BO82+BO83+BO24+BO68+BO39+BO80+BO28+BO72+BO92+BO50+BO90+BO91+BO48+BO49+BO73</f>
        <v>9845.1655824104</v>
      </c>
      <c r="BP289" s="225">
        <f t="shared" ref="BP289:BV289" si="420">+BP16+BP38+BP61+BP40+BP41+BP42+BP79+BP75+BP81+BP82+BP83+BP24+BP68+BP39+BP80+BP28+BP72+BP92+BP50+BP90+BP91+BP48+BP49+BP73</f>
        <v>9170.583745846001</v>
      </c>
      <c r="BQ289" s="225">
        <f t="shared" si="420"/>
        <v>11878.170203798196</v>
      </c>
      <c r="BR289" s="225">
        <f t="shared" si="420"/>
        <v>12799.970977451796</v>
      </c>
      <c r="BS289" s="225">
        <f t="shared" si="420"/>
        <v>14338.209533116396</v>
      </c>
      <c r="BT289" s="225">
        <f t="shared" si="420"/>
        <v>12323.583872643003</v>
      </c>
      <c r="BU289" s="225">
        <f t="shared" si="420"/>
        <v>15149.665670221197</v>
      </c>
      <c r="BV289" s="225">
        <f t="shared" si="420"/>
        <v>11963.528728274596</v>
      </c>
      <c r="BW289" s="225">
        <f>+BW16+BW38+BW61+BW40+BW41+BW42+BW79+BW75+BW81+BW82+BW83+BW24+BW68+BW39+BW80+BW28+BW72+BW92+BW50+BW90+BW91+BW48+BW49+BW73+BW32+BW29</f>
        <v>11208.891089718396</v>
      </c>
      <c r="BX289" s="225">
        <f t="shared" ref="BX289:CB289" si="421">+BX16+BX38+BX61+BX40+BX41+BX42+BX79+BX75+BX81+BX82+BX83+BX24+BX68+BX39+BX80+BX28+BX72+BX92+BX50+BX90+BX91+BX48+BX49+BX73+BX32+BX29</f>
        <v>13927.135650374204</v>
      </c>
      <c r="BY289" s="225">
        <f t="shared" si="421"/>
        <v>10695.304372054401</v>
      </c>
      <c r="BZ289" s="225">
        <f t="shared" si="421"/>
        <v>13850.403902481807</v>
      </c>
      <c r="CA289" s="225">
        <f t="shared" si="421"/>
        <v>147150.61332839043</v>
      </c>
      <c r="CB289" s="225">
        <f t="shared" si="421"/>
        <v>11738.614360016803</v>
      </c>
      <c r="CC289" s="225">
        <f t="shared" ref="CC289:DC289" si="422">+CC16+CC38+CC61+CC40+CC41+CC42+CC79+CC75+CC81+CC82+CC83+CC24+CC68+CC39+CC80+CC28+CC72+CC92+CC50+CC90+CC91+CC48+CC49+CC73+CC32+CC29</f>
        <v>10603.260288767597</v>
      </c>
      <c r="CD289" s="225">
        <f t="shared" si="422"/>
        <v>11798.974069799797</v>
      </c>
      <c r="CE289" s="225">
        <f t="shared" si="422"/>
        <v>15640.275025244997</v>
      </c>
      <c r="CF289" s="225">
        <f t="shared" si="422"/>
        <v>12674.392616383599</v>
      </c>
      <c r="CG289" s="225">
        <f t="shared" si="422"/>
        <v>12776.406817208794</v>
      </c>
      <c r="CH289" s="225">
        <f t="shared" si="422"/>
        <v>16317.033206893606</v>
      </c>
      <c r="CI289" s="225">
        <f t="shared" si="422"/>
        <v>11346.074694733201</v>
      </c>
      <c r="CJ289" s="225">
        <f t="shared" si="422"/>
        <v>9882.5528240587973</v>
      </c>
      <c r="CK289" s="225">
        <f t="shared" si="422"/>
        <v>11607.96570810501</v>
      </c>
      <c r="CL289" s="225">
        <f t="shared" si="422"/>
        <v>10960.931696684</v>
      </c>
      <c r="CM289" s="225">
        <f t="shared" si="422"/>
        <v>15893.932633795199</v>
      </c>
      <c r="CN289" s="225">
        <f t="shared" si="422"/>
        <v>151240.4139416914</v>
      </c>
      <c r="CO289" s="225">
        <f t="shared" si="422"/>
        <v>14342.600736011396</v>
      </c>
      <c r="CP289" s="225">
        <f t="shared" si="422"/>
        <v>15081.927229999619</v>
      </c>
      <c r="CQ289" s="225">
        <f t="shared" si="422"/>
        <v>16326.804243229602</v>
      </c>
      <c r="CR289" s="225">
        <f t="shared" si="422"/>
        <v>15353.565758618393</v>
      </c>
      <c r="CS289" s="225">
        <f t="shared" si="422"/>
        <v>17601.186277435205</v>
      </c>
      <c r="CT289" s="225">
        <f t="shared" si="422"/>
        <v>17804.061647971812</v>
      </c>
      <c r="CU289" s="225">
        <f t="shared" si="422"/>
        <v>16382.650555464588</v>
      </c>
      <c r="CV289" s="225">
        <f t="shared" si="422"/>
        <v>23309.413206016208</v>
      </c>
      <c r="CW289" s="225">
        <f t="shared" si="422"/>
        <v>24456.711240183417</v>
      </c>
      <c r="CX289" s="225">
        <f t="shared" si="422"/>
        <v>25484.438702718999</v>
      </c>
      <c r="CY289" s="225">
        <f t="shared" si="422"/>
        <v>22087.316161754603</v>
      </c>
      <c r="CZ289" s="225">
        <f t="shared" si="422"/>
        <v>23791.013413464429</v>
      </c>
      <c r="DA289" s="225">
        <f t="shared" ref="DA289" si="423">+DA16+DA38+DA61+DA40+DA41+DA42+DA79+DA75+DA81+DA82+DA83+DA24+DA68+DA39+DA80+DA28+DA72+DA92+DA50+DA90+DA91+DA48+DA49+DA73+DA32+DA29</f>
        <v>232021.68917286833</v>
      </c>
      <c r="DB289" s="225">
        <f t="shared" si="422"/>
        <v>19122.149999795602</v>
      </c>
      <c r="DC289" s="225">
        <f t="shared" si="422"/>
        <v>17996.16761655299</v>
      </c>
      <c r="DD289" s="225">
        <f t="shared" ref="DD289:DE289" si="424">+DD16+DD38+DD61+DD40+DD41+DD42+DD79+DD75+DD81+DD82+DD83+DD24+DD68+DD39+DD80+DD28+DD72+DD92+DD50+DD90+DD91+DD48+DD49+DD73+DD32+DD29</f>
        <v>22271.175091376805</v>
      </c>
      <c r="DE289" s="225">
        <f t="shared" si="424"/>
        <v>23813.922131289022</v>
      </c>
      <c r="DF289" s="225">
        <f t="shared" ref="DF289:DG289" si="425">+DF16+DF38+DF61+DF40+DF41+DF42+DF79+DF75+DF81+DF82+DF83+DF24+DF68+DF39+DF80+DF28+DF72+DF92+DF50+DF90+DF91+DF48+DF49+DF73+DF32+DF29</f>
        <v>24312.132130514405</v>
      </c>
      <c r="DG289" s="225">
        <f t="shared" si="425"/>
        <v>21349.388611351409</v>
      </c>
      <c r="DH289" s="225">
        <f t="shared" ref="DH289:DI289" si="426">+DH16+DH38+DH61+DH40+DH41+DH42+DH79+DH75+DH81+DH82+DH83+DH24+DH68+DH39+DH80+DH28+DH72+DH92+DH50+DH90+DH91+DH48+DH49+DH73+DH32+DH29</f>
        <v>21636.897336274993</v>
      </c>
      <c r="DI289" s="225">
        <f t="shared" si="426"/>
        <v>19656.256994668402</v>
      </c>
      <c r="DJ289" s="225">
        <f t="shared" ref="DJ289:DK289" si="427">+DJ16+DJ38+DJ61+DJ40+DJ41+DJ42+DJ79+DJ75+DJ81+DJ82+DJ83+DJ24+DJ68+DJ39+DJ80+DJ28+DJ72+DJ92+DJ50+DJ90+DJ91+DJ48+DJ49+DJ73+DJ32+DJ29</f>
        <v>20678.531136149402</v>
      </c>
      <c r="DK289" s="225">
        <f t="shared" si="427"/>
        <v>21693.9371392094</v>
      </c>
      <c r="DL289" s="225">
        <f t="shared" ref="DL289:DM289" si="428">+DL16+DL38+DL61+DL40+DL41+DL42+DL79+DL75+DL81+DL82+DL83+DL24+DL68+DL39+DL80+DL28+DL72+DL92+DL50+DL90+DL91+DL48+DL49+DL73+DL32+DL29</f>
        <v>21636.684265080999</v>
      </c>
      <c r="DM289" s="225">
        <f t="shared" si="428"/>
        <v>23804.59904210881</v>
      </c>
      <c r="DN289" s="201"/>
      <c r="DO289" s="201"/>
      <c r="DP289" s="201"/>
      <c r="DQ289" s="201"/>
    </row>
    <row r="290" spans="2:121" ht="20.100000000000001" customHeight="1" x14ac:dyDescent="0.2">
      <c r="B290" s="374" t="s">
        <v>167</v>
      </c>
      <c r="C290" s="374"/>
      <c r="D290" s="225">
        <f t="shared" ref="D290:BN290" si="429">+D22+D30+D67+D74</f>
        <v>4085.0460578963998</v>
      </c>
      <c r="E290" s="225">
        <f t="shared" si="429"/>
        <v>3788.3703032262001</v>
      </c>
      <c r="F290" s="225">
        <f t="shared" si="429"/>
        <v>4253.1509172848</v>
      </c>
      <c r="G290" s="225">
        <f t="shared" si="429"/>
        <v>4588.2708626139001</v>
      </c>
      <c r="H290" s="225">
        <f t="shared" si="429"/>
        <v>4333.2526249576995</v>
      </c>
      <c r="I290" s="225">
        <f t="shared" si="429"/>
        <v>4610.5983065749997</v>
      </c>
      <c r="J290" s="225">
        <f t="shared" si="429"/>
        <v>4505.7703443203</v>
      </c>
      <c r="K290" s="225">
        <f t="shared" si="429"/>
        <v>4539.8198386832</v>
      </c>
      <c r="L290" s="225">
        <f t="shared" si="429"/>
        <v>5555.1135349965998</v>
      </c>
      <c r="M290" s="225">
        <f t="shared" si="429"/>
        <v>5225.5926852063994</v>
      </c>
      <c r="N290" s="225">
        <f t="shared" si="429"/>
        <v>5021.0352607530003</v>
      </c>
      <c r="O290" s="225">
        <f t="shared" si="429"/>
        <v>5360.390376834599</v>
      </c>
      <c r="P290" s="225">
        <f t="shared" si="429"/>
        <v>55866.411113348106</v>
      </c>
      <c r="Q290" s="225">
        <f t="shared" si="429"/>
        <v>4715.8867480870013</v>
      </c>
      <c r="R290" s="225">
        <f t="shared" si="429"/>
        <v>4114.8934134566016</v>
      </c>
      <c r="S290" s="225">
        <f t="shared" si="429"/>
        <v>5227.2823216611978</v>
      </c>
      <c r="T290" s="225">
        <f t="shared" si="429"/>
        <v>5329.4312600567991</v>
      </c>
      <c r="U290" s="225">
        <f t="shared" si="429"/>
        <v>4763.9346570735988</v>
      </c>
      <c r="V290" s="225">
        <f t="shared" si="429"/>
        <v>4721.1336358477993</v>
      </c>
      <c r="W290" s="225">
        <f t="shared" si="429"/>
        <v>5699.9089974723993</v>
      </c>
      <c r="X290" s="225">
        <f t="shared" si="429"/>
        <v>5335.4464863120011</v>
      </c>
      <c r="Y290" s="225">
        <f t="shared" si="429"/>
        <v>4712.7094189666022</v>
      </c>
      <c r="Z290" s="225">
        <f t="shared" si="429"/>
        <v>5645.4647040737991</v>
      </c>
      <c r="AA290" s="225">
        <f t="shared" si="429"/>
        <v>4751.1233817064995</v>
      </c>
      <c r="AB290" s="225">
        <f t="shared" si="429"/>
        <v>6551.0347551170007</v>
      </c>
      <c r="AC290" s="225">
        <f t="shared" si="429"/>
        <v>61568.249779831312</v>
      </c>
      <c r="AD290" s="225">
        <f t="shared" si="429"/>
        <v>5211.6618308915995</v>
      </c>
      <c r="AE290" s="225">
        <f t="shared" si="429"/>
        <v>5150.1082748432009</v>
      </c>
      <c r="AF290" s="225">
        <f t="shared" si="429"/>
        <v>5814.492288544001</v>
      </c>
      <c r="AG290" s="225">
        <f t="shared" si="429"/>
        <v>7194.0694607337991</v>
      </c>
      <c r="AH290" s="225">
        <f t="shared" si="429"/>
        <v>6676.0843588613989</v>
      </c>
      <c r="AI290" s="225">
        <f t="shared" si="429"/>
        <v>5692.8326266275999</v>
      </c>
      <c r="AJ290" s="225">
        <f t="shared" si="429"/>
        <v>9729.3587931048005</v>
      </c>
      <c r="AK290" s="225">
        <f t="shared" si="429"/>
        <v>7497.7514727374</v>
      </c>
      <c r="AL290" s="225">
        <f t="shared" si="429"/>
        <v>8303.8376145909006</v>
      </c>
      <c r="AM290" s="225">
        <f t="shared" si="429"/>
        <v>7614.3215494836004</v>
      </c>
      <c r="AN290" s="225">
        <f t="shared" si="429"/>
        <v>7923.2750666786005</v>
      </c>
      <c r="AO290" s="225">
        <f t="shared" si="429"/>
        <v>10019.7367067208</v>
      </c>
      <c r="AP290" s="225">
        <f t="shared" si="429"/>
        <v>8821.2518238821995</v>
      </c>
      <c r="AQ290" s="225">
        <f t="shared" si="429"/>
        <v>7017.2391138000021</v>
      </c>
      <c r="AR290" s="225">
        <f t="shared" si="429"/>
        <v>9547.6067961092031</v>
      </c>
      <c r="AS290" s="225">
        <f t="shared" si="429"/>
        <v>10317.284920644799</v>
      </c>
      <c r="AT290" s="225">
        <f t="shared" si="429"/>
        <v>10885.49145614</v>
      </c>
      <c r="AU290" s="225">
        <f t="shared" si="429"/>
        <v>9044.722099353201</v>
      </c>
      <c r="AV290" s="225">
        <f t="shared" si="429"/>
        <v>11369.510405178</v>
      </c>
      <c r="AW290" s="225">
        <f t="shared" si="429"/>
        <v>10346.169240180001</v>
      </c>
      <c r="AX290" s="225">
        <f t="shared" si="429"/>
        <v>9185.2745384164009</v>
      </c>
      <c r="AY290" s="225">
        <f t="shared" si="429"/>
        <v>11794.769074799598</v>
      </c>
      <c r="AZ290" s="225">
        <f t="shared" si="429"/>
        <v>10456.140187401401</v>
      </c>
      <c r="BA290" s="225">
        <f t="shared" si="429"/>
        <v>10896.803096643802</v>
      </c>
      <c r="BB290" s="225">
        <f t="shared" si="429"/>
        <v>10810.973484036602</v>
      </c>
      <c r="BC290" s="225">
        <f t="shared" si="429"/>
        <v>9058.8000061753992</v>
      </c>
      <c r="BD290" s="225">
        <f t="shared" si="429"/>
        <v>10729.909031157596</v>
      </c>
      <c r="BE290" s="225">
        <f t="shared" si="429"/>
        <v>12738.335045033999</v>
      </c>
      <c r="BF290" s="225">
        <f t="shared" si="429"/>
        <v>11138.650013153592</v>
      </c>
      <c r="BG290" s="225">
        <f t="shared" si="429"/>
        <v>10947.396858283595</v>
      </c>
      <c r="BH290" s="225">
        <f t="shared" si="429"/>
        <v>12632.473015869999</v>
      </c>
      <c r="BI290" s="225">
        <f t="shared" si="429"/>
        <v>11198.161034875204</v>
      </c>
      <c r="BJ290" s="225">
        <f t="shared" si="429"/>
        <v>10722.111529498799</v>
      </c>
      <c r="BK290" s="225">
        <f t="shared" si="429"/>
        <v>11743.847255822402</v>
      </c>
      <c r="BL290" s="225">
        <f t="shared" si="429"/>
        <v>11290.426205559599</v>
      </c>
      <c r="BM290" s="225">
        <f t="shared" si="429"/>
        <v>14215.752570348794</v>
      </c>
      <c r="BN290" s="225">
        <f t="shared" si="429"/>
        <v>137226.83604981561</v>
      </c>
      <c r="BO290" s="225">
        <f t="shared" ref="BO290" si="430">+BO22+BO30+BO67+BO74</f>
        <v>12964.190880851598</v>
      </c>
      <c r="BP290" s="225">
        <f t="shared" ref="BP290:BW290" si="431">+BP22+BP30+BP67+BP74</f>
        <v>10364.493823453204</v>
      </c>
      <c r="BQ290" s="225">
        <f t="shared" si="431"/>
        <v>10472.582842125599</v>
      </c>
      <c r="BR290" s="225">
        <f t="shared" si="431"/>
        <v>13151.908600921595</v>
      </c>
      <c r="BS290" s="225">
        <f t="shared" si="431"/>
        <v>13241.075117342001</v>
      </c>
      <c r="BT290" s="225">
        <f t="shared" si="431"/>
        <v>11707.749688541597</v>
      </c>
      <c r="BU290" s="225">
        <f t="shared" si="431"/>
        <v>14656.543309713194</v>
      </c>
      <c r="BV290" s="225">
        <f t="shared" si="431"/>
        <v>11245.688171367994</v>
      </c>
      <c r="BW290" s="225">
        <f t="shared" si="431"/>
        <v>13284.6145515596</v>
      </c>
      <c r="BX290" s="225">
        <f t="shared" ref="BX290:CB290" si="432">+BX22+BX30+BX67+BX74</f>
        <v>13171.345551372004</v>
      </c>
      <c r="BY290" s="225">
        <f t="shared" si="432"/>
        <v>11006.592981879203</v>
      </c>
      <c r="BZ290" s="225">
        <f t="shared" si="432"/>
        <v>16920.756149307996</v>
      </c>
      <c r="CA290" s="225">
        <f t="shared" si="432"/>
        <v>152187.54166843559</v>
      </c>
      <c r="CB290" s="225">
        <f t="shared" si="432"/>
        <v>12940.746403763605</v>
      </c>
      <c r="CC290" s="225">
        <f t="shared" ref="CC290:DC290" si="433">+CC22+CC30+CC67+CC74</f>
        <v>10913.8590345952</v>
      </c>
      <c r="CD290" s="225">
        <f t="shared" si="433"/>
        <v>11259.193025132005</v>
      </c>
      <c r="CE290" s="225">
        <f t="shared" si="433"/>
        <v>13008.093457273593</v>
      </c>
      <c r="CF290" s="225">
        <f t="shared" si="433"/>
        <v>11620.775444185601</v>
      </c>
      <c r="CG290" s="225">
        <f t="shared" si="433"/>
        <v>12579.213577553195</v>
      </c>
      <c r="CH290" s="225">
        <f t="shared" si="433"/>
        <v>13609.245798002003</v>
      </c>
      <c r="CI290" s="225">
        <f t="shared" si="433"/>
        <v>11013.688348970802</v>
      </c>
      <c r="CJ290" s="225">
        <f t="shared" si="433"/>
        <v>12545.735823881207</v>
      </c>
      <c r="CK290" s="225">
        <f t="shared" si="433"/>
        <v>15680.800363019202</v>
      </c>
      <c r="CL290" s="225">
        <f t="shared" si="433"/>
        <v>13102.683475493195</v>
      </c>
      <c r="CM290" s="225">
        <f t="shared" si="433"/>
        <v>19346.20569899719</v>
      </c>
      <c r="CN290" s="225">
        <f t="shared" si="433"/>
        <v>157620.24045086681</v>
      </c>
      <c r="CO290" s="225">
        <f t="shared" si="433"/>
        <v>12235.402745810399</v>
      </c>
      <c r="CP290" s="225">
        <f t="shared" si="433"/>
        <v>10860.803291358796</v>
      </c>
      <c r="CQ290" s="225">
        <f t="shared" si="433"/>
        <v>14912.831600480002</v>
      </c>
      <c r="CR290" s="225">
        <f t="shared" si="433"/>
        <v>15720.969487205999</v>
      </c>
      <c r="CS290" s="225">
        <f t="shared" si="433"/>
        <v>14942.549106524793</v>
      </c>
      <c r="CT290" s="225">
        <f t="shared" si="433"/>
        <v>15223.325932441197</v>
      </c>
      <c r="CU290" s="225">
        <f t="shared" si="433"/>
        <v>11816.251260774006</v>
      </c>
      <c r="CV290" s="225">
        <f t="shared" si="433"/>
        <v>13386.080111126004</v>
      </c>
      <c r="CW290" s="225">
        <f t="shared" si="433"/>
        <v>13132.018079947205</v>
      </c>
      <c r="CX290" s="225">
        <f t="shared" si="433"/>
        <v>13388.765644164007</v>
      </c>
      <c r="CY290" s="225">
        <f t="shared" si="433"/>
        <v>13345.309154556409</v>
      </c>
      <c r="CZ290" s="225">
        <f t="shared" si="433"/>
        <v>17701.325445318398</v>
      </c>
      <c r="DA290" s="225">
        <f t="shared" ref="DA290" si="434">+DA22+DA30+DA67+DA74</f>
        <v>166665.63185970718</v>
      </c>
      <c r="DB290" s="225">
        <f t="shared" si="433"/>
        <v>11543.514378728798</v>
      </c>
      <c r="DC290" s="225">
        <f t="shared" si="433"/>
        <v>9385.3339895991994</v>
      </c>
      <c r="DD290" s="225">
        <f t="shared" ref="DD290:DE290" si="435">+DD22+DD30+DD67+DD74</f>
        <v>13127.692704064801</v>
      </c>
      <c r="DE290" s="225">
        <f t="shared" si="435"/>
        <v>14405.041796526804</v>
      </c>
      <c r="DF290" s="225">
        <f t="shared" ref="DF290:DG290" si="436">+DF22+DF30+DF67+DF74</f>
        <v>15499.104948377195</v>
      </c>
      <c r="DG290" s="225">
        <f t="shared" si="436"/>
        <v>12924.692841042401</v>
      </c>
      <c r="DH290" s="225">
        <f t="shared" ref="DH290:DI290" si="437">+DH22+DH30+DH67+DH74</f>
        <v>12828.839307048007</v>
      </c>
      <c r="DI290" s="225">
        <f t="shared" si="437"/>
        <v>13467.138473451198</v>
      </c>
      <c r="DJ290" s="225">
        <f t="shared" ref="DJ290:DK290" si="438">+DJ22+DJ30+DJ67+DJ74</f>
        <v>13209.252616744803</v>
      </c>
      <c r="DK290" s="225">
        <f t="shared" si="438"/>
        <v>14716.225087980802</v>
      </c>
      <c r="DL290" s="225">
        <f t="shared" ref="DL290:DM290" si="439">+DL22+DL30+DL67+DL74</f>
        <v>13814.481322751202</v>
      </c>
      <c r="DM290" s="225">
        <f t="shared" si="439"/>
        <v>15799.8480642552</v>
      </c>
      <c r="DN290" s="201"/>
      <c r="DO290" s="201"/>
      <c r="DP290" s="201"/>
      <c r="DQ290" s="201"/>
    </row>
    <row r="291" spans="2:121" ht="20.100000000000001" customHeight="1" x14ac:dyDescent="0.2">
      <c r="B291" s="374" t="s">
        <v>168</v>
      </c>
      <c r="C291" s="374"/>
      <c r="D291" s="225">
        <f t="shared" ref="D291:BN291" si="440">+D25+D26+D27+D55+D69+D70+D71+D93</f>
        <v>0</v>
      </c>
      <c r="E291" s="225">
        <f t="shared" si="440"/>
        <v>0</v>
      </c>
      <c r="F291" s="225">
        <f t="shared" si="440"/>
        <v>0</v>
      </c>
      <c r="G291" s="225">
        <f t="shared" si="440"/>
        <v>0</v>
      </c>
      <c r="H291" s="225">
        <f t="shared" si="440"/>
        <v>3.9999999999999998E-6</v>
      </c>
      <c r="I291" s="225">
        <f t="shared" si="440"/>
        <v>0</v>
      </c>
      <c r="J291" s="225">
        <f t="shared" si="440"/>
        <v>0</v>
      </c>
      <c r="K291" s="225">
        <f t="shared" si="440"/>
        <v>0</v>
      </c>
      <c r="L291" s="225">
        <f t="shared" si="440"/>
        <v>0</v>
      </c>
      <c r="M291" s="225">
        <f t="shared" si="440"/>
        <v>0</v>
      </c>
      <c r="N291" s="225">
        <f t="shared" si="440"/>
        <v>0</v>
      </c>
      <c r="O291" s="225">
        <f t="shared" si="440"/>
        <v>0</v>
      </c>
      <c r="P291" s="225">
        <f t="shared" si="440"/>
        <v>0</v>
      </c>
      <c r="Q291" s="225">
        <f t="shared" si="440"/>
        <v>0</v>
      </c>
      <c r="R291" s="225">
        <f t="shared" si="440"/>
        <v>0</v>
      </c>
      <c r="S291" s="225">
        <f t="shared" si="440"/>
        <v>0</v>
      </c>
      <c r="T291" s="225">
        <f t="shared" si="440"/>
        <v>0</v>
      </c>
      <c r="U291" s="225">
        <f t="shared" si="440"/>
        <v>3.9999999999999998E-6</v>
      </c>
      <c r="V291" s="225">
        <f t="shared" si="440"/>
        <v>0</v>
      </c>
      <c r="W291" s="225">
        <f t="shared" si="440"/>
        <v>0</v>
      </c>
      <c r="X291" s="225">
        <f t="shared" si="440"/>
        <v>0</v>
      </c>
      <c r="Y291" s="225">
        <f t="shared" si="440"/>
        <v>0</v>
      </c>
      <c r="Z291" s="225">
        <f t="shared" si="440"/>
        <v>0</v>
      </c>
      <c r="AA291" s="225">
        <f t="shared" si="440"/>
        <v>0</v>
      </c>
      <c r="AB291" s="225">
        <f t="shared" si="440"/>
        <v>0</v>
      </c>
      <c r="AC291" s="225">
        <f t="shared" si="440"/>
        <v>0</v>
      </c>
      <c r="AD291" s="225">
        <f t="shared" si="440"/>
        <v>0</v>
      </c>
      <c r="AE291" s="225">
        <f t="shared" si="440"/>
        <v>0</v>
      </c>
      <c r="AF291" s="225">
        <f t="shared" si="440"/>
        <v>0</v>
      </c>
      <c r="AG291" s="225">
        <f t="shared" si="440"/>
        <v>41.622400880000001</v>
      </c>
      <c r="AH291" s="225">
        <f t="shared" si="440"/>
        <v>61.832438359999998</v>
      </c>
      <c r="AI291" s="225">
        <f t="shared" si="440"/>
        <v>0</v>
      </c>
      <c r="AJ291" s="225">
        <f t="shared" si="440"/>
        <v>0</v>
      </c>
      <c r="AK291" s="225">
        <f t="shared" si="440"/>
        <v>0</v>
      </c>
      <c r="AL291" s="225">
        <f t="shared" si="440"/>
        <v>0</v>
      </c>
      <c r="AM291" s="225">
        <f t="shared" si="440"/>
        <v>0</v>
      </c>
      <c r="AN291" s="225">
        <f t="shared" si="440"/>
        <v>0</v>
      </c>
      <c r="AO291" s="225">
        <f t="shared" si="440"/>
        <v>0</v>
      </c>
      <c r="AP291" s="225">
        <f t="shared" si="440"/>
        <v>0</v>
      </c>
      <c r="AQ291" s="225">
        <f t="shared" si="440"/>
        <v>0</v>
      </c>
      <c r="AR291" s="225">
        <f t="shared" si="440"/>
        <v>0</v>
      </c>
      <c r="AS291" s="225">
        <f t="shared" si="440"/>
        <v>0</v>
      </c>
      <c r="AT291" s="225">
        <f t="shared" si="440"/>
        <v>0</v>
      </c>
      <c r="AU291" s="225">
        <f t="shared" si="440"/>
        <v>0</v>
      </c>
      <c r="AV291" s="225">
        <f t="shared" si="440"/>
        <v>0</v>
      </c>
      <c r="AW291" s="225">
        <f t="shared" si="440"/>
        <v>0</v>
      </c>
      <c r="AX291" s="225">
        <f t="shared" si="440"/>
        <v>0</v>
      </c>
      <c r="AY291" s="225">
        <f t="shared" si="440"/>
        <v>0</v>
      </c>
      <c r="AZ291" s="225">
        <f t="shared" si="440"/>
        <v>0</v>
      </c>
      <c r="BA291" s="225">
        <f t="shared" si="440"/>
        <v>0</v>
      </c>
      <c r="BB291" s="225">
        <f t="shared" si="440"/>
        <v>0</v>
      </c>
      <c r="BC291" s="225">
        <f t="shared" si="440"/>
        <v>0</v>
      </c>
      <c r="BD291" s="225">
        <f t="shared" si="440"/>
        <v>0</v>
      </c>
      <c r="BE291" s="225">
        <f t="shared" si="440"/>
        <v>0</v>
      </c>
      <c r="BF291" s="225">
        <f t="shared" si="440"/>
        <v>0</v>
      </c>
      <c r="BG291" s="225">
        <f t="shared" si="440"/>
        <v>0</v>
      </c>
      <c r="BH291" s="225">
        <f t="shared" si="440"/>
        <v>0</v>
      </c>
      <c r="BI291" s="225">
        <f t="shared" si="440"/>
        <v>0</v>
      </c>
      <c r="BJ291" s="225">
        <f t="shared" si="440"/>
        <v>0</v>
      </c>
      <c r="BK291" s="225">
        <f t="shared" si="440"/>
        <v>0</v>
      </c>
      <c r="BL291" s="225">
        <f t="shared" si="440"/>
        <v>0</v>
      </c>
      <c r="BM291" s="225">
        <f t="shared" si="440"/>
        <v>0</v>
      </c>
      <c r="BN291" s="225">
        <f t="shared" si="440"/>
        <v>0</v>
      </c>
      <c r="BO291" s="225">
        <f t="shared" ref="BO291" si="441">+BO25+BO26+BO27+BO55+BO69+BO70+BO71+BO93</f>
        <v>0</v>
      </c>
      <c r="BP291" s="225">
        <f t="shared" ref="BP291:BW291" si="442">+BP25+BP26+BP27+BP55+BP69+BP70+BP71+BP93</f>
        <v>0</v>
      </c>
      <c r="BQ291" s="225">
        <f t="shared" si="442"/>
        <v>0</v>
      </c>
      <c r="BR291" s="225">
        <f t="shared" si="442"/>
        <v>0</v>
      </c>
      <c r="BS291" s="225">
        <f t="shared" si="442"/>
        <v>0</v>
      </c>
      <c r="BT291" s="225">
        <f t="shared" si="442"/>
        <v>0</v>
      </c>
      <c r="BU291" s="225">
        <f t="shared" si="442"/>
        <v>0</v>
      </c>
      <c r="BV291" s="225">
        <f t="shared" si="442"/>
        <v>0</v>
      </c>
      <c r="BW291" s="225">
        <f t="shared" si="442"/>
        <v>0</v>
      </c>
      <c r="BX291" s="225">
        <f t="shared" ref="BX291:CB291" si="443">+BX25+BX26+BX27+BX55+BX69+BX70+BX71+BX93</f>
        <v>0</v>
      </c>
      <c r="BY291" s="225">
        <f t="shared" si="443"/>
        <v>0</v>
      </c>
      <c r="BZ291" s="225">
        <f t="shared" si="443"/>
        <v>418.43892826239994</v>
      </c>
      <c r="CA291" s="225">
        <f t="shared" si="443"/>
        <v>418.43892826239994</v>
      </c>
      <c r="CB291" s="225">
        <f t="shared" si="443"/>
        <v>299.78410955440006</v>
      </c>
      <c r="CC291" s="225">
        <f t="shared" ref="CC291:DC291" si="444">+CC25+CC26+CC27+CC55+CC69+CC70+CC71+CC93</f>
        <v>266.46611803200005</v>
      </c>
      <c r="CD291" s="225">
        <f t="shared" si="444"/>
        <v>287.03975270440009</v>
      </c>
      <c r="CE291" s="225">
        <f t="shared" si="444"/>
        <v>265.10947830280003</v>
      </c>
      <c r="CF291" s="225">
        <f t="shared" si="444"/>
        <v>279.11209250960013</v>
      </c>
      <c r="CG291" s="225">
        <f t="shared" si="444"/>
        <v>308.78852545400008</v>
      </c>
      <c r="CH291" s="225">
        <f t="shared" si="444"/>
        <v>301.00348086679998</v>
      </c>
      <c r="CI291" s="225">
        <f t="shared" si="444"/>
        <v>294.2946701084</v>
      </c>
      <c r="CJ291" s="225">
        <f t="shared" si="444"/>
        <v>282.66735069959998</v>
      </c>
      <c r="CK291" s="225">
        <f t="shared" si="444"/>
        <v>279.63173816359995</v>
      </c>
      <c r="CL291" s="225">
        <f t="shared" si="444"/>
        <v>311.49051098839999</v>
      </c>
      <c r="CM291" s="225">
        <f t="shared" si="444"/>
        <v>423.41188911120014</v>
      </c>
      <c r="CN291" s="225">
        <f t="shared" si="444"/>
        <v>3598.7997164952008</v>
      </c>
      <c r="CO291" s="225">
        <f t="shared" si="444"/>
        <v>319.08597512480003</v>
      </c>
      <c r="CP291" s="225">
        <f t="shared" si="444"/>
        <v>306.15101763119981</v>
      </c>
      <c r="CQ291" s="225">
        <f t="shared" si="444"/>
        <v>316.49586525680002</v>
      </c>
      <c r="CR291" s="225">
        <f t="shared" si="444"/>
        <v>305.32053259600008</v>
      </c>
      <c r="CS291" s="225">
        <f t="shared" si="444"/>
        <v>347.58652494199998</v>
      </c>
      <c r="CT291" s="225">
        <f t="shared" si="444"/>
        <v>320.62712490760003</v>
      </c>
      <c r="CU291" s="225">
        <f t="shared" si="444"/>
        <v>315.38838005120004</v>
      </c>
      <c r="CV291" s="225">
        <f t="shared" si="444"/>
        <v>342.49137454279992</v>
      </c>
      <c r="CW291" s="225">
        <f t="shared" si="444"/>
        <v>301.99334415519985</v>
      </c>
      <c r="CX291" s="225">
        <f t="shared" si="444"/>
        <v>318.52713061439994</v>
      </c>
      <c r="CY291" s="225">
        <f t="shared" si="444"/>
        <v>338.32497169999999</v>
      </c>
      <c r="CZ291" s="225">
        <f t="shared" si="444"/>
        <v>431.02759491279988</v>
      </c>
      <c r="DA291" s="225">
        <f t="shared" ref="DA291" si="445">+DA25+DA26+DA27+DA55+DA69+DA70+DA71+DA93</f>
        <v>3963.0198364347998</v>
      </c>
      <c r="DB291" s="225">
        <f t="shared" si="444"/>
        <v>362.35282532120004</v>
      </c>
      <c r="DC291" s="225">
        <f t="shared" si="444"/>
        <v>256.10781617560002</v>
      </c>
      <c r="DD291" s="225">
        <f t="shared" ref="DD291:DE291" si="446">+DD25+DD26+DD27+DD55+DD69+DD70+DD71+DD93</f>
        <v>372.53256039680002</v>
      </c>
      <c r="DE291" s="225">
        <f t="shared" si="446"/>
        <v>305.98194143240011</v>
      </c>
      <c r="DF291" s="225">
        <f t="shared" ref="DF291:DG291" si="447">+DF25+DF26+DF27+DF55+DF69+DF70+DF71+DF93</f>
        <v>372.85706639400013</v>
      </c>
      <c r="DG291" s="225">
        <f t="shared" si="447"/>
        <v>340.29245737319997</v>
      </c>
      <c r="DH291" s="225">
        <f t="shared" ref="DH291:DI291" si="448">+DH25+DH26+DH27+DH55+DH69+DH70+DH71+DH93</f>
        <v>351.61407018600011</v>
      </c>
      <c r="DI291" s="225">
        <f t="shared" si="448"/>
        <v>362.95918578440001</v>
      </c>
      <c r="DJ291" s="225">
        <f t="shared" ref="DJ291:DK291" si="449">+DJ25+DJ26+DJ27+DJ55+DJ69+DJ70+DJ71+DJ93</f>
        <v>325.68427285440009</v>
      </c>
      <c r="DK291" s="225">
        <f t="shared" si="449"/>
        <v>358.65245083119999</v>
      </c>
      <c r="DL291" s="225">
        <f t="shared" ref="DL291:DM291" si="450">+DL25+DL26+DL27+DL55+DL69+DL70+DL71+DL93</f>
        <v>373.03122509120004</v>
      </c>
      <c r="DM291" s="225">
        <f t="shared" si="450"/>
        <v>478.88097112600008</v>
      </c>
      <c r="DN291" s="201"/>
      <c r="DO291" s="201"/>
      <c r="DP291" s="201"/>
      <c r="DQ291" s="201"/>
    </row>
    <row r="292" spans="2:121" ht="20.100000000000001" customHeight="1" thickBot="1" x14ac:dyDescent="0.25">
      <c r="B292" s="374" t="s">
        <v>175</v>
      </c>
      <c r="C292" s="374"/>
      <c r="D292" s="225">
        <f t="shared" ref="D292:BN292" si="451">+D43+D44+D84+D85+D94+D56+D45</f>
        <v>0</v>
      </c>
      <c r="E292" s="225">
        <f t="shared" si="451"/>
        <v>0</v>
      </c>
      <c r="F292" s="225">
        <f t="shared" si="451"/>
        <v>0</v>
      </c>
      <c r="G292" s="225">
        <f t="shared" si="451"/>
        <v>0</v>
      </c>
      <c r="H292" s="225">
        <f t="shared" si="451"/>
        <v>0</v>
      </c>
      <c r="I292" s="225">
        <f t="shared" si="451"/>
        <v>0</v>
      </c>
      <c r="J292" s="225">
        <f t="shared" si="451"/>
        <v>0</v>
      </c>
      <c r="K292" s="225">
        <f t="shared" si="451"/>
        <v>0</v>
      </c>
      <c r="L292" s="225">
        <f t="shared" si="451"/>
        <v>0</v>
      </c>
      <c r="M292" s="225">
        <f t="shared" si="451"/>
        <v>0</v>
      </c>
      <c r="N292" s="225">
        <f t="shared" si="451"/>
        <v>0</v>
      </c>
      <c r="O292" s="225">
        <f t="shared" si="451"/>
        <v>0</v>
      </c>
      <c r="P292" s="225">
        <f t="shared" si="451"/>
        <v>0</v>
      </c>
      <c r="Q292" s="225">
        <f t="shared" si="451"/>
        <v>0</v>
      </c>
      <c r="R292" s="225">
        <f t="shared" si="451"/>
        <v>0</v>
      </c>
      <c r="S292" s="225">
        <f t="shared" si="451"/>
        <v>0</v>
      </c>
      <c r="T292" s="225">
        <f t="shared" si="451"/>
        <v>0</v>
      </c>
      <c r="U292" s="225">
        <f t="shared" si="451"/>
        <v>0</v>
      </c>
      <c r="V292" s="225">
        <f t="shared" si="451"/>
        <v>0</v>
      </c>
      <c r="W292" s="225">
        <f t="shared" si="451"/>
        <v>0</v>
      </c>
      <c r="X292" s="225">
        <f t="shared" si="451"/>
        <v>0</v>
      </c>
      <c r="Y292" s="225">
        <f t="shared" si="451"/>
        <v>0</v>
      </c>
      <c r="Z292" s="225">
        <f t="shared" si="451"/>
        <v>0</v>
      </c>
      <c r="AA292" s="225">
        <f t="shared" si="451"/>
        <v>0</v>
      </c>
      <c r="AB292" s="225">
        <f t="shared" si="451"/>
        <v>0</v>
      </c>
      <c r="AC292" s="225">
        <f t="shared" si="451"/>
        <v>0</v>
      </c>
      <c r="AD292" s="225">
        <f t="shared" si="451"/>
        <v>0</v>
      </c>
      <c r="AE292" s="225">
        <f t="shared" si="451"/>
        <v>0</v>
      </c>
      <c r="AF292" s="225">
        <f t="shared" si="451"/>
        <v>0</v>
      </c>
      <c r="AG292" s="225">
        <f t="shared" si="451"/>
        <v>0</v>
      </c>
      <c r="AH292" s="225">
        <f t="shared" si="451"/>
        <v>0</v>
      </c>
      <c r="AI292" s="225">
        <f t="shared" si="451"/>
        <v>0</v>
      </c>
      <c r="AJ292" s="225">
        <f t="shared" si="451"/>
        <v>0</v>
      </c>
      <c r="AK292" s="225">
        <f t="shared" si="451"/>
        <v>0</v>
      </c>
      <c r="AL292" s="225">
        <f t="shared" si="451"/>
        <v>0</v>
      </c>
      <c r="AM292" s="225">
        <f t="shared" si="451"/>
        <v>0</v>
      </c>
      <c r="AN292" s="225">
        <f t="shared" si="451"/>
        <v>0</v>
      </c>
      <c r="AO292" s="225">
        <f t="shared" si="451"/>
        <v>0</v>
      </c>
      <c r="AP292" s="225">
        <f t="shared" si="451"/>
        <v>0</v>
      </c>
      <c r="AQ292" s="225">
        <f t="shared" si="451"/>
        <v>0</v>
      </c>
      <c r="AR292" s="225">
        <f t="shared" si="451"/>
        <v>0</v>
      </c>
      <c r="AS292" s="225">
        <f t="shared" si="451"/>
        <v>0</v>
      </c>
      <c r="AT292" s="225">
        <f t="shared" si="451"/>
        <v>0</v>
      </c>
      <c r="AU292" s="225">
        <f t="shared" si="451"/>
        <v>0</v>
      </c>
      <c r="AV292" s="225">
        <f t="shared" si="451"/>
        <v>0</v>
      </c>
      <c r="AW292" s="225">
        <f t="shared" si="451"/>
        <v>0</v>
      </c>
      <c r="AX292" s="225">
        <f t="shared" si="451"/>
        <v>0</v>
      </c>
      <c r="AY292" s="225">
        <f t="shared" si="451"/>
        <v>0</v>
      </c>
      <c r="AZ292" s="225">
        <f t="shared" si="451"/>
        <v>0</v>
      </c>
      <c r="BA292" s="225">
        <f t="shared" si="451"/>
        <v>0</v>
      </c>
      <c r="BB292" s="225">
        <f t="shared" si="451"/>
        <v>0</v>
      </c>
      <c r="BC292" s="225">
        <f t="shared" si="451"/>
        <v>0</v>
      </c>
      <c r="BD292" s="225">
        <f t="shared" si="451"/>
        <v>0</v>
      </c>
      <c r="BE292" s="225">
        <f t="shared" si="451"/>
        <v>0</v>
      </c>
      <c r="BF292" s="225">
        <f t="shared" si="451"/>
        <v>0</v>
      </c>
      <c r="BG292" s="225">
        <f t="shared" si="451"/>
        <v>0</v>
      </c>
      <c r="BH292" s="225">
        <f t="shared" si="451"/>
        <v>0</v>
      </c>
      <c r="BI292" s="225">
        <f t="shared" si="451"/>
        <v>0</v>
      </c>
      <c r="BJ292" s="225">
        <f t="shared" si="451"/>
        <v>0</v>
      </c>
      <c r="BK292" s="225">
        <f t="shared" si="451"/>
        <v>0</v>
      </c>
      <c r="BL292" s="225">
        <f t="shared" si="451"/>
        <v>0</v>
      </c>
      <c r="BM292" s="225">
        <f t="shared" si="451"/>
        <v>0</v>
      </c>
      <c r="BN292" s="225">
        <f t="shared" si="451"/>
        <v>0</v>
      </c>
      <c r="BO292" s="225">
        <f t="shared" ref="BO292" si="452">+BO43+BO44+BO84+BO85+BO94+BO56+BO45</f>
        <v>0</v>
      </c>
      <c r="BP292" s="225">
        <f t="shared" ref="BP292:BW292" si="453">+BP43+BP44+BP84+BP85+BP94+BP56+BP45</f>
        <v>0</v>
      </c>
      <c r="BQ292" s="225">
        <f t="shared" si="453"/>
        <v>0</v>
      </c>
      <c r="BR292" s="225">
        <f t="shared" si="453"/>
        <v>0</v>
      </c>
      <c r="BS292" s="225">
        <f t="shared" si="453"/>
        <v>0</v>
      </c>
      <c r="BT292" s="225">
        <f t="shared" si="453"/>
        <v>0</v>
      </c>
      <c r="BU292" s="225">
        <f t="shared" si="453"/>
        <v>0</v>
      </c>
      <c r="BV292" s="225">
        <f t="shared" si="453"/>
        <v>0</v>
      </c>
      <c r="BW292" s="225">
        <f t="shared" si="453"/>
        <v>0</v>
      </c>
      <c r="BX292" s="225">
        <f t="shared" ref="BX292:CB292" si="454">+BX43+BX44+BX84+BX85+BX94+BX56+BX45</f>
        <v>0</v>
      </c>
      <c r="BY292" s="225">
        <f t="shared" si="454"/>
        <v>0</v>
      </c>
      <c r="BZ292" s="225">
        <f t="shared" si="454"/>
        <v>0</v>
      </c>
      <c r="CA292" s="225">
        <f t="shared" si="454"/>
        <v>0</v>
      </c>
      <c r="CB292" s="225">
        <f t="shared" si="454"/>
        <v>0</v>
      </c>
      <c r="CC292" s="225">
        <f t="shared" ref="CC292:DC292" si="455">+CC43+CC44+CC84+CC85+CC94+CC56+CC45</f>
        <v>0</v>
      </c>
      <c r="CD292" s="225">
        <f t="shared" si="455"/>
        <v>0</v>
      </c>
      <c r="CE292" s="225">
        <f t="shared" si="455"/>
        <v>0</v>
      </c>
      <c r="CF292" s="225">
        <f t="shared" si="455"/>
        <v>0</v>
      </c>
      <c r="CG292" s="225">
        <f t="shared" si="455"/>
        <v>16.612965386399999</v>
      </c>
      <c r="CH292" s="225">
        <f t="shared" si="455"/>
        <v>31.092050340399997</v>
      </c>
      <c r="CI292" s="225">
        <f t="shared" si="455"/>
        <v>27.265099048399996</v>
      </c>
      <c r="CJ292" s="225">
        <f t="shared" si="455"/>
        <v>33.394732142800017</v>
      </c>
      <c r="CK292" s="225">
        <f t="shared" si="455"/>
        <v>26.044195848000001</v>
      </c>
      <c r="CL292" s="225">
        <f t="shared" si="455"/>
        <v>28.920757536800004</v>
      </c>
      <c r="CM292" s="225">
        <f t="shared" si="455"/>
        <v>49.443118980400001</v>
      </c>
      <c r="CN292" s="225">
        <f t="shared" si="455"/>
        <v>212.7729192832</v>
      </c>
      <c r="CO292" s="225">
        <f t="shared" si="455"/>
        <v>33.717136098800012</v>
      </c>
      <c r="CP292" s="225">
        <f t="shared" si="455"/>
        <v>32.474854239199999</v>
      </c>
      <c r="CQ292" s="225">
        <f t="shared" si="455"/>
        <v>38.051413154399995</v>
      </c>
      <c r="CR292" s="225">
        <f t="shared" si="455"/>
        <v>32.975726038799984</v>
      </c>
      <c r="CS292" s="225">
        <f t="shared" si="455"/>
        <v>38.604584278800004</v>
      </c>
      <c r="CT292" s="225">
        <f t="shared" si="455"/>
        <v>36.774345053199994</v>
      </c>
      <c r="CU292" s="225">
        <f t="shared" si="455"/>
        <v>37.143310834800005</v>
      </c>
      <c r="CV292" s="225">
        <f t="shared" si="455"/>
        <v>42.309497439600001</v>
      </c>
      <c r="CW292" s="225">
        <f t="shared" si="455"/>
        <v>39.695983622399993</v>
      </c>
      <c r="CX292" s="225">
        <f t="shared" si="455"/>
        <v>36.762193458399999</v>
      </c>
      <c r="CY292" s="225">
        <f t="shared" si="455"/>
        <v>44.404553115999988</v>
      </c>
      <c r="CZ292" s="225">
        <f t="shared" si="455"/>
        <v>54.414776295999999</v>
      </c>
      <c r="DA292" s="225">
        <f t="shared" ref="DA292" si="456">+DA43+DA44+DA84+DA85+DA94+DA56+DA45</f>
        <v>467.32837363039994</v>
      </c>
      <c r="DB292" s="225">
        <f t="shared" si="455"/>
        <v>45.928146067199997</v>
      </c>
      <c r="DC292" s="225">
        <f t="shared" si="455"/>
        <v>36.168921773200005</v>
      </c>
      <c r="DD292" s="225">
        <f t="shared" ref="DD292:DE292" si="457">+DD43+DD44+DD84+DD85+DD94+DD56+DD45</f>
        <v>50.41693296679999</v>
      </c>
      <c r="DE292" s="225">
        <f t="shared" si="457"/>
        <v>38.003587254000003</v>
      </c>
      <c r="DF292" s="225">
        <f t="shared" ref="DF292:DG292" si="458">+DF43+DF44+DF84+DF85+DF94+DF56+DF45</f>
        <v>48.625315289999989</v>
      </c>
      <c r="DG292" s="225">
        <f t="shared" si="458"/>
        <v>46.865493756799999</v>
      </c>
      <c r="DH292" s="225">
        <f t="shared" ref="DH292:DI292" si="459">+DH43+DH44+DH84+DH85+DH94+DH56+DH45</f>
        <v>42.626811182000012</v>
      </c>
      <c r="DI292" s="225">
        <f t="shared" si="459"/>
        <v>52.737077436800014</v>
      </c>
      <c r="DJ292" s="225">
        <f t="shared" ref="DJ292:DK292" si="460">+DJ43+DJ44+DJ84+DJ85+DJ94+DJ56+DJ45</f>
        <v>45.253946106399994</v>
      </c>
      <c r="DK292" s="225">
        <f t="shared" si="460"/>
        <v>52.002351908199991</v>
      </c>
      <c r="DL292" s="225">
        <f t="shared" ref="DL292:DM292" si="461">+DL43+DL44+DL84+DL85+DL94+DL56+DL45</f>
        <v>53.769575279600019</v>
      </c>
      <c r="DM292" s="225">
        <f t="shared" si="461"/>
        <v>69.342385430400014</v>
      </c>
      <c r="DN292" s="201"/>
      <c r="DO292" s="201"/>
      <c r="DP292" s="201"/>
      <c r="DQ292" s="201"/>
    </row>
    <row r="293" spans="2:121" ht="20.100000000000001" customHeight="1" thickBot="1" x14ac:dyDescent="0.3">
      <c r="B293" s="211"/>
      <c r="C293" s="212"/>
      <c r="D293" s="376">
        <f t="shared" ref="D293:BN293" si="462">SUM(D282:D292)</f>
        <v>15179.365812478749</v>
      </c>
      <c r="E293" s="376">
        <f t="shared" si="462"/>
        <v>14075.916223722596</v>
      </c>
      <c r="F293" s="376">
        <f t="shared" si="462"/>
        <v>14017.933613287392</v>
      </c>
      <c r="G293" s="376">
        <f t="shared" si="462"/>
        <v>14350.666998066321</v>
      </c>
      <c r="H293" s="376">
        <f t="shared" si="462"/>
        <v>15270.185932739134</v>
      </c>
      <c r="I293" s="376">
        <f t="shared" si="462"/>
        <v>13394.476591289305</v>
      </c>
      <c r="J293" s="376">
        <f t="shared" si="462"/>
        <v>14031.5060172144</v>
      </c>
      <c r="K293" s="376">
        <f t="shared" si="462"/>
        <v>12466.639415153673</v>
      </c>
      <c r="L293" s="376">
        <f t="shared" si="462"/>
        <v>14476.659494555293</v>
      </c>
      <c r="M293" s="376">
        <f t="shared" si="462"/>
        <v>16137.0799433057</v>
      </c>
      <c r="N293" s="376">
        <f t="shared" si="462"/>
        <v>16352.668159368393</v>
      </c>
      <c r="O293" s="376">
        <f t="shared" si="462"/>
        <v>18021.495996027501</v>
      </c>
      <c r="P293" s="376">
        <f t="shared" si="462"/>
        <v>177774.59418720845</v>
      </c>
      <c r="Q293" s="376">
        <f t="shared" si="462"/>
        <v>14126.062302311997</v>
      </c>
      <c r="R293" s="376">
        <f t="shared" si="462"/>
        <v>13506.571570270426</v>
      </c>
      <c r="S293" s="376">
        <f t="shared" si="462"/>
        <v>15431.790904172991</v>
      </c>
      <c r="T293" s="376">
        <f t="shared" si="462"/>
        <v>19304.128442206315</v>
      </c>
      <c r="U293" s="376">
        <f t="shared" si="462"/>
        <v>16359.72829973938</v>
      </c>
      <c r="V293" s="376">
        <f t="shared" si="462"/>
        <v>17050.942261258337</v>
      </c>
      <c r="W293" s="376">
        <f t="shared" si="462"/>
        <v>17063.498630998627</v>
      </c>
      <c r="X293" s="376">
        <f t="shared" si="462"/>
        <v>16730.621441783704</v>
      </c>
      <c r="Y293" s="376">
        <f t="shared" si="462"/>
        <v>16154.117903184697</v>
      </c>
      <c r="Z293" s="376">
        <f t="shared" si="462"/>
        <v>17401.483666037297</v>
      </c>
      <c r="AA293" s="376">
        <f t="shared" si="462"/>
        <v>16035.281198288823</v>
      </c>
      <c r="AB293" s="376">
        <f t="shared" si="462"/>
        <v>22257.322846880234</v>
      </c>
      <c r="AC293" s="376">
        <f t="shared" si="462"/>
        <v>201421.54945713282</v>
      </c>
      <c r="AD293" s="376">
        <f t="shared" si="462"/>
        <v>15874.639306069479</v>
      </c>
      <c r="AE293" s="376">
        <f t="shared" si="462"/>
        <v>15619.876628068789</v>
      </c>
      <c r="AF293" s="376">
        <f t="shared" si="462"/>
        <v>17550.905895474283</v>
      </c>
      <c r="AG293" s="376">
        <f t="shared" si="462"/>
        <v>23134.9502602065</v>
      </c>
      <c r="AH293" s="376">
        <f t="shared" si="462"/>
        <v>26865.584505295821</v>
      </c>
      <c r="AI293" s="376">
        <f t="shared" si="462"/>
        <v>20665.950571301197</v>
      </c>
      <c r="AJ293" s="376">
        <f t="shared" si="462"/>
        <v>26741.441160100287</v>
      </c>
      <c r="AK293" s="376">
        <f t="shared" si="462"/>
        <v>22349.722819855313</v>
      </c>
      <c r="AL293" s="376">
        <f t="shared" si="462"/>
        <v>24502.524163185601</v>
      </c>
      <c r="AM293" s="376">
        <f t="shared" si="462"/>
        <v>21898.392049327202</v>
      </c>
      <c r="AN293" s="376">
        <f t="shared" si="462"/>
        <v>23716.573137069103</v>
      </c>
      <c r="AO293" s="376">
        <f t="shared" si="462"/>
        <v>28024.403973066997</v>
      </c>
      <c r="AP293" s="376">
        <f t="shared" si="462"/>
        <v>23577.044139582598</v>
      </c>
      <c r="AQ293" s="376">
        <f t="shared" si="462"/>
        <v>21436.750035338802</v>
      </c>
      <c r="AR293" s="376">
        <f t="shared" si="462"/>
        <v>26292.814272804804</v>
      </c>
      <c r="AS293" s="376">
        <f t="shared" si="462"/>
        <v>23782.829022060803</v>
      </c>
      <c r="AT293" s="376">
        <f t="shared" si="462"/>
        <v>32385.979784652398</v>
      </c>
      <c r="AU293" s="376">
        <f t="shared" si="462"/>
        <v>25017.052149408795</v>
      </c>
      <c r="AV293" s="376">
        <f t="shared" si="462"/>
        <v>30327.190636559197</v>
      </c>
      <c r="AW293" s="376">
        <f t="shared" si="462"/>
        <v>27641.871395734197</v>
      </c>
      <c r="AX293" s="376">
        <f t="shared" si="462"/>
        <v>23587.139261416549</v>
      </c>
      <c r="AY293" s="376">
        <f t="shared" si="462"/>
        <v>33056.246796451</v>
      </c>
      <c r="AZ293" s="376">
        <f t="shared" si="462"/>
        <v>25430.6981834246</v>
      </c>
      <c r="BA293" s="376">
        <f t="shared" si="462"/>
        <v>26193.686034338803</v>
      </c>
      <c r="BB293" s="376">
        <f t="shared" si="462"/>
        <v>28944.641083504597</v>
      </c>
      <c r="BC293" s="376">
        <f t="shared" si="462"/>
        <v>22867.4826913012</v>
      </c>
      <c r="BD293" s="376">
        <f t="shared" si="462"/>
        <v>26216.714642345192</v>
      </c>
      <c r="BE293" s="376">
        <f t="shared" si="462"/>
        <v>33052.387824592253</v>
      </c>
      <c r="BF293" s="376">
        <f t="shared" si="462"/>
        <v>32752.88570176479</v>
      </c>
      <c r="BG293" s="376">
        <f t="shared" si="462"/>
        <v>31997.807871235993</v>
      </c>
      <c r="BH293" s="376">
        <f t="shared" si="462"/>
        <v>36091.318983102559</v>
      </c>
      <c r="BI293" s="376">
        <f t="shared" si="462"/>
        <v>32899.238986737801</v>
      </c>
      <c r="BJ293" s="376">
        <f t="shared" si="462"/>
        <v>29324.0139415952</v>
      </c>
      <c r="BK293" s="376">
        <f t="shared" si="462"/>
        <v>32547.5787618656</v>
      </c>
      <c r="BL293" s="376">
        <f t="shared" si="462"/>
        <v>32203.675849708001</v>
      </c>
      <c r="BM293" s="376">
        <f t="shared" si="462"/>
        <v>37350.398959994709</v>
      </c>
      <c r="BN293" s="376">
        <f t="shared" si="462"/>
        <v>376248.14529774792</v>
      </c>
      <c r="BO293" s="376">
        <f t="shared" ref="BO293:CF293" si="463">SUM(BO282:BO292)</f>
        <v>37421.623481954797</v>
      </c>
      <c r="BP293" s="376">
        <f t="shared" si="463"/>
        <v>30126.714574973208</v>
      </c>
      <c r="BQ293" s="376">
        <f t="shared" si="463"/>
        <v>33568.632558024794</v>
      </c>
      <c r="BR293" s="376">
        <f t="shared" si="463"/>
        <v>38509.512589276397</v>
      </c>
      <c r="BS293" s="376">
        <f t="shared" si="463"/>
        <v>38541.295008248795</v>
      </c>
      <c r="BT293" s="376">
        <f t="shared" si="463"/>
        <v>33556.580935342601</v>
      </c>
      <c r="BU293" s="376">
        <f t="shared" si="463"/>
        <v>43329.717237269593</v>
      </c>
      <c r="BV293" s="376">
        <f t="shared" si="463"/>
        <v>33627.220174825794</v>
      </c>
      <c r="BW293" s="376">
        <f t="shared" si="463"/>
        <v>34167.881123005602</v>
      </c>
      <c r="BX293" s="376">
        <f t="shared" si="463"/>
        <v>38475.61439664301</v>
      </c>
      <c r="BY293" s="376">
        <f t="shared" si="463"/>
        <v>30530.412569643606</v>
      </c>
      <c r="BZ293" s="376">
        <f t="shared" si="463"/>
        <v>44026.281500293408</v>
      </c>
      <c r="CA293" s="376">
        <f t="shared" si="463"/>
        <v>435881.48614950158</v>
      </c>
      <c r="CB293" s="376">
        <f t="shared" si="463"/>
        <v>36189.038018074803</v>
      </c>
      <c r="CC293" s="376">
        <f t="shared" si="463"/>
        <v>31308.832963621797</v>
      </c>
      <c r="CD293" s="376">
        <f t="shared" si="463"/>
        <v>35093.276307559194</v>
      </c>
      <c r="CE293" s="376">
        <f t="shared" si="463"/>
        <v>43525.390188923389</v>
      </c>
      <c r="CF293" s="376">
        <f t="shared" si="463"/>
        <v>36292.676447491198</v>
      </c>
      <c r="CG293" s="455">
        <f t="shared" ref="CG293:CL293" si="464">SUM(CG282:CG292)</f>
        <v>37984.149288372588</v>
      </c>
      <c r="CH293" s="456">
        <f t="shared" si="464"/>
        <v>45451.703443585408</v>
      </c>
      <c r="CI293" s="456">
        <f t="shared" si="464"/>
        <v>34264.40615821661</v>
      </c>
      <c r="CJ293" s="456">
        <f t="shared" si="464"/>
        <v>33214.439597804609</v>
      </c>
      <c r="CK293" s="456">
        <f t="shared" si="464"/>
        <v>40435.274017608208</v>
      </c>
      <c r="CL293" s="456">
        <f t="shared" si="464"/>
        <v>35014.371481748989</v>
      </c>
      <c r="CM293" s="456">
        <f t="shared" ref="CM293:CO293" si="465">SUM(CM282:CM292)</f>
        <v>47942.131000655994</v>
      </c>
      <c r="CN293" s="456">
        <f t="shared" ref="CN293" si="466">SUM(CN282:CN292)</f>
        <v>456715.6889136628</v>
      </c>
      <c r="CO293" s="456">
        <f t="shared" si="465"/>
        <v>38234.120439683793</v>
      </c>
      <c r="CP293" s="560">
        <f t="shared" ref="CP293:CQ293" si="467">SUM(CP282:CP292)</f>
        <v>36399.417257901216</v>
      </c>
      <c r="CQ293" s="560">
        <f t="shared" si="467"/>
        <v>43273.653410963198</v>
      </c>
      <c r="CR293" s="560">
        <f t="shared" ref="CR293:CS293" si="468">SUM(CR282:CR292)</f>
        <v>46224.449205248595</v>
      </c>
      <c r="CS293" s="560">
        <f t="shared" si="468"/>
        <v>47008.720544612399</v>
      </c>
      <c r="CT293" s="560">
        <f t="shared" ref="CT293:CU293" si="469">SUM(CT282:CT292)</f>
        <v>46621.747673351812</v>
      </c>
      <c r="CU293" s="560">
        <f t="shared" si="469"/>
        <v>40009.055095369389</v>
      </c>
      <c r="CV293" s="560">
        <f t="shared" ref="CV293:CW293" si="470">SUM(CV282:CV292)</f>
        <v>51039.468868088414</v>
      </c>
      <c r="CW293" s="560">
        <f t="shared" si="470"/>
        <v>50289.153485662224</v>
      </c>
      <c r="CX293" s="560">
        <f t="shared" ref="CX293:CY293" si="471">SUM(CX282:CX292)</f>
        <v>52899.210558305407</v>
      </c>
      <c r="CY293" s="560">
        <f t="shared" si="471"/>
        <v>48205.557161060387</v>
      </c>
      <c r="CZ293" s="560">
        <f t="shared" ref="CZ293:DB293" si="472">SUM(CZ282:CZ292)</f>
        <v>57424.930025538022</v>
      </c>
      <c r="DA293" s="560">
        <f t="shared" ref="DA293" si="473">SUM(DA282:DA292)</f>
        <v>557629.48372578481</v>
      </c>
      <c r="DB293" s="560">
        <f t="shared" si="472"/>
        <v>44089.490655030393</v>
      </c>
      <c r="DC293" s="560">
        <f t="shared" ref="DC293:DD293" si="474">SUM(DC282:DC292)</f>
        <v>37606.220131665985</v>
      </c>
      <c r="DD293" s="560">
        <f t="shared" si="474"/>
        <v>48205.360680905404</v>
      </c>
      <c r="DE293" s="560">
        <f t="shared" ref="DE293:DF293" si="475">SUM(DE282:DE292)</f>
        <v>52180.448335575027</v>
      </c>
      <c r="DF293" s="560">
        <f t="shared" si="475"/>
        <v>56392.497804898798</v>
      </c>
      <c r="DG293" s="560">
        <f t="shared" ref="DG293:DH293" si="476">SUM(DG282:DG292)</f>
        <v>45726.814884708809</v>
      </c>
      <c r="DH293" s="560">
        <f t="shared" si="476"/>
        <v>47652.794064765403</v>
      </c>
      <c r="DI293" s="560">
        <f t="shared" ref="DI293:DJ293" si="477">SUM(DI282:DI292)</f>
        <v>44217.753119297602</v>
      </c>
      <c r="DJ293" s="560">
        <f t="shared" si="477"/>
        <v>45529.030722018368</v>
      </c>
      <c r="DK293" s="560">
        <f t="shared" ref="DK293:DL293" si="478">SUM(DK282:DK292)</f>
        <v>49037.019377681398</v>
      </c>
      <c r="DL293" s="560">
        <f t="shared" si="478"/>
        <v>47916.347550764003</v>
      </c>
      <c r="DM293" s="560">
        <f t="shared" ref="DM293" si="479">SUM(DM282:DM292)</f>
        <v>54664.162353628009</v>
      </c>
      <c r="DN293" s="201"/>
      <c r="DO293" s="201"/>
      <c r="DP293" s="201"/>
      <c r="DQ293" s="201"/>
    </row>
    <row r="294" spans="2:121" ht="20.100000000000001" customHeight="1" x14ac:dyDescent="0.25">
      <c r="B294" s="211"/>
      <c r="C294" s="212"/>
      <c r="D294" s="201"/>
      <c r="E294" s="201"/>
      <c r="F294" s="201"/>
      <c r="G294" s="201"/>
      <c r="H294" s="201"/>
      <c r="I294" s="201"/>
      <c r="J294" s="201"/>
      <c r="K294" s="201"/>
      <c r="L294" s="201"/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/>
      <c r="X294" s="201"/>
      <c r="Y294" s="201"/>
      <c r="Z294" s="201"/>
      <c r="AA294" s="201"/>
      <c r="AB294" s="201"/>
      <c r="AC294" s="201"/>
      <c r="AD294" s="201"/>
      <c r="AE294" s="201"/>
      <c r="AF294" s="201"/>
      <c r="AG294" s="201"/>
      <c r="AH294" s="201"/>
      <c r="AI294" s="201"/>
      <c r="AJ294" s="201"/>
      <c r="AK294" s="201"/>
      <c r="AL294" s="201"/>
      <c r="AM294" s="201"/>
      <c r="AN294" s="201"/>
      <c r="AO294" s="201"/>
      <c r="AP294" s="201"/>
      <c r="AQ294" s="201"/>
      <c r="AR294" s="201"/>
      <c r="AS294" s="201"/>
      <c r="AT294" s="201"/>
      <c r="AU294" s="201"/>
      <c r="AV294" s="201"/>
      <c r="AW294" s="201"/>
      <c r="AX294" s="201"/>
      <c r="AY294" s="201"/>
      <c r="AZ294" s="201"/>
      <c r="BA294" s="201"/>
      <c r="BB294" s="201"/>
      <c r="BC294" s="201"/>
      <c r="BD294" s="201"/>
      <c r="BE294" s="201"/>
      <c r="BF294" s="201"/>
      <c r="BG294" s="201"/>
      <c r="BH294" s="201"/>
      <c r="BI294" s="201"/>
      <c r="BJ294" s="201"/>
      <c r="BK294" s="201"/>
      <c r="BL294" s="201"/>
      <c r="BM294" s="201"/>
      <c r="BN294" s="201"/>
      <c r="BO294" s="201"/>
      <c r="BP294" s="201"/>
      <c r="BQ294" s="201"/>
      <c r="BR294" s="201"/>
      <c r="BS294" s="201"/>
      <c r="BT294" s="201"/>
      <c r="BU294" s="201"/>
      <c r="BV294" s="201"/>
      <c r="BW294" s="225"/>
      <c r="BX294" s="225"/>
      <c r="BY294" s="225"/>
      <c r="BZ294" s="225"/>
      <c r="CA294" s="225"/>
      <c r="CB294" s="225"/>
      <c r="CC294" s="225"/>
      <c r="CD294" s="225"/>
      <c r="CE294" s="225"/>
      <c r="CF294" s="225"/>
      <c r="CG294" s="225"/>
      <c r="CH294" s="225"/>
      <c r="CI294" s="225"/>
      <c r="CJ294" s="225"/>
      <c r="CK294" s="225"/>
      <c r="CL294" s="225"/>
      <c r="CM294" s="225"/>
      <c r="CN294" s="225"/>
      <c r="CO294" s="225"/>
      <c r="CP294" s="225"/>
      <c r="CQ294" s="225"/>
      <c r="CR294" s="225"/>
      <c r="CS294" s="225"/>
      <c r="CT294" s="225"/>
      <c r="CU294" s="225"/>
      <c r="CV294" s="225"/>
      <c r="CW294" s="225"/>
      <c r="CX294" s="225"/>
      <c r="CY294" s="225"/>
      <c r="CZ294" s="225"/>
      <c r="DA294" s="225"/>
      <c r="DB294" s="225"/>
      <c r="DC294" s="225"/>
      <c r="DD294" s="225"/>
      <c r="DE294" s="225"/>
      <c r="DF294" s="225"/>
      <c r="DG294" s="225"/>
      <c r="DH294" s="225"/>
      <c r="DI294" s="225"/>
      <c r="DJ294" s="225"/>
      <c r="DK294" s="225"/>
      <c r="DL294" s="225"/>
      <c r="DM294" s="225"/>
      <c r="DN294" s="201"/>
      <c r="DO294" s="201"/>
      <c r="DP294" s="201"/>
      <c r="DQ294" s="201"/>
    </row>
    <row r="295" spans="2:121" ht="20.100000000000001" customHeight="1" x14ac:dyDescent="0.25">
      <c r="B295" s="211"/>
      <c r="C295" s="212"/>
      <c r="D295" s="225">
        <f t="shared" ref="D295:BN295" si="480">+D293-D13</f>
        <v>0</v>
      </c>
      <c r="E295" s="225">
        <f t="shared" si="480"/>
        <v>0</v>
      </c>
      <c r="F295" s="225">
        <f t="shared" si="480"/>
        <v>0</v>
      </c>
      <c r="G295" s="225">
        <f t="shared" si="480"/>
        <v>0</v>
      </c>
      <c r="H295" s="225">
        <f t="shared" si="480"/>
        <v>0</v>
      </c>
      <c r="I295" s="225">
        <f t="shared" si="480"/>
        <v>0</v>
      </c>
      <c r="J295" s="225">
        <f t="shared" si="480"/>
        <v>0</v>
      </c>
      <c r="K295" s="225">
        <f t="shared" si="480"/>
        <v>0</v>
      </c>
      <c r="L295" s="225">
        <f t="shared" si="480"/>
        <v>0</v>
      </c>
      <c r="M295" s="225">
        <f t="shared" si="480"/>
        <v>0</v>
      </c>
      <c r="N295" s="225">
        <f t="shared" si="480"/>
        <v>0</v>
      </c>
      <c r="O295" s="225">
        <f t="shared" si="480"/>
        <v>0</v>
      </c>
      <c r="P295" s="225">
        <f t="shared" si="480"/>
        <v>0</v>
      </c>
      <c r="Q295" s="225">
        <f t="shared" si="480"/>
        <v>0</v>
      </c>
      <c r="R295" s="225">
        <f t="shared" si="480"/>
        <v>0</v>
      </c>
      <c r="S295" s="225">
        <f t="shared" si="480"/>
        <v>0</v>
      </c>
      <c r="T295" s="225">
        <f t="shared" si="480"/>
        <v>0</v>
      </c>
      <c r="U295" s="225">
        <f t="shared" si="480"/>
        <v>0</v>
      </c>
      <c r="V295" s="225">
        <f t="shared" si="480"/>
        <v>0</v>
      </c>
      <c r="W295" s="225">
        <f t="shared" si="480"/>
        <v>0</v>
      </c>
      <c r="X295" s="225">
        <f t="shared" si="480"/>
        <v>0</v>
      </c>
      <c r="Y295" s="225">
        <f t="shared" si="480"/>
        <v>0</v>
      </c>
      <c r="Z295" s="225">
        <f t="shared" si="480"/>
        <v>0</v>
      </c>
      <c r="AA295" s="225">
        <f t="shared" si="480"/>
        <v>0</v>
      </c>
      <c r="AB295" s="225">
        <f t="shared" si="480"/>
        <v>0</v>
      </c>
      <c r="AC295" s="225">
        <f t="shared" si="480"/>
        <v>0</v>
      </c>
      <c r="AD295" s="225">
        <f t="shared" si="480"/>
        <v>0</v>
      </c>
      <c r="AE295" s="225">
        <f t="shared" si="480"/>
        <v>0</v>
      </c>
      <c r="AF295" s="225">
        <f t="shared" si="480"/>
        <v>0</v>
      </c>
      <c r="AG295" s="225">
        <f t="shared" si="480"/>
        <v>0</v>
      </c>
      <c r="AH295" s="225">
        <f t="shared" si="480"/>
        <v>0</v>
      </c>
      <c r="AI295" s="225">
        <f t="shared" si="480"/>
        <v>0</v>
      </c>
      <c r="AJ295" s="225">
        <f t="shared" si="480"/>
        <v>0</v>
      </c>
      <c r="AK295" s="225">
        <f t="shared" si="480"/>
        <v>0</v>
      </c>
      <c r="AL295" s="225">
        <f t="shared" si="480"/>
        <v>0</v>
      </c>
      <c r="AM295" s="225">
        <f t="shared" si="480"/>
        <v>0</v>
      </c>
      <c r="AN295" s="225">
        <f t="shared" si="480"/>
        <v>0</v>
      </c>
      <c r="AO295" s="225">
        <f t="shared" si="480"/>
        <v>0</v>
      </c>
      <c r="AP295" s="225">
        <f t="shared" si="480"/>
        <v>0</v>
      </c>
      <c r="AQ295" s="225">
        <f t="shared" si="480"/>
        <v>0</v>
      </c>
      <c r="AR295" s="225">
        <f t="shared" si="480"/>
        <v>0</v>
      </c>
      <c r="AS295" s="225">
        <f t="shared" si="480"/>
        <v>0</v>
      </c>
      <c r="AT295" s="225">
        <f t="shared" si="480"/>
        <v>0</v>
      </c>
      <c r="AU295" s="225">
        <f t="shared" si="480"/>
        <v>0</v>
      </c>
      <c r="AV295" s="225">
        <f t="shared" si="480"/>
        <v>0</v>
      </c>
      <c r="AW295" s="225">
        <f t="shared" si="480"/>
        <v>0</v>
      </c>
      <c r="AX295" s="225">
        <f t="shared" si="480"/>
        <v>0</v>
      </c>
      <c r="AY295" s="225">
        <f t="shared" si="480"/>
        <v>0</v>
      </c>
      <c r="AZ295" s="225">
        <f t="shared" si="480"/>
        <v>0</v>
      </c>
      <c r="BA295" s="225">
        <f t="shared" si="480"/>
        <v>0</v>
      </c>
      <c r="BB295" s="225">
        <f t="shared" si="480"/>
        <v>0</v>
      </c>
      <c r="BC295" s="225">
        <f t="shared" si="480"/>
        <v>0</v>
      </c>
      <c r="BD295" s="225">
        <f t="shared" si="480"/>
        <v>0</v>
      </c>
      <c r="BE295" s="225">
        <f t="shared" si="480"/>
        <v>0</v>
      </c>
      <c r="BF295" s="225">
        <f t="shared" si="480"/>
        <v>0</v>
      </c>
      <c r="BG295" s="225">
        <f t="shared" si="480"/>
        <v>0</v>
      </c>
      <c r="BH295" s="225">
        <f t="shared" si="480"/>
        <v>0</v>
      </c>
      <c r="BI295" s="225">
        <f t="shared" si="480"/>
        <v>0</v>
      </c>
      <c r="BJ295" s="225">
        <f t="shared" si="480"/>
        <v>0</v>
      </c>
      <c r="BK295" s="225">
        <f t="shared" si="480"/>
        <v>0</v>
      </c>
      <c r="BL295" s="225">
        <f t="shared" si="480"/>
        <v>0</v>
      </c>
      <c r="BM295" s="225">
        <f t="shared" si="480"/>
        <v>0</v>
      </c>
      <c r="BN295" s="225">
        <f t="shared" si="480"/>
        <v>0</v>
      </c>
      <c r="BO295" s="225">
        <f t="shared" ref="BO295:DC295" si="481">+BO293-BO13</f>
        <v>0</v>
      </c>
      <c r="BP295" s="225">
        <f t="shared" si="481"/>
        <v>0</v>
      </c>
      <c r="BQ295" s="225">
        <f t="shared" si="481"/>
        <v>0</v>
      </c>
      <c r="BR295" s="225">
        <f t="shared" si="481"/>
        <v>0</v>
      </c>
      <c r="BS295" s="225">
        <f t="shared" si="481"/>
        <v>0</v>
      </c>
      <c r="BT295" s="225">
        <f t="shared" si="481"/>
        <v>0</v>
      </c>
      <c r="BU295" s="225">
        <f t="shared" si="481"/>
        <v>0</v>
      </c>
      <c r="BV295" s="225">
        <f t="shared" si="481"/>
        <v>0</v>
      </c>
      <c r="BW295" s="225">
        <f t="shared" si="481"/>
        <v>0</v>
      </c>
      <c r="BX295" s="225">
        <f t="shared" si="481"/>
        <v>0</v>
      </c>
      <c r="BY295" s="225">
        <f t="shared" si="481"/>
        <v>0</v>
      </c>
      <c r="BZ295" s="225">
        <f t="shared" si="481"/>
        <v>0</v>
      </c>
      <c r="CA295" s="225">
        <f t="shared" si="481"/>
        <v>0</v>
      </c>
      <c r="CB295" s="225">
        <f t="shared" si="481"/>
        <v>0</v>
      </c>
      <c r="CC295" s="225">
        <f t="shared" si="481"/>
        <v>0</v>
      </c>
      <c r="CD295" s="225">
        <f t="shared" si="481"/>
        <v>0</v>
      </c>
      <c r="CE295" s="225">
        <f t="shared" si="481"/>
        <v>0</v>
      </c>
      <c r="CF295" s="225">
        <f t="shared" si="481"/>
        <v>0</v>
      </c>
      <c r="CG295" s="225">
        <f t="shared" si="481"/>
        <v>0</v>
      </c>
      <c r="CH295" s="225">
        <f t="shared" si="481"/>
        <v>0</v>
      </c>
      <c r="CI295" s="225">
        <f t="shared" si="481"/>
        <v>0</v>
      </c>
      <c r="CJ295" s="225">
        <f t="shared" si="481"/>
        <v>0</v>
      </c>
      <c r="CK295" s="225">
        <f t="shared" si="481"/>
        <v>0</v>
      </c>
      <c r="CL295" s="225">
        <f t="shared" si="481"/>
        <v>0</v>
      </c>
      <c r="CM295" s="225">
        <f t="shared" si="481"/>
        <v>0</v>
      </c>
      <c r="CN295" s="225">
        <f t="shared" si="481"/>
        <v>0</v>
      </c>
      <c r="CO295" s="225">
        <f t="shared" si="481"/>
        <v>0</v>
      </c>
      <c r="CP295" s="225">
        <f t="shared" si="481"/>
        <v>0</v>
      </c>
      <c r="CQ295" s="225">
        <f t="shared" si="481"/>
        <v>0</v>
      </c>
      <c r="CR295" s="225">
        <f t="shared" si="481"/>
        <v>0</v>
      </c>
      <c r="CS295" s="225">
        <f t="shared" si="481"/>
        <v>0</v>
      </c>
      <c r="CT295" s="225">
        <f t="shared" si="481"/>
        <v>0</v>
      </c>
      <c r="CU295" s="225">
        <f t="shared" si="481"/>
        <v>0</v>
      </c>
      <c r="CV295" s="225">
        <f t="shared" si="481"/>
        <v>0</v>
      </c>
      <c r="CW295" s="225">
        <f t="shared" si="481"/>
        <v>0</v>
      </c>
      <c r="CX295" s="225">
        <f t="shared" si="481"/>
        <v>0</v>
      </c>
      <c r="CY295" s="225">
        <f t="shared" si="481"/>
        <v>0</v>
      </c>
      <c r="CZ295" s="225">
        <f t="shared" si="481"/>
        <v>0</v>
      </c>
      <c r="DA295" s="225">
        <f t="shared" si="481"/>
        <v>0</v>
      </c>
      <c r="DB295" s="225">
        <f t="shared" si="481"/>
        <v>0</v>
      </c>
      <c r="DC295" s="225">
        <f t="shared" si="481"/>
        <v>0</v>
      </c>
      <c r="DD295" s="225">
        <f t="shared" ref="DD295:DE295" si="482">+DD293-DD13</f>
        <v>0</v>
      </c>
      <c r="DE295" s="225">
        <f t="shared" si="482"/>
        <v>0</v>
      </c>
      <c r="DF295" s="225">
        <f t="shared" ref="DF295:DH295" si="483">+DF293-DF13</f>
        <v>0</v>
      </c>
      <c r="DG295" s="225">
        <f t="shared" si="483"/>
        <v>0</v>
      </c>
      <c r="DH295" s="225">
        <f t="shared" si="483"/>
        <v>0</v>
      </c>
      <c r="DI295" s="225">
        <f t="shared" ref="DI295:DJ295" si="484">+DI293-DI13</f>
        <v>0</v>
      </c>
      <c r="DJ295" s="225">
        <f t="shared" si="484"/>
        <v>0</v>
      </c>
      <c r="DK295" s="225">
        <f t="shared" ref="DK295:DL295" si="485">+DK293-DK13</f>
        <v>-3.767024938861141E-2</v>
      </c>
      <c r="DL295" s="225">
        <f t="shared" si="485"/>
        <v>-0.34680044001288479</v>
      </c>
      <c r="DM295" s="225">
        <f t="shared" ref="DM295" si="486">+DM293-DM13</f>
        <v>0</v>
      </c>
      <c r="DN295" s="201"/>
      <c r="DO295" s="201"/>
      <c r="DP295" s="201"/>
      <c r="DQ295" s="201"/>
    </row>
    <row r="296" spans="2:121" ht="20.100000000000001" customHeight="1" x14ac:dyDescent="0.25">
      <c r="B296" s="211"/>
      <c r="C296" s="212"/>
      <c r="D296" s="201"/>
      <c r="E296" s="201"/>
      <c r="F296" s="201"/>
      <c r="G296" s="201"/>
      <c r="H296" s="201"/>
      <c r="I296" s="201"/>
      <c r="J296" s="201"/>
      <c r="K296" s="201"/>
      <c r="L296" s="201"/>
      <c r="M296" s="201"/>
      <c r="N296" s="201"/>
      <c r="O296" s="201"/>
      <c r="P296" s="204"/>
      <c r="Q296" s="202"/>
      <c r="R296" s="202"/>
      <c r="S296" s="202"/>
      <c r="T296" s="202"/>
      <c r="U296" s="202"/>
      <c r="V296" s="202"/>
      <c r="W296" s="202"/>
      <c r="X296" s="202"/>
      <c r="Y296" s="202"/>
      <c r="Z296" s="202"/>
      <c r="AA296" s="202"/>
      <c r="AB296" s="202"/>
      <c r="AC296" s="203"/>
      <c r="AD296" s="203"/>
      <c r="AE296" s="201"/>
      <c r="AF296" s="201"/>
      <c r="AG296" s="201"/>
      <c r="AH296" s="201"/>
      <c r="AI296" s="201"/>
      <c r="AJ296" s="201"/>
      <c r="AK296" s="201"/>
      <c r="AL296" s="201"/>
      <c r="AM296" s="201"/>
      <c r="AN296" s="201"/>
      <c r="AO296" s="201"/>
      <c r="AP296" s="201"/>
      <c r="AQ296" s="201"/>
      <c r="AR296" s="201"/>
      <c r="AS296" s="201"/>
      <c r="AT296" s="201"/>
      <c r="AU296" s="201"/>
      <c r="AV296" s="201"/>
      <c r="AW296" s="201"/>
      <c r="AX296" s="201"/>
      <c r="AY296" s="201"/>
      <c r="AZ296" s="201"/>
      <c r="BA296" s="201"/>
      <c r="BB296" s="201"/>
      <c r="BC296" s="201"/>
      <c r="BD296" s="201"/>
      <c r="BE296" s="201"/>
      <c r="BF296" s="201"/>
      <c r="BG296" s="201"/>
      <c r="BH296" s="201"/>
      <c r="BI296" s="201"/>
      <c r="BJ296" s="201"/>
      <c r="BK296" s="201"/>
      <c r="BL296" s="201"/>
      <c r="BM296" s="201"/>
      <c r="BN296" s="201"/>
      <c r="BO296" s="201"/>
      <c r="BP296" s="201"/>
      <c r="BQ296" s="201"/>
      <c r="BR296" s="201"/>
      <c r="BS296" s="201"/>
      <c r="BT296" s="201"/>
      <c r="BU296" s="201"/>
      <c r="BV296" s="201"/>
      <c r="BW296" s="201"/>
      <c r="BX296" s="201"/>
      <c r="BY296" s="201"/>
      <c r="BZ296" s="201"/>
      <c r="CA296" s="201"/>
      <c r="CB296" s="201"/>
      <c r="CC296" s="201"/>
      <c r="CD296" s="201"/>
      <c r="CE296" s="201"/>
      <c r="CF296" s="201"/>
      <c r="CG296" s="201"/>
      <c r="CH296" s="201"/>
      <c r="CI296" s="201"/>
      <c r="CJ296" s="201"/>
      <c r="CK296" s="201"/>
      <c r="CL296" s="201"/>
      <c r="CM296" s="201"/>
      <c r="CN296" s="201"/>
      <c r="CO296" s="201"/>
      <c r="CP296" s="201"/>
      <c r="CQ296" s="201"/>
      <c r="CR296" s="201"/>
      <c r="CS296" s="201"/>
      <c r="CT296" s="201"/>
      <c r="CU296" s="201"/>
      <c r="CV296" s="201"/>
      <c r="CW296" s="201"/>
      <c r="CX296" s="201"/>
      <c r="CY296" s="201"/>
      <c r="CZ296" s="201"/>
      <c r="DA296" s="201"/>
      <c r="DB296" s="201"/>
      <c r="DC296" s="201"/>
      <c r="DD296" s="201"/>
      <c r="DE296" s="201"/>
      <c r="DF296" s="201"/>
      <c r="DG296" s="201"/>
      <c r="DH296" s="201"/>
      <c r="DI296" s="201"/>
      <c r="DJ296" s="201"/>
      <c r="DK296" s="201"/>
      <c r="DL296" s="201"/>
      <c r="DM296" s="201"/>
      <c r="DN296" s="201"/>
      <c r="DO296" s="201"/>
      <c r="DP296" s="201"/>
      <c r="DQ296" s="201"/>
    </row>
    <row r="297" spans="2:121" ht="20.100000000000001" customHeight="1" x14ac:dyDescent="0.25">
      <c r="B297" s="211"/>
      <c r="C297" s="212"/>
      <c r="D297" s="201"/>
      <c r="E297" s="201"/>
      <c r="F297" s="201"/>
      <c r="G297" s="201"/>
      <c r="H297" s="201"/>
      <c r="I297" s="201"/>
      <c r="J297" s="201"/>
      <c r="K297" s="201"/>
      <c r="L297" s="201"/>
      <c r="M297" s="201"/>
      <c r="N297" s="201"/>
      <c r="O297" s="201"/>
      <c r="P297" s="204"/>
      <c r="Q297" s="202"/>
      <c r="R297" s="202"/>
      <c r="S297" s="202"/>
      <c r="T297" s="202"/>
      <c r="U297" s="202"/>
      <c r="V297" s="202"/>
      <c r="W297" s="202"/>
      <c r="X297" s="202"/>
      <c r="Y297" s="202"/>
      <c r="Z297" s="202"/>
      <c r="AA297" s="202"/>
      <c r="AB297" s="202"/>
      <c r="AC297" s="203"/>
      <c r="AD297" s="203"/>
      <c r="AE297" s="201"/>
      <c r="AF297" s="201"/>
      <c r="AG297" s="201"/>
      <c r="AH297" s="201"/>
      <c r="AI297" s="201"/>
      <c r="AJ297" s="201"/>
      <c r="AK297" s="201"/>
      <c r="AL297" s="201"/>
      <c r="AM297" s="201"/>
      <c r="AN297" s="201"/>
      <c r="AO297" s="201"/>
      <c r="AP297" s="201"/>
      <c r="AQ297" s="201"/>
      <c r="AR297" s="201"/>
      <c r="AS297" s="201"/>
      <c r="AT297" s="201"/>
      <c r="AU297" s="201"/>
      <c r="AV297" s="201"/>
      <c r="AW297" s="201"/>
      <c r="AX297" s="201"/>
      <c r="AY297" s="201"/>
      <c r="AZ297" s="201"/>
      <c r="BA297" s="201"/>
      <c r="BB297" s="201"/>
      <c r="BC297" s="201"/>
      <c r="BD297" s="201"/>
      <c r="BE297" s="201"/>
      <c r="BF297" s="201"/>
      <c r="BG297" s="201"/>
      <c r="BH297" s="201"/>
      <c r="BI297" s="201"/>
      <c r="BJ297" s="201"/>
      <c r="BK297" s="201"/>
      <c r="BL297" s="201"/>
      <c r="BM297" s="201"/>
      <c r="BN297" s="201"/>
      <c r="BO297" s="225"/>
      <c r="BP297" s="225"/>
      <c r="BQ297" s="225"/>
      <c r="BR297" s="225"/>
      <c r="BS297" s="225"/>
      <c r="BT297" s="225"/>
      <c r="BU297" s="225"/>
      <c r="BV297" s="225"/>
      <c r="BW297" s="225"/>
      <c r="BX297" s="225"/>
      <c r="BY297" s="225"/>
      <c r="BZ297" s="225"/>
      <c r="CA297" s="225"/>
      <c r="CB297" s="225"/>
      <c r="CC297" s="225"/>
      <c r="CD297" s="225"/>
      <c r="CE297" s="225"/>
      <c r="CF297" s="225"/>
      <c r="CG297" s="225"/>
      <c r="CH297" s="225"/>
      <c r="CI297" s="225"/>
      <c r="CJ297" s="225"/>
      <c r="CK297" s="225"/>
      <c r="CL297" s="225"/>
      <c r="CM297" s="225"/>
      <c r="CN297" s="225"/>
      <c r="CO297" s="225"/>
      <c r="CP297" s="225"/>
      <c r="CQ297" s="225"/>
      <c r="CR297" s="225"/>
      <c r="CS297" s="225"/>
      <c r="CT297" s="225"/>
      <c r="CU297" s="225"/>
      <c r="CV297" s="225"/>
      <c r="CW297" s="225"/>
      <c r="CX297" s="225"/>
      <c r="CY297" s="225"/>
      <c r="CZ297" s="225"/>
      <c r="DA297" s="225"/>
      <c r="DB297" s="225"/>
      <c r="DC297" s="225"/>
      <c r="DD297" s="225"/>
      <c r="DE297" s="225"/>
      <c r="DF297" s="225"/>
      <c r="DG297" s="225"/>
      <c r="DH297" s="225"/>
      <c r="DI297" s="225"/>
      <c r="DJ297" s="225"/>
      <c r="DK297" s="225"/>
      <c r="DL297" s="225"/>
      <c r="DM297" s="225"/>
      <c r="DN297" s="201"/>
      <c r="DO297" s="201"/>
      <c r="DP297" s="201"/>
      <c r="DQ297" s="201"/>
    </row>
    <row r="298" spans="2:121" ht="20.100000000000001" customHeight="1" x14ac:dyDescent="0.25">
      <c r="B298" s="211"/>
      <c r="C298" s="212"/>
      <c r="D298" s="201"/>
      <c r="E298" s="201"/>
      <c r="F298" s="201"/>
      <c r="G298" s="201"/>
      <c r="H298" s="201"/>
      <c r="I298" s="201"/>
      <c r="J298" s="201"/>
      <c r="K298" s="201"/>
      <c r="L298" s="201"/>
      <c r="M298" s="201"/>
      <c r="N298" s="201"/>
      <c r="O298" s="201"/>
      <c r="P298" s="204"/>
      <c r="Q298" s="202"/>
      <c r="R298" s="202"/>
      <c r="S298" s="202"/>
      <c r="T298" s="202"/>
      <c r="U298" s="202"/>
      <c r="V298" s="202"/>
      <c r="W298" s="202"/>
      <c r="X298" s="202"/>
      <c r="Y298" s="202"/>
      <c r="Z298" s="202"/>
      <c r="AA298" s="202"/>
      <c r="AB298" s="202"/>
      <c r="AC298" s="203"/>
      <c r="AD298" s="203"/>
      <c r="AE298" s="201"/>
      <c r="AF298" s="201"/>
      <c r="AG298" s="201"/>
      <c r="AH298" s="201"/>
      <c r="AI298" s="201"/>
      <c r="AJ298" s="201"/>
      <c r="AK298" s="201"/>
      <c r="AL298" s="201"/>
      <c r="AM298" s="201"/>
      <c r="AN298" s="201"/>
      <c r="AO298" s="201"/>
      <c r="AP298" s="201"/>
      <c r="AQ298" s="201"/>
      <c r="AR298" s="201"/>
      <c r="AS298" s="201"/>
      <c r="AT298" s="201"/>
      <c r="AU298" s="201"/>
      <c r="AV298" s="201"/>
      <c r="AW298" s="201"/>
      <c r="AX298" s="201"/>
      <c r="AY298" s="201"/>
      <c r="AZ298" s="201"/>
      <c r="BA298" s="201"/>
      <c r="BB298" s="201"/>
      <c r="BC298" s="201"/>
      <c r="BD298" s="201"/>
      <c r="BE298" s="201"/>
      <c r="BF298" s="201"/>
      <c r="BG298" s="201"/>
      <c r="BH298" s="201"/>
      <c r="BI298" s="201"/>
      <c r="BJ298" s="201"/>
      <c r="BK298" s="201"/>
      <c r="BL298" s="201"/>
      <c r="BM298" s="201"/>
      <c r="BN298" s="201"/>
      <c r="BO298" s="225"/>
      <c r="BP298" s="225"/>
      <c r="BQ298" s="225"/>
      <c r="BR298" s="225"/>
      <c r="BS298" s="225"/>
      <c r="BT298" s="225"/>
      <c r="BU298" s="225"/>
      <c r="BV298" s="225"/>
      <c r="BW298" s="225"/>
      <c r="BX298" s="225"/>
      <c r="BY298" s="225"/>
      <c r="BZ298" s="225"/>
      <c r="CA298" s="225"/>
      <c r="CB298" s="225"/>
      <c r="CC298" s="225"/>
      <c r="CD298" s="225"/>
      <c r="CE298" s="225"/>
      <c r="CF298" s="225"/>
      <c r="CG298" s="225"/>
      <c r="CH298" s="225"/>
      <c r="CI298" s="225"/>
      <c r="CJ298" s="225"/>
      <c r="CK298" s="225"/>
      <c r="CL298" s="225"/>
      <c r="CM298" s="225"/>
      <c r="CN298" s="225"/>
      <c r="CO298" s="225"/>
      <c r="CP298" s="225"/>
      <c r="CQ298" s="225"/>
      <c r="CR298" s="225"/>
      <c r="CS298" s="225"/>
      <c r="CT298" s="225"/>
      <c r="CU298" s="225"/>
      <c r="CV298" s="225"/>
      <c r="CW298" s="225"/>
      <c r="CX298" s="225"/>
      <c r="CY298" s="225"/>
      <c r="CZ298" s="225"/>
      <c r="DA298" s="225"/>
      <c r="DB298" s="225"/>
      <c r="DC298" s="225"/>
      <c r="DD298" s="225"/>
      <c r="DE298" s="225"/>
      <c r="DF298" s="225"/>
      <c r="DG298" s="225"/>
      <c r="DH298" s="225"/>
      <c r="DI298" s="225"/>
      <c r="DJ298" s="225"/>
      <c r="DK298" s="225"/>
      <c r="DL298" s="225"/>
      <c r="DM298" s="225"/>
      <c r="DN298" s="201"/>
      <c r="DO298" s="201"/>
      <c r="DP298" s="201"/>
      <c r="DQ298" s="201"/>
    </row>
    <row r="299" spans="2:121" ht="20.100000000000001" customHeight="1" x14ac:dyDescent="0.25">
      <c r="B299" s="211"/>
      <c r="C299" s="212"/>
      <c r="D299" s="201"/>
      <c r="E299" s="201"/>
      <c r="F299" s="201"/>
      <c r="G299" s="201"/>
      <c r="H299" s="201"/>
      <c r="I299" s="201"/>
      <c r="J299" s="201"/>
      <c r="K299" s="201"/>
      <c r="L299" s="201"/>
      <c r="M299" s="201"/>
      <c r="N299" s="201"/>
      <c r="O299" s="201"/>
      <c r="P299" s="204"/>
      <c r="Q299" s="202"/>
      <c r="R299" s="202"/>
      <c r="S299" s="202"/>
      <c r="T299" s="202"/>
      <c r="U299" s="202"/>
      <c r="V299" s="202"/>
      <c r="W299" s="202"/>
      <c r="X299" s="202"/>
      <c r="Y299" s="202"/>
      <c r="Z299" s="202"/>
      <c r="AA299" s="202"/>
      <c r="AB299" s="202"/>
      <c r="AC299" s="203"/>
      <c r="AD299" s="203"/>
      <c r="AE299" s="201"/>
      <c r="AF299" s="201"/>
      <c r="AG299" s="201"/>
      <c r="AH299" s="201"/>
      <c r="AI299" s="201"/>
      <c r="AJ299" s="201"/>
      <c r="AK299" s="201"/>
      <c r="AL299" s="201"/>
      <c r="AM299" s="201"/>
      <c r="AN299" s="201"/>
      <c r="AO299" s="201"/>
      <c r="AP299" s="201"/>
      <c r="AQ299" s="201"/>
      <c r="AR299" s="201"/>
      <c r="AS299" s="201"/>
      <c r="AT299" s="201"/>
      <c r="AU299" s="201"/>
      <c r="AV299" s="201"/>
      <c r="AW299" s="201"/>
      <c r="AX299" s="201"/>
      <c r="AY299" s="201"/>
      <c r="AZ299" s="201"/>
      <c r="BA299" s="201"/>
      <c r="BB299" s="201"/>
      <c r="BC299" s="201"/>
      <c r="BD299" s="201"/>
      <c r="BE299" s="201"/>
      <c r="BF299" s="201"/>
      <c r="BG299" s="201"/>
      <c r="BH299" s="201"/>
      <c r="BI299" s="201"/>
      <c r="BJ299" s="201"/>
      <c r="BK299" s="201"/>
      <c r="BL299" s="201"/>
      <c r="BM299" s="201"/>
      <c r="BN299" s="201"/>
      <c r="BO299" s="201"/>
      <c r="BP299" s="201"/>
      <c r="BQ299" s="201"/>
      <c r="BR299" s="201"/>
      <c r="BS299" s="201"/>
      <c r="BT299" s="201"/>
      <c r="BU299" s="201"/>
      <c r="BV299" s="201"/>
      <c r="BW299" s="201"/>
      <c r="BX299" s="201"/>
      <c r="BY299" s="201"/>
      <c r="BZ299" s="201"/>
      <c r="CA299" s="201"/>
      <c r="CB299" s="201"/>
      <c r="CC299" s="201"/>
      <c r="CD299" s="201"/>
      <c r="CE299" s="201"/>
      <c r="CF299" s="201"/>
      <c r="CG299" s="201"/>
      <c r="CH299" s="201"/>
      <c r="CI299" s="201"/>
      <c r="CJ299" s="201"/>
      <c r="CK299" s="201"/>
      <c r="CL299" s="201"/>
      <c r="CM299" s="201"/>
      <c r="CN299" s="201"/>
      <c r="CO299" s="201"/>
      <c r="CP299" s="201"/>
      <c r="CQ299" s="201"/>
      <c r="CR299" s="201"/>
      <c r="CS299" s="201"/>
      <c r="CT299" s="201"/>
      <c r="CU299" s="201"/>
      <c r="CV299" s="201"/>
      <c r="CW299" s="201"/>
      <c r="CX299" s="201"/>
      <c r="CY299" s="201"/>
      <c r="CZ299" s="201"/>
      <c r="DA299" s="201"/>
      <c r="DB299" s="201"/>
      <c r="DC299" s="201"/>
      <c r="DD299" s="201"/>
      <c r="DE299" s="201"/>
      <c r="DF299" s="201"/>
      <c r="DG299" s="201"/>
      <c r="DH299" s="201"/>
      <c r="DI299" s="201"/>
      <c r="DJ299" s="201"/>
      <c r="DK299" s="201"/>
      <c r="DL299" s="201"/>
      <c r="DM299" s="201"/>
      <c r="DN299" s="201"/>
      <c r="DO299" s="201"/>
      <c r="DP299" s="201"/>
      <c r="DQ299" s="201"/>
    </row>
    <row r="300" spans="2:121" ht="20.100000000000001" customHeight="1" x14ac:dyDescent="0.25">
      <c r="B300" s="211"/>
      <c r="C300" s="212"/>
      <c r="D300" s="201"/>
      <c r="E300" s="201"/>
      <c r="F300" s="201"/>
      <c r="G300" s="201"/>
      <c r="H300" s="201"/>
      <c r="I300" s="201"/>
      <c r="J300" s="201"/>
      <c r="K300" s="201"/>
      <c r="L300" s="201"/>
      <c r="M300" s="201"/>
      <c r="N300" s="201"/>
      <c r="O300" s="201"/>
      <c r="P300" s="204"/>
      <c r="Q300" s="202"/>
      <c r="R300" s="202"/>
      <c r="S300" s="202"/>
      <c r="T300" s="202"/>
      <c r="U300" s="202"/>
      <c r="V300" s="202"/>
      <c r="W300" s="202"/>
      <c r="X300" s="202"/>
      <c r="Y300" s="202"/>
      <c r="Z300" s="202"/>
      <c r="AA300" s="202"/>
      <c r="AB300" s="202"/>
      <c r="AC300" s="203"/>
      <c r="AD300" s="203"/>
      <c r="AE300" s="201"/>
      <c r="AF300" s="201"/>
      <c r="AG300" s="201"/>
      <c r="AH300" s="201"/>
      <c r="AI300" s="201"/>
      <c r="AJ300" s="201"/>
      <c r="AK300" s="201"/>
      <c r="AL300" s="201"/>
      <c r="AM300" s="201"/>
      <c r="AN300" s="201"/>
      <c r="AO300" s="201"/>
      <c r="AP300" s="201"/>
      <c r="AQ300" s="201"/>
      <c r="AR300" s="201"/>
      <c r="AS300" s="201"/>
      <c r="AT300" s="201"/>
      <c r="AU300" s="201"/>
      <c r="AV300" s="201"/>
      <c r="AW300" s="201"/>
      <c r="AX300" s="201"/>
      <c r="AY300" s="201"/>
      <c r="AZ300" s="201"/>
      <c r="BA300" s="201"/>
      <c r="BB300" s="201"/>
      <c r="BC300" s="201"/>
      <c r="BD300" s="201"/>
      <c r="BE300" s="201"/>
      <c r="BF300" s="201"/>
      <c r="BG300" s="201"/>
      <c r="BH300" s="201"/>
      <c r="BI300" s="201"/>
      <c r="BJ300" s="201"/>
      <c r="BK300" s="201"/>
      <c r="BL300" s="201"/>
      <c r="BM300" s="201"/>
      <c r="BN300" s="201"/>
      <c r="BO300" s="201"/>
      <c r="BP300" s="201"/>
      <c r="BQ300" s="201"/>
      <c r="BR300" s="201"/>
      <c r="BS300" s="201"/>
      <c r="BT300" s="201"/>
      <c r="BU300" s="201"/>
      <c r="BV300" s="201"/>
      <c r="BW300" s="201"/>
      <c r="BX300" s="201"/>
      <c r="BY300" s="201"/>
      <c r="BZ300" s="201"/>
      <c r="CA300" s="201"/>
      <c r="CB300" s="201"/>
      <c r="CC300" s="201"/>
      <c r="CD300" s="201"/>
      <c r="CE300" s="201"/>
      <c r="CF300" s="201"/>
      <c r="CG300" s="201"/>
      <c r="CH300" s="201"/>
      <c r="CI300" s="201"/>
      <c r="CJ300" s="201"/>
      <c r="CK300" s="201"/>
      <c r="CL300" s="201"/>
      <c r="CM300" s="201"/>
      <c r="CN300" s="201"/>
      <c r="CO300" s="201"/>
      <c r="CP300" s="201"/>
      <c r="CQ300" s="201"/>
      <c r="CR300" s="201"/>
      <c r="CS300" s="201"/>
      <c r="CT300" s="201"/>
      <c r="CU300" s="201"/>
      <c r="CV300" s="201"/>
      <c r="CW300" s="201"/>
      <c r="CX300" s="201"/>
      <c r="CY300" s="201"/>
      <c r="CZ300" s="201"/>
      <c r="DA300" s="201"/>
      <c r="DB300" s="201"/>
      <c r="DC300" s="201"/>
      <c r="DD300" s="201"/>
      <c r="DE300" s="201"/>
      <c r="DF300" s="201"/>
      <c r="DG300" s="201"/>
      <c r="DH300" s="201"/>
      <c r="DI300" s="201"/>
      <c r="DJ300" s="201"/>
      <c r="DK300" s="201"/>
      <c r="DL300" s="201"/>
      <c r="DM300" s="201"/>
      <c r="DN300" s="201"/>
      <c r="DO300" s="201"/>
      <c r="DP300" s="201"/>
      <c r="DQ300" s="201"/>
    </row>
    <row r="301" spans="2:121" ht="20.100000000000001" customHeight="1" x14ac:dyDescent="0.25">
      <c r="B301" s="211"/>
      <c r="C301" s="212"/>
      <c r="D301" s="201"/>
      <c r="E301" s="201"/>
      <c r="F301" s="201"/>
      <c r="G301" s="201"/>
      <c r="H301" s="201"/>
      <c r="I301" s="201"/>
      <c r="J301" s="201"/>
      <c r="K301" s="201"/>
      <c r="L301" s="201"/>
      <c r="M301" s="201"/>
      <c r="N301" s="201"/>
      <c r="O301" s="201"/>
      <c r="P301" s="204"/>
      <c r="Q301" s="202"/>
      <c r="R301" s="202"/>
      <c r="S301" s="202"/>
      <c r="T301" s="202"/>
      <c r="U301" s="202"/>
      <c r="V301" s="202"/>
      <c r="W301" s="202"/>
      <c r="X301" s="202"/>
      <c r="Y301" s="202"/>
      <c r="Z301" s="202"/>
      <c r="AA301" s="202"/>
      <c r="AB301" s="202"/>
      <c r="AC301" s="203"/>
      <c r="AD301" s="203"/>
      <c r="AE301" s="201"/>
      <c r="AF301" s="201"/>
      <c r="AG301" s="201"/>
      <c r="AH301" s="201"/>
      <c r="AI301" s="201"/>
      <c r="AJ301" s="201"/>
      <c r="AK301" s="201"/>
      <c r="AL301" s="201"/>
      <c r="AM301" s="201"/>
      <c r="AN301" s="201"/>
      <c r="AO301" s="201"/>
      <c r="AP301" s="201"/>
      <c r="AQ301" s="201"/>
      <c r="AR301" s="201"/>
      <c r="AS301" s="201"/>
      <c r="AT301" s="201"/>
      <c r="AU301" s="201"/>
      <c r="AV301" s="201"/>
      <c r="AW301" s="201"/>
      <c r="AX301" s="201"/>
      <c r="AY301" s="201"/>
      <c r="AZ301" s="201"/>
      <c r="BA301" s="201"/>
      <c r="BB301" s="201"/>
      <c r="BC301" s="201"/>
      <c r="BD301" s="201"/>
      <c r="BE301" s="201"/>
      <c r="BF301" s="201"/>
      <c r="BG301" s="201"/>
      <c r="BH301" s="201"/>
      <c r="BI301" s="201"/>
      <c r="BJ301" s="201"/>
      <c r="BK301" s="201"/>
      <c r="BL301" s="201"/>
      <c r="BM301" s="201"/>
      <c r="BN301" s="201"/>
      <c r="BO301" s="201"/>
      <c r="BP301" s="201"/>
      <c r="BQ301" s="201"/>
      <c r="BR301" s="201"/>
      <c r="BS301" s="201"/>
      <c r="BT301" s="201"/>
      <c r="BU301" s="201"/>
      <c r="BV301" s="201"/>
      <c r="BW301" s="201"/>
      <c r="BX301" s="201"/>
      <c r="BY301" s="201"/>
      <c r="BZ301" s="201"/>
      <c r="CA301" s="201"/>
      <c r="CB301" s="201"/>
      <c r="CC301" s="201"/>
      <c r="CD301" s="201"/>
      <c r="CE301" s="201"/>
      <c r="CF301" s="201"/>
      <c r="CG301" s="201"/>
      <c r="CH301" s="201"/>
      <c r="CI301" s="201"/>
      <c r="CJ301" s="201"/>
      <c r="CK301" s="201"/>
      <c r="CL301" s="201"/>
      <c r="CM301" s="201"/>
      <c r="CN301" s="201"/>
      <c r="CO301" s="201"/>
      <c r="CP301" s="201"/>
      <c r="CQ301" s="201"/>
      <c r="CR301" s="201"/>
      <c r="CS301" s="201"/>
      <c r="CT301" s="201"/>
      <c r="CU301" s="201"/>
      <c r="CV301" s="201"/>
      <c r="CW301" s="201"/>
      <c r="CX301" s="201"/>
      <c r="CY301" s="201"/>
      <c r="CZ301" s="201"/>
      <c r="DA301" s="201"/>
      <c r="DB301" s="201"/>
      <c r="DC301" s="201"/>
      <c r="DD301" s="201"/>
      <c r="DE301" s="201"/>
      <c r="DF301" s="201"/>
      <c r="DG301" s="201"/>
      <c r="DH301" s="201"/>
      <c r="DI301" s="201"/>
      <c r="DJ301" s="201"/>
      <c r="DK301" s="201"/>
      <c r="DL301" s="201"/>
      <c r="DM301" s="201"/>
      <c r="DN301" s="201"/>
      <c r="DO301" s="201"/>
      <c r="DP301" s="201"/>
      <c r="DQ301" s="201"/>
    </row>
    <row r="302" spans="2:121" ht="20.100000000000001" customHeight="1" x14ac:dyDescent="0.25">
      <c r="B302" s="211"/>
      <c r="C302" s="212"/>
      <c r="D302" s="201"/>
      <c r="E302" s="201"/>
      <c r="F302" s="201"/>
      <c r="G302" s="201"/>
      <c r="H302" s="201"/>
      <c r="I302" s="201"/>
      <c r="J302" s="201"/>
      <c r="K302" s="201"/>
      <c r="L302" s="201"/>
      <c r="M302" s="201"/>
      <c r="N302" s="201"/>
      <c r="O302" s="201"/>
      <c r="P302" s="204"/>
      <c r="Q302" s="202"/>
      <c r="R302" s="202"/>
      <c r="S302" s="202"/>
      <c r="T302" s="202"/>
      <c r="U302" s="202"/>
      <c r="V302" s="202"/>
      <c r="W302" s="202"/>
      <c r="X302" s="202"/>
      <c r="Y302" s="202"/>
      <c r="Z302" s="202"/>
      <c r="AA302" s="202"/>
      <c r="AB302" s="202"/>
      <c r="AC302" s="203"/>
      <c r="AD302" s="203"/>
      <c r="AE302" s="201"/>
      <c r="AF302" s="201"/>
      <c r="AG302" s="201"/>
      <c r="AH302" s="201"/>
      <c r="AI302" s="201"/>
      <c r="AJ302" s="201"/>
      <c r="AK302" s="201"/>
      <c r="AL302" s="201"/>
      <c r="AM302" s="201"/>
      <c r="AN302" s="201"/>
      <c r="AO302" s="201"/>
      <c r="AP302" s="201"/>
      <c r="AQ302" s="201"/>
      <c r="AR302" s="201"/>
      <c r="AS302" s="201"/>
      <c r="AT302" s="201"/>
      <c r="AU302" s="201"/>
      <c r="AV302" s="201"/>
      <c r="AW302" s="201"/>
      <c r="AX302" s="201"/>
      <c r="AY302" s="201"/>
      <c r="AZ302" s="201"/>
      <c r="BA302" s="201"/>
      <c r="BB302" s="201"/>
      <c r="BC302" s="201"/>
      <c r="BD302" s="201"/>
      <c r="BE302" s="201"/>
      <c r="BF302" s="201"/>
      <c r="BG302" s="201"/>
      <c r="BH302" s="201"/>
      <c r="BI302" s="201"/>
      <c r="BJ302" s="201"/>
      <c r="BK302" s="201"/>
      <c r="BL302" s="201"/>
      <c r="BM302" s="201"/>
      <c r="BN302" s="201"/>
      <c r="BO302" s="201"/>
      <c r="BP302" s="201"/>
      <c r="BQ302" s="201"/>
      <c r="BR302" s="201"/>
      <c r="BS302" s="201"/>
      <c r="BT302" s="201"/>
      <c r="BU302" s="201"/>
      <c r="BV302" s="201"/>
      <c r="BW302" s="201"/>
      <c r="BX302" s="201"/>
      <c r="BY302" s="201"/>
      <c r="BZ302" s="201"/>
      <c r="CA302" s="201"/>
      <c r="CB302" s="201"/>
      <c r="CC302" s="201"/>
      <c r="CD302" s="201"/>
      <c r="CE302" s="201"/>
      <c r="CF302" s="201"/>
      <c r="CG302" s="201"/>
      <c r="CH302" s="201"/>
      <c r="CI302" s="201"/>
      <c r="CJ302" s="201"/>
      <c r="CK302" s="201"/>
      <c r="CL302" s="201"/>
      <c r="CM302" s="201"/>
      <c r="CN302" s="201"/>
      <c r="CO302" s="201"/>
      <c r="CP302" s="201"/>
      <c r="CQ302" s="201"/>
      <c r="CR302" s="201"/>
      <c r="CS302" s="201"/>
      <c r="CT302" s="201"/>
      <c r="CU302" s="201"/>
      <c r="CV302" s="201"/>
      <c r="CW302" s="201"/>
      <c r="CX302" s="201"/>
      <c r="CY302" s="201"/>
      <c r="CZ302" s="201"/>
      <c r="DA302" s="201"/>
      <c r="DB302" s="201"/>
      <c r="DC302" s="201"/>
      <c r="DD302" s="201"/>
      <c r="DE302" s="201"/>
      <c r="DF302" s="201"/>
      <c r="DG302" s="201"/>
      <c r="DH302" s="201"/>
      <c r="DI302" s="201"/>
      <c r="DJ302" s="201"/>
      <c r="DK302" s="201"/>
      <c r="DL302" s="201"/>
      <c r="DM302" s="201"/>
      <c r="DN302" s="201"/>
      <c r="DO302" s="201"/>
      <c r="DP302" s="201"/>
      <c r="DQ302" s="201"/>
    </row>
    <row r="303" spans="2:121" ht="20.100000000000001" customHeight="1" x14ac:dyDescent="0.25">
      <c r="B303" s="211"/>
      <c r="C303" s="212"/>
      <c r="D303" s="201"/>
      <c r="E303" s="201"/>
      <c r="F303" s="201"/>
      <c r="G303" s="201"/>
      <c r="H303" s="201"/>
      <c r="I303" s="201"/>
      <c r="J303" s="201"/>
      <c r="K303" s="201"/>
      <c r="L303" s="201"/>
      <c r="M303" s="201"/>
      <c r="N303" s="201"/>
      <c r="O303" s="201"/>
      <c r="P303" s="204"/>
      <c r="Q303" s="202"/>
      <c r="R303" s="202"/>
      <c r="S303" s="202"/>
      <c r="T303" s="202"/>
      <c r="U303" s="202"/>
      <c r="V303" s="202"/>
      <c r="W303" s="202"/>
      <c r="X303" s="202"/>
      <c r="Y303" s="202"/>
      <c r="Z303" s="202"/>
      <c r="AA303" s="202"/>
      <c r="AB303" s="202"/>
      <c r="AC303" s="203"/>
      <c r="AD303" s="203"/>
      <c r="AE303" s="201"/>
      <c r="AF303" s="201"/>
      <c r="AG303" s="201"/>
      <c r="AH303" s="201"/>
      <c r="AI303" s="201"/>
      <c r="AJ303" s="201"/>
      <c r="AK303" s="201"/>
      <c r="AL303" s="201"/>
      <c r="AM303" s="201"/>
      <c r="AN303" s="201"/>
      <c r="AO303" s="201"/>
      <c r="AP303" s="201"/>
      <c r="AQ303" s="201"/>
      <c r="AR303" s="201"/>
      <c r="AS303" s="201"/>
      <c r="AT303" s="201"/>
      <c r="AU303" s="201"/>
      <c r="AV303" s="201"/>
      <c r="AW303" s="201"/>
      <c r="AX303" s="201"/>
      <c r="AY303" s="201"/>
      <c r="AZ303" s="201"/>
      <c r="BA303" s="201"/>
      <c r="BB303" s="201"/>
      <c r="BC303" s="201"/>
      <c r="BD303" s="201"/>
      <c r="BE303" s="201"/>
      <c r="BF303" s="201"/>
      <c r="BG303" s="201"/>
      <c r="BH303" s="201"/>
      <c r="BI303" s="201"/>
      <c r="BJ303" s="201"/>
      <c r="BK303" s="201"/>
      <c r="BL303" s="201"/>
      <c r="BM303" s="201"/>
      <c r="BN303" s="201"/>
      <c r="BO303" s="201"/>
      <c r="BP303" s="201"/>
      <c r="BQ303" s="201"/>
      <c r="BR303" s="201"/>
      <c r="BS303" s="201"/>
      <c r="BT303" s="201"/>
      <c r="BU303" s="201"/>
      <c r="BV303" s="201"/>
      <c r="BW303" s="201"/>
      <c r="BX303" s="201"/>
      <c r="BY303" s="201"/>
      <c r="BZ303" s="201"/>
      <c r="CA303" s="201"/>
      <c r="CB303" s="201"/>
      <c r="CC303" s="201"/>
      <c r="CD303" s="201"/>
      <c r="CE303" s="201"/>
      <c r="CF303" s="201"/>
      <c r="CG303" s="201"/>
      <c r="CH303" s="201"/>
      <c r="CI303" s="201"/>
      <c r="CJ303" s="201"/>
      <c r="CK303" s="201"/>
      <c r="CL303" s="201"/>
      <c r="CM303" s="201"/>
      <c r="CN303" s="201"/>
      <c r="CO303" s="201"/>
      <c r="CP303" s="201"/>
      <c r="CQ303" s="201"/>
      <c r="CR303" s="201"/>
      <c r="CS303" s="201"/>
      <c r="CT303" s="201"/>
      <c r="CU303" s="201"/>
      <c r="CV303" s="201"/>
      <c r="CW303" s="201"/>
      <c r="CX303" s="201"/>
      <c r="CY303" s="201"/>
      <c r="CZ303" s="201"/>
      <c r="DA303" s="201"/>
      <c r="DB303" s="201"/>
      <c r="DC303" s="201"/>
      <c r="DD303" s="201"/>
      <c r="DE303" s="201"/>
      <c r="DF303" s="201"/>
      <c r="DG303" s="201"/>
      <c r="DH303" s="201"/>
      <c r="DI303" s="201"/>
      <c r="DJ303" s="201"/>
      <c r="DK303" s="201"/>
      <c r="DL303" s="201"/>
      <c r="DM303" s="201"/>
      <c r="DN303" s="201"/>
      <c r="DO303" s="201"/>
      <c r="DP303" s="201"/>
      <c r="DQ303" s="201"/>
    </row>
    <row r="304" spans="2:121" ht="20.100000000000001" customHeight="1" x14ac:dyDescent="0.25">
      <c r="B304" s="211"/>
      <c r="C304" s="212"/>
      <c r="D304" s="201"/>
      <c r="E304" s="201"/>
      <c r="F304" s="201"/>
      <c r="G304" s="201"/>
      <c r="H304" s="201"/>
      <c r="I304" s="201"/>
      <c r="J304" s="201"/>
      <c r="K304" s="201"/>
      <c r="L304" s="201"/>
      <c r="M304" s="201"/>
      <c r="N304" s="201"/>
      <c r="O304" s="201"/>
      <c r="P304" s="204"/>
      <c r="Q304" s="202"/>
      <c r="R304" s="202"/>
      <c r="S304" s="202"/>
      <c r="T304" s="202"/>
      <c r="U304" s="202"/>
      <c r="V304" s="202"/>
      <c r="W304" s="202"/>
      <c r="X304" s="202"/>
      <c r="Y304" s="202"/>
      <c r="Z304" s="202"/>
      <c r="AA304" s="202"/>
      <c r="AB304" s="202"/>
      <c r="AC304" s="203"/>
      <c r="AD304" s="203"/>
      <c r="AE304" s="201"/>
      <c r="AF304" s="201"/>
      <c r="AG304" s="201"/>
      <c r="AH304" s="201"/>
      <c r="AI304" s="201"/>
      <c r="AJ304" s="201"/>
      <c r="AK304" s="201"/>
      <c r="AL304" s="201"/>
      <c r="AM304" s="201"/>
      <c r="AN304" s="201"/>
      <c r="AO304" s="201"/>
      <c r="AP304" s="201"/>
      <c r="AQ304" s="201"/>
      <c r="AR304" s="201"/>
      <c r="AS304" s="201"/>
      <c r="AT304" s="201"/>
      <c r="AU304" s="201"/>
      <c r="AV304" s="201"/>
      <c r="AW304" s="201"/>
      <c r="AX304" s="201"/>
      <c r="AY304" s="201"/>
      <c r="AZ304" s="201"/>
      <c r="BA304" s="201"/>
      <c r="BB304" s="201"/>
      <c r="BC304" s="201"/>
      <c r="BD304" s="201"/>
      <c r="BE304" s="201"/>
      <c r="BF304" s="201"/>
      <c r="BG304" s="201"/>
      <c r="BH304" s="201"/>
      <c r="BI304" s="201"/>
      <c r="BJ304" s="201"/>
      <c r="BK304" s="201"/>
      <c r="BL304" s="201"/>
      <c r="BM304" s="201"/>
      <c r="BN304" s="201"/>
      <c r="BO304" s="201"/>
      <c r="BP304" s="201"/>
      <c r="BQ304" s="201"/>
      <c r="BR304" s="201"/>
      <c r="BS304" s="201"/>
      <c r="BT304" s="201"/>
      <c r="BU304" s="201"/>
      <c r="BV304" s="201"/>
      <c r="BW304" s="201"/>
      <c r="BX304" s="201"/>
      <c r="BY304" s="201"/>
      <c r="BZ304" s="201"/>
      <c r="CA304" s="201"/>
      <c r="CB304" s="201"/>
      <c r="CC304" s="201"/>
      <c r="CD304" s="201"/>
      <c r="CE304" s="201"/>
      <c r="CF304" s="201"/>
      <c r="CG304" s="201"/>
      <c r="CH304" s="201"/>
      <c r="CI304" s="201"/>
      <c r="CJ304" s="201"/>
      <c r="CK304" s="201"/>
      <c r="CL304" s="201"/>
      <c r="CM304" s="201"/>
      <c r="CN304" s="201"/>
      <c r="CO304" s="201"/>
      <c r="CP304" s="201"/>
      <c r="CQ304" s="201"/>
      <c r="CR304" s="201"/>
      <c r="CS304" s="201"/>
      <c r="CT304" s="201"/>
      <c r="CU304" s="201"/>
      <c r="CV304" s="201"/>
      <c r="CW304" s="201"/>
      <c r="CX304" s="201"/>
      <c r="CY304" s="201"/>
      <c r="CZ304" s="201"/>
      <c r="DA304" s="201"/>
      <c r="DB304" s="201"/>
      <c r="DC304" s="201"/>
      <c r="DD304" s="201"/>
      <c r="DE304" s="201"/>
      <c r="DF304" s="201"/>
      <c r="DG304" s="201"/>
      <c r="DH304" s="201"/>
      <c r="DI304" s="201"/>
      <c r="DJ304" s="201"/>
      <c r="DK304" s="201"/>
      <c r="DL304" s="201"/>
      <c r="DM304" s="201"/>
      <c r="DN304" s="201"/>
      <c r="DO304" s="201"/>
      <c r="DP304" s="201"/>
      <c r="DQ304" s="201"/>
    </row>
    <row r="305" spans="2:121" ht="20.100000000000001" customHeight="1" x14ac:dyDescent="0.25">
      <c r="B305" s="211"/>
      <c r="C305" s="212"/>
      <c r="D305" s="201"/>
      <c r="E305" s="201"/>
      <c r="F305" s="201"/>
      <c r="G305" s="201"/>
      <c r="H305" s="201"/>
      <c r="I305" s="201"/>
      <c r="J305" s="201"/>
      <c r="K305" s="201"/>
      <c r="L305" s="201"/>
      <c r="M305" s="201"/>
      <c r="N305" s="201"/>
      <c r="O305" s="201"/>
      <c r="P305" s="204"/>
      <c r="Q305" s="202"/>
      <c r="R305" s="202"/>
      <c r="S305" s="202"/>
      <c r="T305" s="202"/>
      <c r="U305" s="202"/>
      <c r="V305" s="202"/>
      <c r="W305" s="202"/>
      <c r="X305" s="202"/>
      <c r="Y305" s="202"/>
      <c r="Z305" s="202"/>
      <c r="AA305" s="202"/>
      <c r="AB305" s="202"/>
      <c r="AC305" s="203"/>
      <c r="AD305" s="203"/>
      <c r="AE305" s="201"/>
      <c r="AF305" s="201"/>
      <c r="AG305" s="201"/>
      <c r="AH305" s="201"/>
      <c r="AI305" s="201"/>
      <c r="AJ305" s="201"/>
      <c r="AK305" s="201"/>
      <c r="AL305" s="201"/>
      <c r="AM305" s="201"/>
      <c r="AN305" s="201"/>
      <c r="AO305" s="201"/>
      <c r="AP305" s="201"/>
      <c r="AQ305" s="201"/>
      <c r="AR305" s="201"/>
      <c r="AS305" s="201"/>
      <c r="AT305" s="201"/>
      <c r="AU305" s="201"/>
      <c r="AV305" s="201"/>
      <c r="AW305" s="201"/>
      <c r="AX305" s="201"/>
      <c r="AY305" s="201"/>
      <c r="AZ305" s="201"/>
      <c r="BA305" s="201"/>
      <c r="BB305" s="201"/>
      <c r="BC305" s="201"/>
      <c r="BD305" s="201"/>
      <c r="BE305" s="201"/>
      <c r="BF305" s="201"/>
      <c r="BG305" s="201"/>
      <c r="BH305" s="201"/>
      <c r="BI305" s="201"/>
      <c r="BJ305" s="201"/>
      <c r="BK305" s="201"/>
      <c r="BL305" s="201"/>
      <c r="BM305" s="201"/>
      <c r="BN305" s="201"/>
      <c r="BO305" s="201"/>
      <c r="BP305" s="201"/>
      <c r="BQ305" s="201"/>
      <c r="BR305" s="201"/>
      <c r="BS305" s="201"/>
      <c r="BT305" s="201"/>
      <c r="BU305" s="201"/>
      <c r="BV305" s="201"/>
      <c r="BW305" s="201"/>
      <c r="BX305" s="201"/>
      <c r="BY305" s="201"/>
      <c r="BZ305" s="201"/>
      <c r="CA305" s="201"/>
      <c r="CB305" s="201"/>
      <c r="CC305" s="201"/>
      <c r="CD305" s="201"/>
      <c r="CE305" s="201"/>
      <c r="CF305" s="201"/>
      <c r="CG305" s="201"/>
      <c r="CH305" s="201"/>
      <c r="CI305" s="201"/>
      <c r="CJ305" s="201"/>
      <c r="CK305" s="201"/>
      <c r="CL305" s="201"/>
      <c r="CM305" s="201"/>
      <c r="CN305" s="201"/>
      <c r="CO305" s="201"/>
      <c r="CP305" s="201"/>
      <c r="CQ305" s="201"/>
      <c r="CR305" s="201"/>
      <c r="CS305" s="201"/>
      <c r="CT305" s="201"/>
      <c r="CU305" s="201"/>
      <c r="CV305" s="201"/>
      <c r="CW305" s="201"/>
      <c r="CX305" s="201"/>
      <c r="CY305" s="201"/>
      <c r="CZ305" s="201"/>
      <c r="DA305" s="201"/>
      <c r="DB305" s="201"/>
      <c r="DC305" s="201"/>
      <c r="DD305" s="201"/>
      <c r="DE305" s="201"/>
      <c r="DF305" s="201"/>
      <c r="DG305" s="201"/>
      <c r="DH305" s="201"/>
      <c r="DI305" s="201"/>
      <c r="DJ305" s="201"/>
      <c r="DK305" s="201"/>
      <c r="DL305" s="201"/>
      <c r="DM305" s="201"/>
      <c r="DN305" s="201"/>
      <c r="DO305" s="201"/>
      <c r="DP305" s="201"/>
      <c r="DQ305" s="201"/>
    </row>
    <row r="306" spans="2:121" ht="20.100000000000001" customHeight="1" x14ac:dyDescent="0.25">
      <c r="B306" s="211"/>
      <c r="C306" s="212"/>
      <c r="D306" s="201"/>
      <c r="E306" s="201"/>
      <c r="F306" s="201"/>
      <c r="G306" s="201"/>
      <c r="H306" s="201"/>
      <c r="I306" s="201"/>
      <c r="J306" s="201"/>
      <c r="K306" s="201"/>
      <c r="L306" s="201"/>
      <c r="M306" s="201"/>
      <c r="N306" s="201"/>
      <c r="O306" s="201"/>
      <c r="P306" s="204"/>
      <c r="Q306" s="202"/>
      <c r="R306" s="202"/>
      <c r="S306" s="202"/>
      <c r="T306" s="202"/>
      <c r="U306" s="202"/>
      <c r="V306" s="202"/>
      <c r="W306" s="202"/>
      <c r="X306" s="202"/>
      <c r="Y306" s="202"/>
      <c r="Z306" s="202"/>
      <c r="AA306" s="202"/>
      <c r="AB306" s="202"/>
      <c r="AC306" s="203"/>
      <c r="AD306" s="203"/>
      <c r="AE306" s="201"/>
      <c r="AF306" s="201"/>
      <c r="AG306" s="201"/>
      <c r="AH306" s="201"/>
      <c r="AI306" s="201"/>
      <c r="AJ306" s="201"/>
      <c r="AK306" s="201"/>
      <c r="AL306" s="201"/>
      <c r="AM306" s="201"/>
      <c r="AN306" s="201"/>
      <c r="AO306" s="201"/>
      <c r="AP306" s="201"/>
      <c r="AQ306" s="201"/>
      <c r="AR306" s="201"/>
      <c r="AS306" s="201"/>
      <c r="AT306" s="201"/>
      <c r="AU306" s="201"/>
      <c r="AV306" s="201"/>
      <c r="AW306" s="201"/>
      <c r="AX306" s="201"/>
      <c r="AY306" s="201"/>
      <c r="AZ306" s="201"/>
      <c r="BA306" s="201"/>
      <c r="BB306" s="201"/>
      <c r="BC306" s="201"/>
      <c r="BD306" s="201"/>
      <c r="BE306" s="201"/>
      <c r="BF306" s="201"/>
      <c r="BG306" s="201"/>
      <c r="BH306" s="201"/>
      <c r="BI306" s="201"/>
      <c r="BJ306" s="201"/>
      <c r="BK306" s="201"/>
      <c r="BL306" s="201"/>
      <c r="BM306" s="201"/>
      <c r="BN306" s="201"/>
      <c r="BO306" s="201"/>
      <c r="BP306" s="201"/>
      <c r="BQ306" s="201"/>
      <c r="BR306" s="201"/>
      <c r="BS306" s="201"/>
      <c r="BT306" s="201"/>
      <c r="BU306" s="201"/>
      <c r="BV306" s="201"/>
      <c r="BW306" s="201"/>
      <c r="BX306" s="201"/>
      <c r="BY306" s="201"/>
      <c r="BZ306" s="201"/>
      <c r="CA306" s="201"/>
      <c r="CB306" s="201"/>
      <c r="CC306" s="201"/>
      <c r="CD306" s="201"/>
      <c r="CE306" s="201"/>
      <c r="CF306" s="201"/>
      <c r="CG306" s="201"/>
      <c r="CH306" s="201"/>
      <c r="CI306" s="201"/>
      <c r="CJ306" s="201"/>
      <c r="CK306" s="201"/>
      <c r="CL306" s="201"/>
      <c r="CM306" s="201"/>
      <c r="CN306" s="201"/>
      <c r="CO306" s="201"/>
      <c r="CP306" s="201"/>
      <c r="CQ306" s="201"/>
      <c r="CR306" s="201"/>
      <c r="CS306" s="201"/>
      <c r="CT306" s="201"/>
      <c r="CU306" s="201"/>
      <c r="CV306" s="201"/>
      <c r="CW306" s="201"/>
      <c r="CX306" s="201"/>
      <c r="CY306" s="201"/>
      <c r="CZ306" s="201"/>
      <c r="DA306" s="201"/>
      <c r="DB306" s="201"/>
      <c r="DC306" s="201"/>
      <c r="DD306" s="201"/>
      <c r="DE306" s="201"/>
      <c r="DF306" s="201"/>
      <c r="DG306" s="201"/>
      <c r="DH306" s="201"/>
      <c r="DI306" s="201"/>
      <c r="DJ306" s="201"/>
      <c r="DK306" s="201"/>
      <c r="DL306" s="201"/>
      <c r="DM306" s="201"/>
      <c r="DN306" s="201"/>
      <c r="DO306" s="201"/>
      <c r="DP306" s="201"/>
      <c r="DQ306" s="201"/>
    </row>
    <row r="307" spans="2:121" ht="20.100000000000001" customHeight="1" x14ac:dyDescent="0.25">
      <c r="B307" s="211"/>
      <c r="C307" s="212"/>
      <c r="D307" s="201"/>
      <c r="E307" s="201"/>
      <c r="F307" s="201"/>
      <c r="G307" s="201"/>
      <c r="H307" s="201"/>
      <c r="I307" s="201"/>
      <c r="J307" s="201"/>
      <c r="K307" s="201"/>
      <c r="L307" s="201"/>
      <c r="M307" s="201"/>
      <c r="N307" s="201"/>
      <c r="O307" s="201"/>
      <c r="P307" s="204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3"/>
      <c r="AD307" s="203"/>
      <c r="AE307" s="201"/>
      <c r="AF307" s="201"/>
      <c r="AG307" s="201"/>
      <c r="AH307" s="201"/>
      <c r="AI307" s="201"/>
      <c r="AJ307" s="201"/>
      <c r="AK307" s="201"/>
      <c r="AL307" s="201"/>
      <c r="AM307" s="201"/>
      <c r="AN307" s="201"/>
      <c r="AO307" s="201"/>
      <c r="AP307" s="201"/>
      <c r="AQ307" s="201"/>
      <c r="AR307" s="201"/>
      <c r="AS307" s="201"/>
      <c r="AT307" s="201"/>
      <c r="AU307" s="201"/>
      <c r="AV307" s="201"/>
      <c r="AW307" s="201"/>
      <c r="AX307" s="201"/>
      <c r="AY307" s="201"/>
      <c r="AZ307" s="201"/>
      <c r="BA307" s="201"/>
      <c r="BB307" s="201"/>
      <c r="BC307" s="201"/>
      <c r="BD307" s="201"/>
      <c r="BE307" s="201"/>
      <c r="BF307" s="201"/>
      <c r="BG307" s="201"/>
      <c r="BH307" s="201"/>
      <c r="BI307" s="201"/>
      <c r="BJ307" s="201"/>
      <c r="BK307" s="201"/>
      <c r="BL307" s="201"/>
      <c r="BM307" s="201"/>
      <c r="BN307" s="201"/>
      <c r="BO307" s="201"/>
      <c r="BP307" s="201"/>
      <c r="BQ307" s="201"/>
      <c r="BR307" s="201"/>
      <c r="BS307" s="201"/>
      <c r="BT307" s="201"/>
      <c r="BU307" s="201"/>
      <c r="BV307" s="201"/>
      <c r="BW307" s="201"/>
      <c r="BX307" s="201"/>
      <c r="BY307" s="201"/>
      <c r="BZ307" s="201"/>
      <c r="CA307" s="201"/>
      <c r="CB307" s="201"/>
      <c r="CC307" s="201"/>
      <c r="CD307" s="201"/>
      <c r="CE307" s="201"/>
      <c r="CF307" s="201"/>
      <c r="CG307" s="201"/>
      <c r="CH307" s="201"/>
      <c r="CI307" s="201"/>
      <c r="CJ307" s="201"/>
      <c r="CK307" s="201"/>
      <c r="CL307" s="201"/>
      <c r="CM307" s="201"/>
      <c r="CN307" s="201"/>
      <c r="CO307" s="201"/>
      <c r="CP307" s="201"/>
      <c r="CQ307" s="201"/>
      <c r="CR307" s="201"/>
      <c r="CS307" s="201"/>
      <c r="CT307" s="201"/>
      <c r="CU307" s="201"/>
      <c r="CV307" s="201"/>
      <c r="CW307" s="201"/>
      <c r="CX307" s="201"/>
      <c r="CY307" s="201"/>
      <c r="CZ307" s="201"/>
      <c r="DA307" s="201"/>
      <c r="DB307" s="201"/>
      <c r="DC307" s="201"/>
      <c r="DD307" s="201"/>
      <c r="DE307" s="201"/>
      <c r="DF307" s="201"/>
      <c r="DG307" s="201"/>
      <c r="DH307" s="201"/>
      <c r="DI307" s="201"/>
      <c r="DJ307" s="201"/>
      <c r="DK307" s="201"/>
      <c r="DL307" s="201"/>
      <c r="DM307" s="201"/>
      <c r="DN307" s="201"/>
      <c r="DO307" s="201"/>
      <c r="DP307" s="201"/>
      <c r="DQ307" s="201"/>
    </row>
    <row r="308" spans="2:121" ht="20.100000000000001" customHeight="1" x14ac:dyDescent="0.25">
      <c r="B308" s="211"/>
      <c r="C308" s="212"/>
      <c r="D308" s="201"/>
      <c r="E308" s="201"/>
      <c r="F308" s="201"/>
      <c r="G308" s="201"/>
      <c r="H308" s="201"/>
      <c r="I308" s="201"/>
      <c r="J308" s="201"/>
      <c r="K308" s="201"/>
      <c r="L308" s="201"/>
      <c r="M308" s="201"/>
      <c r="N308" s="201"/>
      <c r="O308" s="201"/>
      <c r="P308" s="204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3"/>
      <c r="AD308" s="203"/>
      <c r="AE308" s="201"/>
      <c r="AF308" s="201"/>
      <c r="AG308" s="201"/>
      <c r="AH308" s="201"/>
      <c r="AI308" s="201"/>
      <c r="AJ308" s="201"/>
      <c r="AK308" s="201"/>
      <c r="AL308" s="201"/>
      <c r="AM308" s="201"/>
      <c r="AN308" s="201"/>
      <c r="AO308" s="201"/>
      <c r="AP308" s="201"/>
      <c r="AQ308" s="201"/>
      <c r="AR308" s="201"/>
      <c r="AS308" s="201"/>
      <c r="AT308" s="201"/>
      <c r="AU308" s="201"/>
      <c r="AV308" s="201"/>
      <c r="AW308" s="201"/>
      <c r="AX308" s="201"/>
      <c r="AY308" s="201"/>
      <c r="AZ308" s="201"/>
      <c r="BA308" s="201"/>
      <c r="BB308" s="201"/>
      <c r="BC308" s="201"/>
      <c r="BD308" s="201"/>
      <c r="BE308" s="201"/>
      <c r="BF308" s="201"/>
      <c r="BG308" s="201"/>
      <c r="BH308" s="201"/>
      <c r="BI308" s="201"/>
      <c r="BJ308" s="201"/>
      <c r="BK308" s="201"/>
      <c r="BL308" s="201"/>
      <c r="BM308" s="201"/>
      <c r="BN308" s="201"/>
      <c r="BO308" s="201"/>
      <c r="BP308" s="201"/>
      <c r="BQ308" s="201"/>
      <c r="BR308" s="201"/>
      <c r="BS308" s="201"/>
      <c r="BT308" s="201"/>
      <c r="BU308" s="201"/>
      <c r="BV308" s="201"/>
      <c r="BW308" s="201"/>
      <c r="BX308" s="201"/>
      <c r="BY308" s="201"/>
      <c r="BZ308" s="201"/>
      <c r="CA308" s="201"/>
      <c r="CB308" s="201"/>
      <c r="CC308" s="201"/>
      <c r="CD308" s="201"/>
      <c r="CE308" s="201"/>
      <c r="CF308" s="201"/>
      <c r="CG308" s="201"/>
      <c r="CH308" s="201"/>
      <c r="CI308" s="201"/>
      <c r="CJ308" s="201"/>
      <c r="CK308" s="201"/>
      <c r="CL308" s="201"/>
      <c r="CM308" s="201"/>
      <c r="CN308" s="201"/>
      <c r="CO308" s="201"/>
      <c r="CP308" s="201"/>
      <c r="CQ308" s="201"/>
      <c r="CR308" s="201"/>
      <c r="CS308" s="201"/>
      <c r="CT308" s="201"/>
      <c r="CU308" s="201"/>
      <c r="CV308" s="201"/>
      <c r="CW308" s="201"/>
      <c r="CX308" s="201"/>
      <c r="CY308" s="201"/>
      <c r="CZ308" s="201"/>
      <c r="DA308" s="201"/>
      <c r="DB308" s="201"/>
      <c r="DC308" s="201"/>
      <c r="DD308" s="201"/>
      <c r="DE308" s="201"/>
      <c r="DF308" s="201"/>
      <c r="DG308" s="201"/>
      <c r="DH308" s="201"/>
      <c r="DI308" s="201"/>
      <c r="DJ308" s="201"/>
      <c r="DK308" s="201"/>
      <c r="DL308" s="201"/>
      <c r="DM308" s="201"/>
      <c r="DN308" s="201"/>
      <c r="DO308" s="201"/>
      <c r="DP308" s="201"/>
      <c r="DQ308" s="201"/>
    </row>
    <row r="309" spans="2:121" ht="20.100000000000001" customHeight="1" x14ac:dyDescent="0.25">
      <c r="B309" s="211"/>
      <c r="C309" s="212"/>
      <c r="D309" s="201"/>
      <c r="E309" s="201"/>
      <c r="F309" s="201"/>
      <c r="G309" s="201"/>
      <c r="H309" s="201"/>
      <c r="I309" s="201"/>
      <c r="J309" s="201"/>
      <c r="K309" s="201"/>
      <c r="L309" s="201"/>
      <c r="M309" s="201"/>
      <c r="N309" s="201"/>
      <c r="O309" s="201"/>
      <c r="P309" s="204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3"/>
      <c r="AD309" s="203"/>
      <c r="AE309" s="201"/>
      <c r="AF309" s="201"/>
      <c r="AG309" s="201"/>
      <c r="AH309" s="201"/>
      <c r="AI309" s="201"/>
      <c r="AJ309" s="201"/>
      <c r="AK309" s="201"/>
      <c r="AL309" s="201"/>
      <c r="AM309" s="201"/>
      <c r="AN309" s="201"/>
      <c r="AO309" s="201"/>
      <c r="AP309" s="201"/>
      <c r="AQ309" s="201"/>
      <c r="AR309" s="201"/>
      <c r="AS309" s="201"/>
      <c r="AT309" s="201"/>
      <c r="AU309" s="201"/>
      <c r="AV309" s="201"/>
      <c r="AW309" s="201"/>
      <c r="AX309" s="201"/>
      <c r="AY309" s="201"/>
      <c r="AZ309" s="201"/>
      <c r="BA309" s="201"/>
      <c r="BB309" s="201"/>
      <c r="BC309" s="201"/>
      <c r="BD309" s="201"/>
      <c r="BE309" s="201"/>
      <c r="BF309" s="201"/>
      <c r="BG309" s="201"/>
      <c r="BH309" s="201"/>
      <c r="BI309" s="201"/>
      <c r="BJ309" s="201"/>
      <c r="BK309" s="201"/>
      <c r="BL309" s="201"/>
      <c r="BM309" s="201"/>
      <c r="BN309" s="201"/>
      <c r="BO309" s="201"/>
      <c r="BP309" s="201"/>
      <c r="BQ309" s="201"/>
      <c r="BR309" s="201"/>
      <c r="BS309" s="201"/>
      <c r="BT309" s="201"/>
      <c r="BU309" s="201"/>
      <c r="BV309" s="201"/>
      <c r="BW309" s="201"/>
      <c r="BX309" s="201"/>
      <c r="BY309" s="201"/>
      <c r="BZ309" s="201"/>
      <c r="CA309" s="201"/>
      <c r="CB309" s="201"/>
      <c r="CC309" s="201"/>
      <c r="CD309" s="201"/>
      <c r="CE309" s="201"/>
      <c r="CF309" s="201"/>
      <c r="CG309" s="201"/>
      <c r="CH309" s="201"/>
      <c r="CI309" s="201"/>
      <c r="CJ309" s="201"/>
      <c r="CK309" s="201"/>
      <c r="CL309" s="201"/>
      <c r="CM309" s="201"/>
      <c r="CN309" s="201"/>
      <c r="CO309" s="201"/>
      <c r="CP309" s="201"/>
      <c r="CQ309" s="201"/>
      <c r="CR309" s="201"/>
      <c r="CS309" s="201"/>
      <c r="CT309" s="201"/>
      <c r="CU309" s="201"/>
      <c r="CV309" s="201"/>
      <c r="CW309" s="201"/>
      <c r="CX309" s="201"/>
      <c r="CY309" s="201"/>
      <c r="CZ309" s="201"/>
      <c r="DA309" s="201"/>
      <c r="DB309" s="201"/>
      <c r="DC309" s="201"/>
      <c r="DD309" s="201"/>
      <c r="DE309" s="201"/>
      <c r="DF309" s="201"/>
      <c r="DG309" s="201"/>
      <c r="DH309" s="201"/>
      <c r="DI309" s="201"/>
      <c r="DJ309" s="201"/>
      <c r="DK309" s="201"/>
      <c r="DL309" s="201"/>
      <c r="DM309" s="201"/>
      <c r="DN309" s="201"/>
      <c r="DO309" s="201"/>
      <c r="DP309" s="201"/>
      <c r="DQ309" s="201"/>
    </row>
    <row r="310" spans="2:121" ht="20.100000000000001" customHeight="1" x14ac:dyDescent="0.25">
      <c r="B310" s="211"/>
      <c r="C310" s="212"/>
      <c r="D310" s="201"/>
      <c r="E310" s="201"/>
      <c r="F310" s="201"/>
      <c r="G310" s="201"/>
      <c r="H310" s="201"/>
      <c r="I310" s="201"/>
      <c r="J310" s="201"/>
      <c r="K310" s="201"/>
      <c r="L310" s="201"/>
      <c r="M310" s="201"/>
      <c r="N310" s="201"/>
      <c r="O310" s="201"/>
      <c r="P310" s="204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3"/>
      <c r="AD310" s="203"/>
      <c r="AE310" s="201"/>
      <c r="AF310" s="201"/>
      <c r="AG310" s="201"/>
      <c r="AH310" s="201"/>
      <c r="AI310" s="201"/>
      <c r="AJ310" s="201"/>
      <c r="AK310" s="201"/>
      <c r="AL310" s="201"/>
      <c r="AM310" s="201"/>
      <c r="AN310" s="201"/>
      <c r="AO310" s="201"/>
      <c r="AP310" s="201"/>
      <c r="AQ310" s="201"/>
      <c r="AR310" s="201"/>
      <c r="AS310" s="201"/>
      <c r="AT310" s="201"/>
      <c r="AU310" s="201"/>
      <c r="AV310" s="201"/>
      <c r="AW310" s="201"/>
      <c r="AX310" s="201"/>
      <c r="AY310" s="201"/>
      <c r="AZ310" s="201"/>
      <c r="BA310" s="201"/>
      <c r="BB310" s="201"/>
      <c r="BC310" s="201"/>
      <c r="BD310" s="201"/>
      <c r="BE310" s="201"/>
      <c r="BF310" s="201"/>
      <c r="BG310" s="201"/>
      <c r="BH310" s="201"/>
      <c r="BI310" s="201"/>
      <c r="BJ310" s="201"/>
      <c r="BK310" s="201"/>
      <c r="BL310" s="201"/>
      <c r="BM310" s="201"/>
      <c r="BN310" s="201"/>
      <c r="BO310" s="201"/>
      <c r="BP310" s="201"/>
      <c r="BQ310" s="201"/>
      <c r="BR310" s="201"/>
      <c r="BS310" s="201"/>
      <c r="BT310" s="201"/>
      <c r="BU310" s="201"/>
      <c r="BV310" s="201"/>
      <c r="BW310" s="201"/>
      <c r="BX310" s="201"/>
      <c r="BY310" s="201"/>
      <c r="BZ310" s="201"/>
      <c r="CA310" s="201"/>
      <c r="CB310" s="201"/>
      <c r="CC310" s="201"/>
      <c r="CD310" s="201"/>
      <c r="CE310" s="201"/>
      <c r="CF310" s="201"/>
      <c r="CG310" s="201"/>
      <c r="CH310" s="201"/>
      <c r="CI310" s="201"/>
      <c r="CJ310" s="201"/>
      <c r="CK310" s="201"/>
      <c r="CL310" s="201"/>
      <c r="CM310" s="201"/>
      <c r="CN310" s="201"/>
      <c r="CO310" s="201"/>
      <c r="CP310" s="201"/>
      <c r="CQ310" s="201"/>
      <c r="CR310" s="201"/>
      <c r="CS310" s="201"/>
      <c r="CT310" s="201"/>
      <c r="CU310" s="201"/>
      <c r="CV310" s="201"/>
      <c r="CW310" s="201"/>
      <c r="CX310" s="201"/>
      <c r="CY310" s="201"/>
      <c r="CZ310" s="201"/>
      <c r="DA310" s="201"/>
      <c r="DB310" s="201"/>
      <c r="DC310" s="201"/>
      <c r="DD310" s="201"/>
      <c r="DE310" s="201"/>
      <c r="DF310" s="201"/>
      <c r="DG310" s="201"/>
      <c r="DH310" s="201"/>
      <c r="DI310" s="201"/>
      <c r="DJ310" s="201"/>
      <c r="DK310" s="201"/>
      <c r="DL310" s="201"/>
      <c r="DM310" s="201"/>
      <c r="DN310" s="201"/>
      <c r="DO310" s="201"/>
      <c r="DP310" s="201"/>
      <c r="DQ310" s="201"/>
    </row>
    <row r="311" spans="2:121" ht="20.100000000000001" customHeight="1" x14ac:dyDescent="0.25">
      <c r="B311" s="211"/>
      <c r="C311" s="212"/>
      <c r="D311" s="201"/>
      <c r="E311" s="201"/>
      <c r="F311" s="201"/>
      <c r="G311" s="201"/>
      <c r="H311" s="201"/>
      <c r="I311" s="201"/>
      <c r="J311" s="201"/>
      <c r="K311" s="201"/>
      <c r="L311" s="201"/>
      <c r="M311" s="201"/>
      <c r="N311" s="201"/>
      <c r="O311" s="201"/>
      <c r="P311" s="204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3"/>
      <c r="AD311" s="203"/>
      <c r="AE311" s="201"/>
      <c r="AF311" s="201"/>
      <c r="AG311" s="201"/>
      <c r="AH311" s="201"/>
      <c r="AI311" s="201"/>
      <c r="AJ311" s="201"/>
      <c r="AK311" s="201"/>
      <c r="AL311" s="201"/>
      <c r="AM311" s="201"/>
      <c r="AN311" s="201"/>
      <c r="AO311" s="201"/>
      <c r="AP311" s="201"/>
      <c r="AQ311" s="201"/>
      <c r="AR311" s="201"/>
      <c r="AS311" s="201"/>
      <c r="AT311" s="201"/>
      <c r="AU311" s="201"/>
      <c r="AV311" s="201"/>
      <c r="AW311" s="201"/>
      <c r="AX311" s="201"/>
      <c r="AY311" s="201"/>
      <c r="AZ311" s="201"/>
      <c r="BA311" s="201"/>
      <c r="BB311" s="201"/>
      <c r="BC311" s="201"/>
      <c r="BD311" s="201"/>
      <c r="BE311" s="201"/>
      <c r="BF311" s="201"/>
      <c r="BG311" s="201"/>
      <c r="BH311" s="201"/>
      <c r="BI311" s="201"/>
      <c r="BJ311" s="201"/>
      <c r="BK311" s="201"/>
      <c r="BL311" s="201"/>
      <c r="BM311" s="201"/>
      <c r="BN311" s="201"/>
      <c r="BO311" s="201"/>
      <c r="BP311" s="201"/>
      <c r="BQ311" s="201"/>
      <c r="BR311" s="201"/>
      <c r="BS311" s="201"/>
      <c r="BT311" s="201"/>
      <c r="BU311" s="201"/>
      <c r="BV311" s="201"/>
      <c r="BW311" s="201"/>
      <c r="BX311" s="201"/>
      <c r="BY311" s="201"/>
      <c r="BZ311" s="201"/>
      <c r="CA311" s="201"/>
      <c r="CB311" s="201"/>
      <c r="CC311" s="201"/>
      <c r="CD311" s="201"/>
      <c r="CE311" s="201"/>
      <c r="CF311" s="201"/>
      <c r="CG311" s="201"/>
      <c r="CH311" s="201"/>
      <c r="CI311" s="201"/>
      <c r="CJ311" s="201"/>
      <c r="CK311" s="201"/>
      <c r="CL311" s="201"/>
      <c r="CM311" s="201"/>
      <c r="CN311" s="201"/>
      <c r="CO311" s="201"/>
      <c r="CP311" s="201"/>
      <c r="CQ311" s="201"/>
      <c r="CR311" s="201"/>
      <c r="CS311" s="201"/>
      <c r="CT311" s="201"/>
      <c r="CU311" s="201"/>
      <c r="CV311" s="201"/>
      <c r="CW311" s="201"/>
      <c r="CX311" s="201"/>
      <c r="CY311" s="201"/>
      <c r="CZ311" s="201"/>
      <c r="DA311" s="201"/>
      <c r="DB311" s="201"/>
      <c r="DC311" s="201"/>
      <c r="DD311" s="201"/>
      <c r="DE311" s="201"/>
      <c r="DF311" s="201"/>
      <c r="DG311" s="201"/>
      <c r="DH311" s="201"/>
      <c r="DI311" s="201"/>
      <c r="DJ311" s="201"/>
      <c r="DK311" s="201"/>
      <c r="DL311" s="201"/>
      <c r="DM311" s="201"/>
      <c r="DN311" s="201"/>
      <c r="DO311" s="201"/>
      <c r="DP311" s="201"/>
      <c r="DQ311" s="201"/>
    </row>
    <row r="312" spans="2:121" ht="20.100000000000001" customHeight="1" x14ac:dyDescent="0.25">
      <c r="B312" s="211"/>
      <c r="C312" s="212"/>
      <c r="D312" s="201"/>
      <c r="E312" s="201"/>
      <c r="F312" s="201"/>
      <c r="G312" s="201"/>
      <c r="H312" s="201"/>
      <c r="I312" s="201"/>
      <c r="J312" s="201"/>
      <c r="K312" s="201"/>
      <c r="L312" s="201"/>
      <c r="M312" s="201"/>
      <c r="N312" s="201"/>
      <c r="O312" s="201"/>
      <c r="P312" s="204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3"/>
      <c r="AD312" s="203"/>
      <c r="AE312" s="201"/>
      <c r="AF312" s="201"/>
      <c r="AG312" s="201"/>
      <c r="AH312" s="201"/>
      <c r="AI312" s="201"/>
      <c r="AJ312" s="201"/>
      <c r="AK312" s="201"/>
      <c r="AL312" s="201"/>
      <c r="AM312" s="201"/>
      <c r="AN312" s="201"/>
      <c r="AO312" s="201"/>
      <c r="AP312" s="201"/>
      <c r="AQ312" s="201"/>
      <c r="AR312" s="201"/>
      <c r="AS312" s="201"/>
      <c r="AT312" s="201"/>
      <c r="AU312" s="201"/>
      <c r="AV312" s="201"/>
      <c r="AW312" s="201"/>
      <c r="AX312" s="201"/>
      <c r="AY312" s="201"/>
      <c r="AZ312" s="201"/>
      <c r="BA312" s="201"/>
      <c r="BB312" s="201"/>
      <c r="BC312" s="201"/>
      <c r="BD312" s="201"/>
      <c r="BE312" s="201"/>
      <c r="BF312" s="201"/>
      <c r="BG312" s="201"/>
      <c r="BH312" s="201"/>
      <c r="BI312" s="201"/>
      <c r="BJ312" s="201"/>
      <c r="BK312" s="201"/>
      <c r="BL312" s="201"/>
      <c r="BM312" s="201"/>
      <c r="BN312" s="201"/>
      <c r="BO312" s="201"/>
      <c r="BP312" s="201"/>
      <c r="BQ312" s="201"/>
      <c r="BR312" s="201"/>
      <c r="BS312" s="201"/>
      <c r="BT312" s="201"/>
      <c r="BU312" s="201"/>
      <c r="BV312" s="201"/>
      <c r="BW312" s="201"/>
      <c r="BX312" s="201"/>
      <c r="BY312" s="201"/>
      <c r="BZ312" s="201"/>
      <c r="CA312" s="201"/>
      <c r="CB312" s="201"/>
      <c r="CC312" s="201"/>
      <c r="CD312" s="201"/>
      <c r="CE312" s="201"/>
      <c r="CF312" s="201"/>
      <c r="CG312" s="201"/>
      <c r="CH312" s="201"/>
      <c r="CI312" s="201"/>
      <c r="CJ312" s="201"/>
      <c r="CK312" s="201"/>
      <c r="CL312" s="201"/>
      <c r="CM312" s="201"/>
      <c r="CN312" s="201"/>
      <c r="CO312" s="201"/>
      <c r="CP312" s="201"/>
      <c r="CQ312" s="201"/>
      <c r="CR312" s="201"/>
      <c r="CS312" s="201"/>
      <c r="CT312" s="201"/>
      <c r="CU312" s="201"/>
      <c r="CV312" s="201"/>
      <c r="CW312" s="201"/>
      <c r="CX312" s="201"/>
      <c r="CY312" s="201"/>
      <c r="CZ312" s="201"/>
      <c r="DA312" s="201"/>
      <c r="DB312" s="201"/>
      <c r="DC312" s="201"/>
      <c r="DD312" s="201"/>
      <c r="DE312" s="201"/>
      <c r="DF312" s="201"/>
      <c r="DG312" s="201"/>
      <c r="DH312" s="201"/>
      <c r="DI312" s="201"/>
      <c r="DJ312" s="201"/>
      <c r="DK312" s="201"/>
      <c r="DL312" s="201"/>
      <c r="DM312" s="201"/>
      <c r="DN312" s="201"/>
      <c r="DO312" s="201"/>
      <c r="DP312" s="201"/>
      <c r="DQ312" s="201"/>
    </row>
    <row r="313" spans="2:121" ht="20.100000000000001" customHeight="1" x14ac:dyDescent="0.25">
      <c r="B313" s="211"/>
      <c r="C313" s="212"/>
      <c r="D313" s="201"/>
      <c r="E313" s="201"/>
      <c r="F313" s="201"/>
      <c r="G313" s="201"/>
      <c r="H313" s="201"/>
      <c r="I313" s="201"/>
      <c r="J313" s="201"/>
      <c r="K313" s="201"/>
      <c r="L313" s="201"/>
      <c r="M313" s="201"/>
      <c r="N313" s="201"/>
      <c r="O313" s="201"/>
      <c r="P313" s="204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3"/>
      <c r="AD313" s="203"/>
      <c r="AE313" s="201"/>
      <c r="AF313" s="201"/>
      <c r="AG313" s="201"/>
      <c r="AH313" s="201"/>
      <c r="AI313" s="201"/>
      <c r="AJ313" s="201"/>
      <c r="AK313" s="201"/>
      <c r="AL313" s="201"/>
      <c r="AM313" s="201"/>
      <c r="AN313" s="201"/>
      <c r="AO313" s="201"/>
      <c r="AP313" s="201"/>
      <c r="AQ313" s="201"/>
      <c r="AR313" s="201"/>
      <c r="AS313" s="201"/>
      <c r="AT313" s="201"/>
      <c r="AU313" s="201"/>
      <c r="AV313" s="201"/>
      <c r="AW313" s="201"/>
      <c r="AX313" s="201"/>
      <c r="AY313" s="201"/>
      <c r="AZ313" s="201"/>
      <c r="BA313" s="201"/>
      <c r="BB313" s="201"/>
      <c r="BC313" s="201"/>
      <c r="BD313" s="201"/>
      <c r="BE313" s="201"/>
      <c r="BF313" s="201"/>
      <c r="BG313" s="201"/>
      <c r="BH313" s="201"/>
      <c r="BI313" s="201"/>
      <c r="BJ313" s="201"/>
      <c r="BK313" s="201"/>
      <c r="BL313" s="201"/>
      <c r="BM313" s="201"/>
      <c r="BN313" s="201"/>
      <c r="BO313" s="201"/>
      <c r="BP313" s="201"/>
      <c r="BQ313" s="201"/>
      <c r="BR313" s="201"/>
      <c r="BS313" s="201"/>
      <c r="BT313" s="201"/>
      <c r="BU313" s="201"/>
      <c r="BV313" s="201"/>
      <c r="BW313" s="201"/>
      <c r="BX313" s="201"/>
      <c r="BY313" s="201"/>
      <c r="BZ313" s="201"/>
      <c r="CA313" s="201"/>
      <c r="CB313" s="201"/>
      <c r="CC313" s="201"/>
      <c r="CD313" s="201"/>
      <c r="CE313" s="201"/>
      <c r="CF313" s="201"/>
      <c r="CG313" s="201"/>
      <c r="CH313" s="201"/>
      <c r="CI313" s="201"/>
      <c r="CJ313" s="201"/>
      <c r="CK313" s="201"/>
      <c r="CL313" s="201"/>
      <c r="CM313" s="201"/>
      <c r="CN313" s="201"/>
      <c r="CO313" s="201"/>
      <c r="CP313" s="201"/>
      <c r="CQ313" s="201"/>
      <c r="CR313" s="201"/>
      <c r="CS313" s="201"/>
      <c r="CT313" s="201"/>
      <c r="CU313" s="201"/>
      <c r="CV313" s="201"/>
      <c r="CW313" s="201"/>
      <c r="CX313" s="201"/>
      <c r="CY313" s="201"/>
      <c r="CZ313" s="201"/>
      <c r="DA313" s="201"/>
      <c r="DB313" s="201"/>
      <c r="DC313" s="201"/>
      <c r="DD313" s="201"/>
      <c r="DE313" s="201"/>
      <c r="DF313" s="201"/>
      <c r="DG313" s="201"/>
      <c r="DH313" s="201"/>
      <c r="DI313" s="201"/>
      <c r="DJ313" s="201"/>
      <c r="DK313" s="201"/>
      <c r="DL313" s="201"/>
      <c r="DM313" s="201"/>
      <c r="DN313" s="201"/>
      <c r="DO313" s="201"/>
      <c r="DP313" s="201"/>
      <c r="DQ313" s="201"/>
    </row>
    <row r="314" spans="2:121" ht="20.100000000000001" customHeight="1" x14ac:dyDescent="0.25">
      <c r="B314" s="211"/>
      <c r="C314" s="212"/>
      <c r="D314" s="201"/>
      <c r="E314" s="201"/>
      <c r="F314" s="201"/>
      <c r="G314" s="201"/>
      <c r="H314" s="201"/>
      <c r="I314" s="201"/>
      <c r="J314" s="201"/>
      <c r="K314" s="201"/>
      <c r="L314" s="201"/>
      <c r="M314" s="201"/>
      <c r="N314" s="201"/>
      <c r="O314" s="201"/>
      <c r="P314" s="204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3"/>
      <c r="AD314" s="203"/>
      <c r="AE314" s="201"/>
      <c r="AF314" s="201"/>
      <c r="AG314" s="201"/>
      <c r="AH314" s="201"/>
      <c r="AI314" s="201"/>
      <c r="AJ314" s="201"/>
      <c r="AK314" s="201"/>
      <c r="AL314" s="201"/>
      <c r="AM314" s="201"/>
      <c r="AN314" s="201"/>
      <c r="AO314" s="201"/>
      <c r="AP314" s="201"/>
      <c r="AQ314" s="201"/>
      <c r="AR314" s="201"/>
      <c r="AS314" s="201"/>
      <c r="AT314" s="201"/>
      <c r="AU314" s="201"/>
      <c r="AV314" s="201"/>
      <c r="AW314" s="201"/>
      <c r="AX314" s="201"/>
      <c r="AY314" s="201"/>
      <c r="AZ314" s="201"/>
      <c r="BA314" s="201"/>
      <c r="BB314" s="201"/>
      <c r="BC314" s="201"/>
      <c r="BD314" s="201"/>
      <c r="BE314" s="201"/>
      <c r="BF314" s="201"/>
      <c r="BG314" s="201"/>
      <c r="BH314" s="201"/>
      <c r="BI314" s="201"/>
      <c r="BJ314" s="201"/>
      <c r="BK314" s="201"/>
      <c r="BL314" s="201"/>
      <c r="BM314" s="201"/>
      <c r="BN314" s="201"/>
      <c r="BO314" s="201"/>
      <c r="BP314" s="201"/>
      <c r="BQ314" s="201"/>
      <c r="BR314" s="201"/>
      <c r="BS314" s="201"/>
      <c r="BT314" s="201"/>
      <c r="BU314" s="201"/>
      <c r="BV314" s="201"/>
      <c r="BW314" s="201"/>
      <c r="BX314" s="201"/>
      <c r="BY314" s="201"/>
      <c r="BZ314" s="201"/>
      <c r="CA314" s="201"/>
      <c r="CB314" s="201"/>
      <c r="CC314" s="201"/>
      <c r="CD314" s="201"/>
      <c r="CE314" s="201"/>
      <c r="CF314" s="201"/>
      <c r="CG314" s="201"/>
      <c r="CH314" s="201"/>
      <c r="CI314" s="201"/>
      <c r="CJ314" s="201"/>
      <c r="CK314" s="201"/>
      <c r="CL314" s="201"/>
      <c r="CM314" s="201"/>
      <c r="CN314" s="201"/>
      <c r="CO314" s="201"/>
      <c r="CP314" s="201"/>
      <c r="CQ314" s="201"/>
      <c r="CR314" s="201"/>
      <c r="CS314" s="201"/>
      <c r="CT314" s="201"/>
      <c r="CU314" s="201"/>
      <c r="CV314" s="201"/>
      <c r="CW314" s="201"/>
      <c r="CX314" s="201"/>
      <c r="CY314" s="201"/>
      <c r="CZ314" s="201"/>
      <c r="DA314" s="201"/>
      <c r="DB314" s="201"/>
      <c r="DC314" s="201"/>
      <c r="DD314" s="201"/>
      <c r="DE314" s="201"/>
      <c r="DF314" s="201"/>
      <c r="DG314" s="201"/>
      <c r="DH314" s="201"/>
      <c r="DI314" s="201"/>
      <c r="DJ314" s="201"/>
      <c r="DK314" s="201"/>
      <c r="DL314" s="201"/>
      <c r="DM314" s="201"/>
      <c r="DN314" s="201"/>
      <c r="DO314" s="201"/>
      <c r="DP314" s="201"/>
      <c r="DQ314" s="201"/>
    </row>
    <row r="315" spans="2:121" ht="20.100000000000001" customHeight="1" x14ac:dyDescent="0.25">
      <c r="B315" s="211"/>
      <c r="C315" s="212"/>
      <c r="D315" s="201"/>
      <c r="E315" s="201"/>
      <c r="F315" s="201"/>
      <c r="G315" s="201"/>
      <c r="H315" s="201"/>
      <c r="I315" s="201"/>
      <c r="J315" s="201"/>
      <c r="K315" s="201"/>
      <c r="L315" s="201"/>
      <c r="M315" s="201"/>
      <c r="N315" s="201"/>
      <c r="O315" s="201"/>
      <c r="P315" s="204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3"/>
      <c r="AD315" s="203"/>
      <c r="AE315" s="201"/>
      <c r="AF315" s="201"/>
      <c r="AG315" s="201"/>
      <c r="AH315" s="201"/>
      <c r="AI315" s="201"/>
      <c r="AJ315" s="201"/>
      <c r="AK315" s="201"/>
      <c r="AL315" s="201"/>
      <c r="AM315" s="201"/>
      <c r="AN315" s="201"/>
      <c r="AO315" s="201"/>
      <c r="AP315" s="201"/>
      <c r="AQ315" s="201"/>
      <c r="AR315" s="201"/>
      <c r="AS315" s="201"/>
      <c r="AT315" s="201"/>
      <c r="AU315" s="201"/>
      <c r="AV315" s="201"/>
      <c r="AW315" s="201"/>
      <c r="AX315" s="201"/>
      <c r="AY315" s="201"/>
      <c r="AZ315" s="201"/>
      <c r="BA315" s="201"/>
      <c r="BB315" s="201"/>
      <c r="BC315" s="201"/>
      <c r="BD315" s="201"/>
      <c r="BE315" s="201"/>
      <c r="BF315" s="201"/>
      <c r="BG315" s="201"/>
      <c r="BH315" s="201"/>
      <c r="BI315" s="201"/>
      <c r="BJ315" s="201"/>
      <c r="BK315" s="201"/>
      <c r="BL315" s="201"/>
      <c r="BM315" s="201"/>
      <c r="BN315" s="201"/>
      <c r="BO315" s="201"/>
      <c r="BP315" s="201"/>
      <c r="BQ315" s="201"/>
      <c r="BR315" s="201"/>
      <c r="BS315" s="201"/>
      <c r="BT315" s="201"/>
      <c r="BU315" s="201"/>
      <c r="BV315" s="201"/>
      <c r="BW315" s="201"/>
      <c r="BX315" s="201"/>
      <c r="BY315" s="201"/>
      <c r="BZ315" s="201"/>
      <c r="CA315" s="201"/>
      <c r="CB315" s="201"/>
      <c r="CC315" s="201"/>
      <c r="CD315" s="201"/>
      <c r="CE315" s="201"/>
      <c r="CF315" s="201"/>
      <c r="CG315" s="201"/>
      <c r="CH315" s="201"/>
      <c r="CI315" s="201"/>
      <c r="CJ315" s="201"/>
      <c r="CK315" s="201"/>
      <c r="CL315" s="201"/>
      <c r="CM315" s="201"/>
      <c r="CN315" s="201"/>
      <c r="CO315" s="201"/>
      <c r="CP315" s="201"/>
      <c r="CQ315" s="201"/>
      <c r="CR315" s="201"/>
      <c r="CS315" s="201"/>
      <c r="CT315" s="201"/>
      <c r="CU315" s="201"/>
      <c r="CV315" s="201"/>
      <c r="CW315" s="201"/>
      <c r="CX315" s="201"/>
      <c r="CY315" s="201"/>
      <c r="CZ315" s="201"/>
      <c r="DA315" s="201"/>
      <c r="DB315" s="201"/>
      <c r="DC315" s="201"/>
      <c r="DD315" s="201"/>
      <c r="DE315" s="201"/>
      <c r="DF315" s="201"/>
      <c r="DG315" s="201"/>
      <c r="DH315" s="201"/>
      <c r="DI315" s="201"/>
      <c r="DJ315" s="201"/>
      <c r="DK315" s="201"/>
      <c r="DL315" s="201"/>
      <c r="DM315" s="201"/>
      <c r="DN315" s="201"/>
      <c r="DO315" s="201"/>
      <c r="DP315" s="201"/>
      <c r="DQ315" s="201"/>
    </row>
    <row r="316" spans="2:121" ht="20.100000000000001" customHeight="1" x14ac:dyDescent="0.25">
      <c r="B316" s="211"/>
      <c r="C316" s="212"/>
      <c r="D316" s="201"/>
      <c r="E316" s="201"/>
      <c r="F316" s="201"/>
      <c r="G316" s="201"/>
      <c r="H316" s="201"/>
      <c r="I316" s="201"/>
      <c r="J316" s="201"/>
      <c r="K316" s="201"/>
      <c r="L316" s="201"/>
      <c r="M316" s="201"/>
      <c r="N316" s="201"/>
      <c r="O316" s="201"/>
      <c r="P316" s="204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3"/>
      <c r="AD316" s="203"/>
      <c r="AE316" s="201"/>
      <c r="AF316" s="201"/>
      <c r="AG316" s="201"/>
      <c r="AH316" s="201"/>
      <c r="AI316" s="201"/>
      <c r="AJ316" s="201"/>
      <c r="AK316" s="201"/>
      <c r="AL316" s="201"/>
      <c r="AM316" s="201"/>
      <c r="AN316" s="201"/>
      <c r="AO316" s="201"/>
      <c r="AP316" s="201"/>
      <c r="AQ316" s="201"/>
      <c r="AR316" s="201"/>
      <c r="AS316" s="201"/>
      <c r="AT316" s="201"/>
      <c r="AU316" s="201"/>
      <c r="AV316" s="201"/>
      <c r="AW316" s="201"/>
      <c r="AX316" s="201"/>
      <c r="AY316" s="201"/>
      <c r="AZ316" s="201"/>
      <c r="BA316" s="201"/>
      <c r="BB316" s="201"/>
      <c r="BC316" s="201"/>
      <c r="BD316" s="201"/>
      <c r="BE316" s="201"/>
      <c r="BF316" s="201"/>
      <c r="BG316" s="201"/>
      <c r="BH316" s="201"/>
      <c r="BI316" s="201"/>
      <c r="BJ316" s="201"/>
      <c r="BK316" s="201"/>
      <c r="BL316" s="201"/>
      <c r="BM316" s="201"/>
      <c r="BN316" s="201"/>
      <c r="BO316" s="201"/>
      <c r="BP316" s="201"/>
      <c r="BQ316" s="201"/>
      <c r="BR316" s="201"/>
      <c r="BS316" s="201"/>
      <c r="BT316" s="201"/>
      <c r="BU316" s="201"/>
      <c r="BV316" s="201"/>
      <c r="BW316" s="201"/>
      <c r="BX316" s="201"/>
      <c r="BY316" s="201"/>
      <c r="BZ316" s="201"/>
      <c r="CA316" s="201"/>
      <c r="CB316" s="201"/>
      <c r="CC316" s="201"/>
      <c r="CD316" s="201"/>
      <c r="CE316" s="201"/>
      <c r="CF316" s="201"/>
      <c r="CG316" s="201"/>
      <c r="CH316" s="201"/>
      <c r="CI316" s="201"/>
      <c r="CJ316" s="201"/>
      <c r="CK316" s="201"/>
      <c r="CL316" s="201"/>
      <c r="CM316" s="201"/>
      <c r="CN316" s="201"/>
      <c r="CO316" s="201"/>
      <c r="CP316" s="201"/>
      <c r="CQ316" s="201"/>
      <c r="CR316" s="201"/>
      <c r="CS316" s="201"/>
      <c r="CT316" s="201"/>
      <c r="CU316" s="201"/>
      <c r="CV316" s="201"/>
      <c r="CW316" s="201"/>
      <c r="CX316" s="201"/>
      <c r="CY316" s="201"/>
      <c r="CZ316" s="201"/>
      <c r="DA316" s="201"/>
      <c r="DB316" s="201"/>
      <c r="DC316" s="201"/>
      <c r="DD316" s="201"/>
      <c r="DE316" s="201"/>
      <c r="DF316" s="201"/>
      <c r="DG316" s="201"/>
      <c r="DH316" s="201"/>
      <c r="DI316" s="201"/>
      <c r="DJ316" s="201"/>
      <c r="DK316" s="201"/>
      <c r="DL316" s="201"/>
      <c r="DM316" s="201"/>
      <c r="DN316" s="201"/>
      <c r="DO316" s="201"/>
      <c r="DP316" s="201"/>
      <c r="DQ316" s="201"/>
    </row>
    <row r="317" spans="2:121" ht="20.100000000000001" customHeight="1" x14ac:dyDescent="0.25">
      <c r="B317" s="211"/>
      <c r="C317" s="212"/>
      <c r="D317" s="201"/>
      <c r="E317" s="201"/>
      <c r="F317" s="201"/>
      <c r="G317" s="201"/>
      <c r="H317" s="201"/>
      <c r="I317" s="201"/>
      <c r="J317" s="201"/>
      <c r="K317" s="201"/>
      <c r="L317" s="201"/>
      <c r="M317" s="201"/>
      <c r="N317" s="201"/>
      <c r="O317" s="201"/>
      <c r="P317" s="204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3"/>
      <c r="AD317" s="203"/>
      <c r="AE317" s="201"/>
      <c r="AF317" s="201"/>
      <c r="AG317" s="201"/>
      <c r="AH317" s="201"/>
      <c r="AI317" s="201"/>
      <c r="AJ317" s="201"/>
      <c r="AK317" s="201"/>
      <c r="AL317" s="201"/>
      <c r="AM317" s="201"/>
      <c r="AN317" s="201"/>
      <c r="AO317" s="201"/>
      <c r="AP317" s="201"/>
      <c r="AQ317" s="201"/>
      <c r="AR317" s="201"/>
      <c r="AS317" s="201"/>
      <c r="AT317" s="201"/>
      <c r="AU317" s="201"/>
      <c r="AV317" s="201"/>
      <c r="AW317" s="201"/>
      <c r="AX317" s="201"/>
      <c r="AY317" s="201"/>
      <c r="AZ317" s="201"/>
      <c r="BA317" s="201"/>
      <c r="BB317" s="201"/>
      <c r="BC317" s="201"/>
      <c r="BD317" s="201"/>
      <c r="BE317" s="201"/>
      <c r="BF317" s="201"/>
      <c r="BG317" s="201"/>
      <c r="BH317" s="201"/>
      <c r="BI317" s="201"/>
      <c r="BJ317" s="201"/>
      <c r="BK317" s="201"/>
      <c r="BL317" s="201"/>
      <c r="BM317" s="201"/>
      <c r="BN317" s="201"/>
      <c r="BO317" s="201"/>
      <c r="BP317" s="201"/>
      <c r="BQ317" s="201"/>
      <c r="BR317" s="201"/>
      <c r="BS317" s="201"/>
      <c r="BT317" s="201"/>
      <c r="BU317" s="201"/>
      <c r="BV317" s="201"/>
      <c r="BW317" s="201"/>
      <c r="BX317" s="201"/>
      <c r="BY317" s="201"/>
      <c r="BZ317" s="201"/>
      <c r="CA317" s="201"/>
      <c r="CB317" s="201"/>
      <c r="CC317" s="201"/>
      <c r="CD317" s="201"/>
      <c r="CE317" s="201"/>
      <c r="CF317" s="201"/>
      <c r="CG317" s="201"/>
      <c r="CH317" s="201"/>
      <c r="CI317" s="201"/>
      <c r="CJ317" s="201"/>
      <c r="CK317" s="201"/>
      <c r="CL317" s="201"/>
      <c r="CM317" s="201"/>
      <c r="CN317" s="201"/>
      <c r="CO317" s="201"/>
      <c r="CP317" s="201"/>
      <c r="CQ317" s="201"/>
      <c r="CR317" s="201"/>
      <c r="CS317" s="201"/>
      <c r="CT317" s="201"/>
      <c r="CU317" s="201"/>
      <c r="CV317" s="201"/>
      <c r="CW317" s="201"/>
      <c r="CX317" s="201"/>
      <c r="CY317" s="201"/>
      <c r="CZ317" s="201"/>
      <c r="DA317" s="201"/>
      <c r="DB317" s="201"/>
      <c r="DC317" s="201"/>
      <c r="DD317" s="201"/>
      <c r="DE317" s="201"/>
      <c r="DF317" s="201"/>
      <c r="DG317" s="201"/>
      <c r="DH317" s="201"/>
      <c r="DI317" s="201"/>
      <c r="DJ317" s="201"/>
      <c r="DK317" s="201"/>
      <c r="DL317" s="201"/>
      <c r="DM317" s="201"/>
      <c r="DN317" s="201"/>
      <c r="DO317" s="201"/>
      <c r="DP317" s="201"/>
      <c r="DQ317" s="201"/>
    </row>
    <row r="318" spans="2:121" ht="20.100000000000001" customHeight="1" x14ac:dyDescent="0.25">
      <c r="B318" s="211"/>
      <c r="C318" s="212"/>
      <c r="D318" s="201"/>
      <c r="E318" s="201"/>
      <c r="F318" s="201"/>
      <c r="G318" s="201"/>
      <c r="H318" s="201"/>
      <c r="I318" s="201"/>
      <c r="J318" s="201"/>
      <c r="K318" s="201"/>
      <c r="L318" s="201"/>
      <c r="M318" s="201"/>
      <c r="N318" s="201"/>
      <c r="O318" s="201"/>
      <c r="P318" s="204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3"/>
      <c r="AD318" s="203"/>
      <c r="AE318" s="201"/>
      <c r="AF318" s="201"/>
      <c r="AG318" s="201"/>
      <c r="AH318" s="201"/>
      <c r="AI318" s="201"/>
      <c r="AJ318" s="201"/>
      <c r="AK318" s="201"/>
      <c r="AL318" s="201"/>
      <c r="AM318" s="201"/>
      <c r="AN318" s="201"/>
      <c r="AO318" s="201"/>
      <c r="AP318" s="201"/>
      <c r="AQ318" s="201"/>
      <c r="AR318" s="201"/>
      <c r="AS318" s="201"/>
      <c r="AT318" s="201"/>
      <c r="AU318" s="201"/>
      <c r="AV318" s="201"/>
      <c r="AW318" s="201"/>
      <c r="AX318" s="201"/>
      <c r="AY318" s="201"/>
      <c r="AZ318" s="201"/>
      <c r="BA318" s="201"/>
      <c r="BB318" s="201"/>
      <c r="BC318" s="201"/>
      <c r="BD318" s="201"/>
      <c r="BE318" s="201"/>
      <c r="BF318" s="201"/>
      <c r="BG318" s="201"/>
      <c r="BH318" s="201"/>
      <c r="BI318" s="201"/>
      <c r="BJ318" s="201"/>
      <c r="BK318" s="201"/>
      <c r="BL318" s="201"/>
      <c r="BM318" s="201"/>
      <c r="BN318" s="201"/>
      <c r="BO318" s="201"/>
      <c r="BP318" s="201"/>
      <c r="BQ318" s="201"/>
      <c r="BR318" s="201"/>
      <c r="BS318" s="201"/>
      <c r="BT318" s="201"/>
      <c r="BU318" s="201"/>
      <c r="BV318" s="201"/>
      <c r="BW318" s="201"/>
      <c r="BX318" s="201"/>
      <c r="BY318" s="201"/>
      <c r="BZ318" s="201"/>
      <c r="CA318" s="201"/>
      <c r="CB318" s="201"/>
      <c r="CC318" s="201"/>
      <c r="CD318" s="201"/>
      <c r="CE318" s="201"/>
      <c r="CF318" s="201"/>
      <c r="CG318" s="201"/>
      <c r="CH318" s="201"/>
      <c r="CI318" s="201"/>
      <c r="CJ318" s="201"/>
      <c r="CK318" s="201"/>
      <c r="CL318" s="201"/>
      <c r="CM318" s="201"/>
      <c r="CN318" s="201"/>
      <c r="CO318" s="201"/>
      <c r="CP318" s="201"/>
      <c r="CQ318" s="201"/>
      <c r="CR318" s="201"/>
      <c r="CS318" s="201"/>
      <c r="CT318" s="201"/>
      <c r="CU318" s="201"/>
      <c r="CV318" s="201"/>
      <c r="CW318" s="201"/>
      <c r="CX318" s="201"/>
      <c r="CY318" s="201"/>
      <c r="CZ318" s="201"/>
      <c r="DA318" s="201"/>
      <c r="DB318" s="201"/>
      <c r="DC318" s="201"/>
      <c r="DD318" s="201"/>
      <c r="DE318" s="201"/>
      <c r="DF318" s="201"/>
      <c r="DG318" s="201"/>
      <c r="DH318" s="201"/>
      <c r="DI318" s="201"/>
      <c r="DJ318" s="201"/>
      <c r="DK318" s="201"/>
      <c r="DL318" s="201"/>
      <c r="DM318" s="201"/>
      <c r="DN318" s="201"/>
      <c r="DO318" s="201"/>
      <c r="DP318" s="201"/>
      <c r="DQ318" s="201"/>
    </row>
    <row r="319" spans="2:121" ht="20.100000000000001" customHeight="1" x14ac:dyDescent="0.25">
      <c r="B319" s="211"/>
      <c r="C319" s="212"/>
      <c r="D319" s="201"/>
      <c r="E319" s="201"/>
      <c r="F319" s="201"/>
      <c r="G319" s="201"/>
      <c r="H319" s="201"/>
      <c r="I319" s="201"/>
      <c r="J319" s="201"/>
      <c r="K319" s="201"/>
      <c r="L319" s="201"/>
      <c r="M319" s="201"/>
      <c r="N319" s="201"/>
      <c r="O319" s="201"/>
      <c r="P319" s="204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  <c r="AA319" s="202"/>
      <c r="AB319" s="202"/>
      <c r="AC319" s="203"/>
      <c r="AD319" s="203"/>
      <c r="AE319" s="201"/>
      <c r="AF319" s="201"/>
      <c r="AG319" s="201"/>
      <c r="AH319" s="201"/>
      <c r="AI319" s="201"/>
      <c r="AJ319" s="201"/>
      <c r="AK319" s="201"/>
      <c r="AL319" s="201"/>
      <c r="AM319" s="201"/>
      <c r="AN319" s="201"/>
      <c r="AO319" s="201"/>
      <c r="AP319" s="201"/>
      <c r="AQ319" s="201"/>
      <c r="AR319" s="201"/>
      <c r="AS319" s="201"/>
      <c r="AT319" s="201"/>
      <c r="AU319" s="201"/>
      <c r="AV319" s="201"/>
      <c r="AW319" s="201"/>
      <c r="AX319" s="201"/>
      <c r="AY319" s="201"/>
      <c r="AZ319" s="201"/>
      <c r="BA319" s="201"/>
      <c r="BB319" s="201"/>
      <c r="BC319" s="201"/>
      <c r="BD319" s="201"/>
      <c r="BE319" s="201"/>
      <c r="BF319" s="201"/>
      <c r="BG319" s="201"/>
      <c r="BH319" s="201"/>
      <c r="BI319" s="201"/>
      <c r="BJ319" s="201"/>
      <c r="BK319" s="201"/>
      <c r="BL319" s="201"/>
      <c r="BM319" s="201"/>
      <c r="BN319" s="201"/>
      <c r="BO319" s="201"/>
      <c r="BP319" s="201"/>
      <c r="BQ319" s="201"/>
      <c r="BR319" s="201"/>
      <c r="BS319" s="201"/>
      <c r="BT319" s="201"/>
      <c r="BU319" s="201"/>
      <c r="BV319" s="201"/>
      <c r="BW319" s="201"/>
      <c r="BX319" s="201"/>
      <c r="BY319" s="201"/>
      <c r="BZ319" s="201"/>
      <c r="CA319" s="201"/>
      <c r="CB319" s="201"/>
      <c r="CC319" s="201"/>
      <c r="CD319" s="201"/>
      <c r="CE319" s="201"/>
      <c r="CF319" s="201"/>
      <c r="CG319" s="201"/>
      <c r="CH319" s="201"/>
      <c r="CI319" s="201"/>
      <c r="CJ319" s="201"/>
      <c r="CK319" s="201"/>
      <c r="CL319" s="201"/>
      <c r="CM319" s="201"/>
      <c r="CN319" s="201"/>
      <c r="CO319" s="201"/>
      <c r="CP319" s="201"/>
      <c r="CQ319" s="201"/>
      <c r="CR319" s="201"/>
      <c r="CS319" s="201"/>
      <c r="CT319" s="201"/>
      <c r="CU319" s="201"/>
      <c r="CV319" s="201"/>
      <c r="CW319" s="201"/>
      <c r="CX319" s="201"/>
      <c r="CY319" s="201"/>
      <c r="CZ319" s="201"/>
      <c r="DA319" s="201"/>
      <c r="DB319" s="201"/>
      <c r="DC319" s="201"/>
      <c r="DD319" s="201"/>
      <c r="DE319" s="201"/>
      <c r="DF319" s="201"/>
      <c r="DG319" s="201"/>
      <c r="DH319" s="201"/>
      <c r="DI319" s="201"/>
      <c r="DJ319" s="201"/>
      <c r="DK319" s="201"/>
      <c r="DL319" s="201"/>
      <c r="DM319" s="201"/>
      <c r="DN319" s="201"/>
      <c r="DO319" s="201"/>
      <c r="DP319" s="201"/>
      <c r="DQ319" s="201"/>
    </row>
    <row r="320" spans="2:121" ht="20.100000000000001" customHeight="1" x14ac:dyDescent="0.25">
      <c r="B320" s="211"/>
      <c r="C320" s="212"/>
      <c r="D320" s="201"/>
      <c r="E320" s="201"/>
      <c r="F320" s="201"/>
      <c r="G320" s="201"/>
      <c r="H320" s="201"/>
      <c r="I320" s="201"/>
      <c r="J320" s="201"/>
      <c r="K320" s="201"/>
      <c r="L320" s="201"/>
      <c r="M320" s="201"/>
      <c r="N320" s="201"/>
      <c r="O320" s="201"/>
      <c r="P320" s="204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3"/>
      <c r="AD320" s="203"/>
      <c r="AE320" s="201"/>
      <c r="AF320" s="201"/>
      <c r="AG320" s="201"/>
      <c r="AH320" s="201"/>
      <c r="AI320" s="201"/>
      <c r="AJ320" s="201"/>
      <c r="AK320" s="201"/>
      <c r="AL320" s="201"/>
      <c r="AM320" s="201"/>
      <c r="AN320" s="201"/>
      <c r="AO320" s="201"/>
      <c r="AP320" s="201"/>
      <c r="AQ320" s="201"/>
      <c r="AR320" s="201"/>
      <c r="AS320" s="201"/>
      <c r="AT320" s="201"/>
      <c r="AU320" s="201"/>
      <c r="AV320" s="201"/>
      <c r="AW320" s="201"/>
      <c r="AX320" s="201"/>
      <c r="AY320" s="201"/>
      <c r="AZ320" s="201"/>
      <c r="BA320" s="201"/>
      <c r="BB320" s="201"/>
      <c r="BC320" s="201"/>
      <c r="BD320" s="201"/>
      <c r="BE320" s="201"/>
      <c r="BF320" s="201"/>
      <c r="BG320" s="201"/>
      <c r="BH320" s="201"/>
      <c r="BI320" s="201"/>
      <c r="BJ320" s="201"/>
      <c r="BK320" s="201"/>
      <c r="BL320" s="201"/>
      <c r="BM320" s="201"/>
      <c r="BN320" s="201"/>
      <c r="BO320" s="201"/>
      <c r="BP320" s="201"/>
      <c r="BQ320" s="201"/>
      <c r="BR320" s="201"/>
      <c r="BS320" s="201"/>
      <c r="BT320" s="201"/>
      <c r="BU320" s="201"/>
      <c r="BV320" s="201"/>
      <c r="BW320" s="201"/>
      <c r="BX320" s="201"/>
      <c r="BY320" s="201"/>
      <c r="BZ320" s="201"/>
      <c r="CA320" s="201"/>
      <c r="CB320" s="201"/>
      <c r="CC320" s="201"/>
      <c r="CD320" s="201"/>
      <c r="CE320" s="201"/>
      <c r="CF320" s="201"/>
      <c r="CG320" s="201"/>
      <c r="CH320" s="201"/>
      <c r="CI320" s="201"/>
      <c r="CJ320" s="201"/>
      <c r="CK320" s="201"/>
      <c r="CL320" s="201"/>
      <c r="CM320" s="201"/>
      <c r="CN320" s="201"/>
      <c r="CO320" s="201"/>
      <c r="CP320" s="201"/>
      <c r="CQ320" s="201"/>
      <c r="CR320" s="201"/>
      <c r="CS320" s="201"/>
      <c r="CT320" s="201"/>
      <c r="CU320" s="201"/>
      <c r="CV320" s="201"/>
      <c r="CW320" s="201"/>
      <c r="CX320" s="201"/>
      <c r="CY320" s="201"/>
      <c r="CZ320" s="201"/>
      <c r="DA320" s="201"/>
      <c r="DB320" s="201"/>
      <c r="DC320" s="201"/>
      <c r="DD320" s="201"/>
      <c r="DE320" s="201"/>
      <c r="DF320" s="201"/>
      <c r="DG320" s="201"/>
      <c r="DH320" s="201"/>
      <c r="DI320" s="201"/>
      <c r="DJ320" s="201"/>
      <c r="DK320" s="201"/>
      <c r="DL320" s="201"/>
      <c r="DM320" s="201"/>
      <c r="DN320" s="201"/>
      <c r="DO320" s="201"/>
      <c r="DP320" s="201"/>
      <c r="DQ320" s="201"/>
    </row>
    <row r="321" spans="2:121" ht="20.100000000000001" customHeight="1" x14ac:dyDescent="0.25">
      <c r="B321" s="211"/>
      <c r="C321" s="212"/>
      <c r="D321" s="201"/>
      <c r="E321" s="201"/>
      <c r="F321" s="201"/>
      <c r="G321" s="201"/>
      <c r="H321" s="201"/>
      <c r="I321" s="201"/>
      <c r="J321" s="201"/>
      <c r="K321" s="201"/>
      <c r="L321" s="201"/>
      <c r="M321" s="201"/>
      <c r="N321" s="201"/>
      <c r="O321" s="201"/>
      <c r="P321" s="204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3"/>
      <c r="AD321" s="203"/>
      <c r="AE321" s="201"/>
      <c r="AF321" s="201"/>
      <c r="AG321" s="201"/>
      <c r="AH321" s="201"/>
      <c r="AI321" s="201"/>
      <c r="AJ321" s="201"/>
      <c r="AK321" s="201"/>
      <c r="AL321" s="201"/>
      <c r="AM321" s="201"/>
      <c r="AN321" s="201"/>
      <c r="AO321" s="201"/>
      <c r="AP321" s="201"/>
      <c r="AQ321" s="201"/>
      <c r="AR321" s="201"/>
      <c r="AS321" s="201"/>
      <c r="AT321" s="201"/>
      <c r="AU321" s="201"/>
      <c r="AV321" s="201"/>
      <c r="AW321" s="201"/>
      <c r="AX321" s="201"/>
      <c r="AY321" s="201"/>
      <c r="AZ321" s="201"/>
      <c r="BA321" s="201"/>
      <c r="BB321" s="201"/>
      <c r="BC321" s="201"/>
      <c r="BD321" s="201"/>
      <c r="BE321" s="201"/>
      <c r="BF321" s="201"/>
      <c r="BG321" s="201"/>
      <c r="BH321" s="201"/>
      <c r="BI321" s="201"/>
      <c r="BJ321" s="201"/>
      <c r="BK321" s="201"/>
      <c r="BL321" s="201"/>
      <c r="BM321" s="201"/>
      <c r="BN321" s="201"/>
      <c r="BO321" s="201"/>
      <c r="BP321" s="201"/>
      <c r="BQ321" s="201"/>
      <c r="BR321" s="201"/>
      <c r="BS321" s="201"/>
      <c r="BT321" s="201"/>
      <c r="BU321" s="201"/>
      <c r="BV321" s="201"/>
      <c r="BW321" s="201"/>
      <c r="BX321" s="201"/>
      <c r="BY321" s="201"/>
      <c r="BZ321" s="201"/>
      <c r="CA321" s="201"/>
      <c r="CB321" s="201"/>
      <c r="CC321" s="201"/>
      <c r="CD321" s="201"/>
      <c r="CE321" s="201"/>
      <c r="CF321" s="201"/>
      <c r="CG321" s="201"/>
      <c r="CH321" s="201"/>
      <c r="CI321" s="201"/>
      <c r="CJ321" s="201"/>
      <c r="CK321" s="201"/>
      <c r="CL321" s="201"/>
      <c r="CM321" s="201"/>
      <c r="CN321" s="201"/>
      <c r="CO321" s="201"/>
      <c r="CP321" s="201"/>
      <c r="CQ321" s="201"/>
      <c r="CR321" s="201"/>
      <c r="CS321" s="201"/>
      <c r="CT321" s="201"/>
      <c r="CU321" s="201"/>
      <c r="CV321" s="201"/>
      <c r="CW321" s="201"/>
      <c r="CX321" s="201"/>
      <c r="CY321" s="201"/>
      <c r="CZ321" s="201"/>
      <c r="DA321" s="201"/>
      <c r="DB321" s="201"/>
      <c r="DC321" s="201"/>
      <c r="DD321" s="201"/>
      <c r="DE321" s="201"/>
      <c r="DF321" s="201"/>
      <c r="DG321" s="201"/>
      <c r="DH321" s="201"/>
      <c r="DI321" s="201"/>
      <c r="DJ321" s="201"/>
      <c r="DK321" s="201"/>
      <c r="DL321" s="201"/>
      <c r="DM321" s="201"/>
      <c r="DN321" s="201"/>
      <c r="DO321" s="201"/>
      <c r="DP321" s="201"/>
      <c r="DQ321" s="201"/>
    </row>
    <row r="322" spans="2:121" ht="20.100000000000001" customHeight="1" x14ac:dyDescent="0.25">
      <c r="B322" s="211"/>
      <c r="C322" s="212"/>
      <c r="D322" s="201"/>
      <c r="E322" s="201"/>
      <c r="F322" s="201"/>
      <c r="G322" s="201"/>
      <c r="H322" s="201"/>
      <c r="I322" s="201"/>
      <c r="J322" s="201"/>
      <c r="K322" s="201"/>
      <c r="L322" s="201"/>
      <c r="M322" s="201"/>
      <c r="N322" s="201"/>
      <c r="O322" s="201"/>
      <c r="P322" s="204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  <c r="AA322" s="202"/>
      <c r="AB322" s="202"/>
      <c r="AC322" s="203"/>
      <c r="AD322" s="203"/>
      <c r="AE322" s="201"/>
      <c r="AF322" s="201"/>
      <c r="AG322" s="201"/>
      <c r="AH322" s="201"/>
      <c r="AI322" s="201"/>
      <c r="AJ322" s="201"/>
      <c r="AK322" s="201"/>
      <c r="AL322" s="201"/>
      <c r="AM322" s="201"/>
      <c r="AN322" s="201"/>
      <c r="AO322" s="201"/>
      <c r="AP322" s="201"/>
      <c r="AQ322" s="201"/>
      <c r="AR322" s="201"/>
      <c r="AS322" s="201"/>
      <c r="AT322" s="201"/>
      <c r="AU322" s="201"/>
      <c r="AV322" s="201"/>
      <c r="AW322" s="201"/>
      <c r="AX322" s="201"/>
      <c r="AY322" s="201"/>
      <c r="AZ322" s="201"/>
      <c r="BA322" s="201"/>
      <c r="BB322" s="201"/>
      <c r="BC322" s="201"/>
      <c r="BD322" s="201"/>
      <c r="BE322" s="201"/>
      <c r="BF322" s="201"/>
      <c r="BG322" s="201"/>
      <c r="BH322" s="201"/>
      <c r="BI322" s="201"/>
      <c r="BJ322" s="201"/>
      <c r="BK322" s="201"/>
      <c r="BL322" s="201"/>
      <c r="BM322" s="201"/>
      <c r="BN322" s="201"/>
      <c r="BO322" s="201"/>
      <c r="BP322" s="201"/>
      <c r="BQ322" s="201"/>
      <c r="BR322" s="201"/>
      <c r="BS322" s="201"/>
      <c r="BT322" s="201"/>
      <c r="BU322" s="201"/>
      <c r="BV322" s="201"/>
      <c r="BW322" s="201"/>
      <c r="BX322" s="201"/>
      <c r="BY322" s="201"/>
      <c r="BZ322" s="201"/>
      <c r="CA322" s="201"/>
      <c r="CB322" s="201"/>
      <c r="CC322" s="201"/>
      <c r="CD322" s="201"/>
      <c r="CE322" s="201"/>
      <c r="CF322" s="201"/>
      <c r="CG322" s="201"/>
      <c r="CH322" s="201"/>
      <c r="CI322" s="201"/>
      <c r="CJ322" s="201"/>
      <c r="CK322" s="201"/>
      <c r="CL322" s="201"/>
      <c r="CM322" s="201"/>
      <c r="CN322" s="201"/>
      <c r="CO322" s="201"/>
      <c r="CP322" s="201"/>
      <c r="CQ322" s="201"/>
      <c r="CR322" s="201"/>
      <c r="CS322" s="201"/>
      <c r="CT322" s="201"/>
      <c r="CU322" s="201"/>
      <c r="CV322" s="201"/>
      <c r="CW322" s="201"/>
      <c r="CX322" s="201"/>
      <c r="CY322" s="201"/>
      <c r="CZ322" s="201"/>
      <c r="DA322" s="201"/>
      <c r="DB322" s="201"/>
      <c r="DC322" s="201"/>
      <c r="DD322" s="201"/>
      <c r="DE322" s="201"/>
      <c r="DF322" s="201"/>
      <c r="DG322" s="201"/>
      <c r="DH322" s="201"/>
      <c r="DI322" s="201"/>
      <c r="DJ322" s="201"/>
      <c r="DK322" s="201"/>
      <c r="DL322" s="201"/>
      <c r="DM322" s="201"/>
      <c r="DN322" s="201"/>
      <c r="DO322" s="201"/>
      <c r="DP322" s="201"/>
      <c r="DQ322" s="201"/>
    </row>
    <row r="323" spans="2:121" ht="20.100000000000001" customHeight="1" x14ac:dyDescent="0.25">
      <c r="B323" s="211"/>
      <c r="C323" s="212"/>
      <c r="D323" s="201"/>
      <c r="E323" s="201"/>
      <c r="F323" s="201"/>
      <c r="G323" s="201"/>
      <c r="H323" s="201"/>
      <c r="I323" s="201"/>
      <c r="J323" s="201"/>
      <c r="K323" s="201"/>
      <c r="L323" s="201"/>
      <c r="M323" s="201"/>
      <c r="N323" s="201"/>
      <c r="O323" s="201"/>
      <c r="P323" s="204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  <c r="AA323" s="202"/>
      <c r="AB323" s="202"/>
      <c r="AC323" s="203"/>
      <c r="AD323" s="203"/>
      <c r="AE323" s="201"/>
      <c r="AF323" s="201"/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201"/>
      <c r="AZ323" s="201"/>
      <c r="BA323" s="201"/>
      <c r="BB323" s="201"/>
      <c r="BC323" s="201"/>
      <c r="BD323" s="201"/>
      <c r="BE323" s="201"/>
      <c r="BF323" s="201"/>
      <c r="BG323" s="201"/>
      <c r="BH323" s="201"/>
      <c r="BI323" s="201"/>
      <c r="BJ323" s="201"/>
      <c r="BK323" s="201"/>
      <c r="BL323" s="201"/>
      <c r="BM323" s="201"/>
      <c r="BN323" s="201"/>
      <c r="BO323" s="201"/>
      <c r="BP323" s="201"/>
      <c r="BQ323" s="201"/>
      <c r="BR323" s="201"/>
      <c r="BS323" s="201"/>
      <c r="BT323" s="201"/>
      <c r="BU323" s="201"/>
      <c r="BV323" s="201"/>
      <c r="BW323" s="201"/>
      <c r="BX323" s="201"/>
      <c r="BY323" s="201"/>
      <c r="BZ323" s="201"/>
      <c r="CA323" s="201"/>
      <c r="CB323" s="201"/>
      <c r="CC323" s="201"/>
      <c r="CD323" s="201"/>
      <c r="CE323" s="201"/>
      <c r="CF323" s="201"/>
      <c r="CG323" s="201"/>
      <c r="CH323" s="201"/>
      <c r="CI323" s="201"/>
      <c r="CJ323" s="201"/>
      <c r="CK323" s="201"/>
      <c r="CL323" s="201"/>
      <c r="CM323" s="201"/>
      <c r="CN323" s="201"/>
      <c r="CO323" s="201"/>
      <c r="CP323" s="201"/>
      <c r="CQ323" s="201"/>
      <c r="CR323" s="201"/>
      <c r="CS323" s="201"/>
      <c r="CT323" s="201"/>
      <c r="CU323" s="201"/>
      <c r="CV323" s="201"/>
      <c r="CW323" s="201"/>
      <c r="CX323" s="201"/>
      <c r="CY323" s="201"/>
      <c r="CZ323" s="201"/>
      <c r="DA323" s="201"/>
      <c r="DB323" s="201"/>
      <c r="DC323" s="201"/>
      <c r="DD323" s="201"/>
      <c r="DE323" s="201"/>
      <c r="DF323" s="201"/>
      <c r="DG323" s="201"/>
      <c r="DH323" s="201"/>
      <c r="DI323" s="201"/>
      <c r="DJ323" s="201"/>
      <c r="DK323" s="201"/>
      <c r="DL323" s="201"/>
      <c r="DM323" s="201"/>
      <c r="DN323" s="201"/>
      <c r="DO323" s="201"/>
      <c r="DP323" s="201"/>
      <c r="DQ323" s="201"/>
    </row>
    <row r="324" spans="2:121" ht="20.100000000000001" customHeight="1" x14ac:dyDescent="0.25">
      <c r="B324" s="211"/>
      <c r="C324" s="212"/>
      <c r="D324" s="201"/>
      <c r="E324" s="201"/>
      <c r="F324" s="201"/>
      <c r="G324" s="201"/>
      <c r="H324" s="201"/>
      <c r="I324" s="201"/>
      <c r="J324" s="201"/>
      <c r="K324" s="201"/>
      <c r="L324" s="201"/>
      <c r="M324" s="201"/>
      <c r="N324" s="201"/>
      <c r="O324" s="201"/>
      <c r="P324" s="204"/>
      <c r="Q324" s="202"/>
      <c r="R324" s="202"/>
      <c r="S324" s="202"/>
      <c r="T324" s="202"/>
      <c r="U324" s="202"/>
      <c r="V324" s="202"/>
      <c r="W324" s="202"/>
      <c r="X324" s="202"/>
      <c r="Y324" s="202"/>
      <c r="Z324" s="202"/>
      <c r="AA324" s="202"/>
      <c r="AB324" s="202"/>
      <c r="AC324" s="203"/>
      <c r="AD324" s="203"/>
      <c r="AE324" s="201"/>
      <c r="AF324" s="201"/>
      <c r="AG324" s="201"/>
      <c r="AH324" s="201"/>
      <c r="AI324" s="201"/>
      <c r="AJ324" s="201"/>
      <c r="AK324" s="201"/>
      <c r="AL324" s="201"/>
      <c r="AM324" s="201"/>
      <c r="AN324" s="201"/>
      <c r="AO324" s="201"/>
      <c r="AP324" s="201"/>
      <c r="AQ324" s="201"/>
      <c r="AR324" s="201"/>
      <c r="AS324" s="201"/>
      <c r="AT324" s="201"/>
      <c r="AU324" s="201"/>
      <c r="AV324" s="201"/>
      <c r="AW324" s="201"/>
      <c r="AX324" s="201"/>
      <c r="AY324" s="201"/>
      <c r="AZ324" s="201"/>
      <c r="BA324" s="201"/>
      <c r="BB324" s="201"/>
      <c r="BC324" s="201"/>
      <c r="BD324" s="201"/>
      <c r="BE324" s="201"/>
      <c r="BF324" s="201"/>
      <c r="BG324" s="201"/>
      <c r="BH324" s="201"/>
      <c r="BI324" s="201"/>
      <c r="BJ324" s="201"/>
      <c r="BK324" s="201"/>
      <c r="BL324" s="201"/>
      <c r="BM324" s="201"/>
      <c r="BN324" s="201"/>
      <c r="BO324" s="201"/>
      <c r="BP324" s="201"/>
      <c r="BQ324" s="201"/>
      <c r="BR324" s="201"/>
      <c r="BS324" s="201"/>
      <c r="BT324" s="201"/>
      <c r="BU324" s="201"/>
      <c r="BV324" s="201"/>
      <c r="BW324" s="201"/>
      <c r="BX324" s="201"/>
      <c r="BY324" s="201"/>
      <c r="BZ324" s="201"/>
      <c r="CA324" s="201"/>
      <c r="CB324" s="201"/>
      <c r="CC324" s="201"/>
      <c r="CD324" s="201"/>
      <c r="CE324" s="201"/>
      <c r="CF324" s="201"/>
      <c r="CG324" s="201"/>
      <c r="CH324" s="201"/>
      <c r="CI324" s="201"/>
      <c r="CJ324" s="201"/>
      <c r="CK324" s="201"/>
      <c r="CL324" s="201"/>
      <c r="CM324" s="201"/>
      <c r="CN324" s="201"/>
      <c r="CO324" s="201"/>
      <c r="CP324" s="201"/>
      <c r="CQ324" s="201"/>
      <c r="CR324" s="201"/>
      <c r="CS324" s="201"/>
      <c r="CT324" s="201"/>
      <c r="CU324" s="201"/>
      <c r="CV324" s="201"/>
      <c r="CW324" s="201"/>
      <c r="CX324" s="201"/>
      <c r="CY324" s="201"/>
      <c r="CZ324" s="201"/>
      <c r="DA324" s="201"/>
      <c r="DB324" s="201"/>
      <c r="DC324" s="201"/>
      <c r="DD324" s="201"/>
      <c r="DE324" s="201"/>
      <c r="DF324" s="201"/>
      <c r="DG324" s="201"/>
      <c r="DH324" s="201"/>
      <c r="DI324" s="201"/>
      <c r="DJ324" s="201"/>
      <c r="DK324" s="201"/>
      <c r="DL324" s="201"/>
      <c r="DM324" s="201"/>
      <c r="DN324" s="201"/>
      <c r="DO324" s="201"/>
      <c r="DP324" s="201"/>
      <c r="DQ324" s="201"/>
    </row>
    <row r="325" spans="2:121" ht="20.100000000000001" customHeight="1" x14ac:dyDescent="0.25">
      <c r="B325" s="211"/>
      <c r="C325" s="212"/>
      <c r="D325" s="201"/>
      <c r="E325" s="201"/>
      <c r="F325" s="201"/>
      <c r="G325" s="201"/>
      <c r="H325" s="201"/>
      <c r="I325" s="201"/>
      <c r="J325" s="201"/>
      <c r="K325" s="201"/>
      <c r="L325" s="201"/>
      <c r="M325" s="201"/>
      <c r="N325" s="201"/>
      <c r="O325" s="201"/>
      <c r="P325" s="204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  <c r="AA325" s="202"/>
      <c r="AB325" s="202"/>
      <c r="AC325" s="203"/>
      <c r="AD325" s="203"/>
      <c r="AE325" s="201"/>
      <c r="AF325" s="201"/>
      <c r="AG325" s="201"/>
      <c r="AH325" s="201"/>
      <c r="AI325" s="201"/>
      <c r="AJ325" s="201"/>
      <c r="AK325" s="201"/>
      <c r="AL325" s="201"/>
      <c r="AM325" s="201"/>
      <c r="AN325" s="201"/>
      <c r="AO325" s="201"/>
      <c r="AP325" s="201"/>
      <c r="AQ325" s="201"/>
      <c r="AR325" s="201"/>
      <c r="AS325" s="201"/>
      <c r="AT325" s="201"/>
      <c r="AU325" s="201"/>
      <c r="AV325" s="201"/>
      <c r="AW325" s="201"/>
      <c r="AX325" s="201"/>
      <c r="AY325" s="201"/>
      <c r="AZ325" s="201"/>
      <c r="BA325" s="201"/>
      <c r="BB325" s="201"/>
      <c r="BC325" s="201"/>
      <c r="BD325" s="201"/>
      <c r="BE325" s="201"/>
      <c r="BF325" s="201"/>
      <c r="BG325" s="201"/>
      <c r="BH325" s="201"/>
      <c r="BI325" s="201"/>
      <c r="BJ325" s="201"/>
      <c r="BK325" s="201"/>
      <c r="BL325" s="201"/>
      <c r="BM325" s="201"/>
      <c r="BN325" s="201"/>
      <c r="BO325" s="201"/>
      <c r="BP325" s="201"/>
      <c r="BQ325" s="201"/>
      <c r="BR325" s="201"/>
      <c r="BS325" s="201"/>
      <c r="BT325" s="201"/>
      <c r="BU325" s="201"/>
      <c r="BV325" s="201"/>
      <c r="BW325" s="201"/>
      <c r="BX325" s="201"/>
      <c r="BY325" s="201"/>
      <c r="BZ325" s="201"/>
      <c r="CA325" s="201"/>
      <c r="CB325" s="201"/>
      <c r="CC325" s="201"/>
      <c r="CD325" s="201"/>
      <c r="CE325" s="201"/>
      <c r="CF325" s="201"/>
      <c r="CG325" s="201"/>
      <c r="CH325" s="201"/>
      <c r="CI325" s="201"/>
      <c r="CJ325" s="201"/>
      <c r="CK325" s="201"/>
      <c r="CL325" s="201"/>
      <c r="CM325" s="201"/>
      <c r="CN325" s="201"/>
      <c r="CO325" s="201"/>
      <c r="CP325" s="201"/>
      <c r="CQ325" s="201"/>
      <c r="CR325" s="201"/>
      <c r="CS325" s="201"/>
      <c r="CT325" s="201"/>
      <c r="CU325" s="201"/>
      <c r="CV325" s="201"/>
      <c r="CW325" s="201"/>
      <c r="CX325" s="201"/>
      <c r="CY325" s="201"/>
      <c r="CZ325" s="201"/>
      <c r="DA325" s="201"/>
      <c r="DB325" s="201"/>
      <c r="DC325" s="201"/>
      <c r="DD325" s="201"/>
      <c r="DE325" s="201"/>
      <c r="DF325" s="201"/>
      <c r="DG325" s="201"/>
      <c r="DH325" s="201"/>
      <c r="DI325" s="201"/>
      <c r="DJ325" s="201"/>
      <c r="DK325" s="201"/>
      <c r="DL325" s="201"/>
      <c r="DM325" s="201"/>
      <c r="DN325" s="201"/>
      <c r="DO325" s="201"/>
      <c r="DP325" s="201"/>
      <c r="DQ325" s="201"/>
    </row>
    <row r="326" spans="2:121" ht="20.100000000000001" customHeight="1" x14ac:dyDescent="0.25">
      <c r="B326" s="211"/>
      <c r="C326" s="212"/>
      <c r="D326" s="201"/>
      <c r="E326" s="201"/>
      <c r="F326" s="201"/>
      <c r="G326" s="201"/>
      <c r="H326" s="201"/>
      <c r="I326" s="201"/>
      <c r="J326" s="201"/>
      <c r="K326" s="201"/>
      <c r="L326" s="201"/>
      <c r="M326" s="201"/>
      <c r="N326" s="201"/>
      <c r="O326" s="201"/>
      <c r="P326" s="204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  <c r="AA326" s="202"/>
      <c r="AB326" s="202"/>
      <c r="AC326" s="203"/>
      <c r="AD326" s="203"/>
      <c r="AE326" s="201"/>
      <c r="AF326" s="201"/>
      <c r="AG326" s="201"/>
      <c r="AH326" s="201"/>
      <c r="AI326" s="201"/>
      <c r="AJ326" s="201"/>
      <c r="AK326" s="201"/>
      <c r="AL326" s="201"/>
      <c r="AM326" s="201"/>
      <c r="AN326" s="201"/>
      <c r="AO326" s="201"/>
      <c r="AP326" s="201"/>
      <c r="AQ326" s="201"/>
      <c r="AR326" s="201"/>
      <c r="AS326" s="201"/>
      <c r="AT326" s="201"/>
      <c r="AU326" s="201"/>
      <c r="AV326" s="201"/>
      <c r="AW326" s="201"/>
      <c r="AX326" s="201"/>
      <c r="AY326" s="201"/>
      <c r="AZ326" s="201"/>
      <c r="BA326" s="201"/>
      <c r="BB326" s="201"/>
      <c r="BC326" s="201"/>
      <c r="BD326" s="201"/>
      <c r="BE326" s="201"/>
      <c r="BF326" s="201"/>
      <c r="BG326" s="201"/>
      <c r="BH326" s="201"/>
      <c r="BI326" s="201"/>
      <c r="BJ326" s="201"/>
      <c r="BK326" s="201"/>
      <c r="BL326" s="201"/>
      <c r="BM326" s="201"/>
      <c r="BN326" s="201"/>
      <c r="BO326" s="201"/>
      <c r="BP326" s="201"/>
      <c r="BQ326" s="201"/>
      <c r="BR326" s="201"/>
      <c r="BS326" s="201"/>
      <c r="BT326" s="201"/>
      <c r="BU326" s="201"/>
      <c r="BV326" s="201"/>
      <c r="BW326" s="201"/>
      <c r="BX326" s="201"/>
      <c r="BY326" s="201"/>
      <c r="BZ326" s="201"/>
      <c r="CA326" s="201"/>
      <c r="CB326" s="201"/>
      <c r="CC326" s="201"/>
      <c r="CD326" s="201"/>
      <c r="CE326" s="201"/>
      <c r="CF326" s="201"/>
      <c r="CG326" s="201"/>
      <c r="CH326" s="201"/>
      <c r="CI326" s="201"/>
      <c r="CJ326" s="201"/>
      <c r="CK326" s="201"/>
      <c r="CL326" s="201"/>
      <c r="CM326" s="201"/>
      <c r="CN326" s="201"/>
      <c r="CO326" s="201"/>
      <c r="CP326" s="201"/>
      <c r="CQ326" s="201"/>
      <c r="CR326" s="201"/>
      <c r="CS326" s="201"/>
      <c r="CT326" s="201"/>
      <c r="CU326" s="201"/>
      <c r="CV326" s="201"/>
      <c r="CW326" s="201"/>
      <c r="CX326" s="201"/>
      <c r="CY326" s="201"/>
      <c r="CZ326" s="201"/>
      <c r="DA326" s="201"/>
      <c r="DB326" s="201"/>
      <c r="DC326" s="201"/>
      <c r="DD326" s="201"/>
      <c r="DE326" s="201"/>
      <c r="DF326" s="201"/>
      <c r="DG326" s="201"/>
      <c r="DH326" s="201"/>
      <c r="DI326" s="201"/>
      <c r="DJ326" s="201"/>
      <c r="DK326" s="201"/>
      <c r="DL326" s="201"/>
      <c r="DM326" s="201"/>
      <c r="DN326" s="201"/>
      <c r="DO326" s="201"/>
      <c r="DP326" s="201"/>
      <c r="DQ326" s="201"/>
    </row>
    <row r="327" spans="2:121" ht="20.100000000000001" customHeight="1" x14ac:dyDescent="0.25">
      <c r="B327" s="211"/>
      <c r="C327" s="212"/>
      <c r="D327" s="201"/>
      <c r="E327" s="201"/>
      <c r="F327" s="201"/>
      <c r="G327" s="201"/>
      <c r="H327" s="201"/>
      <c r="I327" s="201"/>
      <c r="J327" s="201"/>
      <c r="K327" s="201"/>
      <c r="L327" s="201"/>
      <c r="M327" s="201"/>
      <c r="N327" s="201"/>
      <c r="O327" s="201"/>
      <c r="P327" s="204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  <c r="AA327" s="202"/>
      <c r="AB327" s="202"/>
      <c r="AC327" s="203"/>
      <c r="AD327" s="203"/>
      <c r="AE327" s="201"/>
      <c r="AF327" s="201"/>
      <c r="AG327" s="201"/>
      <c r="AH327" s="201"/>
      <c r="AI327" s="201"/>
      <c r="AJ327" s="201"/>
      <c r="AK327" s="201"/>
      <c r="AL327" s="201"/>
      <c r="AM327" s="201"/>
      <c r="AN327" s="201"/>
      <c r="AO327" s="201"/>
      <c r="AP327" s="201"/>
      <c r="AQ327" s="201"/>
      <c r="AR327" s="201"/>
      <c r="AS327" s="201"/>
      <c r="AT327" s="201"/>
      <c r="AU327" s="201"/>
      <c r="AV327" s="201"/>
      <c r="AW327" s="201"/>
      <c r="AX327" s="201"/>
      <c r="AY327" s="201"/>
      <c r="AZ327" s="201"/>
      <c r="BA327" s="201"/>
      <c r="BB327" s="201"/>
      <c r="BC327" s="201"/>
      <c r="BD327" s="201"/>
      <c r="BE327" s="201"/>
      <c r="BF327" s="201"/>
      <c r="BG327" s="201"/>
      <c r="BH327" s="201"/>
      <c r="BI327" s="201"/>
      <c r="BJ327" s="201"/>
      <c r="BK327" s="201"/>
      <c r="BL327" s="201"/>
      <c r="BM327" s="201"/>
      <c r="BN327" s="201"/>
      <c r="BO327" s="201"/>
      <c r="BP327" s="201"/>
      <c r="BQ327" s="201"/>
      <c r="BR327" s="201"/>
      <c r="BS327" s="201"/>
      <c r="BT327" s="201"/>
      <c r="BU327" s="201"/>
      <c r="BV327" s="201"/>
      <c r="BW327" s="201"/>
      <c r="BX327" s="201"/>
      <c r="BY327" s="201"/>
      <c r="BZ327" s="201"/>
      <c r="CA327" s="201"/>
      <c r="CB327" s="201"/>
      <c r="CC327" s="201"/>
      <c r="CD327" s="201"/>
      <c r="CE327" s="201"/>
      <c r="CF327" s="201"/>
      <c r="CG327" s="201"/>
      <c r="CH327" s="201"/>
      <c r="CI327" s="201"/>
      <c r="CJ327" s="201"/>
      <c r="CK327" s="201"/>
      <c r="CL327" s="201"/>
      <c r="CM327" s="201"/>
      <c r="CN327" s="201"/>
      <c r="CO327" s="201"/>
      <c r="CP327" s="201"/>
      <c r="CQ327" s="201"/>
      <c r="CR327" s="201"/>
      <c r="CS327" s="201"/>
      <c r="CT327" s="201"/>
      <c r="CU327" s="201"/>
      <c r="CV327" s="201"/>
      <c r="CW327" s="201"/>
      <c r="CX327" s="201"/>
      <c r="CY327" s="201"/>
      <c r="CZ327" s="201"/>
      <c r="DA327" s="201"/>
      <c r="DB327" s="201"/>
      <c r="DC327" s="201"/>
      <c r="DD327" s="201"/>
      <c r="DE327" s="201"/>
      <c r="DF327" s="201"/>
      <c r="DG327" s="201"/>
      <c r="DH327" s="201"/>
      <c r="DI327" s="201"/>
      <c r="DJ327" s="201"/>
      <c r="DK327" s="201"/>
      <c r="DL327" s="201"/>
      <c r="DM327" s="201"/>
      <c r="DN327" s="201"/>
      <c r="DO327" s="201"/>
      <c r="DP327" s="201"/>
      <c r="DQ327" s="201"/>
    </row>
    <row r="328" spans="2:121" ht="20.100000000000001" customHeight="1" x14ac:dyDescent="0.25">
      <c r="B328" s="211"/>
      <c r="C328" s="212"/>
      <c r="D328" s="201"/>
      <c r="E328" s="201"/>
      <c r="F328" s="201"/>
      <c r="G328" s="201"/>
      <c r="H328" s="201"/>
      <c r="I328" s="201"/>
      <c r="J328" s="201"/>
      <c r="K328" s="201"/>
      <c r="L328" s="201"/>
      <c r="M328" s="201"/>
      <c r="N328" s="201"/>
      <c r="O328" s="201"/>
      <c r="P328" s="204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3"/>
      <c r="AD328" s="203"/>
      <c r="AE328" s="201"/>
      <c r="AF328" s="201"/>
      <c r="AG328" s="201"/>
      <c r="AH328" s="201"/>
      <c r="AI328" s="201"/>
      <c r="AJ328" s="201"/>
      <c r="AK328" s="201"/>
      <c r="AL328" s="201"/>
      <c r="AM328" s="201"/>
      <c r="AN328" s="201"/>
      <c r="AO328" s="201"/>
      <c r="AP328" s="201"/>
      <c r="AQ328" s="201"/>
      <c r="AR328" s="201"/>
      <c r="AS328" s="201"/>
      <c r="AT328" s="201"/>
      <c r="AU328" s="201"/>
      <c r="AV328" s="201"/>
      <c r="AW328" s="201"/>
      <c r="AX328" s="201"/>
      <c r="AY328" s="201"/>
      <c r="AZ328" s="201"/>
      <c r="BA328" s="201"/>
      <c r="BB328" s="201"/>
      <c r="BC328" s="201"/>
      <c r="BD328" s="201"/>
      <c r="BE328" s="201"/>
      <c r="BF328" s="201"/>
      <c r="BG328" s="201"/>
      <c r="BH328" s="201"/>
      <c r="BI328" s="201"/>
      <c r="BJ328" s="201"/>
      <c r="BK328" s="201"/>
      <c r="BL328" s="201"/>
      <c r="BM328" s="201"/>
      <c r="BN328" s="201"/>
      <c r="BO328" s="201"/>
      <c r="BP328" s="201"/>
      <c r="BQ328" s="201"/>
      <c r="BR328" s="201"/>
      <c r="BS328" s="201"/>
      <c r="BT328" s="201"/>
      <c r="BU328" s="201"/>
      <c r="BV328" s="201"/>
      <c r="BW328" s="201"/>
      <c r="BX328" s="201"/>
      <c r="BY328" s="201"/>
      <c r="BZ328" s="201"/>
      <c r="CA328" s="201"/>
      <c r="CB328" s="201"/>
      <c r="CC328" s="201"/>
      <c r="CD328" s="201"/>
      <c r="CE328" s="201"/>
      <c r="CF328" s="201"/>
      <c r="CG328" s="201"/>
      <c r="CH328" s="201"/>
      <c r="CI328" s="201"/>
      <c r="CJ328" s="201"/>
      <c r="CK328" s="201"/>
      <c r="CL328" s="201"/>
      <c r="CM328" s="201"/>
      <c r="CN328" s="201"/>
      <c r="CO328" s="201"/>
      <c r="CP328" s="201"/>
      <c r="CQ328" s="201"/>
      <c r="CR328" s="201"/>
      <c r="CS328" s="201"/>
      <c r="CT328" s="201"/>
      <c r="CU328" s="201"/>
      <c r="CV328" s="201"/>
      <c r="CW328" s="201"/>
      <c r="CX328" s="201"/>
      <c r="CY328" s="201"/>
      <c r="CZ328" s="201"/>
      <c r="DA328" s="201"/>
      <c r="DB328" s="201"/>
      <c r="DC328" s="201"/>
      <c r="DD328" s="201"/>
      <c r="DE328" s="201"/>
      <c r="DF328" s="201"/>
      <c r="DG328" s="201"/>
      <c r="DH328" s="201"/>
      <c r="DI328" s="201"/>
      <c r="DJ328" s="201"/>
      <c r="DK328" s="201"/>
      <c r="DL328" s="201"/>
      <c r="DM328" s="201"/>
      <c r="DN328" s="201"/>
      <c r="DO328" s="201"/>
      <c r="DP328" s="201"/>
      <c r="DQ328" s="201"/>
    </row>
    <row r="329" spans="2:121" ht="20.100000000000001" customHeight="1" x14ac:dyDescent="0.25">
      <c r="B329" s="211"/>
      <c r="C329" s="212"/>
      <c r="D329" s="201"/>
      <c r="E329" s="201"/>
      <c r="F329" s="201"/>
      <c r="G329" s="201"/>
      <c r="H329" s="201"/>
      <c r="I329" s="201"/>
      <c r="J329" s="201"/>
      <c r="K329" s="201"/>
      <c r="L329" s="201"/>
      <c r="M329" s="201"/>
      <c r="N329" s="201"/>
      <c r="O329" s="201"/>
      <c r="P329" s="204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3"/>
      <c r="AD329" s="203"/>
      <c r="AE329" s="201"/>
      <c r="AF329" s="201"/>
      <c r="AG329" s="201"/>
      <c r="AH329" s="201"/>
      <c r="AI329" s="201"/>
      <c r="AJ329" s="201"/>
      <c r="AK329" s="201"/>
      <c r="AL329" s="201"/>
      <c r="AM329" s="201"/>
      <c r="AN329" s="201"/>
      <c r="AO329" s="201"/>
      <c r="AP329" s="201"/>
      <c r="AQ329" s="201"/>
      <c r="AR329" s="201"/>
      <c r="AS329" s="201"/>
      <c r="AT329" s="201"/>
      <c r="AU329" s="201"/>
      <c r="AV329" s="201"/>
      <c r="AW329" s="201"/>
      <c r="AX329" s="201"/>
      <c r="AY329" s="201"/>
      <c r="AZ329" s="201"/>
      <c r="BA329" s="201"/>
      <c r="BB329" s="201"/>
      <c r="BC329" s="201"/>
      <c r="BD329" s="201"/>
      <c r="BE329" s="201"/>
      <c r="BF329" s="201"/>
      <c r="BG329" s="201"/>
      <c r="BH329" s="201"/>
      <c r="BI329" s="201"/>
      <c r="BJ329" s="201"/>
      <c r="BK329" s="201"/>
      <c r="BL329" s="201"/>
      <c r="BM329" s="201"/>
      <c r="BN329" s="201"/>
      <c r="BO329" s="201"/>
      <c r="BP329" s="201"/>
      <c r="BQ329" s="201"/>
      <c r="BR329" s="201"/>
      <c r="BS329" s="201"/>
      <c r="BT329" s="201"/>
      <c r="BU329" s="201"/>
      <c r="BV329" s="201"/>
      <c r="BW329" s="201"/>
      <c r="BX329" s="201"/>
      <c r="BY329" s="201"/>
      <c r="BZ329" s="201"/>
      <c r="CA329" s="201"/>
      <c r="CB329" s="201"/>
      <c r="CC329" s="201"/>
      <c r="CD329" s="201"/>
      <c r="CE329" s="201"/>
      <c r="CF329" s="201"/>
      <c r="CG329" s="201"/>
      <c r="CH329" s="201"/>
      <c r="CI329" s="201"/>
      <c r="CJ329" s="201"/>
      <c r="CK329" s="201"/>
      <c r="CL329" s="201"/>
      <c r="CM329" s="201"/>
      <c r="CN329" s="201"/>
      <c r="CO329" s="201"/>
      <c r="CP329" s="201"/>
      <c r="CQ329" s="201"/>
      <c r="CR329" s="201"/>
      <c r="CS329" s="201"/>
      <c r="CT329" s="201"/>
      <c r="CU329" s="201"/>
      <c r="CV329" s="201"/>
      <c r="CW329" s="201"/>
      <c r="CX329" s="201"/>
      <c r="CY329" s="201"/>
      <c r="CZ329" s="201"/>
      <c r="DA329" s="201"/>
      <c r="DB329" s="201"/>
      <c r="DC329" s="201"/>
      <c r="DD329" s="201"/>
      <c r="DE329" s="201"/>
      <c r="DF329" s="201"/>
      <c r="DG329" s="201"/>
      <c r="DH329" s="201"/>
      <c r="DI329" s="201"/>
      <c r="DJ329" s="201"/>
      <c r="DK329" s="201"/>
      <c r="DL329" s="201"/>
      <c r="DM329" s="201"/>
      <c r="DN329" s="201"/>
      <c r="DO329" s="201"/>
      <c r="DP329" s="201"/>
      <c r="DQ329" s="201"/>
    </row>
    <row r="330" spans="2:121" ht="20.100000000000001" customHeight="1" x14ac:dyDescent="0.25">
      <c r="B330" s="211"/>
      <c r="C330" s="212"/>
      <c r="D330" s="201"/>
      <c r="E330" s="201"/>
      <c r="F330" s="201"/>
      <c r="G330" s="201"/>
      <c r="H330" s="201"/>
      <c r="I330" s="201"/>
      <c r="J330" s="201"/>
      <c r="K330" s="201"/>
      <c r="L330" s="201"/>
      <c r="M330" s="201"/>
      <c r="N330" s="201"/>
      <c r="O330" s="201"/>
      <c r="P330" s="204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3"/>
      <c r="AD330" s="203"/>
      <c r="AE330" s="201"/>
      <c r="AF330" s="201"/>
      <c r="AG330" s="201"/>
      <c r="AH330" s="201"/>
      <c r="AI330" s="201"/>
      <c r="AJ330" s="201"/>
      <c r="AK330" s="201"/>
      <c r="AL330" s="201"/>
      <c r="AM330" s="201"/>
      <c r="AN330" s="201"/>
      <c r="AO330" s="201"/>
      <c r="AP330" s="201"/>
      <c r="AQ330" s="201"/>
      <c r="AR330" s="201"/>
      <c r="AS330" s="201"/>
      <c r="AT330" s="201"/>
      <c r="AU330" s="201"/>
      <c r="AV330" s="201"/>
      <c r="AW330" s="201"/>
      <c r="AX330" s="201"/>
      <c r="AY330" s="201"/>
      <c r="AZ330" s="201"/>
      <c r="BA330" s="201"/>
      <c r="BB330" s="201"/>
      <c r="BC330" s="201"/>
      <c r="BD330" s="201"/>
      <c r="BE330" s="201"/>
      <c r="BF330" s="201"/>
      <c r="BG330" s="201"/>
      <c r="BH330" s="201"/>
      <c r="BI330" s="201"/>
      <c r="BJ330" s="201"/>
      <c r="BK330" s="201"/>
      <c r="BL330" s="201"/>
      <c r="BM330" s="201"/>
      <c r="BN330" s="201"/>
      <c r="BO330" s="201"/>
      <c r="BP330" s="201"/>
      <c r="BQ330" s="201"/>
      <c r="BR330" s="201"/>
      <c r="BS330" s="201"/>
      <c r="BT330" s="201"/>
      <c r="BU330" s="201"/>
      <c r="BV330" s="201"/>
      <c r="BW330" s="201"/>
      <c r="BX330" s="201"/>
      <c r="BY330" s="201"/>
      <c r="BZ330" s="201"/>
      <c r="CA330" s="201"/>
      <c r="CB330" s="201"/>
      <c r="CC330" s="201"/>
      <c r="CD330" s="201"/>
      <c r="CE330" s="201"/>
      <c r="CF330" s="201"/>
      <c r="CG330" s="201"/>
      <c r="CH330" s="201"/>
      <c r="CI330" s="201"/>
      <c r="CJ330" s="201"/>
      <c r="CK330" s="201"/>
      <c r="CL330" s="201"/>
      <c r="CM330" s="201"/>
      <c r="CN330" s="201"/>
      <c r="CO330" s="201"/>
      <c r="CP330" s="201"/>
      <c r="CQ330" s="201"/>
      <c r="CR330" s="201"/>
      <c r="CS330" s="201"/>
      <c r="CT330" s="201"/>
      <c r="CU330" s="201"/>
      <c r="CV330" s="201"/>
      <c r="CW330" s="201"/>
      <c r="CX330" s="201"/>
      <c r="CY330" s="201"/>
      <c r="CZ330" s="201"/>
      <c r="DA330" s="201"/>
      <c r="DB330" s="201"/>
      <c r="DC330" s="201"/>
      <c r="DD330" s="201"/>
      <c r="DE330" s="201"/>
      <c r="DF330" s="201"/>
      <c r="DG330" s="201"/>
      <c r="DH330" s="201"/>
      <c r="DI330" s="201"/>
      <c r="DJ330" s="201"/>
      <c r="DK330" s="201"/>
      <c r="DL330" s="201"/>
      <c r="DM330" s="201"/>
      <c r="DN330" s="201"/>
      <c r="DO330" s="201"/>
      <c r="DP330" s="201"/>
      <c r="DQ330" s="201"/>
    </row>
    <row r="331" spans="2:121" ht="20.100000000000001" customHeight="1" x14ac:dyDescent="0.25">
      <c r="B331" s="211"/>
      <c r="C331" s="212"/>
      <c r="D331" s="201"/>
      <c r="E331" s="201"/>
      <c r="F331" s="201"/>
      <c r="G331" s="201"/>
      <c r="H331" s="201"/>
      <c r="I331" s="201"/>
      <c r="J331" s="201"/>
      <c r="K331" s="201"/>
      <c r="L331" s="201"/>
      <c r="M331" s="201"/>
      <c r="N331" s="201"/>
      <c r="O331" s="201"/>
      <c r="P331" s="204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3"/>
      <c r="AD331" s="203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1"/>
      <c r="AT331" s="201"/>
      <c r="AU331" s="201"/>
      <c r="AV331" s="201"/>
      <c r="AW331" s="201"/>
      <c r="AX331" s="201"/>
      <c r="AY331" s="201"/>
      <c r="AZ331" s="201"/>
      <c r="BA331" s="201"/>
      <c r="BB331" s="201"/>
      <c r="BC331" s="201"/>
      <c r="BD331" s="201"/>
      <c r="BE331" s="201"/>
      <c r="BF331" s="201"/>
      <c r="BG331" s="201"/>
      <c r="BH331" s="201"/>
      <c r="BI331" s="201"/>
      <c r="BJ331" s="201"/>
      <c r="BK331" s="201"/>
      <c r="BL331" s="201"/>
      <c r="BM331" s="201"/>
      <c r="BN331" s="201"/>
      <c r="BO331" s="201"/>
      <c r="BP331" s="201"/>
      <c r="BQ331" s="201"/>
      <c r="BR331" s="201"/>
      <c r="BS331" s="201"/>
      <c r="BT331" s="201"/>
      <c r="BU331" s="201"/>
      <c r="BV331" s="201"/>
      <c r="BW331" s="201"/>
      <c r="BX331" s="201"/>
      <c r="BY331" s="201"/>
      <c r="BZ331" s="201"/>
      <c r="CA331" s="201"/>
      <c r="CB331" s="201"/>
      <c r="CC331" s="201"/>
      <c r="CD331" s="201"/>
      <c r="CE331" s="201"/>
      <c r="CF331" s="201"/>
      <c r="CG331" s="201"/>
      <c r="CH331" s="201"/>
      <c r="CI331" s="201"/>
      <c r="CJ331" s="201"/>
      <c r="CK331" s="201"/>
      <c r="CL331" s="201"/>
      <c r="CM331" s="201"/>
      <c r="CN331" s="201"/>
      <c r="CO331" s="201"/>
      <c r="CP331" s="201"/>
      <c r="CQ331" s="201"/>
      <c r="CR331" s="201"/>
      <c r="CS331" s="201"/>
      <c r="CT331" s="201"/>
      <c r="CU331" s="201"/>
      <c r="CV331" s="201"/>
      <c r="CW331" s="201"/>
      <c r="CX331" s="201"/>
      <c r="CY331" s="201"/>
      <c r="CZ331" s="201"/>
      <c r="DA331" s="201"/>
      <c r="DB331" s="201"/>
      <c r="DC331" s="201"/>
      <c r="DD331" s="201"/>
      <c r="DE331" s="201"/>
      <c r="DF331" s="201"/>
      <c r="DG331" s="201"/>
      <c r="DH331" s="201"/>
      <c r="DI331" s="201"/>
      <c r="DJ331" s="201"/>
      <c r="DK331" s="201"/>
      <c r="DL331" s="201"/>
      <c r="DM331" s="201"/>
      <c r="DN331" s="201"/>
      <c r="DO331" s="201"/>
      <c r="DP331" s="201"/>
      <c r="DQ331" s="201"/>
    </row>
    <row r="332" spans="2:121" ht="20.100000000000001" customHeight="1" x14ac:dyDescent="0.25">
      <c r="B332" s="211"/>
      <c r="C332" s="212"/>
      <c r="D332" s="201"/>
      <c r="E332" s="201"/>
      <c r="F332" s="201"/>
      <c r="G332" s="201"/>
      <c r="H332" s="201"/>
      <c r="I332" s="201"/>
      <c r="J332" s="201"/>
      <c r="K332" s="201"/>
      <c r="L332" s="201"/>
      <c r="M332" s="201"/>
      <c r="N332" s="201"/>
      <c r="O332" s="201"/>
      <c r="P332" s="204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  <c r="AA332" s="202"/>
      <c r="AB332" s="202"/>
      <c r="AC332" s="203"/>
      <c r="AD332" s="203"/>
      <c r="AE332" s="201"/>
      <c r="AF332" s="201"/>
      <c r="AG332" s="201"/>
      <c r="AH332" s="201"/>
      <c r="AI332" s="201"/>
      <c r="AJ332" s="201"/>
      <c r="AK332" s="201"/>
      <c r="AL332" s="201"/>
      <c r="AM332" s="201"/>
      <c r="AN332" s="201"/>
      <c r="AO332" s="201"/>
      <c r="AP332" s="201"/>
      <c r="AQ332" s="201"/>
      <c r="AR332" s="201"/>
      <c r="AS332" s="201"/>
      <c r="AT332" s="201"/>
      <c r="AU332" s="201"/>
      <c r="AV332" s="201"/>
      <c r="AW332" s="201"/>
      <c r="AX332" s="201"/>
      <c r="AY332" s="201"/>
      <c r="AZ332" s="201"/>
      <c r="BA332" s="201"/>
      <c r="BB332" s="201"/>
      <c r="BC332" s="201"/>
      <c r="BD332" s="201"/>
      <c r="BE332" s="201"/>
      <c r="BF332" s="201"/>
      <c r="BG332" s="201"/>
      <c r="BH332" s="201"/>
      <c r="BI332" s="201"/>
      <c r="BJ332" s="201"/>
      <c r="BK332" s="201"/>
      <c r="BL332" s="201"/>
      <c r="BM332" s="201"/>
      <c r="BN332" s="201"/>
      <c r="BO332" s="201"/>
      <c r="BP332" s="201"/>
      <c r="BQ332" s="201"/>
      <c r="BR332" s="201"/>
      <c r="BS332" s="201"/>
      <c r="BT332" s="201"/>
      <c r="BU332" s="201"/>
      <c r="BV332" s="201"/>
      <c r="BW332" s="201"/>
      <c r="BX332" s="201"/>
      <c r="BY332" s="201"/>
      <c r="BZ332" s="201"/>
      <c r="CA332" s="201"/>
      <c r="CB332" s="201"/>
      <c r="CC332" s="201"/>
      <c r="CD332" s="201"/>
      <c r="CE332" s="201"/>
      <c r="CF332" s="201"/>
      <c r="CG332" s="201"/>
      <c r="CH332" s="201"/>
      <c r="CI332" s="201"/>
      <c r="CJ332" s="201"/>
      <c r="CK332" s="201"/>
      <c r="CL332" s="201"/>
      <c r="CM332" s="201"/>
      <c r="CN332" s="201"/>
      <c r="CO332" s="201"/>
      <c r="CP332" s="201"/>
      <c r="CQ332" s="201"/>
      <c r="CR332" s="201"/>
      <c r="CS332" s="201"/>
      <c r="CT332" s="201"/>
      <c r="CU332" s="201"/>
      <c r="CV332" s="201"/>
      <c r="CW332" s="201"/>
      <c r="CX332" s="201"/>
      <c r="CY332" s="201"/>
      <c r="CZ332" s="201"/>
      <c r="DA332" s="201"/>
      <c r="DB332" s="201"/>
      <c r="DC332" s="201"/>
      <c r="DD332" s="201"/>
      <c r="DE332" s="201"/>
      <c r="DF332" s="201"/>
      <c r="DG332" s="201"/>
      <c r="DH332" s="201"/>
      <c r="DI332" s="201"/>
      <c r="DJ332" s="201"/>
      <c r="DK332" s="201"/>
      <c r="DL332" s="201"/>
      <c r="DM332" s="201"/>
      <c r="DN332" s="201"/>
      <c r="DO332" s="201"/>
      <c r="DP332" s="201"/>
      <c r="DQ332" s="201"/>
    </row>
    <row r="333" spans="2:121" ht="20.100000000000001" customHeight="1" x14ac:dyDescent="0.25">
      <c r="B333" s="211"/>
      <c r="C333" s="212"/>
      <c r="D333" s="201"/>
      <c r="E333" s="201"/>
      <c r="F333" s="201"/>
      <c r="G333" s="201"/>
      <c r="H333" s="201"/>
      <c r="I333" s="201"/>
      <c r="J333" s="201"/>
      <c r="K333" s="201"/>
      <c r="L333" s="201"/>
      <c r="M333" s="201"/>
      <c r="N333" s="201"/>
      <c r="O333" s="201"/>
      <c r="P333" s="204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3"/>
      <c r="AD333" s="203"/>
      <c r="AE333" s="201"/>
      <c r="AF333" s="201"/>
      <c r="AG333" s="201"/>
      <c r="AH333" s="201"/>
      <c r="AI333" s="201"/>
      <c r="AJ333" s="201"/>
      <c r="AK333" s="201"/>
      <c r="AL333" s="201"/>
      <c r="AM333" s="201"/>
      <c r="AN333" s="201"/>
      <c r="AO333" s="201"/>
      <c r="AP333" s="201"/>
      <c r="AQ333" s="201"/>
      <c r="AR333" s="201"/>
      <c r="AS333" s="201"/>
      <c r="AT333" s="201"/>
      <c r="AU333" s="201"/>
      <c r="AV333" s="201"/>
      <c r="AW333" s="201"/>
      <c r="AX333" s="201"/>
      <c r="AY333" s="201"/>
      <c r="AZ333" s="201"/>
      <c r="BA333" s="201"/>
      <c r="BB333" s="201"/>
      <c r="BC333" s="201"/>
      <c r="BD333" s="201"/>
      <c r="BE333" s="201"/>
      <c r="BF333" s="201"/>
      <c r="BG333" s="201"/>
      <c r="BH333" s="201"/>
      <c r="BI333" s="201"/>
      <c r="BJ333" s="201"/>
      <c r="BK333" s="201"/>
      <c r="BL333" s="201"/>
      <c r="BM333" s="201"/>
      <c r="BN333" s="201"/>
      <c r="BO333" s="201"/>
      <c r="BP333" s="201"/>
      <c r="BQ333" s="201"/>
      <c r="BR333" s="201"/>
      <c r="BS333" s="201"/>
      <c r="BT333" s="201"/>
      <c r="BU333" s="201"/>
      <c r="BV333" s="201"/>
      <c r="BW333" s="201"/>
      <c r="BX333" s="201"/>
      <c r="BY333" s="201"/>
      <c r="BZ333" s="201"/>
      <c r="CA333" s="201"/>
      <c r="CB333" s="201"/>
      <c r="CC333" s="201"/>
      <c r="CD333" s="201"/>
      <c r="CE333" s="201"/>
      <c r="CF333" s="201"/>
      <c r="CG333" s="201"/>
      <c r="CH333" s="201"/>
      <c r="CI333" s="201"/>
      <c r="CJ333" s="201"/>
      <c r="CK333" s="201"/>
      <c r="CL333" s="201"/>
      <c r="CM333" s="201"/>
      <c r="CN333" s="201"/>
      <c r="CO333" s="201"/>
      <c r="CP333" s="201"/>
      <c r="CQ333" s="201"/>
      <c r="CR333" s="201"/>
      <c r="CS333" s="201"/>
      <c r="CT333" s="201"/>
      <c r="CU333" s="201"/>
      <c r="CV333" s="201"/>
      <c r="CW333" s="201"/>
      <c r="CX333" s="201"/>
      <c r="CY333" s="201"/>
      <c r="CZ333" s="201"/>
      <c r="DA333" s="201"/>
      <c r="DB333" s="201"/>
      <c r="DC333" s="201"/>
      <c r="DD333" s="201"/>
      <c r="DE333" s="201"/>
      <c r="DF333" s="201"/>
      <c r="DG333" s="201"/>
      <c r="DH333" s="201"/>
      <c r="DI333" s="201"/>
      <c r="DJ333" s="201"/>
      <c r="DK333" s="201"/>
      <c r="DL333" s="201"/>
      <c r="DM333" s="201"/>
      <c r="DN333" s="201"/>
      <c r="DO333" s="201"/>
      <c r="DP333" s="201"/>
      <c r="DQ333" s="201"/>
    </row>
    <row r="334" spans="2:121" ht="20.100000000000001" customHeight="1" x14ac:dyDescent="0.25">
      <c r="B334" s="211"/>
      <c r="C334" s="212"/>
      <c r="D334" s="201"/>
      <c r="E334" s="201"/>
      <c r="F334" s="201"/>
      <c r="G334" s="201"/>
      <c r="H334" s="201"/>
      <c r="I334" s="201"/>
      <c r="J334" s="201"/>
      <c r="K334" s="201"/>
      <c r="L334" s="201"/>
      <c r="M334" s="201"/>
      <c r="N334" s="201"/>
      <c r="O334" s="201"/>
      <c r="P334" s="204"/>
      <c r="Q334" s="202"/>
      <c r="R334" s="202"/>
      <c r="S334" s="202"/>
      <c r="T334" s="202"/>
      <c r="U334" s="202"/>
      <c r="V334" s="202"/>
      <c r="W334" s="202"/>
      <c r="X334" s="202"/>
      <c r="Y334" s="202"/>
      <c r="Z334" s="202"/>
      <c r="AA334" s="202"/>
      <c r="AB334" s="202"/>
      <c r="AC334" s="203"/>
      <c r="AD334" s="203"/>
      <c r="AE334" s="201"/>
      <c r="AF334" s="201"/>
      <c r="AG334" s="201"/>
      <c r="AH334" s="201"/>
      <c r="AI334" s="201"/>
      <c r="AJ334" s="201"/>
      <c r="AK334" s="201"/>
      <c r="AL334" s="201"/>
      <c r="AM334" s="201"/>
      <c r="AN334" s="201"/>
      <c r="AO334" s="201"/>
      <c r="AP334" s="201"/>
      <c r="AQ334" s="201"/>
      <c r="AR334" s="201"/>
      <c r="AS334" s="201"/>
      <c r="AT334" s="201"/>
      <c r="AU334" s="201"/>
      <c r="AV334" s="201"/>
      <c r="AW334" s="201"/>
      <c r="AX334" s="201"/>
      <c r="AY334" s="201"/>
      <c r="AZ334" s="201"/>
      <c r="BA334" s="201"/>
      <c r="BB334" s="201"/>
      <c r="BC334" s="201"/>
      <c r="BD334" s="201"/>
      <c r="BE334" s="201"/>
      <c r="BF334" s="201"/>
      <c r="BG334" s="201"/>
      <c r="BH334" s="201"/>
      <c r="BI334" s="201"/>
      <c r="BJ334" s="201"/>
      <c r="BK334" s="201"/>
      <c r="BL334" s="201"/>
      <c r="BM334" s="201"/>
      <c r="BN334" s="201"/>
      <c r="BO334" s="201"/>
      <c r="BP334" s="201"/>
      <c r="BQ334" s="201"/>
      <c r="BR334" s="201"/>
      <c r="BS334" s="201"/>
      <c r="BT334" s="201"/>
      <c r="BU334" s="201"/>
      <c r="BV334" s="201"/>
      <c r="BW334" s="201"/>
      <c r="BX334" s="201"/>
      <c r="BY334" s="201"/>
      <c r="BZ334" s="201"/>
      <c r="CA334" s="201"/>
      <c r="CB334" s="201"/>
      <c r="CC334" s="201"/>
      <c r="CD334" s="201"/>
      <c r="CE334" s="201"/>
      <c r="CF334" s="201"/>
      <c r="CG334" s="201"/>
      <c r="CH334" s="201"/>
      <c r="CI334" s="201"/>
      <c r="CJ334" s="201"/>
      <c r="CK334" s="201"/>
      <c r="CL334" s="201"/>
      <c r="CM334" s="201"/>
      <c r="CN334" s="201"/>
      <c r="CO334" s="201"/>
      <c r="CP334" s="201"/>
      <c r="CQ334" s="201"/>
      <c r="CR334" s="201"/>
      <c r="CS334" s="201"/>
      <c r="CT334" s="201"/>
      <c r="CU334" s="201"/>
      <c r="CV334" s="201"/>
      <c r="CW334" s="201"/>
      <c r="CX334" s="201"/>
      <c r="CY334" s="201"/>
      <c r="CZ334" s="201"/>
      <c r="DA334" s="201"/>
      <c r="DB334" s="201"/>
      <c r="DC334" s="201"/>
      <c r="DD334" s="201"/>
      <c r="DE334" s="201"/>
      <c r="DF334" s="201"/>
      <c r="DG334" s="201"/>
      <c r="DH334" s="201"/>
      <c r="DI334" s="201"/>
      <c r="DJ334" s="201"/>
      <c r="DK334" s="201"/>
      <c r="DL334" s="201"/>
      <c r="DM334" s="201"/>
      <c r="DN334" s="201"/>
      <c r="DO334" s="201"/>
      <c r="DP334" s="201"/>
      <c r="DQ334" s="201"/>
    </row>
    <row r="335" spans="2:121" ht="20.100000000000001" customHeight="1" x14ac:dyDescent="0.25">
      <c r="B335" s="211"/>
      <c r="C335" s="212"/>
      <c r="D335" s="201"/>
      <c r="E335" s="201"/>
      <c r="F335" s="201"/>
      <c r="G335" s="201"/>
      <c r="H335" s="201"/>
      <c r="I335" s="201"/>
      <c r="J335" s="201"/>
      <c r="K335" s="201"/>
      <c r="L335" s="201"/>
      <c r="M335" s="201"/>
      <c r="N335" s="201"/>
      <c r="O335" s="201"/>
      <c r="P335" s="204"/>
      <c r="Q335" s="202"/>
      <c r="R335" s="202"/>
      <c r="S335" s="202"/>
      <c r="T335" s="202"/>
      <c r="U335" s="202"/>
      <c r="V335" s="202"/>
      <c r="W335" s="202"/>
      <c r="X335" s="202"/>
      <c r="Y335" s="202"/>
      <c r="Z335" s="202"/>
      <c r="AA335" s="202"/>
      <c r="AB335" s="202"/>
      <c r="AC335" s="203"/>
      <c r="AD335" s="203"/>
      <c r="AE335" s="201"/>
      <c r="AF335" s="201"/>
      <c r="AG335" s="201"/>
      <c r="AH335" s="201"/>
      <c r="AI335" s="201"/>
      <c r="AJ335" s="201"/>
      <c r="AK335" s="201"/>
      <c r="AL335" s="201"/>
      <c r="AM335" s="201"/>
      <c r="AN335" s="201"/>
      <c r="AO335" s="201"/>
      <c r="AP335" s="201"/>
      <c r="AQ335" s="201"/>
      <c r="AR335" s="201"/>
      <c r="AS335" s="201"/>
      <c r="AT335" s="201"/>
      <c r="AU335" s="201"/>
      <c r="AV335" s="201"/>
      <c r="AW335" s="201"/>
      <c r="AX335" s="201"/>
      <c r="AY335" s="201"/>
      <c r="AZ335" s="201"/>
      <c r="BA335" s="201"/>
      <c r="BB335" s="201"/>
      <c r="BC335" s="201"/>
      <c r="BD335" s="201"/>
      <c r="BE335" s="201"/>
      <c r="BF335" s="201"/>
      <c r="BG335" s="201"/>
      <c r="BH335" s="201"/>
      <c r="BI335" s="201"/>
      <c r="BJ335" s="201"/>
      <c r="BK335" s="201"/>
      <c r="BL335" s="201"/>
      <c r="BM335" s="201"/>
      <c r="BN335" s="201"/>
      <c r="BO335" s="201"/>
      <c r="BP335" s="201"/>
      <c r="BQ335" s="201"/>
      <c r="BR335" s="201"/>
      <c r="BS335" s="201"/>
      <c r="BT335" s="201"/>
      <c r="BU335" s="201"/>
      <c r="BV335" s="201"/>
      <c r="BW335" s="201"/>
      <c r="BX335" s="201"/>
      <c r="BY335" s="201"/>
      <c r="BZ335" s="201"/>
      <c r="CA335" s="201"/>
      <c r="CB335" s="201"/>
      <c r="CC335" s="201"/>
      <c r="CD335" s="201"/>
      <c r="CE335" s="201"/>
      <c r="CF335" s="201"/>
      <c r="CG335" s="201"/>
      <c r="CH335" s="201"/>
      <c r="CI335" s="201"/>
      <c r="CJ335" s="201"/>
      <c r="CK335" s="201"/>
      <c r="CL335" s="201"/>
      <c r="CM335" s="201"/>
      <c r="CN335" s="201"/>
      <c r="CO335" s="201"/>
      <c r="CP335" s="201"/>
      <c r="CQ335" s="201"/>
      <c r="CR335" s="201"/>
      <c r="CS335" s="201"/>
      <c r="CT335" s="201"/>
      <c r="CU335" s="201"/>
      <c r="CV335" s="201"/>
      <c r="CW335" s="201"/>
      <c r="CX335" s="201"/>
      <c r="CY335" s="201"/>
      <c r="CZ335" s="201"/>
      <c r="DA335" s="201"/>
      <c r="DB335" s="201"/>
      <c r="DC335" s="201"/>
      <c r="DD335" s="201"/>
      <c r="DE335" s="201"/>
      <c r="DF335" s="201"/>
      <c r="DG335" s="201"/>
      <c r="DH335" s="201"/>
      <c r="DI335" s="201"/>
      <c r="DJ335" s="201"/>
      <c r="DK335" s="201"/>
      <c r="DL335" s="201"/>
      <c r="DM335" s="201"/>
      <c r="DN335" s="201"/>
      <c r="DO335" s="201"/>
      <c r="DP335" s="201"/>
      <c r="DQ335" s="201"/>
    </row>
    <row r="336" spans="2:121" ht="20.100000000000001" customHeight="1" x14ac:dyDescent="0.25">
      <c r="B336" s="211"/>
      <c r="C336" s="212"/>
      <c r="D336" s="201"/>
      <c r="E336" s="201"/>
      <c r="F336" s="201"/>
      <c r="G336" s="201"/>
      <c r="H336" s="201"/>
      <c r="I336" s="201"/>
      <c r="J336" s="201"/>
      <c r="K336" s="201"/>
      <c r="L336" s="201"/>
      <c r="M336" s="201"/>
      <c r="N336" s="201"/>
      <c r="O336" s="201"/>
      <c r="P336" s="204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  <c r="AA336" s="202"/>
      <c r="AB336" s="202"/>
      <c r="AC336" s="203"/>
      <c r="AD336" s="203"/>
      <c r="AE336" s="201"/>
      <c r="AF336" s="201"/>
      <c r="AG336" s="201"/>
      <c r="AH336" s="201"/>
      <c r="AI336" s="201"/>
      <c r="AJ336" s="201"/>
      <c r="AK336" s="201"/>
      <c r="AL336" s="201"/>
      <c r="AM336" s="201"/>
      <c r="AN336" s="201"/>
      <c r="AO336" s="201"/>
      <c r="AP336" s="201"/>
      <c r="AQ336" s="201"/>
      <c r="AR336" s="201"/>
      <c r="AS336" s="201"/>
      <c r="AT336" s="201"/>
      <c r="AU336" s="201"/>
      <c r="AV336" s="201"/>
      <c r="AW336" s="201"/>
      <c r="AX336" s="201"/>
      <c r="AY336" s="201"/>
      <c r="AZ336" s="201"/>
      <c r="BA336" s="201"/>
      <c r="BB336" s="201"/>
      <c r="BC336" s="201"/>
      <c r="BD336" s="201"/>
      <c r="BE336" s="201"/>
      <c r="BF336" s="201"/>
      <c r="BG336" s="201"/>
      <c r="BH336" s="201"/>
      <c r="BI336" s="201"/>
      <c r="BJ336" s="201"/>
      <c r="BK336" s="201"/>
      <c r="BL336" s="201"/>
      <c r="BM336" s="201"/>
      <c r="BN336" s="201"/>
      <c r="BO336" s="201"/>
      <c r="BP336" s="201"/>
      <c r="BQ336" s="201"/>
      <c r="BR336" s="201"/>
      <c r="BS336" s="201"/>
      <c r="BT336" s="201"/>
      <c r="BU336" s="201"/>
      <c r="BV336" s="201"/>
      <c r="BW336" s="201"/>
      <c r="BX336" s="201"/>
      <c r="BY336" s="201"/>
      <c r="BZ336" s="201"/>
      <c r="CA336" s="201"/>
      <c r="CB336" s="201"/>
      <c r="CC336" s="201"/>
      <c r="CD336" s="201"/>
      <c r="CE336" s="201"/>
      <c r="CF336" s="201"/>
      <c r="CG336" s="201"/>
      <c r="CH336" s="201"/>
      <c r="CI336" s="201"/>
      <c r="CJ336" s="201"/>
      <c r="CK336" s="201"/>
      <c r="CL336" s="201"/>
      <c r="CM336" s="201"/>
      <c r="CN336" s="201"/>
      <c r="CO336" s="201"/>
      <c r="CP336" s="201"/>
      <c r="CQ336" s="201"/>
      <c r="CR336" s="201"/>
      <c r="CS336" s="201"/>
      <c r="CT336" s="201"/>
      <c r="CU336" s="201"/>
      <c r="CV336" s="201"/>
      <c r="CW336" s="201"/>
      <c r="CX336" s="201"/>
      <c r="CY336" s="201"/>
      <c r="CZ336" s="201"/>
      <c r="DA336" s="201"/>
      <c r="DB336" s="201"/>
      <c r="DC336" s="201"/>
      <c r="DD336" s="201"/>
      <c r="DE336" s="201"/>
      <c r="DF336" s="201"/>
      <c r="DG336" s="201"/>
      <c r="DH336" s="201"/>
      <c r="DI336" s="201"/>
      <c r="DJ336" s="201"/>
      <c r="DK336" s="201"/>
      <c r="DL336" s="201"/>
      <c r="DM336" s="201"/>
      <c r="DN336" s="201"/>
      <c r="DO336" s="201"/>
      <c r="DP336" s="201"/>
      <c r="DQ336" s="201"/>
    </row>
    <row r="337" spans="2:121" ht="20.100000000000001" customHeight="1" x14ac:dyDescent="0.25">
      <c r="B337" s="211"/>
      <c r="C337" s="212"/>
      <c r="D337" s="201"/>
      <c r="E337" s="201"/>
      <c r="F337" s="201"/>
      <c r="G337" s="201"/>
      <c r="H337" s="201"/>
      <c r="I337" s="201"/>
      <c r="J337" s="201"/>
      <c r="K337" s="201"/>
      <c r="L337" s="201"/>
      <c r="M337" s="201"/>
      <c r="N337" s="201"/>
      <c r="O337" s="201"/>
      <c r="P337" s="204"/>
      <c r="Q337" s="202"/>
      <c r="R337" s="202"/>
      <c r="S337" s="202"/>
      <c r="T337" s="202"/>
      <c r="U337" s="202"/>
      <c r="V337" s="202"/>
      <c r="W337" s="202"/>
      <c r="X337" s="202"/>
      <c r="Y337" s="202"/>
      <c r="Z337" s="202"/>
      <c r="AA337" s="202"/>
      <c r="AB337" s="202"/>
      <c r="AC337" s="203"/>
      <c r="AD337" s="203"/>
      <c r="AE337" s="201"/>
      <c r="AF337" s="201"/>
      <c r="AG337" s="201"/>
      <c r="AH337" s="201"/>
      <c r="AI337" s="201"/>
      <c r="AJ337" s="201"/>
      <c r="AK337" s="201"/>
      <c r="AL337" s="201"/>
      <c r="AM337" s="201"/>
      <c r="AN337" s="201"/>
      <c r="AO337" s="201"/>
      <c r="AP337" s="201"/>
      <c r="AQ337" s="201"/>
      <c r="AR337" s="201"/>
      <c r="AS337" s="201"/>
      <c r="AT337" s="201"/>
      <c r="AU337" s="201"/>
      <c r="AV337" s="201"/>
      <c r="AW337" s="201"/>
      <c r="AX337" s="201"/>
      <c r="AY337" s="201"/>
      <c r="AZ337" s="201"/>
      <c r="BA337" s="201"/>
      <c r="BB337" s="201"/>
      <c r="BC337" s="201"/>
      <c r="BD337" s="201"/>
      <c r="BE337" s="201"/>
      <c r="BF337" s="201"/>
      <c r="BG337" s="201"/>
      <c r="BH337" s="201"/>
      <c r="BI337" s="201"/>
      <c r="BJ337" s="201"/>
      <c r="BK337" s="201"/>
      <c r="BL337" s="201"/>
      <c r="BM337" s="201"/>
      <c r="BN337" s="201"/>
      <c r="BO337" s="201"/>
      <c r="BP337" s="201"/>
      <c r="BQ337" s="201"/>
      <c r="BR337" s="201"/>
      <c r="BS337" s="201"/>
      <c r="BT337" s="201"/>
      <c r="BU337" s="201"/>
      <c r="BV337" s="201"/>
      <c r="BW337" s="201"/>
      <c r="BX337" s="201"/>
      <c r="BY337" s="201"/>
      <c r="BZ337" s="201"/>
      <c r="CA337" s="201"/>
      <c r="CB337" s="201"/>
      <c r="CC337" s="201"/>
      <c r="CD337" s="201"/>
      <c r="CE337" s="201"/>
      <c r="CF337" s="201"/>
      <c r="CG337" s="201"/>
      <c r="CH337" s="201"/>
      <c r="CI337" s="201"/>
      <c r="CJ337" s="201"/>
      <c r="CK337" s="201"/>
      <c r="CL337" s="201"/>
      <c r="CM337" s="201"/>
      <c r="CN337" s="201"/>
      <c r="CO337" s="201"/>
      <c r="CP337" s="201"/>
      <c r="CQ337" s="201"/>
      <c r="CR337" s="201"/>
      <c r="CS337" s="201"/>
      <c r="CT337" s="201"/>
      <c r="CU337" s="201"/>
      <c r="CV337" s="201"/>
      <c r="CW337" s="201"/>
      <c r="CX337" s="201"/>
      <c r="CY337" s="201"/>
      <c r="CZ337" s="201"/>
      <c r="DA337" s="201"/>
      <c r="DB337" s="201"/>
      <c r="DC337" s="201"/>
      <c r="DD337" s="201"/>
      <c r="DE337" s="201"/>
      <c r="DF337" s="201"/>
      <c r="DG337" s="201"/>
      <c r="DH337" s="201"/>
      <c r="DI337" s="201"/>
      <c r="DJ337" s="201"/>
      <c r="DK337" s="201"/>
      <c r="DL337" s="201"/>
      <c r="DM337" s="201"/>
      <c r="DN337" s="201"/>
      <c r="DO337" s="201"/>
      <c r="DP337" s="201"/>
      <c r="DQ337" s="201"/>
    </row>
    <row r="338" spans="2:121" ht="20.100000000000001" customHeight="1" x14ac:dyDescent="0.25">
      <c r="B338" s="211"/>
      <c r="C338" s="212"/>
      <c r="D338" s="201"/>
      <c r="E338" s="201"/>
      <c r="F338" s="201"/>
      <c r="G338" s="201"/>
      <c r="H338" s="201"/>
      <c r="I338" s="201"/>
      <c r="J338" s="201"/>
      <c r="K338" s="201"/>
      <c r="L338" s="201"/>
      <c r="M338" s="201"/>
      <c r="N338" s="201"/>
      <c r="O338" s="201"/>
      <c r="P338" s="204"/>
      <c r="Q338" s="202"/>
      <c r="R338" s="202"/>
      <c r="S338" s="202"/>
      <c r="T338" s="202"/>
      <c r="U338" s="202"/>
      <c r="V338" s="202"/>
      <c r="W338" s="202"/>
      <c r="X338" s="202"/>
      <c r="Y338" s="202"/>
      <c r="Z338" s="202"/>
      <c r="AA338" s="202"/>
      <c r="AB338" s="202"/>
      <c r="AC338" s="203"/>
      <c r="AD338" s="203"/>
      <c r="AE338" s="201"/>
      <c r="AF338" s="201"/>
      <c r="AG338" s="201"/>
      <c r="AH338" s="201"/>
      <c r="AI338" s="201"/>
      <c r="AJ338" s="201"/>
      <c r="AK338" s="201"/>
      <c r="AL338" s="201"/>
      <c r="AM338" s="201"/>
      <c r="AN338" s="201"/>
      <c r="AO338" s="201"/>
      <c r="AP338" s="201"/>
      <c r="AQ338" s="201"/>
      <c r="AR338" s="201"/>
      <c r="AS338" s="201"/>
      <c r="AT338" s="201"/>
      <c r="AU338" s="201"/>
      <c r="AV338" s="201"/>
      <c r="AW338" s="201"/>
      <c r="AX338" s="201"/>
      <c r="AY338" s="201"/>
      <c r="AZ338" s="201"/>
      <c r="BA338" s="201"/>
      <c r="BB338" s="201"/>
      <c r="BC338" s="201"/>
      <c r="BD338" s="201"/>
      <c r="BE338" s="201"/>
      <c r="BF338" s="201"/>
      <c r="BG338" s="201"/>
      <c r="BH338" s="201"/>
      <c r="BI338" s="201"/>
      <c r="BJ338" s="201"/>
      <c r="BK338" s="201"/>
      <c r="BL338" s="201"/>
      <c r="BM338" s="201"/>
      <c r="BN338" s="201"/>
      <c r="BO338" s="201"/>
      <c r="BP338" s="201"/>
      <c r="BQ338" s="201"/>
      <c r="BR338" s="201"/>
      <c r="BS338" s="201"/>
      <c r="BT338" s="201"/>
      <c r="BU338" s="201"/>
      <c r="BV338" s="201"/>
      <c r="BW338" s="201"/>
      <c r="BX338" s="201"/>
      <c r="BY338" s="201"/>
      <c r="BZ338" s="201"/>
      <c r="CA338" s="201"/>
      <c r="CB338" s="201"/>
      <c r="CC338" s="201"/>
      <c r="CD338" s="201"/>
      <c r="CE338" s="201"/>
      <c r="CF338" s="201"/>
      <c r="CG338" s="201"/>
      <c r="CH338" s="201"/>
      <c r="CI338" s="201"/>
      <c r="CJ338" s="201"/>
      <c r="CK338" s="201"/>
      <c r="CL338" s="201"/>
      <c r="CM338" s="201"/>
      <c r="CN338" s="201"/>
      <c r="CO338" s="201"/>
      <c r="CP338" s="201"/>
      <c r="CQ338" s="201"/>
      <c r="CR338" s="201"/>
      <c r="CS338" s="201"/>
      <c r="CT338" s="201"/>
      <c r="CU338" s="201"/>
      <c r="CV338" s="201"/>
      <c r="CW338" s="201"/>
      <c r="CX338" s="201"/>
      <c r="CY338" s="201"/>
      <c r="CZ338" s="201"/>
      <c r="DA338" s="201"/>
      <c r="DB338" s="201"/>
      <c r="DC338" s="201"/>
      <c r="DD338" s="201"/>
      <c r="DE338" s="201"/>
      <c r="DF338" s="201"/>
      <c r="DG338" s="201"/>
      <c r="DH338" s="201"/>
      <c r="DI338" s="201"/>
      <c r="DJ338" s="201"/>
      <c r="DK338" s="201"/>
      <c r="DL338" s="201"/>
      <c r="DM338" s="201"/>
      <c r="DN338" s="201"/>
      <c r="DO338" s="201"/>
      <c r="DP338" s="201"/>
      <c r="DQ338" s="201"/>
    </row>
    <row r="339" spans="2:121" ht="20.100000000000001" customHeight="1" x14ac:dyDescent="0.25">
      <c r="B339" s="211"/>
      <c r="C339" s="212"/>
      <c r="D339" s="201"/>
      <c r="E339" s="201"/>
      <c r="F339" s="201"/>
      <c r="G339" s="201"/>
      <c r="H339" s="201"/>
      <c r="I339" s="201"/>
      <c r="J339" s="201"/>
      <c r="K339" s="201"/>
      <c r="L339" s="201"/>
      <c r="M339" s="201"/>
      <c r="N339" s="201"/>
      <c r="O339" s="201"/>
      <c r="P339" s="204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  <c r="AA339" s="202"/>
      <c r="AB339" s="202"/>
      <c r="AC339" s="203"/>
      <c r="AD339" s="203"/>
      <c r="AE339" s="201"/>
      <c r="AF339" s="201"/>
      <c r="AG339" s="201"/>
      <c r="AH339" s="201"/>
      <c r="AI339" s="201"/>
      <c r="AJ339" s="201"/>
      <c r="AK339" s="201"/>
      <c r="AL339" s="201"/>
      <c r="AM339" s="201"/>
      <c r="AN339" s="201"/>
      <c r="AO339" s="201"/>
      <c r="AP339" s="201"/>
      <c r="AQ339" s="201"/>
      <c r="AR339" s="201"/>
      <c r="AS339" s="201"/>
      <c r="AT339" s="201"/>
      <c r="AU339" s="201"/>
      <c r="AV339" s="201"/>
      <c r="AW339" s="201"/>
      <c r="AX339" s="201"/>
      <c r="AY339" s="201"/>
      <c r="AZ339" s="201"/>
      <c r="BA339" s="201"/>
      <c r="BB339" s="201"/>
      <c r="BC339" s="201"/>
      <c r="BD339" s="201"/>
      <c r="BE339" s="201"/>
      <c r="BF339" s="201"/>
      <c r="BG339" s="201"/>
      <c r="BH339" s="201"/>
      <c r="BI339" s="201"/>
      <c r="BJ339" s="201"/>
      <c r="BK339" s="201"/>
      <c r="BL339" s="201"/>
      <c r="BM339" s="201"/>
      <c r="BN339" s="201"/>
      <c r="BO339" s="201"/>
      <c r="BP339" s="201"/>
      <c r="BQ339" s="201"/>
      <c r="BR339" s="201"/>
      <c r="BS339" s="201"/>
      <c r="BT339" s="201"/>
      <c r="BU339" s="201"/>
      <c r="BV339" s="201"/>
      <c r="BW339" s="201"/>
      <c r="BX339" s="201"/>
      <c r="BY339" s="201"/>
      <c r="BZ339" s="201"/>
      <c r="CA339" s="201"/>
      <c r="CB339" s="201"/>
      <c r="CC339" s="201"/>
      <c r="CD339" s="201"/>
      <c r="CE339" s="201"/>
      <c r="CF339" s="201"/>
      <c r="CG339" s="201"/>
      <c r="CH339" s="201"/>
      <c r="CI339" s="201"/>
      <c r="CJ339" s="201"/>
      <c r="CK339" s="201"/>
      <c r="CL339" s="201"/>
      <c r="CM339" s="201"/>
      <c r="CN339" s="201"/>
      <c r="CO339" s="201"/>
      <c r="CP339" s="201"/>
      <c r="CQ339" s="201"/>
      <c r="CR339" s="201"/>
      <c r="CS339" s="201"/>
      <c r="CT339" s="201"/>
      <c r="CU339" s="201"/>
      <c r="CV339" s="201"/>
      <c r="CW339" s="201"/>
      <c r="CX339" s="201"/>
      <c r="CY339" s="201"/>
      <c r="CZ339" s="201"/>
      <c r="DA339" s="201"/>
      <c r="DB339" s="201"/>
      <c r="DC339" s="201"/>
      <c r="DD339" s="201"/>
      <c r="DE339" s="201"/>
      <c r="DF339" s="201"/>
      <c r="DG339" s="201"/>
      <c r="DH339" s="201"/>
      <c r="DI339" s="201"/>
      <c r="DJ339" s="201"/>
      <c r="DK339" s="201"/>
      <c r="DL339" s="201"/>
      <c r="DM339" s="201"/>
      <c r="DN339" s="201"/>
      <c r="DO339" s="201"/>
      <c r="DP339" s="201"/>
      <c r="DQ339" s="201"/>
    </row>
    <row r="340" spans="2:121" ht="20.100000000000001" customHeight="1" x14ac:dyDescent="0.25">
      <c r="B340" s="211"/>
      <c r="C340" s="212"/>
      <c r="D340" s="201"/>
      <c r="E340" s="201"/>
      <c r="F340" s="201"/>
      <c r="G340" s="201"/>
      <c r="H340" s="201"/>
      <c r="I340" s="201"/>
      <c r="J340" s="201"/>
      <c r="K340" s="201"/>
      <c r="L340" s="201"/>
      <c r="M340" s="201"/>
      <c r="N340" s="201"/>
      <c r="O340" s="201"/>
      <c r="P340" s="204"/>
      <c r="Q340" s="202"/>
      <c r="R340" s="202"/>
      <c r="S340" s="202"/>
      <c r="T340" s="202"/>
      <c r="U340" s="202"/>
      <c r="V340" s="202"/>
      <c r="W340" s="202"/>
      <c r="X340" s="202"/>
      <c r="Y340" s="202"/>
      <c r="Z340" s="202"/>
      <c r="AA340" s="202"/>
      <c r="AB340" s="202"/>
      <c r="AC340" s="203"/>
      <c r="AD340" s="203"/>
      <c r="AE340" s="201"/>
      <c r="AF340" s="201"/>
      <c r="AG340" s="201"/>
      <c r="AH340" s="201"/>
      <c r="AI340" s="201"/>
      <c r="AJ340" s="201"/>
      <c r="AK340" s="201"/>
      <c r="AL340" s="201"/>
      <c r="AM340" s="201"/>
      <c r="AN340" s="201"/>
      <c r="AO340" s="201"/>
      <c r="AP340" s="201"/>
      <c r="AQ340" s="201"/>
      <c r="AR340" s="201"/>
      <c r="AS340" s="201"/>
      <c r="AT340" s="201"/>
      <c r="AU340" s="201"/>
      <c r="AV340" s="201"/>
      <c r="AW340" s="201"/>
      <c r="AX340" s="201"/>
      <c r="AY340" s="201"/>
      <c r="AZ340" s="201"/>
      <c r="BA340" s="201"/>
      <c r="BB340" s="201"/>
      <c r="BC340" s="201"/>
      <c r="BD340" s="201"/>
      <c r="BE340" s="201"/>
      <c r="BF340" s="201"/>
      <c r="BG340" s="201"/>
      <c r="BH340" s="201"/>
      <c r="BI340" s="201"/>
      <c r="BJ340" s="201"/>
      <c r="BK340" s="201"/>
      <c r="BL340" s="201"/>
      <c r="BM340" s="201"/>
      <c r="BN340" s="201"/>
      <c r="BO340" s="201"/>
      <c r="BP340" s="201"/>
      <c r="BQ340" s="201"/>
      <c r="BR340" s="201"/>
      <c r="BS340" s="201"/>
      <c r="BT340" s="201"/>
      <c r="BU340" s="201"/>
      <c r="BV340" s="201"/>
      <c r="BW340" s="201"/>
      <c r="BX340" s="201"/>
      <c r="BY340" s="201"/>
      <c r="BZ340" s="201"/>
      <c r="CA340" s="201"/>
      <c r="CB340" s="201"/>
      <c r="CC340" s="201"/>
      <c r="CD340" s="201"/>
      <c r="CE340" s="201"/>
      <c r="CF340" s="201"/>
      <c r="CG340" s="201"/>
      <c r="CH340" s="201"/>
      <c r="CI340" s="201"/>
      <c r="CJ340" s="201"/>
      <c r="CK340" s="201"/>
      <c r="CL340" s="201"/>
      <c r="CM340" s="201"/>
      <c r="CN340" s="201"/>
      <c r="CO340" s="201"/>
      <c r="CP340" s="201"/>
      <c r="CQ340" s="201"/>
      <c r="CR340" s="201"/>
      <c r="CS340" s="201"/>
      <c r="CT340" s="201"/>
      <c r="CU340" s="201"/>
      <c r="CV340" s="201"/>
      <c r="CW340" s="201"/>
      <c r="CX340" s="201"/>
      <c r="CY340" s="201"/>
      <c r="CZ340" s="201"/>
      <c r="DA340" s="201"/>
      <c r="DB340" s="201"/>
      <c r="DC340" s="201"/>
      <c r="DD340" s="201"/>
      <c r="DE340" s="201"/>
      <c r="DF340" s="201"/>
      <c r="DG340" s="201"/>
      <c r="DH340" s="201"/>
      <c r="DI340" s="201"/>
      <c r="DJ340" s="201"/>
      <c r="DK340" s="201"/>
      <c r="DL340" s="201"/>
      <c r="DM340" s="201"/>
      <c r="DN340" s="201"/>
      <c r="DO340" s="201"/>
      <c r="DP340" s="201"/>
      <c r="DQ340" s="201"/>
    </row>
    <row r="341" spans="2:121" ht="20.100000000000001" customHeight="1" x14ac:dyDescent="0.25">
      <c r="B341" s="211"/>
      <c r="C341" s="212"/>
      <c r="D341" s="201"/>
      <c r="E341" s="201"/>
      <c r="F341" s="201"/>
      <c r="G341" s="201"/>
      <c r="H341" s="201"/>
      <c r="I341" s="201"/>
      <c r="J341" s="201"/>
      <c r="K341" s="201"/>
      <c r="L341" s="201"/>
      <c r="M341" s="201"/>
      <c r="N341" s="201"/>
      <c r="O341" s="201"/>
      <c r="P341" s="204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  <c r="AA341" s="202"/>
      <c r="AB341" s="202"/>
      <c r="AC341" s="203"/>
      <c r="AD341" s="203"/>
      <c r="AE341" s="201"/>
      <c r="AF341" s="201"/>
      <c r="AG341" s="201"/>
      <c r="AH341" s="201"/>
      <c r="AI341" s="201"/>
      <c r="AJ341" s="201"/>
      <c r="AK341" s="201"/>
      <c r="AL341" s="201"/>
      <c r="AM341" s="201"/>
      <c r="AN341" s="201"/>
      <c r="AO341" s="201"/>
      <c r="AP341" s="201"/>
      <c r="AQ341" s="201"/>
      <c r="AR341" s="201"/>
      <c r="AS341" s="201"/>
      <c r="AT341" s="201"/>
      <c r="AU341" s="201"/>
      <c r="AV341" s="201"/>
      <c r="AW341" s="201"/>
      <c r="AX341" s="201"/>
      <c r="AY341" s="201"/>
      <c r="AZ341" s="201"/>
      <c r="BA341" s="201"/>
      <c r="BB341" s="201"/>
      <c r="BC341" s="201"/>
      <c r="BD341" s="201"/>
      <c r="BE341" s="201"/>
      <c r="BF341" s="201"/>
      <c r="BG341" s="201"/>
      <c r="BH341" s="201"/>
      <c r="BI341" s="201"/>
      <c r="BJ341" s="201"/>
      <c r="BK341" s="201"/>
      <c r="BL341" s="201"/>
      <c r="BM341" s="201"/>
      <c r="BN341" s="201"/>
      <c r="BO341" s="201"/>
      <c r="BP341" s="201"/>
      <c r="BQ341" s="201"/>
      <c r="BR341" s="201"/>
      <c r="BS341" s="201"/>
      <c r="BT341" s="201"/>
      <c r="BU341" s="201"/>
      <c r="BV341" s="201"/>
      <c r="BW341" s="201"/>
      <c r="BX341" s="201"/>
      <c r="BY341" s="201"/>
      <c r="BZ341" s="201"/>
      <c r="CA341" s="201"/>
      <c r="CB341" s="201"/>
      <c r="CC341" s="201"/>
      <c r="CD341" s="201"/>
      <c r="CE341" s="201"/>
      <c r="CF341" s="201"/>
      <c r="CG341" s="201"/>
      <c r="CH341" s="201"/>
      <c r="CI341" s="201"/>
      <c r="CJ341" s="201"/>
      <c r="CK341" s="201"/>
      <c r="CL341" s="201"/>
      <c r="CM341" s="201"/>
      <c r="CN341" s="201"/>
      <c r="CO341" s="201"/>
      <c r="CP341" s="201"/>
      <c r="CQ341" s="201"/>
      <c r="CR341" s="201"/>
      <c r="CS341" s="201"/>
      <c r="CT341" s="201"/>
      <c r="CU341" s="201"/>
      <c r="CV341" s="201"/>
      <c r="CW341" s="201"/>
      <c r="CX341" s="201"/>
      <c r="CY341" s="201"/>
      <c r="CZ341" s="201"/>
      <c r="DA341" s="201"/>
      <c r="DB341" s="201"/>
      <c r="DC341" s="201"/>
      <c r="DD341" s="201"/>
      <c r="DE341" s="201"/>
      <c r="DF341" s="201"/>
      <c r="DG341" s="201"/>
      <c r="DH341" s="201"/>
      <c r="DI341" s="201"/>
      <c r="DJ341" s="201"/>
      <c r="DK341" s="201"/>
      <c r="DL341" s="201"/>
      <c r="DM341" s="201"/>
      <c r="DN341" s="201"/>
      <c r="DO341" s="201"/>
      <c r="DP341" s="201"/>
      <c r="DQ341" s="201"/>
    </row>
    <row r="342" spans="2:121" ht="20.100000000000001" customHeight="1" x14ac:dyDescent="0.25">
      <c r="B342" s="211"/>
      <c r="C342" s="212"/>
      <c r="D342" s="201"/>
      <c r="E342" s="201"/>
      <c r="F342" s="201"/>
      <c r="G342" s="201"/>
      <c r="H342" s="201"/>
      <c r="I342" s="201"/>
      <c r="J342" s="201"/>
      <c r="K342" s="201"/>
      <c r="L342" s="201"/>
      <c r="M342" s="201"/>
      <c r="N342" s="201"/>
      <c r="O342" s="201"/>
      <c r="P342" s="204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3"/>
      <c r="AD342" s="203"/>
      <c r="AE342" s="201"/>
      <c r="AF342" s="201"/>
      <c r="AG342" s="201"/>
      <c r="AH342" s="201"/>
      <c r="AI342" s="201"/>
      <c r="AJ342" s="201"/>
      <c r="AK342" s="201"/>
      <c r="AL342" s="201"/>
      <c r="AM342" s="201"/>
      <c r="AN342" s="201"/>
      <c r="AO342" s="201"/>
      <c r="AP342" s="201"/>
      <c r="AQ342" s="201"/>
      <c r="AR342" s="201"/>
      <c r="AS342" s="201"/>
      <c r="AT342" s="201"/>
      <c r="AU342" s="201"/>
      <c r="AV342" s="201"/>
      <c r="AW342" s="201"/>
      <c r="AX342" s="201"/>
      <c r="AY342" s="201"/>
      <c r="AZ342" s="201"/>
      <c r="BA342" s="201"/>
      <c r="BB342" s="201"/>
      <c r="BC342" s="201"/>
      <c r="BD342" s="201"/>
      <c r="BE342" s="201"/>
      <c r="BF342" s="201"/>
      <c r="BG342" s="201"/>
      <c r="BH342" s="201"/>
      <c r="BI342" s="201"/>
      <c r="BJ342" s="201"/>
      <c r="BK342" s="201"/>
      <c r="BL342" s="201"/>
      <c r="BM342" s="201"/>
      <c r="BN342" s="201"/>
      <c r="BO342" s="201"/>
      <c r="BP342" s="201"/>
      <c r="BQ342" s="201"/>
      <c r="BR342" s="201"/>
      <c r="BS342" s="201"/>
      <c r="BT342" s="201"/>
      <c r="BU342" s="201"/>
      <c r="BV342" s="201"/>
      <c r="BW342" s="201"/>
      <c r="BX342" s="201"/>
      <c r="BY342" s="201"/>
      <c r="BZ342" s="201"/>
      <c r="CA342" s="201"/>
      <c r="CB342" s="201"/>
      <c r="CC342" s="201"/>
      <c r="CD342" s="201"/>
      <c r="CE342" s="201"/>
      <c r="CF342" s="201"/>
      <c r="CG342" s="201"/>
      <c r="CH342" s="201"/>
      <c r="CI342" s="201"/>
      <c r="CJ342" s="201"/>
      <c r="CK342" s="201"/>
      <c r="CL342" s="201"/>
      <c r="CM342" s="201"/>
      <c r="CN342" s="201"/>
      <c r="CO342" s="201"/>
      <c r="CP342" s="201"/>
      <c r="CQ342" s="201"/>
      <c r="CR342" s="201"/>
      <c r="CS342" s="201"/>
      <c r="CT342" s="201"/>
      <c r="CU342" s="201"/>
      <c r="CV342" s="201"/>
      <c r="CW342" s="201"/>
      <c r="CX342" s="201"/>
      <c r="CY342" s="201"/>
      <c r="CZ342" s="201"/>
      <c r="DA342" s="201"/>
      <c r="DB342" s="201"/>
      <c r="DC342" s="201"/>
      <c r="DD342" s="201"/>
      <c r="DE342" s="201"/>
      <c r="DF342" s="201"/>
      <c r="DG342" s="201"/>
      <c r="DH342" s="201"/>
      <c r="DI342" s="201"/>
      <c r="DJ342" s="201"/>
      <c r="DK342" s="201"/>
      <c r="DL342" s="201"/>
      <c r="DM342" s="201"/>
      <c r="DN342" s="201"/>
      <c r="DO342" s="201"/>
      <c r="DP342" s="201"/>
      <c r="DQ342" s="201"/>
    </row>
    <row r="343" spans="2:121" ht="20.100000000000001" customHeight="1" x14ac:dyDescent="0.25">
      <c r="B343" s="211"/>
      <c r="C343" s="212"/>
      <c r="D343" s="201"/>
      <c r="E343" s="201"/>
      <c r="F343" s="201"/>
      <c r="G343" s="201"/>
      <c r="H343" s="201"/>
      <c r="I343" s="201"/>
      <c r="J343" s="201"/>
      <c r="K343" s="201"/>
      <c r="L343" s="201"/>
      <c r="M343" s="201"/>
      <c r="N343" s="201"/>
      <c r="O343" s="201"/>
      <c r="P343" s="204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  <c r="AA343" s="202"/>
      <c r="AB343" s="202"/>
      <c r="AC343" s="203"/>
      <c r="AD343" s="203"/>
      <c r="AE343" s="201"/>
      <c r="AF343" s="201"/>
      <c r="AG343" s="201"/>
      <c r="AH343" s="201"/>
      <c r="AI343" s="201"/>
      <c r="AJ343" s="201"/>
      <c r="AK343" s="201"/>
      <c r="AL343" s="201"/>
      <c r="AM343" s="201"/>
      <c r="AN343" s="201"/>
      <c r="AO343" s="201"/>
      <c r="AP343" s="201"/>
      <c r="AQ343" s="201"/>
      <c r="AR343" s="201"/>
      <c r="AS343" s="201"/>
      <c r="AT343" s="201"/>
      <c r="AU343" s="201"/>
      <c r="AV343" s="201"/>
      <c r="AW343" s="201"/>
      <c r="AX343" s="201"/>
      <c r="AY343" s="201"/>
      <c r="AZ343" s="201"/>
      <c r="BA343" s="201"/>
      <c r="BB343" s="201"/>
      <c r="BC343" s="201"/>
      <c r="BD343" s="201"/>
      <c r="BE343" s="201"/>
      <c r="BF343" s="201"/>
      <c r="BG343" s="201"/>
      <c r="BH343" s="201"/>
      <c r="BI343" s="201"/>
      <c r="BJ343" s="201"/>
      <c r="BK343" s="201"/>
      <c r="BL343" s="201"/>
      <c r="BM343" s="201"/>
      <c r="BN343" s="201"/>
      <c r="BO343" s="201"/>
      <c r="BP343" s="201"/>
      <c r="BQ343" s="201"/>
      <c r="BR343" s="201"/>
      <c r="BS343" s="201"/>
      <c r="BT343" s="201"/>
      <c r="BU343" s="201"/>
      <c r="BV343" s="201"/>
      <c r="BW343" s="201"/>
      <c r="BX343" s="201"/>
      <c r="BY343" s="201"/>
      <c r="BZ343" s="201"/>
      <c r="CA343" s="201"/>
      <c r="CB343" s="201"/>
      <c r="CC343" s="201"/>
      <c r="CD343" s="201"/>
      <c r="CE343" s="201"/>
      <c r="CF343" s="201"/>
      <c r="CG343" s="201"/>
      <c r="CH343" s="201"/>
      <c r="CI343" s="201"/>
      <c r="CJ343" s="201"/>
      <c r="CK343" s="201"/>
      <c r="CL343" s="201"/>
      <c r="CM343" s="201"/>
      <c r="CN343" s="201"/>
      <c r="CO343" s="201"/>
      <c r="CP343" s="201"/>
      <c r="CQ343" s="201"/>
      <c r="CR343" s="201"/>
      <c r="CS343" s="201"/>
      <c r="CT343" s="201"/>
      <c r="CU343" s="201"/>
      <c r="CV343" s="201"/>
      <c r="CW343" s="201"/>
      <c r="CX343" s="201"/>
      <c r="CY343" s="201"/>
      <c r="CZ343" s="201"/>
      <c r="DA343" s="201"/>
      <c r="DB343" s="201"/>
      <c r="DC343" s="201"/>
      <c r="DD343" s="201"/>
      <c r="DE343" s="201"/>
      <c r="DF343" s="201"/>
      <c r="DG343" s="201"/>
      <c r="DH343" s="201"/>
      <c r="DI343" s="201"/>
      <c r="DJ343" s="201"/>
      <c r="DK343" s="201"/>
      <c r="DL343" s="201"/>
      <c r="DM343" s="201"/>
      <c r="DN343" s="201"/>
      <c r="DO343" s="201"/>
      <c r="DP343" s="201"/>
      <c r="DQ343" s="201"/>
    </row>
    <row r="344" spans="2:121" ht="20.100000000000001" customHeight="1" x14ac:dyDescent="0.25">
      <c r="B344" s="211"/>
      <c r="C344" s="212"/>
      <c r="D344" s="201"/>
      <c r="E344" s="201"/>
      <c r="F344" s="201"/>
      <c r="G344" s="201"/>
      <c r="H344" s="201"/>
      <c r="I344" s="201"/>
      <c r="J344" s="201"/>
      <c r="K344" s="201"/>
      <c r="L344" s="201"/>
      <c r="M344" s="201"/>
      <c r="N344" s="201"/>
      <c r="O344" s="201"/>
      <c r="P344" s="204"/>
      <c r="Q344" s="202"/>
      <c r="R344" s="202"/>
      <c r="S344" s="202"/>
      <c r="T344" s="202"/>
      <c r="U344" s="202"/>
      <c r="V344" s="202"/>
      <c r="W344" s="202"/>
      <c r="X344" s="202"/>
      <c r="Y344" s="202"/>
      <c r="Z344" s="202"/>
      <c r="AA344" s="202"/>
      <c r="AB344" s="202"/>
      <c r="AC344" s="203"/>
      <c r="AD344" s="203"/>
      <c r="AE344" s="201"/>
      <c r="AF344" s="201"/>
      <c r="AG344" s="201"/>
      <c r="AH344" s="201"/>
      <c r="AI344" s="201"/>
      <c r="AJ344" s="201"/>
      <c r="AK344" s="201"/>
      <c r="AL344" s="201"/>
      <c r="AM344" s="201"/>
      <c r="AN344" s="201"/>
      <c r="AO344" s="201"/>
      <c r="AP344" s="201"/>
      <c r="AQ344" s="201"/>
      <c r="AR344" s="201"/>
      <c r="AS344" s="201"/>
      <c r="AT344" s="201"/>
      <c r="AU344" s="201"/>
      <c r="AV344" s="201"/>
      <c r="AW344" s="201"/>
      <c r="AX344" s="201"/>
      <c r="AY344" s="201"/>
      <c r="AZ344" s="201"/>
      <c r="BA344" s="201"/>
      <c r="BB344" s="201"/>
      <c r="BC344" s="201"/>
      <c r="BD344" s="201"/>
      <c r="BE344" s="201"/>
      <c r="BF344" s="201"/>
      <c r="BG344" s="201"/>
      <c r="BH344" s="201"/>
      <c r="BI344" s="201"/>
      <c r="BJ344" s="201"/>
      <c r="BK344" s="201"/>
      <c r="BL344" s="201"/>
      <c r="BM344" s="201"/>
      <c r="BN344" s="201"/>
      <c r="BO344" s="201"/>
      <c r="BP344" s="201"/>
      <c r="BQ344" s="201"/>
      <c r="BR344" s="201"/>
      <c r="BS344" s="201"/>
      <c r="BT344" s="201"/>
      <c r="BU344" s="201"/>
      <c r="BV344" s="201"/>
      <c r="BW344" s="201"/>
      <c r="BX344" s="201"/>
      <c r="BY344" s="201"/>
      <c r="BZ344" s="201"/>
      <c r="CA344" s="201"/>
      <c r="CB344" s="201"/>
      <c r="CC344" s="201"/>
      <c r="CD344" s="201"/>
      <c r="CE344" s="201"/>
      <c r="CF344" s="201"/>
      <c r="CG344" s="201"/>
      <c r="CH344" s="201"/>
      <c r="CI344" s="201"/>
      <c r="CJ344" s="201"/>
      <c r="CK344" s="201"/>
      <c r="CL344" s="201"/>
      <c r="CM344" s="201"/>
      <c r="CN344" s="201"/>
      <c r="CO344" s="201"/>
      <c r="CP344" s="201"/>
      <c r="CQ344" s="201"/>
      <c r="CR344" s="201"/>
      <c r="CS344" s="201"/>
      <c r="CT344" s="201"/>
      <c r="CU344" s="201"/>
      <c r="CV344" s="201"/>
      <c r="CW344" s="201"/>
      <c r="CX344" s="201"/>
      <c r="CY344" s="201"/>
      <c r="CZ344" s="201"/>
      <c r="DA344" s="201"/>
      <c r="DB344" s="201"/>
      <c r="DC344" s="201"/>
      <c r="DD344" s="201"/>
      <c r="DE344" s="201"/>
      <c r="DF344" s="201"/>
      <c r="DG344" s="201"/>
      <c r="DH344" s="201"/>
      <c r="DI344" s="201"/>
      <c r="DJ344" s="201"/>
      <c r="DK344" s="201"/>
      <c r="DL344" s="201"/>
      <c r="DM344" s="201"/>
      <c r="DN344" s="201"/>
      <c r="DO344" s="201"/>
      <c r="DP344" s="201"/>
      <c r="DQ344" s="201"/>
    </row>
    <row r="345" spans="2:121" ht="20.100000000000001" customHeight="1" x14ac:dyDescent="0.25">
      <c r="B345" s="211"/>
      <c r="C345" s="212"/>
      <c r="D345" s="201"/>
      <c r="E345" s="201"/>
      <c r="F345" s="201"/>
      <c r="G345" s="201"/>
      <c r="H345" s="201"/>
      <c r="I345" s="201"/>
      <c r="J345" s="201"/>
      <c r="K345" s="201"/>
      <c r="L345" s="201"/>
      <c r="M345" s="201"/>
      <c r="N345" s="201"/>
      <c r="O345" s="201"/>
      <c r="P345" s="204"/>
      <c r="Q345" s="202"/>
      <c r="R345" s="202"/>
      <c r="S345" s="202"/>
      <c r="T345" s="202"/>
      <c r="U345" s="202"/>
      <c r="V345" s="202"/>
      <c r="W345" s="202"/>
      <c r="X345" s="202"/>
      <c r="Y345" s="202"/>
      <c r="Z345" s="202"/>
      <c r="AA345" s="202"/>
      <c r="AB345" s="202"/>
      <c r="AC345" s="203"/>
      <c r="AD345" s="203"/>
      <c r="AE345" s="201"/>
      <c r="AF345" s="201"/>
      <c r="AG345" s="201"/>
      <c r="AH345" s="201"/>
      <c r="AI345" s="201"/>
      <c r="AJ345" s="201"/>
      <c r="AK345" s="201"/>
      <c r="AL345" s="201"/>
      <c r="AM345" s="201"/>
      <c r="AN345" s="201"/>
      <c r="AO345" s="201"/>
      <c r="AP345" s="201"/>
      <c r="AQ345" s="201"/>
      <c r="AR345" s="201"/>
      <c r="AS345" s="201"/>
      <c r="AT345" s="201"/>
      <c r="AU345" s="201"/>
      <c r="AV345" s="201"/>
      <c r="AW345" s="201"/>
      <c r="AX345" s="201"/>
      <c r="AY345" s="201"/>
      <c r="AZ345" s="201"/>
      <c r="BA345" s="201"/>
      <c r="BB345" s="201"/>
      <c r="BC345" s="201"/>
      <c r="BD345" s="201"/>
      <c r="BE345" s="201"/>
      <c r="BF345" s="201"/>
      <c r="BG345" s="201"/>
      <c r="BH345" s="201"/>
      <c r="BI345" s="201"/>
      <c r="BJ345" s="201"/>
      <c r="BK345" s="201"/>
      <c r="BL345" s="201"/>
      <c r="BM345" s="201"/>
      <c r="BN345" s="201"/>
      <c r="BO345" s="201"/>
      <c r="BP345" s="201"/>
      <c r="BQ345" s="201"/>
      <c r="BR345" s="201"/>
      <c r="BS345" s="201"/>
      <c r="BT345" s="201"/>
      <c r="BU345" s="201"/>
      <c r="BV345" s="201"/>
      <c r="BW345" s="201"/>
      <c r="BX345" s="201"/>
      <c r="BY345" s="201"/>
      <c r="BZ345" s="201"/>
      <c r="CA345" s="201"/>
      <c r="CB345" s="201"/>
      <c r="CC345" s="201"/>
      <c r="CD345" s="201"/>
      <c r="CE345" s="201"/>
      <c r="CF345" s="201"/>
      <c r="CG345" s="201"/>
      <c r="CH345" s="201"/>
      <c r="CI345" s="201"/>
      <c r="CJ345" s="201"/>
      <c r="CK345" s="201"/>
      <c r="CL345" s="201"/>
      <c r="CM345" s="201"/>
      <c r="CN345" s="201"/>
      <c r="CO345" s="201"/>
      <c r="CP345" s="201"/>
      <c r="CQ345" s="201"/>
      <c r="CR345" s="201"/>
      <c r="CS345" s="201"/>
      <c r="CT345" s="201"/>
      <c r="CU345" s="201"/>
      <c r="CV345" s="201"/>
      <c r="CW345" s="201"/>
      <c r="CX345" s="201"/>
      <c r="CY345" s="201"/>
      <c r="CZ345" s="201"/>
      <c r="DA345" s="201"/>
      <c r="DB345" s="201"/>
      <c r="DC345" s="201"/>
      <c r="DD345" s="201"/>
      <c r="DE345" s="201"/>
      <c r="DF345" s="201"/>
      <c r="DG345" s="201"/>
      <c r="DH345" s="201"/>
      <c r="DI345" s="201"/>
      <c r="DJ345" s="201"/>
      <c r="DK345" s="201"/>
      <c r="DL345" s="201"/>
      <c r="DM345" s="201"/>
      <c r="DN345" s="201"/>
      <c r="DO345" s="201"/>
      <c r="DP345" s="201"/>
      <c r="DQ345" s="201"/>
    </row>
    <row r="346" spans="2:121" ht="20.100000000000001" customHeight="1" x14ac:dyDescent="0.25">
      <c r="B346" s="211"/>
      <c r="C346" s="212"/>
      <c r="D346" s="201"/>
      <c r="E346" s="201"/>
      <c r="F346" s="201"/>
      <c r="G346" s="201"/>
      <c r="H346" s="201"/>
      <c r="I346" s="201"/>
      <c r="J346" s="201"/>
      <c r="K346" s="201"/>
      <c r="L346" s="201"/>
      <c r="M346" s="201"/>
      <c r="N346" s="201"/>
      <c r="O346" s="201"/>
      <c r="P346" s="204"/>
      <c r="Q346" s="202"/>
      <c r="R346" s="202"/>
      <c r="S346" s="202"/>
      <c r="T346" s="202"/>
      <c r="U346" s="202"/>
      <c r="V346" s="202"/>
      <c r="W346" s="202"/>
      <c r="X346" s="202"/>
      <c r="Y346" s="202"/>
      <c r="Z346" s="202"/>
      <c r="AA346" s="202"/>
      <c r="AB346" s="202"/>
      <c r="AC346" s="203"/>
      <c r="AD346" s="203"/>
      <c r="AE346" s="201"/>
      <c r="AF346" s="201"/>
      <c r="AG346" s="201"/>
      <c r="AH346" s="201"/>
      <c r="AI346" s="201"/>
      <c r="AJ346" s="201"/>
      <c r="AK346" s="201"/>
      <c r="AL346" s="201"/>
      <c r="AM346" s="201"/>
      <c r="AN346" s="201"/>
      <c r="AO346" s="201"/>
      <c r="AP346" s="201"/>
      <c r="AQ346" s="201"/>
      <c r="AR346" s="201"/>
      <c r="AS346" s="201"/>
      <c r="AT346" s="201"/>
      <c r="AU346" s="201"/>
      <c r="AV346" s="201"/>
      <c r="AW346" s="201"/>
      <c r="AX346" s="201"/>
      <c r="AY346" s="201"/>
      <c r="AZ346" s="201"/>
      <c r="BA346" s="201"/>
      <c r="BB346" s="201"/>
      <c r="BC346" s="201"/>
      <c r="BD346" s="201"/>
      <c r="BE346" s="201"/>
      <c r="BF346" s="201"/>
      <c r="BG346" s="201"/>
      <c r="BH346" s="201"/>
      <c r="BI346" s="201"/>
      <c r="BJ346" s="201"/>
      <c r="BK346" s="201"/>
      <c r="BL346" s="201"/>
      <c r="BM346" s="201"/>
      <c r="BN346" s="201"/>
      <c r="BO346" s="201"/>
      <c r="BP346" s="201"/>
      <c r="BQ346" s="201"/>
      <c r="BR346" s="201"/>
      <c r="BS346" s="201"/>
      <c r="BT346" s="201"/>
      <c r="BU346" s="201"/>
      <c r="BV346" s="201"/>
      <c r="BW346" s="201"/>
      <c r="BX346" s="201"/>
      <c r="BY346" s="201"/>
      <c r="BZ346" s="201"/>
      <c r="CA346" s="201"/>
      <c r="CB346" s="201"/>
      <c r="CC346" s="201"/>
      <c r="CD346" s="201"/>
      <c r="CE346" s="201"/>
      <c r="CF346" s="201"/>
      <c r="CG346" s="201"/>
      <c r="CH346" s="201"/>
      <c r="CI346" s="201"/>
      <c r="CJ346" s="201"/>
      <c r="CK346" s="201"/>
      <c r="CL346" s="201"/>
      <c r="CM346" s="201"/>
      <c r="CN346" s="201"/>
      <c r="CO346" s="201"/>
      <c r="CP346" s="201"/>
      <c r="CQ346" s="201"/>
      <c r="CR346" s="201"/>
      <c r="CS346" s="201"/>
      <c r="CT346" s="201"/>
      <c r="CU346" s="201"/>
      <c r="CV346" s="201"/>
      <c r="CW346" s="201"/>
      <c r="CX346" s="201"/>
      <c r="CY346" s="201"/>
      <c r="CZ346" s="201"/>
      <c r="DA346" s="201"/>
      <c r="DB346" s="201"/>
      <c r="DC346" s="201"/>
      <c r="DD346" s="201"/>
      <c r="DE346" s="201"/>
      <c r="DF346" s="201"/>
      <c r="DG346" s="201"/>
      <c r="DH346" s="201"/>
      <c r="DI346" s="201"/>
      <c r="DJ346" s="201"/>
      <c r="DK346" s="201"/>
      <c r="DL346" s="201"/>
      <c r="DM346" s="201"/>
      <c r="DN346" s="201"/>
      <c r="DO346" s="201"/>
      <c r="DP346" s="201"/>
      <c r="DQ346" s="201"/>
    </row>
    <row r="347" spans="2:121" ht="20.100000000000001" customHeight="1" x14ac:dyDescent="0.25">
      <c r="B347" s="211"/>
      <c r="C347" s="212"/>
      <c r="D347" s="201"/>
      <c r="E347" s="201"/>
      <c r="F347" s="201"/>
      <c r="G347" s="201"/>
      <c r="H347" s="201"/>
      <c r="I347" s="201"/>
      <c r="J347" s="201"/>
      <c r="K347" s="201"/>
      <c r="L347" s="201"/>
      <c r="M347" s="201"/>
      <c r="N347" s="201"/>
      <c r="O347" s="201"/>
      <c r="P347" s="204"/>
      <c r="Q347" s="202"/>
      <c r="R347" s="202"/>
      <c r="S347" s="202"/>
      <c r="T347" s="202"/>
      <c r="U347" s="202"/>
      <c r="V347" s="202"/>
      <c r="W347" s="202"/>
      <c r="X347" s="202"/>
      <c r="Y347" s="202"/>
      <c r="Z347" s="202"/>
      <c r="AA347" s="202"/>
      <c r="AB347" s="202"/>
      <c r="AC347" s="203"/>
      <c r="AD347" s="203"/>
      <c r="AE347" s="201"/>
      <c r="AF347" s="201"/>
      <c r="AG347" s="201"/>
      <c r="AH347" s="201"/>
      <c r="AI347" s="201"/>
      <c r="AJ347" s="201"/>
      <c r="AK347" s="201"/>
      <c r="AL347" s="201"/>
      <c r="AM347" s="201"/>
      <c r="AN347" s="201"/>
      <c r="AO347" s="201"/>
      <c r="AP347" s="201"/>
      <c r="AQ347" s="201"/>
      <c r="AR347" s="201"/>
      <c r="AS347" s="201"/>
      <c r="AT347" s="201"/>
      <c r="AU347" s="201"/>
      <c r="AV347" s="201"/>
      <c r="AW347" s="201"/>
      <c r="AX347" s="201"/>
      <c r="AY347" s="201"/>
      <c r="AZ347" s="201"/>
      <c r="BA347" s="201"/>
      <c r="BB347" s="201"/>
      <c r="BC347" s="201"/>
      <c r="BD347" s="201"/>
      <c r="BE347" s="201"/>
      <c r="BF347" s="201"/>
      <c r="BG347" s="201"/>
      <c r="BH347" s="201"/>
      <c r="BI347" s="201"/>
      <c r="BJ347" s="201"/>
      <c r="BK347" s="201"/>
      <c r="BL347" s="201"/>
      <c r="BM347" s="201"/>
      <c r="BN347" s="201"/>
      <c r="BO347" s="201"/>
      <c r="BP347" s="201"/>
      <c r="BQ347" s="201"/>
      <c r="BR347" s="201"/>
      <c r="BS347" s="201"/>
      <c r="BT347" s="201"/>
      <c r="BU347" s="201"/>
      <c r="BV347" s="201"/>
      <c r="BW347" s="201"/>
      <c r="BX347" s="201"/>
      <c r="BY347" s="201"/>
      <c r="BZ347" s="201"/>
      <c r="CA347" s="201"/>
      <c r="CB347" s="201"/>
      <c r="CC347" s="201"/>
      <c r="CD347" s="201"/>
      <c r="CE347" s="201"/>
      <c r="CF347" s="201"/>
      <c r="CG347" s="201"/>
      <c r="CH347" s="201"/>
      <c r="CI347" s="201"/>
      <c r="CJ347" s="201"/>
      <c r="CK347" s="201"/>
      <c r="CL347" s="201"/>
      <c r="CM347" s="201"/>
      <c r="CN347" s="201"/>
      <c r="CO347" s="201"/>
      <c r="CP347" s="201"/>
      <c r="CQ347" s="201"/>
      <c r="CR347" s="201"/>
      <c r="CS347" s="201"/>
      <c r="CT347" s="201"/>
      <c r="CU347" s="201"/>
      <c r="CV347" s="201"/>
      <c r="CW347" s="201"/>
      <c r="CX347" s="201"/>
      <c r="CY347" s="201"/>
      <c r="CZ347" s="201"/>
      <c r="DA347" s="201"/>
      <c r="DB347" s="201"/>
      <c r="DC347" s="201"/>
      <c r="DD347" s="201"/>
      <c r="DE347" s="201"/>
      <c r="DF347" s="201"/>
      <c r="DG347" s="201"/>
      <c r="DH347" s="201"/>
      <c r="DI347" s="201"/>
      <c r="DJ347" s="201"/>
      <c r="DK347" s="201"/>
      <c r="DL347" s="201"/>
      <c r="DM347" s="201"/>
      <c r="DN347" s="201"/>
      <c r="DO347" s="201"/>
      <c r="DP347" s="201"/>
      <c r="DQ347" s="201"/>
    </row>
    <row r="348" spans="2:121" ht="20.100000000000001" customHeight="1" x14ac:dyDescent="0.25">
      <c r="B348" s="211"/>
      <c r="C348" s="212"/>
      <c r="D348" s="201"/>
      <c r="E348" s="201"/>
      <c r="F348" s="201"/>
      <c r="G348" s="201"/>
      <c r="H348" s="201"/>
      <c r="I348" s="201"/>
      <c r="J348" s="201"/>
      <c r="K348" s="201"/>
      <c r="L348" s="201"/>
      <c r="M348" s="201"/>
      <c r="N348" s="201"/>
      <c r="O348" s="201"/>
      <c r="P348" s="204"/>
      <c r="Q348" s="202"/>
      <c r="R348" s="202"/>
      <c r="S348" s="202"/>
      <c r="T348" s="202"/>
      <c r="U348" s="202"/>
      <c r="V348" s="202"/>
      <c r="W348" s="202"/>
      <c r="X348" s="202"/>
      <c r="Y348" s="202"/>
      <c r="Z348" s="202"/>
      <c r="AA348" s="202"/>
      <c r="AB348" s="202"/>
      <c r="AC348" s="203"/>
      <c r="AD348" s="203"/>
      <c r="AE348" s="201"/>
      <c r="AF348" s="201"/>
      <c r="AG348" s="201"/>
      <c r="AH348" s="201"/>
      <c r="AI348" s="201"/>
      <c r="AJ348" s="201"/>
      <c r="AK348" s="201"/>
      <c r="AL348" s="201"/>
      <c r="AM348" s="201"/>
      <c r="AN348" s="201"/>
      <c r="AO348" s="201"/>
      <c r="AP348" s="201"/>
      <c r="AQ348" s="201"/>
      <c r="AR348" s="201"/>
      <c r="AS348" s="201"/>
      <c r="AT348" s="201"/>
      <c r="AU348" s="201"/>
      <c r="AV348" s="201"/>
      <c r="AW348" s="201"/>
      <c r="AX348" s="201"/>
      <c r="AY348" s="201"/>
      <c r="AZ348" s="201"/>
      <c r="BA348" s="201"/>
      <c r="BB348" s="201"/>
      <c r="BC348" s="201"/>
      <c r="BD348" s="201"/>
      <c r="BE348" s="201"/>
      <c r="BF348" s="201"/>
      <c r="BG348" s="201"/>
      <c r="BH348" s="201"/>
      <c r="BI348" s="201"/>
      <c r="BJ348" s="201"/>
      <c r="BK348" s="201"/>
      <c r="BL348" s="201"/>
      <c r="BM348" s="201"/>
      <c r="BN348" s="201"/>
      <c r="BO348" s="201"/>
      <c r="BP348" s="201"/>
      <c r="BQ348" s="201"/>
      <c r="BR348" s="201"/>
      <c r="BS348" s="201"/>
      <c r="BT348" s="201"/>
      <c r="BU348" s="201"/>
      <c r="BV348" s="201"/>
      <c r="BW348" s="201"/>
      <c r="BX348" s="201"/>
      <c r="BY348" s="201"/>
      <c r="BZ348" s="201"/>
      <c r="CA348" s="201"/>
      <c r="CB348" s="201"/>
      <c r="CC348" s="201"/>
      <c r="CD348" s="201"/>
      <c r="CE348" s="201"/>
      <c r="CF348" s="201"/>
      <c r="CG348" s="201"/>
      <c r="CH348" s="201"/>
      <c r="CI348" s="201"/>
      <c r="CJ348" s="201"/>
      <c r="CK348" s="201"/>
      <c r="CL348" s="201"/>
      <c r="CM348" s="201"/>
      <c r="CN348" s="201"/>
      <c r="CO348" s="201"/>
      <c r="CP348" s="201"/>
      <c r="CQ348" s="201"/>
      <c r="CR348" s="201"/>
      <c r="CS348" s="201"/>
      <c r="CT348" s="201"/>
      <c r="CU348" s="201"/>
      <c r="CV348" s="201"/>
      <c r="CW348" s="201"/>
      <c r="CX348" s="201"/>
      <c r="CY348" s="201"/>
      <c r="CZ348" s="201"/>
      <c r="DA348" s="201"/>
      <c r="DB348" s="201"/>
      <c r="DC348" s="201"/>
      <c r="DD348" s="201"/>
      <c r="DE348" s="201"/>
      <c r="DF348" s="201"/>
      <c r="DG348" s="201"/>
      <c r="DH348" s="201"/>
      <c r="DI348" s="201"/>
      <c r="DJ348" s="201"/>
      <c r="DK348" s="201"/>
      <c r="DL348" s="201"/>
      <c r="DM348" s="201"/>
      <c r="DN348" s="201"/>
      <c r="DO348" s="201"/>
      <c r="DP348" s="201"/>
      <c r="DQ348" s="201"/>
    </row>
    <row r="349" spans="2:121" ht="20.100000000000001" customHeight="1" x14ac:dyDescent="0.25">
      <c r="B349" s="211"/>
      <c r="C349" s="212"/>
      <c r="D349" s="201"/>
      <c r="E349" s="201"/>
      <c r="F349" s="201"/>
      <c r="G349" s="201"/>
      <c r="H349" s="201"/>
      <c r="I349" s="201"/>
      <c r="J349" s="201"/>
      <c r="K349" s="201"/>
      <c r="L349" s="201"/>
      <c r="M349" s="201"/>
      <c r="N349" s="201"/>
      <c r="O349" s="201"/>
      <c r="P349" s="204"/>
      <c r="Q349" s="202"/>
      <c r="R349" s="202"/>
      <c r="S349" s="202"/>
      <c r="T349" s="202"/>
      <c r="U349" s="202"/>
      <c r="V349" s="202"/>
      <c r="W349" s="202"/>
      <c r="X349" s="202"/>
      <c r="Y349" s="202"/>
      <c r="Z349" s="202"/>
      <c r="AA349" s="202"/>
      <c r="AB349" s="202"/>
      <c r="AC349" s="203"/>
      <c r="AD349" s="203"/>
      <c r="AE349" s="201"/>
      <c r="AF349" s="201"/>
      <c r="AG349" s="201"/>
      <c r="AH349" s="201"/>
      <c r="AI349" s="201"/>
      <c r="AJ349" s="201"/>
      <c r="AK349" s="201"/>
      <c r="AL349" s="201"/>
      <c r="AM349" s="201"/>
      <c r="AN349" s="201"/>
      <c r="AO349" s="201"/>
      <c r="AP349" s="201"/>
      <c r="AQ349" s="201"/>
      <c r="AR349" s="201"/>
      <c r="AS349" s="201"/>
      <c r="AT349" s="201"/>
      <c r="AU349" s="201"/>
      <c r="AV349" s="201"/>
      <c r="AW349" s="201"/>
      <c r="AX349" s="201"/>
      <c r="AY349" s="201"/>
      <c r="AZ349" s="201"/>
      <c r="BA349" s="201"/>
      <c r="BB349" s="201"/>
      <c r="BC349" s="201"/>
      <c r="BD349" s="201"/>
      <c r="BE349" s="201"/>
      <c r="BF349" s="201"/>
      <c r="BG349" s="201"/>
      <c r="BH349" s="201"/>
      <c r="BI349" s="201"/>
      <c r="BJ349" s="201"/>
      <c r="BK349" s="201"/>
      <c r="BL349" s="201"/>
      <c r="BM349" s="201"/>
      <c r="BN349" s="201"/>
      <c r="BO349" s="201"/>
      <c r="BP349" s="201"/>
      <c r="BQ349" s="201"/>
      <c r="BR349" s="201"/>
      <c r="BS349" s="201"/>
      <c r="BT349" s="201"/>
      <c r="BU349" s="201"/>
      <c r="BV349" s="201"/>
      <c r="BW349" s="201"/>
      <c r="BX349" s="201"/>
      <c r="BY349" s="201"/>
      <c r="BZ349" s="201"/>
      <c r="CA349" s="201"/>
      <c r="CB349" s="201"/>
      <c r="CC349" s="201"/>
      <c r="CD349" s="201"/>
      <c r="CE349" s="201"/>
      <c r="CF349" s="201"/>
      <c r="CG349" s="201"/>
      <c r="CH349" s="201"/>
      <c r="CI349" s="201"/>
      <c r="CJ349" s="201"/>
      <c r="CK349" s="201"/>
      <c r="CL349" s="201"/>
      <c r="CM349" s="201"/>
      <c r="CN349" s="201"/>
      <c r="CO349" s="201"/>
      <c r="CP349" s="201"/>
      <c r="CQ349" s="201"/>
      <c r="CR349" s="201"/>
      <c r="CS349" s="201"/>
      <c r="CT349" s="201"/>
      <c r="CU349" s="201"/>
      <c r="CV349" s="201"/>
      <c r="CW349" s="201"/>
      <c r="CX349" s="201"/>
      <c r="CY349" s="201"/>
      <c r="CZ349" s="201"/>
      <c r="DA349" s="201"/>
      <c r="DB349" s="201"/>
      <c r="DC349" s="201"/>
      <c r="DD349" s="201"/>
      <c r="DE349" s="201"/>
      <c r="DF349" s="201"/>
      <c r="DG349" s="201"/>
      <c r="DH349" s="201"/>
      <c r="DI349" s="201"/>
      <c r="DJ349" s="201"/>
      <c r="DK349" s="201"/>
      <c r="DL349" s="201"/>
      <c r="DM349" s="201"/>
      <c r="DN349" s="201"/>
      <c r="DO349" s="201"/>
      <c r="DP349" s="201"/>
      <c r="DQ349" s="201"/>
    </row>
    <row r="350" spans="2:121" ht="20.100000000000001" customHeight="1" x14ac:dyDescent="0.25">
      <c r="B350" s="211"/>
      <c r="C350" s="212"/>
      <c r="D350" s="201"/>
      <c r="E350" s="201"/>
      <c r="F350" s="201"/>
      <c r="G350" s="201"/>
      <c r="H350" s="201"/>
      <c r="I350" s="201"/>
      <c r="J350" s="201"/>
      <c r="K350" s="201"/>
      <c r="L350" s="201"/>
      <c r="M350" s="201"/>
      <c r="N350" s="201"/>
      <c r="O350" s="201"/>
      <c r="P350" s="204"/>
      <c r="Q350" s="202"/>
      <c r="R350" s="202"/>
      <c r="S350" s="202"/>
      <c r="T350" s="202"/>
      <c r="U350" s="202"/>
      <c r="V350" s="202"/>
      <c r="W350" s="202"/>
      <c r="X350" s="202"/>
      <c r="Y350" s="202"/>
      <c r="Z350" s="202"/>
      <c r="AA350" s="202"/>
      <c r="AB350" s="202"/>
      <c r="AC350" s="203"/>
      <c r="AD350" s="203"/>
      <c r="AE350" s="201"/>
      <c r="AF350" s="201"/>
      <c r="AG350" s="201"/>
      <c r="AH350" s="201"/>
      <c r="AI350" s="201"/>
      <c r="AJ350" s="201"/>
      <c r="AK350" s="201"/>
      <c r="AL350" s="201"/>
      <c r="AM350" s="201"/>
      <c r="AN350" s="201"/>
      <c r="AO350" s="201"/>
      <c r="AP350" s="201"/>
      <c r="AQ350" s="201"/>
      <c r="AR350" s="201"/>
      <c r="AS350" s="201"/>
      <c r="AT350" s="201"/>
      <c r="AU350" s="201"/>
      <c r="AV350" s="201"/>
      <c r="AW350" s="201"/>
      <c r="AX350" s="201"/>
      <c r="AY350" s="201"/>
      <c r="AZ350" s="201"/>
      <c r="BA350" s="201"/>
      <c r="BB350" s="201"/>
      <c r="BC350" s="201"/>
      <c r="BD350" s="201"/>
      <c r="BE350" s="201"/>
      <c r="BF350" s="201"/>
      <c r="BG350" s="201"/>
      <c r="BH350" s="201"/>
      <c r="BI350" s="201"/>
      <c r="BJ350" s="201"/>
      <c r="BK350" s="201"/>
      <c r="BL350" s="201"/>
      <c r="BM350" s="201"/>
      <c r="BN350" s="201"/>
      <c r="BO350" s="201"/>
      <c r="BP350" s="201"/>
      <c r="BQ350" s="201"/>
      <c r="BR350" s="201"/>
      <c r="BS350" s="201"/>
      <c r="BT350" s="201"/>
      <c r="BU350" s="201"/>
      <c r="BV350" s="201"/>
      <c r="BW350" s="201"/>
      <c r="BX350" s="201"/>
      <c r="BY350" s="201"/>
      <c r="BZ350" s="201"/>
      <c r="CA350" s="201"/>
      <c r="CB350" s="201"/>
      <c r="CC350" s="201"/>
      <c r="CD350" s="201"/>
      <c r="CE350" s="201"/>
      <c r="CF350" s="201"/>
      <c r="CG350" s="201"/>
      <c r="CH350" s="201"/>
      <c r="CI350" s="201"/>
      <c r="CJ350" s="201"/>
      <c r="CK350" s="201"/>
      <c r="CL350" s="201"/>
      <c r="CM350" s="201"/>
      <c r="CN350" s="201"/>
      <c r="CO350" s="201"/>
      <c r="CP350" s="201"/>
      <c r="CQ350" s="201"/>
      <c r="CR350" s="201"/>
      <c r="CS350" s="201"/>
      <c r="CT350" s="201"/>
      <c r="CU350" s="201"/>
      <c r="CV350" s="201"/>
      <c r="CW350" s="201"/>
      <c r="CX350" s="201"/>
      <c r="CY350" s="201"/>
      <c r="CZ350" s="201"/>
      <c r="DA350" s="201"/>
      <c r="DB350" s="201"/>
      <c r="DC350" s="201"/>
      <c r="DD350" s="201"/>
      <c r="DE350" s="201"/>
      <c r="DF350" s="201"/>
      <c r="DG350" s="201"/>
      <c r="DH350" s="201"/>
      <c r="DI350" s="201"/>
      <c r="DJ350" s="201"/>
      <c r="DK350" s="201"/>
      <c r="DL350" s="201"/>
      <c r="DM350" s="201"/>
      <c r="DN350" s="201"/>
      <c r="DO350" s="201"/>
      <c r="DP350" s="201"/>
      <c r="DQ350" s="201"/>
    </row>
    <row r="351" spans="2:121" ht="20.100000000000001" customHeight="1" x14ac:dyDescent="0.25">
      <c r="B351" s="211"/>
      <c r="C351" s="212"/>
      <c r="D351" s="201"/>
      <c r="E351" s="201"/>
      <c r="F351" s="201"/>
      <c r="G351" s="201"/>
      <c r="H351" s="201"/>
      <c r="I351" s="201"/>
      <c r="J351" s="201"/>
      <c r="K351" s="201"/>
      <c r="L351" s="201"/>
      <c r="M351" s="201"/>
      <c r="N351" s="201"/>
      <c r="O351" s="201"/>
      <c r="P351" s="204"/>
      <c r="Q351" s="202"/>
      <c r="R351" s="202"/>
      <c r="S351" s="202"/>
      <c r="T351" s="202"/>
      <c r="U351" s="202"/>
      <c r="V351" s="202"/>
      <c r="W351" s="202"/>
      <c r="X351" s="202"/>
      <c r="Y351" s="202"/>
      <c r="Z351" s="202"/>
      <c r="AA351" s="202"/>
      <c r="AB351" s="202"/>
      <c r="AC351" s="203"/>
      <c r="AD351" s="203"/>
      <c r="AE351" s="201"/>
      <c r="AF351" s="201"/>
      <c r="AG351" s="201"/>
      <c r="AH351" s="201"/>
      <c r="AI351" s="201"/>
      <c r="AJ351" s="201"/>
      <c r="AK351" s="201"/>
      <c r="AL351" s="201"/>
      <c r="AM351" s="201"/>
      <c r="AN351" s="201"/>
      <c r="AO351" s="201"/>
      <c r="AP351" s="201"/>
      <c r="AQ351" s="201"/>
      <c r="AR351" s="201"/>
      <c r="AS351" s="201"/>
      <c r="AT351" s="201"/>
      <c r="AU351" s="201"/>
      <c r="AV351" s="201"/>
      <c r="AW351" s="201"/>
      <c r="AX351" s="201"/>
      <c r="AY351" s="201"/>
      <c r="AZ351" s="201"/>
      <c r="BA351" s="201"/>
      <c r="BB351" s="201"/>
      <c r="BC351" s="201"/>
      <c r="BD351" s="201"/>
      <c r="BE351" s="201"/>
      <c r="BF351" s="201"/>
      <c r="BG351" s="201"/>
      <c r="BH351" s="201"/>
      <c r="BI351" s="201"/>
      <c r="BJ351" s="201"/>
      <c r="BK351" s="201"/>
      <c r="BL351" s="201"/>
      <c r="BM351" s="201"/>
      <c r="BN351" s="201"/>
      <c r="BO351" s="201"/>
      <c r="BP351" s="201"/>
      <c r="BQ351" s="201"/>
      <c r="BR351" s="201"/>
      <c r="BS351" s="201"/>
      <c r="BT351" s="201"/>
      <c r="BU351" s="201"/>
      <c r="BV351" s="201"/>
      <c r="BW351" s="201"/>
      <c r="BX351" s="201"/>
      <c r="BY351" s="201"/>
      <c r="BZ351" s="201"/>
      <c r="CA351" s="201"/>
      <c r="CB351" s="201"/>
      <c r="CC351" s="201"/>
      <c r="CD351" s="201"/>
      <c r="CE351" s="201"/>
      <c r="CF351" s="201"/>
      <c r="CG351" s="201"/>
      <c r="CH351" s="201"/>
      <c r="CI351" s="201"/>
      <c r="CJ351" s="201"/>
      <c r="CK351" s="201"/>
      <c r="CL351" s="201"/>
      <c r="CM351" s="201"/>
      <c r="CN351" s="201"/>
      <c r="CO351" s="201"/>
      <c r="CP351" s="201"/>
      <c r="CQ351" s="201"/>
      <c r="CR351" s="201"/>
      <c r="CS351" s="201"/>
      <c r="CT351" s="201"/>
      <c r="CU351" s="201"/>
      <c r="CV351" s="201"/>
      <c r="CW351" s="201"/>
      <c r="CX351" s="201"/>
      <c r="CY351" s="201"/>
      <c r="CZ351" s="201"/>
      <c r="DA351" s="201"/>
      <c r="DB351" s="201"/>
      <c r="DC351" s="201"/>
      <c r="DD351" s="201"/>
      <c r="DE351" s="201"/>
      <c r="DF351" s="201"/>
      <c r="DG351" s="201"/>
      <c r="DH351" s="201"/>
      <c r="DI351" s="201"/>
      <c r="DJ351" s="201"/>
      <c r="DK351" s="201"/>
      <c r="DL351" s="201"/>
      <c r="DM351" s="201"/>
      <c r="DN351" s="201"/>
      <c r="DO351" s="201"/>
      <c r="DP351" s="201"/>
      <c r="DQ351" s="201"/>
    </row>
    <row r="352" spans="2:121" ht="20.100000000000001" customHeight="1" x14ac:dyDescent="0.25">
      <c r="B352" s="211"/>
      <c r="C352" s="212"/>
      <c r="D352" s="201"/>
      <c r="E352" s="201"/>
      <c r="F352" s="201"/>
      <c r="G352" s="201"/>
      <c r="H352" s="201"/>
      <c r="I352" s="201"/>
      <c r="J352" s="201"/>
      <c r="K352" s="201"/>
      <c r="L352" s="201"/>
      <c r="M352" s="201"/>
      <c r="N352" s="201"/>
      <c r="O352" s="201"/>
      <c r="P352" s="204"/>
      <c r="Q352" s="202"/>
      <c r="R352" s="202"/>
      <c r="S352" s="202"/>
      <c r="T352" s="202"/>
      <c r="U352" s="202"/>
      <c r="V352" s="202"/>
      <c r="W352" s="202"/>
      <c r="X352" s="202"/>
      <c r="Y352" s="202"/>
      <c r="Z352" s="202"/>
      <c r="AA352" s="202"/>
      <c r="AB352" s="202"/>
      <c r="AC352" s="203"/>
      <c r="AD352" s="203"/>
      <c r="AE352" s="201"/>
      <c r="AF352" s="201"/>
      <c r="AG352" s="201"/>
      <c r="AH352" s="201"/>
      <c r="AI352" s="201"/>
      <c r="AJ352" s="201"/>
      <c r="AK352" s="201"/>
      <c r="AL352" s="201"/>
      <c r="AM352" s="201"/>
      <c r="AN352" s="201"/>
      <c r="AO352" s="201"/>
      <c r="AP352" s="201"/>
      <c r="AQ352" s="201"/>
      <c r="AR352" s="201"/>
      <c r="AS352" s="201"/>
      <c r="AT352" s="201"/>
      <c r="AU352" s="201"/>
      <c r="AV352" s="201"/>
      <c r="AW352" s="201"/>
      <c r="AX352" s="201"/>
      <c r="AY352" s="201"/>
      <c r="AZ352" s="201"/>
      <c r="BA352" s="201"/>
      <c r="BB352" s="201"/>
      <c r="BC352" s="201"/>
      <c r="BD352" s="201"/>
      <c r="BE352" s="201"/>
      <c r="BF352" s="201"/>
      <c r="BG352" s="201"/>
      <c r="BH352" s="201"/>
      <c r="BI352" s="201"/>
      <c r="BJ352" s="201"/>
      <c r="BK352" s="201"/>
      <c r="BL352" s="201"/>
      <c r="BM352" s="201"/>
      <c r="BN352" s="201"/>
      <c r="BO352" s="201"/>
      <c r="BP352" s="201"/>
      <c r="BQ352" s="201"/>
      <c r="BR352" s="201"/>
      <c r="BS352" s="201"/>
      <c r="BT352" s="201"/>
      <c r="BU352" s="201"/>
      <c r="BV352" s="201"/>
      <c r="BW352" s="201"/>
      <c r="BX352" s="201"/>
      <c r="BY352" s="201"/>
      <c r="BZ352" s="201"/>
      <c r="CA352" s="201"/>
      <c r="CB352" s="201"/>
      <c r="CC352" s="201"/>
      <c r="CD352" s="201"/>
      <c r="CE352" s="201"/>
      <c r="CF352" s="201"/>
      <c r="CG352" s="201"/>
      <c r="CH352" s="201"/>
      <c r="CI352" s="201"/>
      <c r="CJ352" s="201"/>
      <c r="CK352" s="201"/>
      <c r="CL352" s="201"/>
      <c r="CM352" s="201"/>
      <c r="CN352" s="201"/>
      <c r="CO352" s="201"/>
      <c r="CP352" s="201"/>
      <c r="CQ352" s="201"/>
      <c r="CR352" s="201"/>
      <c r="CS352" s="201"/>
      <c r="CT352" s="201"/>
      <c r="CU352" s="201"/>
      <c r="CV352" s="201"/>
      <c r="CW352" s="201"/>
      <c r="CX352" s="201"/>
      <c r="CY352" s="201"/>
      <c r="CZ352" s="201"/>
      <c r="DA352" s="201"/>
      <c r="DB352" s="201"/>
      <c r="DC352" s="201"/>
      <c r="DD352" s="201"/>
      <c r="DE352" s="201"/>
      <c r="DF352" s="201"/>
      <c r="DG352" s="201"/>
      <c r="DH352" s="201"/>
      <c r="DI352" s="201"/>
      <c r="DJ352" s="201"/>
      <c r="DK352" s="201"/>
      <c r="DL352" s="201"/>
      <c r="DM352" s="201"/>
      <c r="DN352" s="201"/>
      <c r="DO352" s="201"/>
      <c r="DP352" s="201"/>
      <c r="DQ352" s="201"/>
    </row>
    <row r="353" spans="2:121" ht="20.100000000000001" customHeight="1" x14ac:dyDescent="0.25">
      <c r="B353" s="211"/>
      <c r="C353" s="212"/>
      <c r="D353" s="201"/>
      <c r="E353" s="201"/>
      <c r="F353" s="201"/>
      <c r="G353" s="201"/>
      <c r="H353" s="201"/>
      <c r="I353" s="201"/>
      <c r="J353" s="201"/>
      <c r="K353" s="201"/>
      <c r="L353" s="201"/>
      <c r="M353" s="201"/>
      <c r="N353" s="201"/>
      <c r="O353" s="201"/>
      <c r="P353" s="204"/>
      <c r="Q353" s="202"/>
      <c r="R353" s="202"/>
      <c r="S353" s="202"/>
      <c r="T353" s="202"/>
      <c r="U353" s="202"/>
      <c r="V353" s="202"/>
      <c r="W353" s="202"/>
      <c r="X353" s="202"/>
      <c r="Y353" s="202"/>
      <c r="Z353" s="202"/>
      <c r="AA353" s="202"/>
      <c r="AB353" s="202"/>
      <c r="AC353" s="203"/>
      <c r="AD353" s="203"/>
      <c r="AE353" s="201"/>
      <c r="AF353" s="201"/>
      <c r="AG353" s="201"/>
      <c r="AH353" s="201"/>
      <c r="AI353" s="201"/>
      <c r="AJ353" s="201"/>
      <c r="AK353" s="201"/>
      <c r="AL353" s="201"/>
      <c r="AM353" s="201"/>
      <c r="AN353" s="201"/>
      <c r="AO353" s="201"/>
      <c r="AP353" s="201"/>
      <c r="AQ353" s="201"/>
      <c r="AR353" s="201"/>
      <c r="AS353" s="201"/>
      <c r="AT353" s="201"/>
      <c r="AU353" s="201"/>
      <c r="AV353" s="201"/>
      <c r="AW353" s="201"/>
      <c r="AX353" s="201"/>
      <c r="AY353" s="201"/>
      <c r="AZ353" s="201"/>
      <c r="BA353" s="201"/>
      <c r="BB353" s="201"/>
      <c r="BC353" s="201"/>
      <c r="BD353" s="201"/>
      <c r="BE353" s="201"/>
      <c r="BF353" s="201"/>
      <c r="BG353" s="201"/>
      <c r="BH353" s="201"/>
      <c r="BI353" s="201"/>
      <c r="BJ353" s="201"/>
      <c r="BK353" s="201"/>
      <c r="BL353" s="201"/>
      <c r="BM353" s="201"/>
      <c r="BN353" s="201"/>
      <c r="BO353" s="201"/>
      <c r="BP353" s="201"/>
      <c r="BQ353" s="201"/>
      <c r="BR353" s="201"/>
      <c r="BS353" s="201"/>
      <c r="BT353" s="201"/>
      <c r="BU353" s="201"/>
      <c r="BV353" s="201"/>
      <c r="BW353" s="201"/>
      <c r="BX353" s="201"/>
      <c r="BY353" s="201"/>
      <c r="BZ353" s="201"/>
      <c r="CA353" s="201"/>
      <c r="CB353" s="201"/>
      <c r="CC353" s="201"/>
      <c r="CD353" s="201"/>
      <c r="CE353" s="201"/>
      <c r="CF353" s="201"/>
      <c r="CG353" s="201"/>
      <c r="CH353" s="201"/>
      <c r="CI353" s="201"/>
      <c r="CJ353" s="201"/>
      <c r="CK353" s="201"/>
      <c r="CL353" s="201"/>
      <c r="CM353" s="201"/>
      <c r="CN353" s="201"/>
      <c r="CO353" s="201"/>
      <c r="CP353" s="201"/>
      <c r="CQ353" s="201"/>
      <c r="CR353" s="201"/>
      <c r="CS353" s="201"/>
      <c r="CT353" s="201"/>
      <c r="CU353" s="201"/>
      <c r="CV353" s="201"/>
      <c r="CW353" s="201"/>
      <c r="CX353" s="201"/>
      <c r="CY353" s="201"/>
      <c r="CZ353" s="201"/>
      <c r="DA353" s="201"/>
      <c r="DB353" s="201"/>
      <c r="DC353" s="201"/>
      <c r="DD353" s="201"/>
      <c r="DE353" s="201"/>
      <c r="DF353" s="201"/>
      <c r="DG353" s="201"/>
      <c r="DH353" s="201"/>
      <c r="DI353" s="201"/>
      <c r="DJ353" s="201"/>
      <c r="DK353" s="201"/>
      <c r="DL353" s="201"/>
      <c r="DM353" s="201"/>
      <c r="DN353" s="201"/>
      <c r="DO353" s="201"/>
      <c r="DP353" s="201"/>
      <c r="DQ353" s="201"/>
    </row>
    <row r="354" spans="2:121" ht="20.100000000000001" customHeight="1" x14ac:dyDescent="0.25">
      <c r="B354" s="211"/>
      <c r="C354" s="212"/>
      <c r="D354" s="201"/>
      <c r="E354" s="201"/>
      <c r="F354" s="201"/>
      <c r="G354" s="201"/>
      <c r="H354" s="201"/>
      <c r="I354" s="201"/>
      <c r="J354" s="201"/>
      <c r="K354" s="201"/>
      <c r="L354" s="201"/>
      <c r="M354" s="201"/>
      <c r="N354" s="201"/>
      <c r="O354" s="201"/>
      <c r="P354" s="204"/>
      <c r="Q354" s="202"/>
      <c r="R354" s="202"/>
      <c r="S354" s="202"/>
      <c r="T354" s="202"/>
      <c r="U354" s="202"/>
      <c r="V354" s="202"/>
      <c r="W354" s="202"/>
      <c r="X354" s="202"/>
      <c r="Y354" s="202"/>
      <c r="Z354" s="202"/>
      <c r="AA354" s="202"/>
      <c r="AB354" s="202"/>
      <c r="AC354" s="203"/>
      <c r="AD354" s="203"/>
      <c r="AE354" s="201"/>
      <c r="AF354" s="201"/>
      <c r="AG354" s="201"/>
      <c r="AH354" s="201"/>
      <c r="AI354" s="201"/>
      <c r="AJ354" s="201"/>
      <c r="AK354" s="201"/>
      <c r="AL354" s="201"/>
      <c r="AM354" s="201"/>
      <c r="AN354" s="201"/>
      <c r="AO354" s="201"/>
      <c r="AP354" s="201"/>
      <c r="AQ354" s="201"/>
      <c r="AR354" s="201"/>
      <c r="AS354" s="201"/>
      <c r="AT354" s="201"/>
      <c r="AU354" s="201"/>
      <c r="AV354" s="201"/>
      <c r="AW354" s="201"/>
      <c r="AX354" s="201"/>
      <c r="AY354" s="201"/>
      <c r="AZ354" s="201"/>
      <c r="BA354" s="201"/>
      <c r="BB354" s="201"/>
      <c r="BC354" s="201"/>
      <c r="BD354" s="201"/>
      <c r="BE354" s="201"/>
      <c r="BF354" s="201"/>
      <c r="BG354" s="201"/>
      <c r="BH354" s="201"/>
      <c r="BI354" s="201"/>
      <c r="BJ354" s="201"/>
      <c r="BK354" s="201"/>
      <c r="BL354" s="201"/>
      <c r="BM354" s="201"/>
      <c r="BN354" s="201"/>
      <c r="BO354" s="201"/>
      <c r="BP354" s="201"/>
      <c r="BQ354" s="201"/>
      <c r="BR354" s="201"/>
      <c r="BS354" s="201"/>
      <c r="BT354" s="201"/>
      <c r="BU354" s="201"/>
      <c r="BV354" s="201"/>
      <c r="BW354" s="201"/>
      <c r="BX354" s="201"/>
      <c r="BY354" s="201"/>
      <c r="BZ354" s="201"/>
      <c r="CA354" s="201"/>
      <c r="CB354" s="201"/>
      <c r="CC354" s="201"/>
      <c r="CD354" s="201"/>
      <c r="CE354" s="201"/>
      <c r="CF354" s="201"/>
      <c r="CG354" s="201"/>
      <c r="CH354" s="201"/>
      <c r="CI354" s="201"/>
      <c r="CJ354" s="201"/>
      <c r="CK354" s="201"/>
      <c r="CL354" s="201"/>
      <c r="CM354" s="201"/>
      <c r="CN354" s="201"/>
      <c r="CO354" s="201"/>
      <c r="CP354" s="201"/>
      <c r="CQ354" s="201"/>
      <c r="CR354" s="201"/>
      <c r="CS354" s="201"/>
      <c r="CT354" s="201"/>
      <c r="CU354" s="201"/>
      <c r="CV354" s="201"/>
      <c r="CW354" s="201"/>
      <c r="CX354" s="201"/>
      <c r="CY354" s="201"/>
      <c r="CZ354" s="201"/>
      <c r="DA354" s="201"/>
      <c r="DB354" s="201"/>
      <c r="DC354" s="201"/>
      <c r="DD354" s="201"/>
      <c r="DE354" s="201"/>
      <c r="DF354" s="201"/>
      <c r="DG354" s="201"/>
      <c r="DH354" s="201"/>
      <c r="DI354" s="201"/>
      <c r="DJ354" s="201"/>
      <c r="DK354" s="201"/>
      <c r="DL354" s="201"/>
      <c r="DM354" s="201"/>
      <c r="DN354" s="201"/>
      <c r="DO354" s="201"/>
      <c r="DP354" s="201"/>
      <c r="DQ354" s="201"/>
    </row>
    <row r="355" spans="2:121" ht="20.100000000000001" customHeight="1" x14ac:dyDescent="0.25">
      <c r="B355" s="211"/>
      <c r="C355" s="212"/>
      <c r="D355" s="201"/>
      <c r="E355" s="201"/>
      <c r="F355" s="201"/>
      <c r="G355" s="201"/>
      <c r="H355" s="201"/>
      <c r="I355" s="201"/>
      <c r="J355" s="201"/>
      <c r="K355" s="201"/>
      <c r="L355" s="201"/>
      <c r="M355" s="201"/>
      <c r="N355" s="201"/>
      <c r="O355" s="201"/>
      <c r="P355" s="204"/>
      <c r="Q355" s="202"/>
      <c r="R355" s="202"/>
      <c r="S355" s="202"/>
      <c r="T355" s="202"/>
      <c r="U355" s="202"/>
      <c r="V355" s="202"/>
      <c r="W355" s="202"/>
      <c r="X355" s="202"/>
      <c r="Y355" s="202"/>
      <c r="Z355" s="202"/>
      <c r="AA355" s="202"/>
      <c r="AB355" s="202"/>
      <c r="AC355" s="203"/>
      <c r="AD355" s="203"/>
      <c r="AE355" s="201"/>
      <c r="AF355" s="201"/>
      <c r="AG355" s="201"/>
      <c r="AH355" s="201"/>
      <c r="AI355" s="201"/>
      <c r="AJ355" s="201"/>
      <c r="AK355" s="201"/>
      <c r="AL355" s="201"/>
      <c r="AM355" s="201"/>
      <c r="AN355" s="201"/>
      <c r="AO355" s="201"/>
      <c r="AP355" s="201"/>
      <c r="AQ355" s="201"/>
      <c r="AR355" s="201"/>
      <c r="AS355" s="201"/>
      <c r="AT355" s="201"/>
      <c r="AU355" s="201"/>
      <c r="AV355" s="201"/>
      <c r="AW355" s="201"/>
      <c r="AX355" s="201"/>
      <c r="AY355" s="201"/>
      <c r="AZ355" s="201"/>
      <c r="BA355" s="201"/>
      <c r="BB355" s="201"/>
      <c r="BC355" s="201"/>
      <c r="BD355" s="201"/>
      <c r="BE355" s="201"/>
      <c r="BF355" s="201"/>
      <c r="BG355" s="201"/>
      <c r="BH355" s="201"/>
      <c r="BI355" s="201"/>
      <c r="BJ355" s="201"/>
      <c r="BK355" s="201"/>
      <c r="BL355" s="201"/>
      <c r="BM355" s="201"/>
      <c r="BN355" s="201"/>
      <c r="BO355" s="201"/>
      <c r="BP355" s="201"/>
      <c r="BQ355" s="201"/>
      <c r="BR355" s="201"/>
      <c r="BS355" s="201"/>
      <c r="BT355" s="201"/>
      <c r="BU355" s="201"/>
      <c r="BV355" s="201"/>
      <c r="BW355" s="201"/>
      <c r="BX355" s="201"/>
      <c r="BY355" s="201"/>
      <c r="BZ355" s="201"/>
      <c r="CA355" s="201"/>
      <c r="CB355" s="201"/>
      <c r="CC355" s="201"/>
      <c r="CD355" s="201"/>
      <c r="CE355" s="201"/>
      <c r="CF355" s="201"/>
      <c r="CG355" s="201"/>
      <c r="CH355" s="201"/>
      <c r="CI355" s="201"/>
      <c r="CJ355" s="201"/>
      <c r="CK355" s="201"/>
      <c r="CL355" s="201"/>
      <c r="CM355" s="201"/>
      <c r="CN355" s="201"/>
      <c r="CO355" s="201"/>
      <c r="CP355" s="201"/>
      <c r="CQ355" s="201"/>
      <c r="CR355" s="201"/>
      <c r="CS355" s="201"/>
      <c r="CT355" s="201"/>
      <c r="CU355" s="201"/>
      <c r="CV355" s="201"/>
      <c r="CW355" s="201"/>
      <c r="CX355" s="201"/>
      <c r="CY355" s="201"/>
      <c r="CZ355" s="201"/>
      <c r="DA355" s="201"/>
      <c r="DB355" s="201"/>
      <c r="DC355" s="201"/>
      <c r="DD355" s="201"/>
      <c r="DE355" s="201"/>
      <c r="DF355" s="201"/>
      <c r="DG355" s="201"/>
      <c r="DH355" s="201"/>
      <c r="DI355" s="201"/>
      <c r="DJ355" s="201"/>
      <c r="DK355" s="201"/>
      <c r="DL355" s="201"/>
      <c r="DM355" s="201"/>
      <c r="DN355" s="201"/>
      <c r="DO355" s="201"/>
      <c r="DP355" s="201"/>
      <c r="DQ355" s="201"/>
    </row>
    <row r="356" spans="2:121" ht="20.100000000000001" customHeight="1" x14ac:dyDescent="0.25">
      <c r="B356" s="211"/>
      <c r="C356" s="212"/>
      <c r="D356" s="201"/>
      <c r="E356" s="201"/>
      <c r="F356" s="201"/>
      <c r="G356" s="201"/>
      <c r="H356" s="201"/>
      <c r="I356" s="201"/>
      <c r="J356" s="201"/>
      <c r="K356" s="201"/>
      <c r="L356" s="201"/>
      <c r="M356" s="201"/>
      <c r="N356" s="201"/>
      <c r="O356" s="201"/>
      <c r="P356" s="204"/>
      <c r="Q356" s="202"/>
      <c r="R356" s="202"/>
      <c r="S356" s="202"/>
      <c r="T356" s="202"/>
      <c r="U356" s="202"/>
      <c r="V356" s="202"/>
      <c r="W356" s="202"/>
      <c r="X356" s="202"/>
      <c r="Y356" s="202"/>
      <c r="Z356" s="202"/>
      <c r="AA356" s="202"/>
      <c r="AB356" s="202"/>
      <c r="AC356" s="203"/>
      <c r="AD356" s="203"/>
      <c r="AE356" s="201"/>
      <c r="AF356" s="201"/>
      <c r="AG356" s="201"/>
      <c r="AH356" s="201"/>
      <c r="AI356" s="201"/>
      <c r="AJ356" s="201"/>
      <c r="AK356" s="201"/>
      <c r="AL356" s="201"/>
      <c r="AM356" s="201"/>
      <c r="AN356" s="201"/>
      <c r="AO356" s="201"/>
      <c r="AP356" s="201"/>
      <c r="AQ356" s="201"/>
      <c r="AR356" s="201"/>
      <c r="AS356" s="201"/>
      <c r="AT356" s="201"/>
      <c r="AU356" s="201"/>
      <c r="AV356" s="201"/>
      <c r="AW356" s="201"/>
      <c r="AX356" s="201"/>
      <c r="AY356" s="201"/>
      <c r="AZ356" s="201"/>
      <c r="BA356" s="201"/>
      <c r="BB356" s="201"/>
      <c r="BC356" s="201"/>
      <c r="BD356" s="201"/>
      <c r="BE356" s="201"/>
      <c r="BF356" s="201"/>
      <c r="BG356" s="201"/>
      <c r="BH356" s="201"/>
      <c r="BI356" s="201"/>
      <c r="BJ356" s="201"/>
      <c r="BK356" s="201"/>
      <c r="BL356" s="201"/>
      <c r="BM356" s="201"/>
      <c r="BN356" s="201"/>
      <c r="BO356" s="201"/>
      <c r="BP356" s="201"/>
      <c r="BQ356" s="201"/>
      <c r="BR356" s="201"/>
      <c r="BS356" s="201"/>
      <c r="BT356" s="201"/>
      <c r="BU356" s="201"/>
      <c r="BV356" s="201"/>
      <c r="BW356" s="201"/>
      <c r="BX356" s="201"/>
      <c r="BY356" s="201"/>
      <c r="BZ356" s="201"/>
      <c r="CA356" s="201"/>
      <c r="CB356" s="201"/>
      <c r="CC356" s="201"/>
      <c r="CD356" s="201"/>
      <c r="CE356" s="201"/>
      <c r="CF356" s="201"/>
      <c r="CG356" s="201"/>
      <c r="CH356" s="201"/>
      <c r="CI356" s="201"/>
      <c r="CJ356" s="201"/>
      <c r="CK356" s="201"/>
      <c r="CL356" s="201"/>
      <c r="CM356" s="201"/>
      <c r="CN356" s="201"/>
      <c r="CO356" s="201"/>
      <c r="CP356" s="201"/>
      <c r="CQ356" s="201"/>
      <c r="CR356" s="201"/>
      <c r="CS356" s="201"/>
      <c r="CT356" s="201"/>
      <c r="CU356" s="201"/>
      <c r="CV356" s="201"/>
      <c r="CW356" s="201"/>
      <c r="CX356" s="201"/>
      <c r="CY356" s="201"/>
      <c r="CZ356" s="201"/>
      <c r="DA356" s="201"/>
      <c r="DB356" s="201"/>
      <c r="DC356" s="201"/>
      <c r="DD356" s="201"/>
      <c r="DE356" s="201"/>
      <c r="DF356" s="201"/>
      <c r="DG356" s="201"/>
      <c r="DH356" s="201"/>
      <c r="DI356" s="201"/>
      <c r="DJ356" s="201"/>
      <c r="DK356" s="201"/>
      <c r="DL356" s="201"/>
      <c r="DM356" s="201"/>
      <c r="DN356" s="201"/>
      <c r="DO356" s="201"/>
      <c r="DP356" s="201"/>
      <c r="DQ356" s="201"/>
    </row>
    <row r="357" spans="2:121" ht="20.100000000000001" customHeight="1" x14ac:dyDescent="0.25">
      <c r="B357" s="211"/>
      <c r="C357" s="212"/>
      <c r="D357" s="201"/>
      <c r="E357" s="201"/>
      <c r="F357" s="201"/>
      <c r="G357" s="201"/>
      <c r="H357" s="201"/>
      <c r="I357" s="201"/>
      <c r="J357" s="201"/>
      <c r="K357" s="201"/>
      <c r="L357" s="201"/>
      <c r="M357" s="201"/>
      <c r="N357" s="201"/>
      <c r="O357" s="201"/>
      <c r="P357" s="204"/>
      <c r="Q357" s="202"/>
      <c r="R357" s="202"/>
      <c r="S357" s="202"/>
      <c r="T357" s="202"/>
      <c r="U357" s="202"/>
      <c r="V357" s="202"/>
      <c r="W357" s="202"/>
      <c r="X357" s="202"/>
      <c r="Y357" s="202"/>
      <c r="Z357" s="202"/>
      <c r="AA357" s="202"/>
      <c r="AB357" s="202"/>
      <c r="AC357" s="203"/>
      <c r="AD357" s="203"/>
      <c r="AE357" s="201"/>
      <c r="AF357" s="201"/>
      <c r="AG357" s="201"/>
      <c r="AH357" s="201"/>
      <c r="AI357" s="201"/>
      <c r="AJ357" s="201"/>
      <c r="AK357" s="201"/>
      <c r="AL357" s="201"/>
      <c r="AM357" s="201"/>
      <c r="AN357" s="201"/>
      <c r="AO357" s="201"/>
      <c r="AP357" s="201"/>
      <c r="AQ357" s="201"/>
      <c r="AR357" s="201"/>
      <c r="AS357" s="201"/>
      <c r="AT357" s="201"/>
      <c r="AU357" s="201"/>
      <c r="AV357" s="201"/>
      <c r="AW357" s="201"/>
      <c r="AX357" s="201"/>
      <c r="AY357" s="201"/>
      <c r="AZ357" s="201"/>
      <c r="BA357" s="201"/>
      <c r="BB357" s="201"/>
      <c r="BC357" s="201"/>
      <c r="BD357" s="201"/>
      <c r="BE357" s="201"/>
      <c r="BF357" s="201"/>
      <c r="BG357" s="201"/>
      <c r="BH357" s="201"/>
      <c r="BI357" s="201"/>
      <c r="BJ357" s="201"/>
      <c r="BK357" s="201"/>
      <c r="BL357" s="201"/>
      <c r="BM357" s="201"/>
      <c r="BN357" s="201"/>
      <c r="BO357" s="201"/>
      <c r="BP357" s="201"/>
      <c r="BQ357" s="201"/>
      <c r="BR357" s="201"/>
      <c r="BS357" s="201"/>
      <c r="BT357" s="201"/>
      <c r="BU357" s="201"/>
      <c r="BV357" s="201"/>
      <c r="BW357" s="201"/>
      <c r="BX357" s="201"/>
      <c r="BY357" s="201"/>
      <c r="BZ357" s="201"/>
      <c r="CA357" s="201"/>
      <c r="CB357" s="201"/>
      <c r="CC357" s="201"/>
      <c r="CD357" s="201"/>
      <c r="CE357" s="201"/>
      <c r="CF357" s="201"/>
      <c r="CG357" s="201"/>
      <c r="CH357" s="201"/>
      <c r="CI357" s="201"/>
      <c r="CJ357" s="201"/>
      <c r="CK357" s="201"/>
      <c r="CL357" s="201"/>
      <c r="CM357" s="201"/>
      <c r="CN357" s="201"/>
      <c r="CO357" s="201"/>
      <c r="CP357" s="201"/>
      <c r="CQ357" s="201"/>
      <c r="CR357" s="201"/>
      <c r="CS357" s="201"/>
      <c r="CT357" s="201"/>
      <c r="CU357" s="201"/>
      <c r="CV357" s="201"/>
      <c r="CW357" s="201"/>
      <c r="CX357" s="201"/>
      <c r="CY357" s="201"/>
      <c r="CZ357" s="201"/>
      <c r="DA357" s="201"/>
      <c r="DB357" s="201"/>
      <c r="DC357" s="201"/>
      <c r="DD357" s="201"/>
      <c r="DE357" s="201"/>
      <c r="DF357" s="201"/>
      <c r="DG357" s="201"/>
      <c r="DH357" s="201"/>
      <c r="DI357" s="201"/>
      <c r="DJ357" s="201"/>
      <c r="DK357" s="201"/>
      <c r="DL357" s="201"/>
      <c r="DM357" s="201"/>
      <c r="DN357" s="201"/>
      <c r="DO357" s="201"/>
      <c r="DP357" s="201"/>
      <c r="DQ357" s="201"/>
    </row>
    <row r="358" spans="2:121" ht="20.100000000000001" customHeight="1" x14ac:dyDescent="0.25">
      <c r="B358" s="211"/>
      <c r="C358" s="212"/>
      <c r="D358" s="201"/>
      <c r="E358" s="201"/>
      <c r="F358" s="201"/>
      <c r="G358" s="201"/>
      <c r="H358" s="201"/>
      <c r="I358" s="201"/>
      <c r="J358" s="201"/>
      <c r="K358" s="201"/>
      <c r="L358" s="201"/>
      <c r="M358" s="201"/>
      <c r="N358" s="201"/>
      <c r="O358" s="201"/>
      <c r="P358" s="204"/>
      <c r="Q358" s="202"/>
      <c r="R358" s="202"/>
      <c r="S358" s="202"/>
      <c r="T358" s="202"/>
      <c r="U358" s="202"/>
      <c r="V358" s="202"/>
      <c r="W358" s="202"/>
      <c r="X358" s="202"/>
      <c r="Y358" s="202"/>
      <c r="Z358" s="202"/>
      <c r="AA358" s="202"/>
      <c r="AB358" s="202"/>
      <c r="AC358" s="203"/>
      <c r="AD358" s="203"/>
      <c r="AE358" s="201"/>
      <c r="AF358" s="201"/>
      <c r="AG358" s="201"/>
      <c r="AH358" s="201"/>
      <c r="AI358" s="201"/>
      <c r="AJ358" s="201"/>
      <c r="AK358" s="201"/>
      <c r="AL358" s="201"/>
      <c r="AM358" s="201"/>
      <c r="AN358" s="201"/>
      <c r="AO358" s="201"/>
      <c r="AP358" s="201"/>
      <c r="AQ358" s="201"/>
      <c r="AR358" s="201"/>
      <c r="AS358" s="201"/>
      <c r="AT358" s="201"/>
      <c r="AU358" s="201"/>
      <c r="AV358" s="201"/>
      <c r="AW358" s="201"/>
      <c r="AX358" s="201"/>
      <c r="AY358" s="201"/>
      <c r="AZ358" s="201"/>
      <c r="BA358" s="201"/>
      <c r="BB358" s="201"/>
      <c r="BC358" s="201"/>
      <c r="BD358" s="201"/>
      <c r="BE358" s="201"/>
      <c r="BF358" s="201"/>
      <c r="BG358" s="201"/>
      <c r="BH358" s="201"/>
      <c r="BI358" s="201"/>
      <c r="BJ358" s="201"/>
      <c r="BK358" s="201"/>
      <c r="BL358" s="201"/>
      <c r="BM358" s="201"/>
      <c r="BN358" s="201"/>
      <c r="BO358" s="201"/>
      <c r="BP358" s="201"/>
      <c r="BQ358" s="201"/>
      <c r="BR358" s="201"/>
      <c r="BS358" s="201"/>
      <c r="BT358" s="201"/>
      <c r="BU358" s="201"/>
      <c r="BV358" s="201"/>
      <c r="BW358" s="201"/>
      <c r="BX358" s="201"/>
      <c r="BY358" s="201"/>
      <c r="BZ358" s="201"/>
      <c r="CA358" s="201"/>
      <c r="CB358" s="201"/>
      <c r="CC358" s="201"/>
      <c r="CD358" s="201"/>
      <c r="CE358" s="201"/>
      <c r="CF358" s="201"/>
      <c r="CG358" s="201"/>
      <c r="CH358" s="201"/>
      <c r="CI358" s="201"/>
      <c r="CJ358" s="201"/>
      <c r="CK358" s="201"/>
      <c r="CL358" s="201"/>
      <c r="CM358" s="201"/>
      <c r="CN358" s="201"/>
      <c r="CO358" s="201"/>
      <c r="CP358" s="201"/>
      <c r="CQ358" s="201"/>
      <c r="CR358" s="201"/>
      <c r="CS358" s="201"/>
      <c r="CT358" s="201"/>
      <c r="CU358" s="201"/>
      <c r="CV358" s="201"/>
      <c r="CW358" s="201"/>
      <c r="CX358" s="201"/>
      <c r="CY358" s="201"/>
      <c r="CZ358" s="201"/>
      <c r="DA358" s="201"/>
      <c r="DB358" s="201"/>
      <c r="DC358" s="201"/>
      <c r="DD358" s="201"/>
      <c r="DE358" s="201"/>
      <c r="DF358" s="201"/>
      <c r="DG358" s="201"/>
      <c r="DH358" s="201"/>
      <c r="DI358" s="201"/>
      <c r="DJ358" s="201"/>
      <c r="DK358" s="201"/>
      <c r="DL358" s="201"/>
      <c r="DM358" s="201"/>
      <c r="DN358" s="201"/>
      <c r="DO358" s="201"/>
      <c r="DP358" s="201"/>
      <c r="DQ358" s="201"/>
    </row>
    <row r="359" spans="2:121" ht="20.100000000000001" customHeight="1" x14ac:dyDescent="0.25">
      <c r="B359" s="211"/>
      <c r="C359" s="212"/>
      <c r="D359" s="201"/>
      <c r="E359" s="201"/>
      <c r="F359" s="201"/>
      <c r="G359" s="201"/>
      <c r="H359" s="201"/>
      <c r="I359" s="201"/>
      <c r="J359" s="201"/>
      <c r="K359" s="201"/>
      <c r="L359" s="201"/>
      <c r="M359" s="201"/>
      <c r="N359" s="201"/>
      <c r="O359" s="201"/>
      <c r="P359" s="204"/>
      <c r="Q359" s="202"/>
      <c r="R359" s="202"/>
      <c r="S359" s="202"/>
      <c r="T359" s="202"/>
      <c r="U359" s="202"/>
      <c r="V359" s="202"/>
      <c r="W359" s="202"/>
      <c r="X359" s="202"/>
      <c r="Y359" s="202"/>
      <c r="Z359" s="202"/>
      <c r="AA359" s="202"/>
      <c r="AB359" s="202"/>
      <c r="AC359" s="203"/>
      <c r="AD359" s="203"/>
      <c r="AE359" s="201"/>
      <c r="AF359" s="201"/>
      <c r="AG359" s="201"/>
      <c r="AH359" s="201"/>
      <c r="AI359" s="201"/>
      <c r="AJ359" s="201"/>
      <c r="AK359" s="201"/>
      <c r="AL359" s="201"/>
      <c r="AM359" s="201"/>
      <c r="AN359" s="201"/>
      <c r="AO359" s="201"/>
      <c r="AP359" s="201"/>
      <c r="AQ359" s="201"/>
      <c r="AR359" s="201"/>
      <c r="AS359" s="201"/>
      <c r="AT359" s="201"/>
      <c r="AU359" s="201"/>
      <c r="AV359" s="201"/>
      <c r="AW359" s="201"/>
      <c r="AX359" s="201"/>
      <c r="AY359" s="201"/>
      <c r="AZ359" s="201"/>
      <c r="BA359" s="201"/>
      <c r="BB359" s="201"/>
      <c r="BC359" s="201"/>
      <c r="BD359" s="201"/>
      <c r="BE359" s="201"/>
      <c r="BF359" s="201"/>
      <c r="BG359" s="201"/>
      <c r="BH359" s="201"/>
      <c r="BI359" s="201"/>
      <c r="BJ359" s="201"/>
      <c r="BK359" s="201"/>
      <c r="BL359" s="201"/>
      <c r="BM359" s="201"/>
      <c r="BN359" s="201"/>
      <c r="BO359" s="201"/>
      <c r="BP359" s="201"/>
      <c r="BQ359" s="201"/>
      <c r="BR359" s="201"/>
      <c r="BS359" s="201"/>
      <c r="BT359" s="201"/>
      <c r="BU359" s="201"/>
      <c r="BV359" s="201"/>
      <c r="BW359" s="201"/>
      <c r="BX359" s="201"/>
      <c r="BY359" s="201"/>
      <c r="BZ359" s="201"/>
      <c r="CA359" s="201"/>
      <c r="CB359" s="201"/>
      <c r="CC359" s="201"/>
      <c r="CD359" s="201"/>
      <c r="CE359" s="201"/>
      <c r="CF359" s="201"/>
      <c r="CG359" s="201"/>
      <c r="CH359" s="201"/>
      <c r="CI359" s="201"/>
      <c r="CJ359" s="201"/>
      <c r="CK359" s="201"/>
      <c r="CL359" s="201"/>
      <c r="CM359" s="201"/>
      <c r="CN359" s="201"/>
      <c r="CO359" s="201"/>
      <c r="CP359" s="201"/>
      <c r="CQ359" s="201"/>
      <c r="CR359" s="201"/>
      <c r="CS359" s="201"/>
      <c r="CT359" s="201"/>
      <c r="CU359" s="201"/>
      <c r="CV359" s="201"/>
      <c r="CW359" s="201"/>
      <c r="CX359" s="201"/>
      <c r="CY359" s="201"/>
      <c r="CZ359" s="201"/>
      <c r="DA359" s="201"/>
      <c r="DB359" s="201"/>
      <c r="DC359" s="201"/>
      <c r="DD359" s="201"/>
      <c r="DE359" s="201"/>
      <c r="DF359" s="201"/>
      <c r="DG359" s="201"/>
      <c r="DH359" s="201"/>
      <c r="DI359" s="201"/>
      <c r="DJ359" s="201"/>
      <c r="DK359" s="201"/>
      <c r="DL359" s="201"/>
      <c r="DM359" s="201"/>
      <c r="DN359" s="201"/>
      <c r="DO359" s="201"/>
      <c r="DP359" s="201"/>
      <c r="DQ359" s="201"/>
    </row>
    <row r="360" spans="2:121" ht="20.100000000000001" customHeight="1" x14ac:dyDescent="0.25">
      <c r="B360" s="211"/>
      <c r="C360" s="212"/>
      <c r="D360" s="201"/>
      <c r="E360" s="201"/>
      <c r="F360" s="201"/>
      <c r="G360" s="201"/>
      <c r="H360" s="201"/>
      <c r="I360" s="201"/>
      <c r="J360" s="201"/>
      <c r="K360" s="201"/>
      <c r="L360" s="201"/>
      <c r="M360" s="201"/>
      <c r="N360" s="201"/>
      <c r="O360" s="201"/>
      <c r="P360" s="204"/>
      <c r="Q360" s="202"/>
      <c r="R360" s="202"/>
      <c r="S360" s="202"/>
      <c r="T360" s="202"/>
      <c r="U360" s="202"/>
      <c r="V360" s="202"/>
      <c r="W360" s="202"/>
      <c r="X360" s="202"/>
      <c r="Y360" s="202"/>
      <c r="Z360" s="202"/>
      <c r="AA360" s="202"/>
      <c r="AB360" s="202"/>
      <c r="AC360" s="203"/>
      <c r="AD360" s="203"/>
      <c r="AE360" s="201"/>
      <c r="AF360" s="201"/>
      <c r="AG360" s="201"/>
      <c r="AH360" s="201"/>
      <c r="AI360" s="201"/>
      <c r="AJ360" s="201"/>
      <c r="AK360" s="201"/>
      <c r="AL360" s="201"/>
      <c r="AM360" s="201"/>
      <c r="AN360" s="201"/>
      <c r="AO360" s="201"/>
      <c r="AP360" s="201"/>
      <c r="AQ360" s="201"/>
      <c r="AR360" s="201"/>
      <c r="AS360" s="201"/>
      <c r="AT360" s="201"/>
      <c r="AU360" s="201"/>
      <c r="AV360" s="201"/>
      <c r="AW360" s="201"/>
      <c r="AX360" s="201"/>
      <c r="AY360" s="201"/>
      <c r="AZ360" s="201"/>
      <c r="BA360" s="201"/>
      <c r="BB360" s="201"/>
      <c r="BC360" s="201"/>
      <c r="BD360" s="201"/>
      <c r="BE360" s="201"/>
      <c r="BF360" s="201"/>
      <c r="BG360" s="201"/>
      <c r="BH360" s="201"/>
      <c r="BI360" s="201"/>
      <c r="BJ360" s="201"/>
      <c r="BK360" s="201"/>
      <c r="BL360" s="201"/>
      <c r="BM360" s="201"/>
      <c r="BN360" s="201"/>
      <c r="BO360" s="201"/>
      <c r="BP360" s="201"/>
      <c r="BQ360" s="201"/>
      <c r="BR360" s="201"/>
      <c r="BS360" s="201"/>
      <c r="BT360" s="201"/>
      <c r="BU360" s="201"/>
      <c r="BV360" s="201"/>
      <c r="BW360" s="201"/>
      <c r="BX360" s="201"/>
      <c r="BY360" s="201"/>
      <c r="BZ360" s="201"/>
      <c r="CA360" s="201"/>
      <c r="CB360" s="201"/>
      <c r="CC360" s="201"/>
      <c r="CD360" s="201"/>
      <c r="CE360" s="201"/>
      <c r="CF360" s="201"/>
      <c r="CG360" s="201"/>
      <c r="CH360" s="201"/>
      <c r="CI360" s="201"/>
      <c r="CJ360" s="201"/>
      <c r="CK360" s="201"/>
      <c r="CL360" s="201"/>
      <c r="CM360" s="201"/>
      <c r="CN360" s="201"/>
      <c r="CO360" s="201"/>
      <c r="CP360" s="201"/>
      <c r="CQ360" s="201"/>
      <c r="CR360" s="201"/>
      <c r="CS360" s="201"/>
      <c r="CT360" s="201"/>
      <c r="CU360" s="201"/>
      <c r="CV360" s="201"/>
      <c r="CW360" s="201"/>
      <c r="CX360" s="201"/>
      <c r="CY360" s="201"/>
      <c r="CZ360" s="201"/>
      <c r="DA360" s="201"/>
      <c r="DB360" s="201"/>
      <c r="DC360" s="201"/>
      <c r="DD360" s="201"/>
      <c r="DE360" s="201"/>
      <c r="DF360" s="201"/>
      <c r="DG360" s="201"/>
      <c r="DH360" s="201"/>
      <c r="DI360" s="201"/>
      <c r="DJ360" s="201"/>
      <c r="DK360" s="201"/>
      <c r="DL360" s="201"/>
      <c r="DM360" s="201"/>
      <c r="DN360" s="201"/>
      <c r="DO360" s="201"/>
      <c r="DP360" s="201"/>
      <c r="DQ360" s="201"/>
    </row>
    <row r="361" spans="2:121" ht="20.100000000000001" customHeight="1" x14ac:dyDescent="0.25">
      <c r="B361" s="211"/>
      <c r="C361" s="212"/>
      <c r="D361" s="201"/>
      <c r="E361" s="201"/>
      <c r="F361" s="201"/>
      <c r="G361" s="201"/>
      <c r="H361" s="201"/>
      <c r="I361" s="201"/>
      <c r="J361" s="201"/>
      <c r="K361" s="201"/>
      <c r="L361" s="201"/>
      <c r="M361" s="201"/>
      <c r="N361" s="201"/>
      <c r="O361" s="201"/>
      <c r="P361" s="204"/>
      <c r="Q361" s="202"/>
      <c r="R361" s="202"/>
      <c r="S361" s="202"/>
      <c r="T361" s="202"/>
      <c r="U361" s="202"/>
      <c r="V361" s="202"/>
      <c r="W361" s="202"/>
      <c r="X361" s="202"/>
      <c r="Y361" s="202"/>
      <c r="Z361" s="202"/>
      <c r="AA361" s="202"/>
      <c r="AB361" s="202"/>
      <c r="AC361" s="203"/>
      <c r="AD361" s="203"/>
      <c r="AE361" s="201"/>
      <c r="AF361" s="201"/>
      <c r="AG361" s="201"/>
      <c r="AH361" s="201"/>
      <c r="AI361" s="201"/>
      <c r="AJ361" s="201"/>
      <c r="AK361" s="201"/>
      <c r="AL361" s="201"/>
      <c r="AM361" s="201"/>
      <c r="AN361" s="201"/>
      <c r="AO361" s="201"/>
      <c r="AP361" s="201"/>
      <c r="AQ361" s="201"/>
      <c r="AR361" s="201"/>
      <c r="AS361" s="201"/>
      <c r="AT361" s="201"/>
      <c r="AU361" s="201"/>
      <c r="AV361" s="201"/>
      <c r="AW361" s="201"/>
      <c r="AX361" s="201"/>
      <c r="AY361" s="201"/>
      <c r="AZ361" s="201"/>
      <c r="BA361" s="201"/>
      <c r="BB361" s="201"/>
      <c r="BC361" s="201"/>
      <c r="BD361" s="201"/>
      <c r="BE361" s="201"/>
      <c r="BF361" s="201"/>
      <c r="BG361" s="201"/>
      <c r="BH361" s="201"/>
      <c r="BI361" s="201"/>
      <c r="BJ361" s="201"/>
      <c r="BK361" s="201"/>
      <c r="BL361" s="201"/>
      <c r="BM361" s="201"/>
      <c r="BN361" s="201"/>
      <c r="BO361" s="201"/>
      <c r="BP361" s="201"/>
      <c r="BQ361" s="201"/>
      <c r="BR361" s="201"/>
      <c r="BS361" s="201"/>
      <c r="BT361" s="201"/>
      <c r="BU361" s="201"/>
      <c r="BV361" s="201"/>
      <c r="BW361" s="201"/>
      <c r="BX361" s="201"/>
      <c r="BY361" s="201"/>
      <c r="BZ361" s="201"/>
      <c r="CA361" s="201"/>
      <c r="CB361" s="201"/>
      <c r="CC361" s="201"/>
      <c r="CD361" s="201"/>
      <c r="CE361" s="201"/>
      <c r="CF361" s="201"/>
      <c r="CG361" s="201"/>
      <c r="CH361" s="201"/>
      <c r="CI361" s="201"/>
      <c r="CJ361" s="201"/>
      <c r="CK361" s="201"/>
      <c r="CL361" s="201"/>
      <c r="CM361" s="201"/>
      <c r="CN361" s="201"/>
      <c r="CO361" s="201"/>
      <c r="CP361" s="201"/>
      <c r="CQ361" s="201"/>
      <c r="CR361" s="201"/>
      <c r="CS361" s="201"/>
      <c r="CT361" s="201"/>
      <c r="CU361" s="201"/>
      <c r="CV361" s="201"/>
      <c r="CW361" s="201"/>
      <c r="CX361" s="201"/>
      <c r="CY361" s="201"/>
      <c r="CZ361" s="201"/>
      <c r="DA361" s="201"/>
      <c r="DB361" s="201"/>
      <c r="DC361" s="201"/>
      <c r="DD361" s="201"/>
      <c r="DE361" s="201"/>
      <c r="DF361" s="201"/>
      <c r="DG361" s="201"/>
      <c r="DH361" s="201"/>
      <c r="DI361" s="201"/>
      <c r="DJ361" s="201"/>
      <c r="DK361" s="201"/>
      <c r="DL361" s="201"/>
      <c r="DM361" s="201"/>
      <c r="DN361" s="201"/>
      <c r="DO361" s="201"/>
      <c r="DP361" s="201"/>
      <c r="DQ361" s="201"/>
    </row>
    <row r="362" spans="2:121" ht="20.100000000000001" customHeight="1" x14ac:dyDescent="0.25">
      <c r="B362" s="211"/>
      <c r="C362" s="212"/>
      <c r="D362" s="201"/>
      <c r="E362" s="201"/>
      <c r="F362" s="201"/>
      <c r="G362" s="201"/>
      <c r="H362" s="201"/>
      <c r="I362" s="201"/>
      <c r="J362" s="201"/>
      <c r="K362" s="201"/>
      <c r="L362" s="201"/>
      <c r="M362" s="201"/>
      <c r="N362" s="201"/>
      <c r="O362" s="201"/>
      <c r="P362" s="204"/>
      <c r="Q362" s="202"/>
      <c r="R362" s="202"/>
      <c r="S362" s="202"/>
      <c r="T362" s="202"/>
      <c r="U362" s="202"/>
      <c r="V362" s="202"/>
      <c r="W362" s="202"/>
      <c r="X362" s="202"/>
      <c r="Y362" s="202"/>
      <c r="Z362" s="202"/>
      <c r="AA362" s="202"/>
      <c r="AB362" s="202"/>
      <c r="AC362" s="203"/>
      <c r="AD362" s="203"/>
      <c r="AE362" s="201"/>
      <c r="AF362" s="201"/>
      <c r="AG362" s="201"/>
      <c r="AH362" s="201"/>
      <c r="AI362" s="201"/>
      <c r="AJ362" s="201"/>
      <c r="AK362" s="201"/>
      <c r="AL362" s="201"/>
      <c r="AM362" s="201"/>
      <c r="AN362" s="201"/>
      <c r="AO362" s="201"/>
      <c r="AP362" s="201"/>
      <c r="AQ362" s="201"/>
      <c r="AR362" s="201"/>
      <c r="AS362" s="201"/>
      <c r="AT362" s="201"/>
      <c r="AU362" s="201"/>
      <c r="AV362" s="201"/>
      <c r="AW362" s="201"/>
      <c r="AX362" s="201"/>
      <c r="AY362" s="201"/>
      <c r="AZ362" s="201"/>
      <c r="BA362" s="201"/>
      <c r="BB362" s="201"/>
      <c r="BC362" s="201"/>
      <c r="BD362" s="201"/>
      <c r="BE362" s="201"/>
      <c r="BF362" s="201"/>
      <c r="BG362" s="201"/>
      <c r="BH362" s="201"/>
      <c r="BI362" s="201"/>
      <c r="BJ362" s="201"/>
      <c r="BK362" s="201"/>
      <c r="BL362" s="201"/>
      <c r="BM362" s="201"/>
      <c r="BN362" s="201"/>
      <c r="BO362" s="201"/>
      <c r="BP362" s="201"/>
      <c r="BQ362" s="201"/>
      <c r="BR362" s="201"/>
      <c r="BS362" s="201"/>
      <c r="BT362" s="201"/>
      <c r="BU362" s="201"/>
      <c r="BV362" s="201"/>
      <c r="BW362" s="201"/>
      <c r="BX362" s="201"/>
      <c r="BY362" s="201"/>
      <c r="BZ362" s="201"/>
      <c r="CA362" s="201"/>
      <c r="CB362" s="201"/>
      <c r="CC362" s="201"/>
      <c r="CD362" s="201"/>
      <c r="CE362" s="201"/>
      <c r="CF362" s="201"/>
      <c r="CG362" s="201"/>
      <c r="CH362" s="201"/>
      <c r="CI362" s="201"/>
      <c r="CJ362" s="201"/>
      <c r="CK362" s="201"/>
      <c r="CL362" s="201"/>
      <c r="CM362" s="201"/>
      <c r="CN362" s="201"/>
      <c r="CO362" s="201"/>
      <c r="CP362" s="201"/>
      <c r="CQ362" s="201"/>
      <c r="CR362" s="201"/>
      <c r="CS362" s="201"/>
      <c r="CT362" s="201"/>
      <c r="CU362" s="201"/>
      <c r="CV362" s="201"/>
      <c r="CW362" s="201"/>
      <c r="CX362" s="201"/>
      <c r="CY362" s="201"/>
      <c r="CZ362" s="201"/>
      <c r="DA362" s="201"/>
      <c r="DB362" s="201"/>
      <c r="DC362" s="201"/>
      <c r="DD362" s="201"/>
      <c r="DE362" s="201"/>
      <c r="DF362" s="201"/>
      <c r="DG362" s="201"/>
      <c r="DH362" s="201"/>
      <c r="DI362" s="201"/>
      <c r="DJ362" s="201"/>
      <c r="DK362" s="201"/>
      <c r="DL362" s="201"/>
      <c r="DM362" s="201"/>
      <c r="DN362" s="201"/>
      <c r="DO362" s="201"/>
      <c r="DP362" s="201"/>
      <c r="DQ362" s="201"/>
    </row>
    <row r="363" spans="2:121" ht="20.100000000000001" customHeight="1" x14ac:dyDescent="0.25">
      <c r="B363" s="211"/>
      <c r="C363" s="212"/>
      <c r="D363" s="201"/>
      <c r="E363" s="201"/>
      <c r="F363" s="201"/>
      <c r="G363" s="201"/>
      <c r="H363" s="201"/>
      <c r="I363" s="201"/>
      <c r="J363" s="201"/>
      <c r="K363" s="201"/>
      <c r="L363" s="201"/>
      <c r="M363" s="201"/>
      <c r="N363" s="201"/>
      <c r="O363" s="201"/>
      <c r="P363" s="204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  <c r="AA363" s="202"/>
      <c r="AB363" s="202"/>
      <c r="AC363" s="203"/>
      <c r="AD363" s="203"/>
      <c r="AE363" s="201"/>
      <c r="AF363" s="201"/>
      <c r="AG363" s="201"/>
      <c r="AH363" s="201"/>
      <c r="AI363" s="201"/>
      <c r="AJ363" s="201"/>
      <c r="AK363" s="201"/>
      <c r="AL363" s="201"/>
      <c r="AM363" s="201"/>
      <c r="AN363" s="201"/>
      <c r="AO363" s="201"/>
      <c r="AP363" s="201"/>
      <c r="AQ363" s="201"/>
      <c r="AR363" s="201"/>
      <c r="AS363" s="201"/>
      <c r="AT363" s="201"/>
      <c r="AU363" s="201"/>
      <c r="AV363" s="201"/>
      <c r="AW363" s="201"/>
      <c r="AX363" s="201"/>
      <c r="AY363" s="201"/>
      <c r="AZ363" s="201"/>
      <c r="BA363" s="201"/>
      <c r="BB363" s="201"/>
      <c r="BC363" s="201"/>
      <c r="BD363" s="201"/>
      <c r="BE363" s="201"/>
      <c r="BF363" s="201"/>
      <c r="BG363" s="201"/>
      <c r="BH363" s="201"/>
      <c r="BI363" s="201"/>
      <c r="BJ363" s="201"/>
      <c r="BK363" s="201"/>
      <c r="BL363" s="201"/>
      <c r="BM363" s="201"/>
      <c r="BN363" s="201"/>
      <c r="BO363" s="201"/>
      <c r="BP363" s="201"/>
      <c r="BQ363" s="201"/>
      <c r="BR363" s="201"/>
      <c r="BS363" s="201"/>
      <c r="BT363" s="201"/>
      <c r="BU363" s="201"/>
      <c r="BV363" s="201"/>
      <c r="BW363" s="201"/>
      <c r="BX363" s="201"/>
      <c r="BY363" s="201"/>
      <c r="BZ363" s="201"/>
      <c r="CA363" s="201"/>
      <c r="CB363" s="201"/>
      <c r="CC363" s="201"/>
      <c r="CD363" s="201"/>
      <c r="CE363" s="201"/>
      <c r="CF363" s="201"/>
      <c r="CG363" s="201"/>
      <c r="CH363" s="201"/>
      <c r="CI363" s="201"/>
      <c r="CJ363" s="201"/>
      <c r="CK363" s="201"/>
      <c r="CL363" s="201"/>
      <c r="CM363" s="201"/>
      <c r="CN363" s="201"/>
      <c r="CO363" s="201"/>
      <c r="CP363" s="201"/>
      <c r="CQ363" s="201"/>
      <c r="CR363" s="201"/>
      <c r="CS363" s="201"/>
      <c r="CT363" s="201"/>
      <c r="CU363" s="201"/>
      <c r="CV363" s="201"/>
      <c r="CW363" s="201"/>
      <c r="CX363" s="201"/>
      <c r="CY363" s="201"/>
      <c r="CZ363" s="201"/>
      <c r="DA363" s="201"/>
      <c r="DB363" s="201"/>
      <c r="DC363" s="201"/>
      <c r="DD363" s="201"/>
      <c r="DE363" s="201"/>
      <c r="DF363" s="201"/>
      <c r="DG363" s="201"/>
      <c r="DH363" s="201"/>
      <c r="DI363" s="201"/>
      <c r="DJ363" s="201"/>
      <c r="DK363" s="201"/>
      <c r="DL363" s="201"/>
      <c r="DM363" s="201"/>
      <c r="DN363" s="201"/>
      <c r="DO363" s="201"/>
      <c r="DP363" s="201"/>
      <c r="DQ363" s="201"/>
    </row>
    <row r="364" spans="2:121" ht="20.100000000000001" customHeight="1" x14ac:dyDescent="0.25">
      <c r="B364" s="211"/>
      <c r="C364" s="212"/>
      <c r="D364" s="201"/>
      <c r="E364" s="201"/>
      <c r="F364" s="201"/>
      <c r="G364" s="201"/>
      <c r="H364" s="201"/>
      <c r="I364" s="201"/>
      <c r="J364" s="201"/>
      <c r="K364" s="201"/>
      <c r="L364" s="201"/>
      <c r="M364" s="201"/>
      <c r="N364" s="201"/>
      <c r="O364" s="201"/>
      <c r="P364" s="204"/>
      <c r="Q364" s="202"/>
      <c r="R364" s="202"/>
      <c r="S364" s="202"/>
      <c r="T364" s="202"/>
      <c r="U364" s="202"/>
      <c r="V364" s="202"/>
      <c r="W364" s="202"/>
      <c r="X364" s="202"/>
      <c r="Y364" s="202"/>
      <c r="Z364" s="202"/>
      <c r="AA364" s="202"/>
      <c r="AB364" s="202"/>
      <c r="AC364" s="203"/>
      <c r="AD364" s="203"/>
      <c r="AE364" s="201"/>
      <c r="AF364" s="201"/>
      <c r="AG364" s="201"/>
      <c r="AH364" s="201"/>
      <c r="AI364" s="201"/>
      <c r="AJ364" s="201"/>
      <c r="AK364" s="201"/>
      <c r="AL364" s="201"/>
      <c r="AM364" s="201"/>
      <c r="AN364" s="201"/>
      <c r="AO364" s="201"/>
      <c r="AP364" s="201"/>
      <c r="AQ364" s="201"/>
      <c r="AR364" s="201"/>
      <c r="AS364" s="201"/>
      <c r="AT364" s="201"/>
      <c r="AU364" s="201"/>
      <c r="AV364" s="201"/>
      <c r="AW364" s="201"/>
      <c r="AX364" s="201"/>
      <c r="AY364" s="201"/>
      <c r="AZ364" s="201"/>
      <c r="BA364" s="201"/>
      <c r="BB364" s="201"/>
      <c r="BC364" s="201"/>
      <c r="BD364" s="201"/>
      <c r="BE364" s="201"/>
      <c r="BF364" s="201"/>
      <c r="BG364" s="201"/>
      <c r="BH364" s="201"/>
      <c r="BI364" s="201"/>
      <c r="BJ364" s="201"/>
      <c r="BK364" s="201"/>
      <c r="BL364" s="201"/>
      <c r="BM364" s="201"/>
      <c r="BN364" s="201"/>
      <c r="BO364" s="201"/>
      <c r="BP364" s="201"/>
      <c r="BQ364" s="201"/>
      <c r="BR364" s="201"/>
      <c r="BS364" s="201"/>
      <c r="BT364" s="201"/>
      <c r="BU364" s="201"/>
      <c r="BV364" s="201"/>
      <c r="BW364" s="201"/>
      <c r="BX364" s="201"/>
      <c r="BY364" s="201"/>
      <c r="BZ364" s="201"/>
      <c r="CA364" s="201"/>
      <c r="CB364" s="201"/>
      <c r="CC364" s="201"/>
      <c r="CD364" s="201"/>
      <c r="CE364" s="201"/>
      <c r="CF364" s="201"/>
      <c r="CG364" s="201"/>
      <c r="CH364" s="201"/>
      <c r="CI364" s="201"/>
      <c r="CJ364" s="201"/>
      <c r="CK364" s="201"/>
      <c r="CL364" s="201"/>
      <c r="CM364" s="201"/>
      <c r="CN364" s="201"/>
      <c r="CO364" s="201"/>
      <c r="CP364" s="201"/>
      <c r="CQ364" s="201"/>
      <c r="CR364" s="201"/>
      <c r="CS364" s="201"/>
      <c r="CT364" s="201"/>
      <c r="CU364" s="201"/>
      <c r="CV364" s="201"/>
      <c r="CW364" s="201"/>
      <c r="CX364" s="201"/>
      <c r="CY364" s="201"/>
      <c r="CZ364" s="201"/>
      <c r="DA364" s="201"/>
      <c r="DB364" s="201"/>
      <c r="DC364" s="201"/>
      <c r="DD364" s="201"/>
      <c r="DE364" s="201"/>
      <c r="DF364" s="201"/>
      <c r="DG364" s="201"/>
      <c r="DH364" s="201"/>
      <c r="DI364" s="201"/>
      <c r="DJ364" s="201"/>
      <c r="DK364" s="201"/>
      <c r="DL364" s="201"/>
      <c r="DM364" s="201"/>
      <c r="DN364" s="201"/>
      <c r="DO364" s="201"/>
      <c r="DP364" s="201"/>
      <c r="DQ364" s="201"/>
    </row>
    <row r="365" spans="2:121" ht="20.100000000000001" customHeight="1" x14ac:dyDescent="0.25">
      <c r="B365" s="211"/>
      <c r="C365" s="212"/>
      <c r="D365" s="201"/>
      <c r="E365" s="201"/>
      <c r="F365" s="201"/>
      <c r="G365" s="201"/>
      <c r="H365" s="201"/>
      <c r="I365" s="201"/>
      <c r="J365" s="201"/>
      <c r="K365" s="201"/>
      <c r="L365" s="201"/>
      <c r="M365" s="201"/>
      <c r="N365" s="201"/>
      <c r="O365" s="201"/>
      <c r="P365" s="204"/>
      <c r="Q365" s="202"/>
      <c r="R365" s="202"/>
      <c r="S365" s="202"/>
      <c r="T365" s="202"/>
      <c r="U365" s="202"/>
      <c r="V365" s="202"/>
      <c r="W365" s="202"/>
      <c r="X365" s="202"/>
      <c r="Y365" s="202"/>
      <c r="Z365" s="202"/>
      <c r="AA365" s="202"/>
      <c r="AB365" s="202"/>
      <c r="AC365" s="203"/>
      <c r="AD365" s="203"/>
      <c r="AE365" s="201"/>
      <c r="AF365" s="201"/>
      <c r="AG365" s="201"/>
      <c r="AH365" s="201"/>
      <c r="AI365" s="201"/>
      <c r="AJ365" s="201"/>
      <c r="AK365" s="201"/>
      <c r="AL365" s="201"/>
      <c r="AM365" s="201"/>
      <c r="AN365" s="201"/>
      <c r="AO365" s="201"/>
      <c r="AP365" s="201"/>
      <c r="AQ365" s="201"/>
      <c r="AR365" s="201"/>
      <c r="AS365" s="201"/>
      <c r="AT365" s="201"/>
      <c r="AU365" s="201"/>
      <c r="AV365" s="201"/>
      <c r="AW365" s="201"/>
      <c r="AX365" s="201"/>
      <c r="AY365" s="201"/>
      <c r="AZ365" s="201"/>
      <c r="BA365" s="201"/>
      <c r="BB365" s="201"/>
      <c r="BC365" s="201"/>
      <c r="BD365" s="201"/>
      <c r="BE365" s="201"/>
      <c r="BF365" s="201"/>
      <c r="BG365" s="201"/>
      <c r="BH365" s="201"/>
      <c r="BI365" s="201"/>
      <c r="BJ365" s="201"/>
      <c r="BK365" s="201"/>
      <c r="BL365" s="201"/>
      <c r="BM365" s="201"/>
      <c r="BN365" s="201"/>
      <c r="BO365" s="201"/>
      <c r="BP365" s="201"/>
      <c r="BQ365" s="201"/>
      <c r="BR365" s="201"/>
      <c r="BS365" s="201"/>
      <c r="BT365" s="201"/>
      <c r="BU365" s="201"/>
      <c r="BV365" s="201"/>
      <c r="BW365" s="201"/>
      <c r="BX365" s="201"/>
      <c r="BY365" s="201"/>
      <c r="BZ365" s="201"/>
      <c r="CA365" s="201"/>
      <c r="CB365" s="201"/>
      <c r="CC365" s="201"/>
      <c r="CD365" s="201"/>
      <c r="CE365" s="201"/>
      <c r="CF365" s="201"/>
      <c r="CG365" s="201"/>
      <c r="CH365" s="201"/>
      <c r="CI365" s="201"/>
      <c r="CJ365" s="201"/>
      <c r="CK365" s="201"/>
      <c r="CL365" s="201"/>
      <c r="CM365" s="201"/>
      <c r="CN365" s="201"/>
      <c r="CO365" s="201"/>
      <c r="CP365" s="201"/>
      <c r="CQ365" s="201"/>
      <c r="CR365" s="201"/>
      <c r="CS365" s="201"/>
      <c r="CT365" s="201"/>
      <c r="CU365" s="201"/>
      <c r="CV365" s="201"/>
      <c r="CW365" s="201"/>
      <c r="CX365" s="201"/>
      <c r="CY365" s="201"/>
      <c r="CZ365" s="201"/>
      <c r="DA365" s="201"/>
      <c r="DB365" s="201"/>
      <c r="DC365" s="201"/>
      <c r="DD365" s="201"/>
      <c r="DE365" s="201"/>
      <c r="DF365" s="201"/>
      <c r="DG365" s="201"/>
      <c r="DH365" s="201"/>
      <c r="DI365" s="201"/>
      <c r="DJ365" s="201"/>
      <c r="DK365" s="201"/>
      <c r="DL365" s="201"/>
      <c r="DM365" s="201"/>
      <c r="DN365" s="201"/>
      <c r="DO365" s="201"/>
      <c r="DP365" s="201"/>
      <c r="DQ365" s="201"/>
    </row>
    <row r="366" spans="2:121" ht="20.100000000000001" customHeight="1" x14ac:dyDescent="0.25">
      <c r="B366" s="211"/>
      <c r="C366" s="212"/>
      <c r="D366" s="201"/>
      <c r="E366" s="201"/>
      <c r="F366" s="201"/>
      <c r="G366" s="201"/>
      <c r="H366" s="201"/>
      <c r="I366" s="201"/>
      <c r="J366" s="201"/>
      <c r="K366" s="201"/>
      <c r="L366" s="201"/>
      <c r="M366" s="201"/>
      <c r="N366" s="201"/>
      <c r="O366" s="201"/>
      <c r="P366" s="204"/>
      <c r="Q366" s="202"/>
      <c r="R366" s="202"/>
      <c r="S366" s="202"/>
      <c r="T366" s="202"/>
      <c r="U366" s="202"/>
      <c r="V366" s="202"/>
      <c r="W366" s="202"/>
      <c r="X366" s="202"/>
      <c r="Y366" s="202"/>
      <c r="Z366" s="202"/>
      <c r="AA366" s="202"/>
      <c r="AB366" s="202"/>
      <c r="AC366" s="203"/>
      <c r="AD366" s="203"/>
      <c r="AE366" s="201"/>
      <c r="AF366" s="201"/>
      <c r="AG366" s="201"/>
      <c r="AH366" s="201"/>
      <c r="AI366" s="201"/>
      <c r="AJ366" s="201"/>
      <c r="AK366" s="201"/>
      <c r="AL366" s="201"/>
      <c r="AM366" s="201"/>
      <c r="AN366" s="201"/>
      <c r="AO366" s="201"/>
      <c r="AP366" s="201"/>
      <c r="AQ366" s="201"/>
      <c r="AR366" s="201"/>
      <c r="AS366" s="201"/>
      <c r="AT366" s="201"/>
      <c r="AU366" s="201"/>
      <c r="AV366" s="201"/>
      <c r="AW366" s="201"/>
      <c r="AX366" s="201"/>
      <c r="AY366" s="201"/>
      <c r="AZ366" s="201"/>
      <c r="BA366" s="201"/>
      <c r="BB366" s="201"/>
      <c r="BC366" s="201"/>
      <c r="BD366" s="201"/>
      <c r="BE366" s="201"/>
      <c r="BF366" s="201"/>
      <c r="BG366" s="201"/>
      <c r="BH366" s="201"/>
      <c r="BI366" s="201"/>
      <c r="BJ366" s="201"/>
      <c r="BK366" s="201"/>
      <c r="BL366" s="201"/>
      <c r="BM366" s="201"/>
      <c r="BN366" s="201"/>
      <c r="BO366" s="201"/>
      <c r="BP366" s="201"/>
      <c r="BQ366" s="201"/>
      <c r="BR366" s="201"/>
      <c r="BS366" s="201"/>
      <c r="BT366" s="201"/>
      <c r="BU366" s="201"/>
      <c r="BV366" s="201"/>
      <c r="BW366" s="201"/>
      <c r="BX366" s="201"/>
      <c r="BY366" s="201"/>
      <c r="BZ366" s="201"/>
      <c r="CA366" s="201"/>
      <c r="CB366" s="201"/>
      <c r="CC366" s="201"/>
      <c r="CD366" s="201"/>
      <c r="CE366" s="201"/>
      <c r="CF366" s="201"/>
      <c r="CG366" s="201"/>
      <c r="CH366" s="201"/>
      <c r="CI366" s="201"/>
      <c r="CJ366" s="201"/>
      <c r="CK366" s="201"/>
      <c r="CL366" s="201"/>
      <c r="CM366" s="201"/>
      <c r="CN366" s="201"/>
      <c r="CO366" s="201"/>
      <c r="CP366" s="201"/>
      <c r="CQ366" s="201"/>
      <c r="CR366" s="201"/>
      <c r="CS366" s="201"/>
      <c r="CT366" s="201"/>
      <c r="CU366" s="201"/>
      <c r="CV366" s="201"/>
      <c r="CW366" s="201"/>
      <c r="CX366" s="201"/>
      <c r="CY366" s="201"/>
      <c r="CZ366" s="201"/>
      <c r="DA366" s="201"/>
      <c r="DB366" s="201"/>
      <c r="DC366" s="201"/>
      <c r="DD366" s="201"/>
      <c r="DE366" s="201"/>
      <c r="DF366" s="201"/>
      <c r="DG366" s="201"/>
      <c r="DH366" s="201"/>
      <c r="DI366" s="201"/>
      <c r="DJ366" s="201"/>
      <c r="DK366" s="201"/>
      <c r="DL366" s="201"/>
      <c r="DM366" s="201"/>
      <c r="DN366" s="201"/>
      <c r="DO366" s="201"/>
      <c r="DP366" s="201"/>
      <c r="DQ366" s="201"/>
    </row>
    <row r="367" spans="2:121" ht="20.100000000000001" customHeight="1" x14ac:dyDescent="0.25">
      <c r="B367" s="211"/>
      <c r="C367" s="212"/>
      <c r="D367" s="201"/>
      <c r="E367" s="201"/>
      <c r="F367" s="201"/>
      <c r="G367" s="201"/>
      <c r="H367" s="201"/>
      <c r="I367" s="201"/>
      <c r="J367" s="201"/>
      <c r="K367" s="201"/>
      <c r="L367" s="201"/>
      <c r="M367" s="201"/>
      <c r="N367" s="201"/>
      <c r="O367" s="201"/>
      <c r="P367" s="204"/>
      <c r="Q367" s="202"/>
      <c r="R367" s="202"/>
      <c r="S367" s="202"/>
      <c r="T367" s="202"/>
      <c r="U367" s="202"/>
      <c r="V367" s="202"/>
      <c r="W367" s="202"/>
      <c r="X367" s="202"/>
      <c r="Y367" s="202"/>
      <c r="Z367" s="202"/>
      <c r="AA367" s="202"/>
      <c r="AB367" s="202"/>
      <c r="AC367" s="203"/>
      <c r="AD367" s="203"/>
      <c r="AE367" s="201"/>
      <c r="AF367" s="201"/>
      <c r="AG367" s="201"/>
      <c r="AH367" s="201"/>
      <c r="AI367" s="201"/>
      <c r="AJ367" s="201"/>
      <c r="AK367" s="201"/>
      <c r="AL367" s="201"/>
      <c r="AM367" s="201"/>
      <c r="AN367" s="201"/>
      <c r="AO367" s="201"/>
      <c r="AP367" s="201"/>
      <c r="AQ367" s="201"/>
      <c r="AR367" s="201"/>
      <c r="AS367" s="201"/>
      <c r="AT367" s="201"/>
      <c r="AU367" s="201"/>
      <c r="AV367" s="201"/>
      <c r="AW367" s="201"/>
      <c r="AX367" s="201"/>
      <c r="AY367" s="201"/>
      <c r="AZ367" s="201"/>
      <c r="BA367" s="201"/>
      <c r="BB367" s="201"/>
      <c r="BC367" s="201"/>
      <c r="BD367" s="201"/>
      <c r="BE367" s="201"/>
      <c r="BF367" s="201"/>
      <c r="BG367" s="201"/>
      <c r="BH367" s="201"/>
      <c r="BI367" s="201"/>
      <c r="BJ367" s="201"/>
      <c r="BK367" s="201"/>
      <c r="BL367" s="201"/>
      <c r="BM367" s="201"/>
      <c r="BN367" s="201"/>
      <c r="BO367" s="201"/>
      <c r="BP367" s="201"/>
      <c r="BQ367" s="201"/>
      <c r="BR367" s="201"/>
      <c r="BS367" s="201"/>
      <c r="BT367" s="201"/>
      <c r="BU367" s="201"/>
      <c r="BV367" s="201"/>
      <c r="BW367" s="201"/>
      <c r="BX367" s="201"/>
      <c r="BY367" s="201"/>
      <c r="BZ367" s="201"/>
      <c r="CA367" s="201"/>
      <c r="CB367" s="201"/>
      <c r="CC367" s="201"/>
      <c r="CD367" s="201"/>
      <c r="CE367" s="201"/>
      <c r="CF367" s="201"/>
      <c r="CG367" s="201"/>
      <c r="CH367" s="201"/>
      <c r="CI367" s="201"/>
      <c r="CJ367" s="201"/>
      <c r="CK367" s="201"/>
      <c r="CL367" s="201"/>
      <c r="CM367" s="201"/>
      <c r="CN367" s="201"/>
      <c r="CO367" s="201"/>
      <c r="CP367" s="201"/>
      <c r="CQ367" s="201"/>
      <c r="CR367" s="201"/>
      <c r="CS367" s="201"/>
      <c r="CT367" s="201"/>
      <c r="CU367" s="201"/>
      <c r="CV367" s="201"/>
      <c r="CW367" s="201"/>
      <c r="CX367" s="201"/>
      <c r="CY367" s="201"/>
      <c r="CZ367" s="201"/>
      <c r="DA367" s="201"/>
      <c r="DB367" s="201"/>
      <c r="DC367" s="201"/>
      <c r="DD367" s="201"/>
      <c r="DE367" s="201"/>
      <c r="DF367" s="201"/>
      <c r="DG367" s="201"/>
      <c r="DH367" s="201"/>
      <c r="DI367" s="201"/>
      <c r="DJ367" s="201"/>
      <c r="DK367" s="201"/>
      <c r="DL367" s="201"/>
      <c r="DM367" s="201"/>
      <c r="DN367" s="201"/>
      <c r="DO367" s="201"/>
      <c r="DP367" s="201"/>
      <c r="DQ367" s="201"/>
    </row>
    <row r="368" spans="2:121" ht="20.100000000000001" customHeight="1" x14ac:dyDescent="0.25">
      <c r="B368" s="211"/>
      <c r="C368" s="212"/>
      <c r="D368" s="201"/>
      <c r="E368" s="201"/>
      <c r="F368" s="201"/>
      <c r="G368" s="201"/>
      <c r="H368" s="201"/>
      <c r="I368" s="201"/>
      <c r="J368" s="201"/>
      <c r="K368" s="201"/>
      <c r="L368" s="201"/>
      <c r="M368" s="201"/>
      <c r="N368" s="201"/>
      <c r="O368" s="201"/>
      <c r="P368" s="204"/>
      <c r="Q368" s="202"/>
      <c r="R368" s="202"/>
      <c r="S368" s="202"/>
      <c r="T368" s="202"/>
      <c r="U368" s="202"/>
      <c r="V368" s="202"/>
      <c r="W368" s="202"/>
      <c r="X368" s="202"/>
      <c r="Y368" s="202"/>
      <c r="Z368" s="202"/>
      <c r="AA368" s="202"/>
      <c r="AB368" s="202"/>
      <c r="AC368" s="203"/>
      <c r="AD368" s="203"/>
      <c r="AE368" s="201"/>
      <c r="AF368" s="201"/>
      <c r="AG368" s="201"/>
      <c r="AH368" s="201"/>
      <c r="AI368" s="201"/>
      <c r="AJ368" s="201"/>
      <c r="AK368" s="201"/>
      <c r="AL368" s="201"/>
      <c r="AM368" s="201"/>
      <c r="AN368" s="201"/>
      <c r="AO368" s="201"/>
      <c r="AP368" s="201"/>
      <c r="AQ368" s="201"/>
      <c r="AR368" s="201"/>
      <c r="AS368" s="201"/>
      <c r="AT368" s="201"/>
      <c r="AU368" s="201"/>
      <c r="AV368" s="201"/>
      <c r="AW368" s="201"/>
      <c r="AX368" s="201"/>
      <c r="AY368" s="201"/>
      <c r="AZ368" s="201"/>
      <c r="BA368" s="201"/>
      <c r="BB368" s="201"/>
      <c r="BC368" s="201"/>
      <c r="BD368" s="201"/>
      <c r="BE368" s="201"/>
      <c r="BF368" s="201"/>
      <c r="BG368" s="201"/>
      <c r="BH368" s="201"/>
      <c r="BI368" s="201"/>
      <c r="BJ368" s="201"/>
      <c r="BK368" s="201"/>
      <c r="BL368" s="201"/>
      <c r="BM368" s="201"/>
      <c r="BN368" s="201"/>
      <c r="BO368" s="201"/>
      <c r="BP368" s="201"/>
      <c r="BQ368" s="201"/>
      <c r="BR368" s="201"/>
      <c r="BS368" s="201"/>
      <c r="BT368" s="201"/>
      <c r="BU368" s="201"/>
      <c r="BV368" s="201"/>
      <c r="BW368" s="201"/>
      <c r="BX368" s="201"/>
      <c r="BY368" s="201"/>
      <c r="BZ368" s="201"/>
      <c r="CA368" s="201"/>
      <c r="CB368" s="201"/>
      <c r="CC368" s="201"/>
      <c r="CD368" s="201"/>
      <c r="CE368" s="201"/>
      <c r="CF368" s="201"/>
      <c r="CG368" s="201"/>
      <c r="CH368" s="201"/>
      <c r="CI368" s="201"/>
      <c r="CJ368" s="201"/>
      <c r="CK368" s="201"/>
      <c r="CL368" s="201"/>
      <c r="CM368" s="201"/>
      <c r="CN368" s="201"/>
      <c r="CO368" s="201"/>
      <c r="CP368" s="201"/>
      <c r="CQ368" s="201"/>
      <c r="CR368" s="201"/>
      <c r="CS368" s="201"/>
      <c r="CT368" s="201"/>
      <c r="CU368" s="201"/>
      <c r="CV368" s="201"/>
      <c r="CW368" s="201"/>
      <c r="CX368" s="201"/>
      <c r="CY368" s="201"/>
      <c r="CZ368" s="201"/>
      <c r="DA368" s="201"/>
      <c r="DB368" s="201"/>
      <c r="DC368" s="201"/>
      <c r="DD368" s="201"/>
      <c r="DE368" s="201"/>
      <c r="DF368" s="201"/>
      <c r="DG368" s="201"/>
      <c r="DH368" s="201"/>
      <c r="DI368" s="201"/>
      <c r="DJ368" s="201"/>
      <c r="DK368" s="201"/>
      <c r="DL368" s="201"/>
      <c r="DM368" s="201"/>
      <c r="DN368" s="201"/>
      <c r="DO368" s="201"/>
      <c r="DP368" s="201"/>
      <c r="DQ368" s="201"/>
    </row>
    <row r="369" spans="2:121" ht="20.100000000000001" customHeight="1" x14ac:dyDescent="0.25">
      <c r="B369" s="211"/>
      <c r="C369" s="212"/>
      <c r="D369" s="201"/>
      <c r="E369" s="201"/>
      <c r="F369" s="201"/>
      <c r="G369" s="201"/>
      <c r="H369" s="201"/>
      <c r="I369" s="201"/>
      <c r="J369" s="201"/>
      <c r="K369" s="201"/>
      <c r="L369" s="201"/>
      <c r="M369" s="201"/>
      <c r="N369" s="201"/>
      <c r="O369" s="201"/>
      <c r="P369" s="204"/>
      <c r="Q369" s="202"/>
      <c r="R369" s="202"/>
      <c r="S369" s="202"/>
      <c r="T369" s="202"/>
      <c r="U369" s="202"/>
      <c r="V369" s="202"/>
      <c r="W369" s="202"/>
      <c r="X369" s="202"/>
      <c r="Y369" s="202"/>
      <c r="Z369" s="202"/>
      <c r="AA369" s="202"/>
      <c r="AB369" s="202"/>
      <c r="AC369" s="203"/>
      <c r="AD369" s="203"/>
      <c r="AE369" s="201"/>
      <c r="AF369" s="201"/>
      <c r="AG369" s="201"/>
      <c r="AH369" s="201"/>
      <c r="AI369" s="201"/>
      <c r="AJ369" s="201"/>
      <c r="AK369" s="201"/>
      <c r="AL369" s="201"/>
      <c r="AM369" s="201"/>
      <c r="AN369" s="201"/>
      <c r="AO369" s="201"/>
      <c r="AP369" s="201"/>
      <c r="AQ369" s="201"/>
      <c r="AR369" s="201"/>
      <c r="AS369" s="201"/>
      <c r="AT369" s="201"/>
      <c r="AU369" s="201"/>
      <c r="AV369" s="201"/>
      <c r="AW369" s="201"/>
      <c r="AX369" s="201"/>
      <c r="AY369" s="201"/>
      <c r="AZ369" s="201"/>
      <c r="BA369" s="201"/>
      <c r="BB369" s="201"/>
      <c r="BC369" s="201"/>
      <c r="BD369" s="201"/>
      <c r="BE369" s="201"/>
      <c r="BF369" s="201"/>
      <c r="BG369" s="201"/>
      <c r="BH369" s="201"/>
      <c r="BI369" s="201"/>
      <c r="BJ369" s="201"/>
      <c r="BK369" s="201"/>
      <c r="BL369" s="201"/>
      <c r="BM369" s="201"/>
      <c r="BN369" s="201"/>
      <c r="BO369" s="201"/>
      <c r="BP369" s="201"/>
      <c r="BQ369" s="201"/>
      <c r="BR369" s="201"/>
      <c r="BS369" s="201"/>
      <c r="BT369" s="201"/>
      <c r="BU369" s="201"/>
      <c r="BV369" s="201"/>
      <c r="BW369" s="201"/>
      <c r="BX369" s="201"/>
      <c r="BY369" s="201"/>
      <c r="BZ369" s="201"/>
      <c r="CA369" s="201"/>
      <c r="CB369" s="201"/>
      <c r="CC369" s="201"/>
      <c r="CD369" s="201"/>
      <c r="CE369" s="201"/>
      <c r="CF369" s="201"/>
      <c r="CG369" s="201"/>
      <c r="CH369" s="201"/>
      <c r="CI369" s="201"/>
      <c r="CJ369" s="201"/>
      <c r="CK369" s="201"/>
      <c r="CL369" s="201"/>
      <c r="CM369" s="201"/>
      <c r="CN369" s="201"/>
      <c r="CO369" s="201"/>
      <c r="CP369" s="201"/>
      <c r="CQ369" s="201"/>
      <c r="CR369" s="201"/>
      <c r="CS369" s="201"/>
      <c r="CT369" s="201"/>
      <c r="CU369" s="201"/>
      <c r="CV369" s="201"/>
      <c r="CW369" s="201"/>
      <c r="CX369" s="201"/>
      <c r="CY369" s="201"/>
      <c r="CZ369" s="201"/>
      <c r="DA369" s="201"/>
      <c r="DB369" s="201"/>
      <c r="DC369" s="201"/>
      <c r="DD369" s="201"/>
      <c r="DE369" s="201"/>
      <c r="DF369" s="201"/>
      <c r="DG369" s="201"/>
      <c r="DH369" s="201"/>
      <c r="DI369" s="201"/>
      <c r="DJ369" s="201"/>
      <c r="DK369" s="201"/>
      <c r="DL369" s="201"/>
      <c r="DM369" s="201"/>
      <c r="DN369" s="201"/>
      <c r="DO369" s="201"/>
      <c r="DP369" s="201"/>
      <c r="DQ369" s="201"/>
    </row>
    <row r="370" spans="2:121" ht="20.100000000000001" customHeight="1" x14ac:dyDescent="0.25">
      <c r="B370" s="211"/>
      <c r="C370" s="212"/>
      <c r="D370" s="201"/>
      <c r="E370" s="201"/>
      <c r="F370" s="201"/>
      <c r="G370" s="201"/>
      <c r="H370" s="201"/>
      <c r="I370" s="201"/>
      <c r="J370" s="201"/>
      <c r="K370" s="201"/>
      <c r="L370" s="201"/>
      <c r="M370" s="201"/>
      <c r="N370" s="201"/>
      <c r="O370" s="201"/>
      <c r="P370" s="204"/>
      <c r="Q370" s="202"/>
      <c r="R370" s="202"/>
      <c r="S370" s="202"/>
      <c r="T370" s="202"/>
      <c r="U370" s="202"/>
      <c r="V370" s="202"/>
      <c r="W370" s="202"/>
      <c r="X370" s="202"/>
      <c r="Y370" s="202"/>
      <c r="Z370" s="202"/>
      <c r="AA370" s="202"/>
      <c r="AB370" s="202"/>
      <c r="AC370" s="203"/>
      <c r="AD370" s="203"/>
      <c r="AE370" s="201"/>
      <c r="AF370" s="201"/>
      <c r="AG370" s="201"/>
      <c r="AH370" s="201"/>
      <c r="AI370" s="201"/>
      <c r="AJ370" s="201"/>
      <c r="AK370" s="201"/>
      <c r="AL370" s="201"/>
      <c r="AM370" s="201"/>
      <c r="AN370" s="201"/>
      <c r="AO370" s="201"/>
      <c r="AP370" s="201"/>
      <c r="AQ370" s="201"/>
      <c r="AR370" s="201"/>
      <c r="AS370" s="201"/>
      <c r="AT370" s="201"/>
      <c r="AU370" s="201"/>
      <c r="AV370" s="201"/>
      <c r="AW370" s="201"/>
      <c r="AX370" s="201"/>
      <c r="AY370" s="201"/>
      <c r="AZ370" s="201"/>
      <c r="BA370" s="201"/>
      <c r="BB370" s="201"/>
      <c r="BC370" s="201"/>
      <c r="BD370" s="201"/>
      <c r="BE370" s="201"/>
      <c r="BF370" s="201"/>
      <c r="BG370" s="201"/>
      <c r="BH370" s="201"/>
      <c r="BI370" s="201"/>
      <c r="BJ370" s="201"/>
      <c r="BK370" s="201"/>
      <c r="BL370" s="201"/>
      <c r="BM370" s="201"/>
      <c r="BN370" s="201"/>
      <c r="BO370" s="201"/>
      <c r="BP370" s="201"/>
      <c r="BQ370" s="201"/>
      <c r="BR370" s="201"/>
      <c r="BS370" s="201"/>
      <c r="BT370" s="201"/>
      <c r="BU370" s="201"/>
      <c r="BV370" s="201"/>
      <c r="BW370" s="201"/>
      <c r="BX370" s="201"/>
      <c r="BY370" s="201"/>
      <c r="BZ370" s="201"/>
      <c r="CA370" s="201"/>
      <c r="CB370" s="201"/>
      <c r="CC370" s="201"/>
      <c r="CD370" s="201"/>
      <c r="CE370" s="201"/>
      <c r="CF370" s="201"/>
      <c r="CG370" s="201"/>
      <c r="CH370" s="201"/>
      <c r="CI370" s="201"/>
      <c r="CJ370" s="201"/>
      <c r="CK370" s="201"/>
      <c r="CL370" s="201"/>
      <c r="CM370" s="201"/>
      <c r="CN370" s="201"/>
      <c r="CO370" s="201"/>
      <c r="CP370" s="201"/>
      <c r="CQ370" s="201"/>
      <c r="CR370" s="201"/>
      <c r="CS370" s="201"/>
      <c r="CT370" s="201"/>
      <c r="CU370" s="201"/>
      <c r="CV370" s="201"/>
      <c r="CW370" s="201"/>
      <c r="CX370" s="201"/>
      <c r="CY370" s="201"/>
      <c r="CZ370" s="201"/>
      <c r="DA370" s="201"/>
      <c r="DB370" s="201"/>
      <c r="DC370" s="201"/>
      <c r="DD370" s="201"/>
      <c r="DE370" s="201"/>
      <c r="DF370" s="201"/>
      <c r="DG370" s="201"/>
      <c r="DH370" s="201"/>
      <c r="DI370" s="201"/>
      <c r="DJ370" s="201"/>
      <c r="DK370" s="201"/>
      <c r="DL370" s="201"/>
      <c r="DM370" s="201"/>
      <c r="DN370" s="201"/>
      <c r="DO370" s="201"/>
      <c r="DP370" s="201"/>
      <c r="DQ370" s="201"/>
    </row>
    <row r="371" spans="2:121" ht="20.100000000000001" customHeight="1" x14ac:dyDescent="0.25">
      <c r="B371" s="211"/>
      <c r="C371" s="212"/>
      <c r="D371" s="201"/>
      <c r="E371" s="201"/>
      <c r="F371" s="201"/>
      <c r="G371" s="201"/>
      <c r="H371" s="201"/>
      <c r="I371" s="201"/>
      <c r="J371" s="201"/>
      <c r="K371" s="201"/>
      <c r="L371" s="201"/>
      <c r="M371" s="201"/>
      <c r="N371" s="201"/>
      <c r="O371" s="201"/>
      <c r="P371" s="204"/>
      <c r="Q371" s="202"/>
      <c r="R371" s="202"/>
      <c r="S371" s="202"/>
      <c r="T371" s="202"/>
      <c r="U371" s="202"/>
      <c r="V371" s="202"/>
      <c r="W371" s="202"/>
      <c r="X371" s="202"/>
      <c r="Y371" s="202"/>
      <c r="Z371" s="202"/>
      <c r="AA371" s="202"/>
      <c r="AB371" s="202"/>
      <c r="AC371" s="203"/>
      <c r="AD371" s="203"/>
      <c r="AE371" s="201"/>
      <c r="AF371" s="201"/>
      <c r="AG371" s="201"/>
      <c r="AH371" s="201"/>
      <c r="AI371" s="201"/>
      <c r="AJ371" s="201"/>
      <c r="AK371" s="201"/>
      <c r="AL371" s="201"/>
      <c r="AM371" s="201"/>
      <c r="AN371" s="201"/>
      <c r="AO371" s="201"/>
      <c r="AP371" s="201"/>
      <c r="AQ371" s="201"/>
      <c r="AR371" s="201"/>
      <c r="AS371" s="201"/>
      <c r="AT371" s="201"/>
      <c r="AU371" s="201"/>
      <c r="AV371" s="201"/>
      <c r="AW371" s="201"/>
      <c r="AX371" s="201"/>
      <c r="AY371" s="201"/>
      <c r="AZ371" s="201"/>
      <c r="BA371" s="201"/>
      <c r="BB371" s="201"/>
      <c r="BC371" s="201"/>
      <c r="BD371" s="201"/>
      <c r="BE371" s="201"/>
      <c r="BF371" s="201"/>
      <c r="BG371" s="201"/>
      <c r="BH371" s="201"/>
      <c r="BI371" s="201"/>
      <c r="BJ371" s="201"/>
      <c r="BK371" s="201"/>
      <c r="BL371" s="201"/>
      <c r="BM371" s="201"/>
      <c r="BN371" s="201"/>
      <c r="BO371" s="201"/>
      <c r="BP371" s="201"/>
      <c r="BQ371" s="201"/>
      <c r="BR371" s="201"/>
      <c r="BS371" s="201"/>
      <c r="BT371" s="201"/>
      <c r="BU371" s="201"/>
      <c r="BV371" s="201"/>
      <c r="BW371" s="201"/>
      <c r="BX371" s="201"/>
      <c r="BY371" s="201"/>
      <c r="BZ371" s="201"/>
      <c r="CA371" s="201"/>
      <c r="CB371" s="201"/>
      <c r="CC371" s="201"/>
      <c r="CD371" s="201"/>
      <c r="CE371" s="201"/>
      <c r="CF371" s="201"/>
      <c r="CG371" s="201"/>
      <c r="CH371" s="201"/>
      <c r="CI371" s="201"/>
      <c r="CJ371" s="201"/>
      <c r="CK371" s="201"/>
      <c r="CL371" s="201"/>
      <c r="CM371" s="201"/>
      <c r="CN371" s="201"/>
      <c r="CO371" s="201"/>
      <c r="CP371" s="201"/>
      <c r="CQ371" s="201"/>
      <c r="CR371" s="201"/>
      <c r="CS371" s="201"/>
      <c r="CT371" s="201"/>
      <c r="CU371" s="201"/>
      <c r="CV371" s="201"/>
      <c r="CW371" s="201"/>
      <c r="CX371" s="201"/>
      <c r="CY371" s="201"/>
      <c r="CZ371" s="201"/>
      <c r="DA371" s="201"/>
      <c r="DB371" s="201"/>
      <c r="DC371" s="201"/>
      <c r="DD371" s="201"/>
      <c r="DE371" s="201"/>
      <c r="DF371" s="201"/>
      <c r="DG371" s="201"/>
      <c r="DH371" s="201"/>
      <c r="DI371" s="201"/>
      <c r="DJ371" s="201"/>
      <c r="DK371" s="201"/>
      <c r="DL371" s="201"/>
      <c r="DM371" s="201"/>
      <c r="DN371" s="201"/>
      <c r="DO371" s="201"/>
      <c r="DP371" s="201"/>
      <c r="DQ371" s="201"/>
    </row>
    <row r="372" spans="2:121" ht="20.100000000000001" customHeight="1" x14ac:dyDescent="0.25">
      <c r="B372" s="211"/>
      <c r="C372" s="212"/>
      <c r="D372" s="201"/>
      <c r="E372" s="201"/>
      <c r="F372" s="201"/>
      <c r="G372" s="201"/>
      <c r="H372" s="201"/>
      <c r="I372" s="201"/>
      <c r="J372" s="201"/>
      <c r="K372" s="201"/>
      <c r="L372" s="201"/>
      <c r="M372" s="201"/>
      <c r="N372" s="201"/>
      <c r="O372" s="201"/>
      <c r="P372" s="204"/>
      <c r="Q372" s="202"/>
      <c r="R372" s="202"/>
      <c r="S372" s="202"/>
      <c r="T372" s="202"/>
      <c r="U372" s="202"/>
      <c r="V372" s="202"/>
      <c r="W372" s="202"/>
      <c r="X372" s="202"/>
      <c r="Y372" s="202"/>
      <c r="Z372" s="202"/>
      <c r="AA372" s="202"/>
      <c r="AB372" s="202"/>
      <c r="AC372" s="203"/>
      <c r="AD372" s="203"/>
      <c r="AE372" s="201"/>
      <c r="AF372" s="201"/>
      <c r="AG372" s="201"/>
      <c r="AH372" s="201"/>
      <c r="AI372" s="201"/>
      <c r="AJ372" s="201"/>
      <c r="AK372" s="201"/>
      <c r="AL372" s="201"/>
      <c r="AM372" s="201"/>
      <c r="AN372" s="201"/>
      <c r="AO372" s="201"/>
      <c r="AP372" s="201"/>
      <c r="AQ372" s="201"/>
      <c r="AR372" s="201"/>
      <c r="AS372" s="201"/>
      <c r="AT372" s="201"/>
      <c r="AU372" s="201"/>
      <c r="AV372" s="201"/>
      <c r="AW372" s="201"/>
      <c r="AX372" s="201"/>
      <c r="AY372" s="201"/>
      <c r="AZ372" s="201"/>
      <c r="BA372" s="201"/>
      <c r="BB372" s="201"/>
      <c r="BC372" s="201"/>
      <c r="BD372" s="201"/>
      <c r="BE372" s="201"/>
      <c r="BF372" s="201"/>
      <c r="BG372" s="201"/>
      <c r="BH372" s="201"/>
      <c r="BI372" s="201"/>
      <c r="BJ372" s="201"/>
      <c r="BK372" s="201"/>
      <c r="BL372" s="201"/>
      <c r="BM372" s="201"/>
      <c r="BN372" s="201"/>
      <c r="BO372" s="201"/>
      <c r="BP372" s="201"/>
      <c r="BQ372" s="201"/>
      <c r="BR372" s="201"/>
      <c r="BS372" s="201"/>
      <c r="BT372" s="201"/>
      <c r="BU372" s="201"/>
      <c r="BV372" s="201"/>
      <c r="BW372" s="201"/>
      <c r="BX372" s="201"/>
      <c r="BY372" s="201"/>
      <c r="BZ372" s="201"/>
      <c r="CA372" s="201"/>
      <c r="CB372" s="201"/>
      <c r="CC372" s="201"/>
      <c r="CD372" s="201"/>
      <c r="CE372" s="201"/>
      <c r="CF372" s="201"/>
      <c r="CG372" s="201"/>
      <c r="CH372" s="201"/>
      <c r="CI372" s="201"/>
      <c r="CJ372" s="201"/>
      <c r="CK372" s="201"/>
      <c r="CL372" s="201"/>
      <c r="CM372" s="201"/>
      <c r="CN372" s="201"/>
      <c r="CO372" s="201"/>
      <c r="CP372" s="201"/>
      <c r="CQ372" s="201"/>
      <c r="CR372" s="201"/>
      <c r="CS372" s="201"/>
      <c r="CT372" s="201"/>
      <c r="CU372" s="201"/>
      <c r="CV372" s="201"/>
      <c r="CW372" s="201"/>
      <c r="CX372" s="201"/>
      <c r="CY372" s="201"/>
      <c r="CZ372" s="201"/>
      <c r="DA372" s="201"/>
      <c r="DB372" s="201"/>
      <c r="DC372" s="201"/>
      <c r="DD372" s="201"/>
      <c r="DE372" s="201"/>
      <c r="DF372" s="201"/>
      <c r="DG372" s="201"/>
      <c r="DH372" s="201"/>
      <c r="DI372" s="201"/>
      <c r="DJ372" s="201"/>
      <c r="DK372" s="201"/>
      <c r="DL372" s="201"/>
      <c r="DM372" s="201"/>
      <c r="DN372" s="201"/>
      <c r="DO372" s="201"/>
      <c r="DP372" s="201"/>
      <c r="DQ372" s="201"/>
    </row>
    <row r="373" spans="2:121" ht="20.100000000000001" customHeight="1" x14ac:dyDescent="0.25">
      <c r="B373" s="211"/>
      <c r="C373" s="212"/>
      <c r="D373" s="201"/>
      <c r="E373" s="201"/>
      <c r="F373" s="201"/>
      <c r="G373" s="201"/>
      <c r="H373" s="201"/>
      <c r="I373" s="201"/>
      <c r="J373" s="201"/>
      <c r="K373" s="201"/>
      <c r="L373" s="201"/>
      <c r="M373" s="201"/>
      <c r="N373" s="201"/>
      <c r="O373" s="201"/>
      <c r="P373" s="204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  <c r="AA373" s="202"/>
      <c r="AB373" s="202"/>
      <c r="AC373" s="203"/>
      <c r="AD373" s="203"/>
      <c r="AE373" s="201"/>
      <c r="AF373" s="201"/>
      <c r="AG373" s="201"/>
      <c r="AH373" s="201"/>
      <c r="AI373" s="201"/>
      <c r="AJ373" s="201"/>
      <c r="AK373" s="201"/>
      <c r="AL373" s="201"/>
      <c r="AM373" s="201"/>
      <c r="AN373" s="201"/>
      <c r="AO373" s="201"/>
      <c r="AP373" s="201"/>
      <c r="AQ373" s="201"/>
      <c r="AR373" s="201"/>
      <c r="AS373" s="201"/>
      <c r="AT373" s="201"/>
      <c r="AU373" s="201"/>
      <c r="AV373" s="201"/>
      <c r="AW373" s="201"/>
      <c r="AX373" s="201"/>
      <c r="AY373" s="201"/>
      <c r="AZ373" s="201"/>
      <c r="BA373" s="201"/>
      <c r="BB373" s="201"/>
      <c r="BC373" s="201"/>
      <c r="BD373" s="201"/>
      <c r="BE373" s="201"/>
      <c r="BF373" s="201"/>
      <c r="BG373" s="201"/>
      <c r="BH373" s="201"/>
      <c r="BI373" s="201"/>
      <c r="BJ373" s="201"/>
      <c r="BK373" s="201"/>
      <c r="BL373" s="201"/>
      <c r="BM373" s="201"/>
      <c r="BN373" s="201"/>
      <c r="BO373" s="201"/>
      <c r="BP373" s="201"/>
      <c r="BQ373" s="201"/>
      <c r="BR373" s="201"/>
      <c r="BS373" s="201"/>
      <c r="BT373" s="201"/>
      <c r="BU373" s="201"/>
      <c r="BV373" s="201"/>
      <c r="BW373" s="201"/>
      <c r="BX373" s="201"/>
      <c r="BY373" s="201"/>
      <c r="BZ373" s="201"/>
      <c r="CA373" s="201"/>
      <c r="CB373" s="201"/>
      <c r="CC373" s="201"/>
      <c r="CD373" s="201"/>
      <c r="CE373" s="201"/>
      <c r="CF373" s="201"/>
      <c r="CG373" s="201"/>
      <c r="CH373" s="201"/>
      <c r="CI373" s="201"/>
      <c r="CJ373" s="201"/>
      <c r="CK373" s="201"/>
      <c r="CL373" s="201"/>
      <c r="CM373" s="201"/>
      <c r="CN373" s="201"/>
      <c r="CO373" s="201"/>
      <c r="CP373" s="201"/>
      <c r="CQ373" s="201"/>
      <c r="CR373" s="201"/>
      <c r="CS373" s="201"/>
      <c r="CT373" s="201"/>
      <c r="CU373" s="201"/>
      <c r="CV373" s="201"/>
      <c r="CW373" s="201"/>
      <c r="CX373" s="201"/>
      <c r="CY373" s="201"/>
      <c r="CZ373" s="201"/>
      <c r="DA373" s="201"/>
      <c r="DB373" s="201"/>
      <c r="DC373" s="201"/>
      <c r="DD373" s="201"/>
      <c r="DE373" s="201"/>
      <c r="DF373" s="201"/>
      <c r="DG373" s="201"/>
      <c r="DH373" s="201"/>
      <c r="DI373" s="201"/>
      <c r="DJ373" s="201"/>
      <c r="DK373" s="201"/>
      <c r="DL373" s="201"/>
      <c r="DM373" s="201"/>
      <c r="DN373" s="201"/>
      <c r="DO373" s="201"/>
      <c r="DP373" s="201"/>
      <c r="DQ373" s="201"/>
    </row>
    <row r="374" spans="2:121" ht="20.100000000000001" customHeight="1" x14ac:dyDescent="0.25">
      <c r="B374" s="211"/>
      <c r="C374" s="212"/>
      <c r="D374" s="201"/>
      <c r="E374" s="201"/>
      <c r="F374" s="201"/>
      <c r="G374" s="201"/>
      <c r="H374" s="201"/>
      <c r="I374" s="201"/>
      <c r="J374" s="201"/>
      <c r="K374" s="201"/>
      <c r="L374" s="201"/>
      <c r="M374" s="201"/>
      <c r="N374" s="201"/>
      <c r="O374" s="201"/>
      <c r="P374" s="204"/>
      <c r="Q374" s="202"/>
      <c r="R374" s="202"/>
      <c r="S374" s="202"/>
      <c r="T374" s="202"/>
      <c r="U374" s="202"/>
      <c r="V374" s="202"/>
      <c r="W374" s="202"/>
      <c r="X374" s="202"/>
      <c r="Y374" s="202"/>
      <c r="Z374" s="202"/>
      <c r="AA374" s="202"/>
      <c r="AB374" s="202"/>
      <c r="AC374" s="203"/>
      <c r="AD374" s="203"/>
      <c r="AE374" s="201"/>
      <c r="AF374" s="201"/>
      <c r="AG374" s="201"/>
      <c r="AH374" s="201"/>
      <c r="AI374" s="201"/>
      <c r="AJ374" s="201"/>
      <c r="AK374" s="201"/>
      <c r="AL374" s="201"/>
      <c r="AM374" s="201"/>
      <c r="AN374" s="201"/>
      <c r="AO374" s="201"/>
      <c r="AP374" s="201"/>
      <c r="AQ374" s="201"/>
      <c r="AR374" s="201"/>
      <c r="AS374" s="201"/>
      <c r="AT374" s="201"/>
      <c r="AU374" s="201"/>
      <c r="AV374" s="201"/>
      <c r="AW374" s="201"/>
      <c r="AX374" s="201"/>
      <c r="AY374" s="201"/>
      <c r="AZ374" s="201"/>
      <c r="BA374" s="201"/>
      <c r="BB374" s="201"/>
      <c r="BC374" s="201"/>
      <c r="BD374" s="201"/>
      <c r="BE374" s="201"/>
      <c r="BF374" s="201"/>
      <c r="BG374" s="201"/>
      <c r="BH374" s="201"/>
      <c r="BI374" s="201"/>
      <c r="BJ374" s="201"/>
      <c r="BK374" s="201"/>
      <c r="BL374" s="201"/>
      <c r="BM374" s="201"/>
      <c r="BN374" s="201"/>
      <c r="BO374" s="201"/>
      <c r="BP374" s="201"/>
      <c r="BQ374" s="201"/>
      <c r="BR374" s="201"/>
      <c r="BS374" s="201"/>
      <c r="BT374" s="201"/>
      <c r="BU374" s="201"/>
      <c r="BV374" s="201"/>
      <c r="BW374" s="201"/>
      <c r="BX374" s="201"/>
      <c r="BY374" s="201"/>
      <c r="BZ374" s="201"/>
      <c r="CA374" s="201"/>
      <c r="CB374" s="201"/>
      <c r="CC374" s="201"/>
      <c r="CD374" s="201"/>
      <c r="CE374" s="201"/>
      <c r="CF374" s="201"/>
      <c r="CG374" s="201"/>
      <c r="CH374" s="201"/>
      <c r="CI374" s="201"/>
      <c r="CJ374" s="201"/>
      <c r="CK374" s="201"/>
      <c r="CL374" s="201"/>
      <c r="CM374" s="201"/>
      <c r="CN374" s="201"/>
      <c r="CO374" s="201"/>
      <c r="CP374" s="201"/>
      <c r="CQ374" s="201"/>
      <c r="CR374" s="201"/>
      <c r="CS374" s="201"/>
      <c r="CT374" s="201"/>
      <c r="CU374" s="201"/>
      <c r="CV374" s="201"/>
      <c r="CW374" s="201"/>
      <c r="CX374" s="201"/>
      <c r="CY374" s="201"/>
      <c r="CZ374" s="201"/>
      <c r="DA374" s="201"/>
      <c r="DB374" s="201"/>
      <c r="DC374" s="201"/>
      <c r="DD374" s="201"/>
      <c r="DE374" s="201"/>
      <c r="DF374" s="201"/>
      <c r="DG374" s="201"/>
      <c r="DH374" s="201"/>
      <c r="DI374" s="201"/>
      <c r="DJ374" s="201"/>
      <c r="DK374" s="201"/>
      <c r="DL374" s="201"/>
      <c r="DM374" s="201"/>
      <c r="DN374" s="201"/>
      <c r="DO374" s="201"/>
      <c r="DP374" s="201"/>
      <c r="DQ374" s="201"/>
    </row>
    <row r="375" spans="2:121" ht="20.100000000000001" customHeight="1" x14ac:dyDescent="0.25">
      <c r="B375" s="211"/>
      <c r="C375" s="212"/>
      <c r="D375" s="201"/>
      <c r="E375" s="201"/>
      <c r="F375" s="201"/>
      <c r="G375" s="201"/>
      <c r="H375" s="201"/>
      <c r="I375" s="201"/>
      <c r="J375" s="201"/>
      <c r="K375" s="201"/>
      <c r="L375" s="201"/>
      <c r="M375" s="201"/>
      <c r="N375" s="201"/>
      <c r="O375" s="201"/>
      <c r="P375" s="204"/>
      <c r="Q375" s="202"/>
      <c r="R375" s="202"/>
      <c r="S375" s="202"/>
      <c r="T375" s="202"/>
      <c r="U375" s="202"/>
      <c r="V375" s="202"/>
      <c r="W375" s="202"/>
      <c r="X375" s="202"/>
      <c r="Y375" s="202"/>
      <c r="Z375" s="202"/>
      <c r="AA375" s="202"/>
      <c r="AB375" s="202"/>
      <c r="AC375" s="203"/>
      <c r="AD375" s="203"/>
      <c r="AE375" s="201"/>
      <c r="AF375" s="201"/>
      <c r="AG375" s="201"/>
      <c r="AH375" s="201"/>
      <c r="AI375" s="201"/>
      <c r="AJ375" s="201"/>
      <c r="AK375" s="201"/>
      <c r="AL375" s="201"/>
      <c r="AM375" s="201"/>
      <c r="AN375" s="201"/>
      <c r="AO375" s="201"/>
      <c r="AP375" s="201"/>
      <c r="AQ375" s="201"/>
      <c r="AR375" s="201"/>
      <c r="AS375" s="201"/>
      <c r="AT375" s="201"/>
      <c r="AU375" s="201"/>
      <c r="AV375" s="201"/>
      <c r="AW375" s="201"/>
      <c r="AX375" s="201"/>
      <c r="AY375" s="201"/>
      <c r="AZ375" s="201"/>
      <c r="BA375" s="201"/>
      <c r="BB375" s="201"/>
      <c r="BC375" s="201"/>
      <c r="BD375" s="201"/>
      <c r="BE375" s="201"/>
      <c r="BF375" s="201"/>
      <c r="BG375" s="201"/>
      <c r="BH375" s="201"/>
      <c r="BI375" s="201"/>
      <c r="BJ375" s="201"/>
      <c r="BK375" s="201"/>
      <c r="BL375" s="201"/>
      <c r="BM375" s="201"/>
      <c r="BN375" s="201"/>
      <c r="BO375" s="201"/>
      <c r="BP375" s="201"/>
      <c r="BQ375" s="201"/>
      <c r="BR375" s="201"/>
      <c r="BS375" s="201"/>
      <c r="BT375" s="201"/>
      <c r="BU375" s="201"/>
      <c r="BV375" s="201"/>
      <c r="BW375" s="201"/>
      <c r="BX375" s="201"/>
      <c r="BY375" s="201"/>
      <c r="BZ375" s="201"/>
      <c r="CA375" s="201"/>
      <c r="CB375" s="201"/>
      <c r="CC375" s="201"/>
      <c r="CD375" s="201"/>
      <c r="CE375" s="201"/>
      <c r="CF375" s="201"/>
      <c r="CG375" s="201"/>
      <c r="CH375" s="201"/>
      <c r="CI375" s="201"/>
      <c r="CJ375" s="201"/>
      <c r="CK375" s="201"/>
      <c r="CL375" s="201"/>
      <c r="CM375" s="201"/>
      <c r="CN375" s="201"/>
      <c r="CO375" s="201"/>
      <c r="CP375" s="201"/>
      <c r="CQ375" s="201"/>
      <c r="CR375" s="201"/>
      <c r="CS375" s="201"/>
      <c r="CT375" s="201"/>
      <c r="CU375" s="201"/>
      <c r="CV375" s="201"/>
      <c r="CW375" s="201"/>
      <c r="CX375" s="201"/>
      <c r="CY375" s="201"/>
      <c r="CZ375" s="201"/>
      <c r="DA375" s="201"/>
      <c r="DB375" s="201"/>
      <c r="DC375" s="201"/>
      <c r="DD375" s="201"/>
      <c r="DE375" s="201"/>
      <c r="DF375" s="201"/>
      <c r="DG375" s="201"/>
      <c r="DH375" s="201"/>
      <c r="DI375" s="201"/>
      <c r="DJ375" s="201"/>
      <c r="DK375" s="201"/>
      <c r="DL375" s="201"/>
      <c r="DM375" s="201"/>
      <c r="DN375" s="201"/>
      <c r="DO375" s="201"/>
      <c r="DP375" s="201"/>
      <c r="DQ375" s="201"/>
    </row>
    <row r="376" spans="2:121" ht="20.100000000000001" customHeight="1" x14ac:dyDescent="0.25">
      <c r="B376" s="211"/>
      <c r="C376" s="212"/>
      <c r="D376" s="201"/>
      <c r="E376" s="201"/>
      <c r="F376" s="201"/>
      <c r="G376" s="201"/>
      <c r="H376" s="201"/>
      <c r="I376" s="201"/>
      <c r="J376" s="201"/>
      <c r="K376" s="201"/>
      <c r="L376" s="201"/>
      <c r="M376" s="201"/>
      <c r="N376" s="201"/>
      <c r="O376" s="201"/>
      <c r="P376" s="204"/>
      <c r="Q376" s="202"/>
      <c r="R376" s="202"/>
      <c r="S376" s="202"/>
      <c r="T376" s="202"/>
      <c r="U376" s="202"/>
      <c r="V376" s="202"/>
      <c r="W376" s="202"/>
      <c r="X376" s="202"/>
      <c r="Y376" s="202"/>
      <c r="Z376" s="202"/>
      <c r="AA376" s="202"/>
      <c r="AB376" s="202"/>
      <c r="AC376" s="203"/>
      <c r="AD376" s="203"/>
      <c r="AE376" s="201"/>
      <c r="AF376" s="201"/>
      <c r="AG376" s="201"/>
      <c r="AH376" s="201"/>
      <c r="AI376" s="201"/>
      <c r="AJ376" s="201"/>
      <c r="AK376" s="201"/>
      <c r="AL376" s="201"/>
      <c r="AM376" s="201"/>
      <c r="AN376" s="201"/>
      <c r="AO376" s="201"/>
      <c r="AP376" s="201"/>
      <c r="AQ376" s="201"/>
      <c r="AR376" s="201"/>
      <c r="AS376" s="201"/>
      <c r="AT376" s="201"/>
      <c r="AU376" s="201"/>
      <c r="AV376" s="201"/>
      <c r="AW376" s="201"/>
      <c r="AX376" s="201"/>
      <c r="AY376" s="201"/>
      <c r="AZ376" s="201"/>
      <c r="BA376" s="201"/>
      <c r="BB376" s="201"/>
      <c r="BC376" s="201"/>
      <c r="BD376" s="201"/>
      <c r="BE376" s="201"/>
      <c r="BF376" s="201"/>
      <c r="BG376" s="201"/>
      <c r="BH376" s="201"/>
      <c r="BI376" s="201"/>
      <c r="BJ376" s="201"/>
      <c r="BK376" s="201"/>
      <c r="BL376" s="201"/>
      <c r="BM376" s="201"/>
      <c r="BN376" s="201"/>
      <c r="BO376" s="201"/>
      <c r="BP376" s="201"/>
      <c r="BQ376" s="201"/>
      <c r="BR376" s="201"/>
      <c r="BS376" s="201"/>
      <c r="BT376" s="201"/>
      <c r="BU376" s="201"/>
      <c r="BV376" s="201"/>
      <c r="BW376" s="201"/>
      <c r="BX376" s="201"/>
      <c r="BY376" s="201"/>
      <c r="BZ376" s="201"/>
      <c r="CA376" s="201"/>
      <c r="CB376" s="201"/>
      <c r="CC376" s="201"/>
      <c r="CD376" s="201"/>
      <c r="CE376" s="201"/>
      <c r="CF376" s="201"/>
      <c r="CG376" s="201"/>
      <c r="CH376" s="201"/>
      <c r="CI376" s="201"/>
      <c r="CJ376" s="201"/>
      <c r="CK376" s="201"/>
      <c r="CL376" s="201"/>
      <c r="CM376" s="201"/>
      <c r="CN376" s="201"/>
      <c r="CO376" s="201"/>
      <c r="CP376" s="201"/>
      <c r="CQ376" s="201"/>
      <c r="CR376" s="201"/>
      <c r="CS376" s="201"/>
      <c r="CT376" s="201"/>
      <c r="CU376" s="201"/>
      <c r="CV376" s="201"/>
      <c r="CW376" s="201"/>
      <c r="CX376" s="201"/>
      <c r="CY376" s="201"/>
      <c r="CZ376" s="201"/>
      <c r="DA376" s="201"/>
      <c r="DB376" s="201"/>
      <c r="DC376" s="201"/>
      <c r="DD376" s="201"/>
      <c r="DE376" s="201"/>
      <c r="DF376" s="201"/>
      <c r="DG376" s="201"/>
      <c r="DH376" s="201"/>
      <c r="DI376" s="201"/>
      <c r="DJ376" s="201"/>
      <c r="DK376" s="201"/>
      <c r="DL376" s="201"/>
      <c r="DM376" s="201"/>
      <c r="DN376" s="201"/>
      <c r="DO376" s="201"/>
      <c r="DP376" s="201"/>
      <c r="DQ376" s="201"/>
    </row>
    <row r="377" spans="2:121" ht="20.100000000000001" customHeight="1" x14ac:dyDescent="0.25">
      <c r="B377" s="211"/>
      <c r="C377" s="212"/>
      <c r="D377" s="201"/>
      <c r="E377" s="201"/>
      <c r="F377" s="201"/>
      <c r="G377" s="201"/>
      <c r="H377" s="201"/>
      <c r="I377" s="201"/>
      <c r="J377" s="201"/>
      <c r="K377" s="201"/>
      <c r="L377" s="201"/>
      <c r="M377" s="201"/>
      <c r="N377" s="201"/>
      <c r="O377" s="201"/>
      <c r="P377" s="204"/>
      <c r="Q377" s="202"/>
      <c r="R377" s="202"/>
      <c r="S377" s="202"/>
      <c r="T377" s="202"/>
      <c r="U377" s="202"/>
      <c r="V377" s="202"/>
      <c r="W377" s="202"/>
      <c r="X377" s="202"/>
      <c r="Y377" s="202"/>
      <c r="Z377" s="202"/>
      <c r="AA377" s="202"/>
      <c r="AB377" s="202"/>
      <c r="AC377" s="203"/>
      <c r="AD377" s="203"/>
      <c r="AE377" s="201"/>
      <c r="AF377" s="201"/>
      <c r="AG377" s="201"/>
      <c r="AH377" s="201"/>
      <c r="AI377" s="201"/>
      <c r="AJ377" s="201"/>
      <c r="AK377" s="201"/>
      <c r="AL377" s="201"/>
      <c r="AM377" s="201"/>
      <c r="AN377" s="201"/>
      <c r="AO377" s="201"/>
      <c r="AP377" s="201"/>
      <c r="AQ377" s="201"/>
      <c r="AR377" s="201"/>
      <c r="AS377" s="201"/>
      <c r="AT377" s="201"/>
      <c r="AU377" s="201"/>
      <c r="AV377" s="201"/>
      <c r="AW377" s="201"/>
      <c r="AX377" s="201"/>
      <c r="AY377" s="201"/>
      <c r="AZ377" s="201"/>
      <c r="BA377" s="201"/>
      <c r="BB377" s="201"/>
      <c r="BC377" s="201"/>
      <c r="BD377" s="201"/>
      <c r="BE377" s="201"/>
      <c r="BF377" s="201"/>
      <c r="BG377" s="201"/>
      <c r="BH377" s="201"/>
      <c r="BI377" s="201"/>
      <c r="BJ377" s="201"/>
      <c r="BK377" s="201"/>
      <c r="BL377" s="201"/>
      <c r="BM377" s="201"/>
      <c r="BN377" s="201"/>
      <c r="BO377" s="201"/>
      <c r="BP377" s="201"/>
      <c r="BQ377" s="201"/>
      <c r="BR377" s="201"/>
      <c r="BS377" s="201"/>
      <c r="BT377" s="201"/>
      <c r="BU377" s="201"/>
      <c r="BV377" s="201"/>
      <c r="BW377" s="201"/>
      <c r="BX377" s="201"/>
      <c r="BY377" s="201"/>
      <c r="BZ377" s="201"/>
      <c r="CA377" s="201"/>
      <c r="CB377" s="201"/>
      <c r="CC377" s="201"/>
      <c r="CD377" s="201"/>
      <c r="CE377" s="201"/>
      <c r="CF377" s="201"/>
      <c r="CG377" s="201"/>
      <c r="CH377" s="201"/>
      <c r="CI377" s="201"/>
      <c r="CJ377" s="201"/>
      <c r="CK377" s="201"/>
      <c r="CL377" s="201"/>
      <c r="CM377" s="201"/>
      <c r="CN377" s="201"/>
      <c r="CO377" s="201"/>
      <c r="CP377" s="201"/>
      <c r="CQ377" s="201"/>
      <c r="CR377" s="201"/>
      <c r="CS377" s="201"/>
      <c r="CT377" s="201"/>
      <c r="CU377" s="201"/>
      <c r="CV377" s="201"/>
      <c r="CW377" s="201"/>
      <c r="CX377" s="201"/>
      <c r="CY377" s="201"/>
      <c r="CZ377" s="201"/>
      <c r="DA377" s="201"/>
      <c r="DB377" s="201"/>
      <c r="DC377" s="201"/>
      <c r="DD377" s="201"/>
      <c r="DE377" s="201"/>
      <c r="DF377" s="201"/>
      <c r="DG377" s="201"/>
      <c r="DH377" s="201"/>
      <c r="DI377" s="201"/>
      <c r="DJ377" s="201"/>
      <c r="DK377" s="201"/>
      <c r="DL377" s="201"/>
      <c r="DM377" s="201"/>
      <c r="DN377" s="201"/>
      <c r="DO377" s="201"/>
      <c r="DP377" s="201"/>
      <c r="DQ377" s="201"/>
    </row>
    <row r="378" spans="2:121" ht="20.100000000000001" customHeight="1" x14ac:dyDescent="0.25">
      <c r="B378" s="211"/>
      <c r="C378" s="212"/>
      <c r="D378" s="201"/>
      <c r="E378" s="201"/>
      <c r="F378" s="201"/>
      <c r="G378" s="201"/>
      <c r="H378" s="201"/>
      <c r="I378" s="201"/>
      <c r="J378" s="201"/>
      <c r="K378" s="201"/>
      <c r="L378" s="201"/>
      <c r="M378" s="201"/>
      <c r="N378" s="201"/>
      <c r="O378" s="201"/>
      <c r="P378" s="204"/>
      <c r="Q378" s="202"/>
      <c r="R378" s="202"/>
      <c r="S378" s="202"/>
      <c r="T378" s="202"/>
      <c r="U378" s="202"/>
      <c r="V378" s="202"/>
      <c r="W378" s="202"/>
      <c r="X378" s="202"/>
      <c r="Y378" s="202"/>
      <c r="Z378" s="202"/>
      <c r="AA378" s="202"/>
      <c r="AB378" s="202"/>
      <c r="AC378" s="203"/>
      <c r="AD378" s="203"/>
      <c r="AE378" s="201"/>
      <c r="AF378" s="201"/>
      <c r="AG378" s="201"/>
      <c r="AH378" s="201"/>
      <c r="AI378" s="201"/>
      <c r="AJ378" s="201"/>
      <c r="AK378" s="201"/>
      <c r="AL378" s="201"/>
      <c r="AM378" s="201"/>
      <c r="AN378" s="201"/>
      <c r="AO378" s="201"/>
      <c r="AP378" s="201"/>
      <c r="AQ378" s="201"/>
      <c r="AR378" s="201"/>
      <c r="AS378" s="201"/>
      <c r="AT378" s="201"/>
      <c r="AU378" s="201"/>
      <c r="AV378" s="201"/>
      <c r="AW378" s="201"/>
      <c r="AX378" s="201"/>
      <c r="AY378" s="201"/>
      <c r="AZ378" s="201"/>
      <c r="BA378" s="201"/>
      <c r="BB378" s="201"/>
      <c r="BC378" s="201"/>
      <c r="BD378" s="201"/>
      <c r="BE378" s="201"/>
      <c r="BF378" s="201"/>
      <c r="BG378" s="201"/>
      <c r="BH378" s="201"/>
      <c r="BI378" s="201"/>
      <c r="BJ378" s="201"/>
      <c r="BK378" s="201"/>
      <c r="BL378" s="201"/>
      <c r="BM378" s="201"/>
      <c r="BN378" s="201"/>
      <c r="BO378" s="201"/>
      <c r="BP378" s="201"/>
      <c r="BQ378" s="201"/>
      <c r="BR378" s="201"/>
      <c r="BS378" s="201"/>
      <c r="BT378" s="201"/>
      <c r="BU378" s="201"/>
      <c r="BV378" s="201"/>
      <c r="BW378" s="201"/>
      <c r="BX378" s="201"/>
      <c r="BY378" s="201"/>
      <c r="BZ378" s="201"/>
      <c r="CA378" s="201"/>
      <c r="CB378" s="201"/>
      <c r="CC378" s="201"/>
      <c r="CD378" s="201"/>
      <c r="CE378" s="201"/>
      <c r="CF378" s="201"/>
      <c r="CG378" s="201"/>
      <c r="CH378" s="201"/>
      <c r="CI378" s="201"/>
      <c r="CJ378" s="201"/>
      <c r="CK378" s="201"/>
      <c r="CL378" s="201"/>
      <c r="CM378" s="201"/>
      <c r="CN378" s="201"/>
      <c r="CO378" s="201"/>
      <c r="CP378" s="201"/>
      <c r="CQ378" s="201"/>
      <c r="CR378" s="201"/>
      <c r="CS378" s="201"/>
      <c r="CT378" s="201"/>
      <c r="CU378" s="201"/>
      <c r="CV378" s="201"/>
      <c r="CW378" s="201"/>
      <c r="CX378" s="201"/>
      <c r="CY378" s="201"/>
      <c r="CZ378" s="201"/>
      <c r="DA378" s="201"/>
      <c r="DB378" s="201"/>
      <c r="DC378" s="201"/>
      <c r="DD378" s="201"/>
      <c r="DE378" s="201"/>
      <c r="DF378" s="201"/>
      <c r="DG378" s="201"/>
      <c r="DH378" s="201"/>
      <c r="DI378" s="201"/>
      <c r="DJ378" s="201"/>
      <c r="DK378" s="201"/>
      <c r="DL378" s="201"/>
      <c r="DM378" s="201"/>
      <c r="DN378" s="201"/>
      <c r="DO378" s="201"/>
      <c r="DP378" s="201"/>
      <c r="DQ378" s="201"/>
    </row>
    <row r="379" spans="2:121" ht="20.100000000000001" customHeight="1" x14ac:dyDescent="0.25">
      <c r="B379" s="211"/>
      <c r="C379" s="212"/>
      <c r="D379" s="201"/>
      <c r="E379" s="201"/>
      <c r="F379" s="201"/>
      <c r="G379" s="201"/>
      <c r="H379" s="201"/>
      <c r="I379" s="201"/>
      <c r="J379" s="201"/>
      <c r="K379" s="201"/>
      <c r="L379" s="201"/>
      <c r="M379" s="201"/>
      <c r="N379" s="201"/>
      <c r="O379" s="201"/>
      <c r="P379" s="204"/>
      <c r="Q379" s="202"/>
      <c r="R379" s="202"/>
      <c r="S379" s="202"/>
      <c r="T379" s="202"/>
      <c r="U379" s="202"/>
      <c r="V379" s="202"/>
      <c r="W379" s="202"/>
      <c r="X379" s="202"/>
      <c r="Y379" s="202"/>
      <c r="Z379" s="202"/>
      <c r="AA379" s="202"/>
      <c r="AB379" s="202"/>
      <c r="AC379" s="203"/>
      <c r="AD379" s="203"/>
      <c r="AE379" s="201"/>
      <c r="AF379" s="201"/>
      <c r="AG379" s="201"/>
      <c r="AH379" s="201"/>
      <c r="AI379" s="201"/>
      <c r="AJ379" s="201"/>
      <c r="AK379" s="201"/>
      <c r="AL379" s="201"/>
      <c r="AM379" s="201"/>
      <c r="AN379" s="201"/>
      <c r="AO379" s="201"/>
      <c r="AP379" s="201"/>
      <c r="AQ379" s="201"/>
      <c r="AR379" s="201"/>
      <c r="AS379" s="201"/>
      <c r="AT379" s="201"/>
      <c r="AU379" s="201"/>
      <c r="AV379" s="201"/>
      <c r="AW379" s="201"/>
      <c r="AX379" s="201"/>
      <c r="AY379" s="201"/>
      <c r="AZ379" s="201"/>
      <c r="BA379" s="201"/>
      <c r="BB379" s="201"/>
      <c r="BC379" s="201"/>
      <c r="BD379" s="201"/>
      <c r="BE379" s="201"/>
      <c r="BF379" s="201"/>
      <c r="BG379" s="201"/>
      <c r="BH379" s="201"/>
      <c r="BI379" s="201"/>
      <c r="BJ379" s="201"/>
      <c r="BK379" s="201"/>
      <c r="BL379" s="201"/>
      <c r="BM379" s="201"/>
      <c r="BN379" s="201"/>
      <c r="BO379" s="201"/>
      <c r="BP379" s="201"/>
      <c r="BQ379" s="201"/>
      <c r="BR379" s="201"/>
      <c r="BS379" s="201"/>
      <c r="BT379" s="201"/>
      <c r="BU379" s="201"/>
      <c r="BV379" s="201"/>
      <c r="BW379" s="201"/>
      <c r="BX379" s="201"/>
      <c r="BY379" s="201"/>
      <c r="BZ379" s="201"/>
      <c r="CA379" s="201"/>
      <c r="CB379" s="201"/>
      <c r="CC379" s="201"/>
      <c r="CD379" s="201"/>
      <c r="CE379" s="201"/>
      <c r="CF379" s="201"/>
      <c r="CG379" s="201"/>
      <c r="CH379" s="201"/>
      <c r="CI379" s="201"/>
      <c r="CJ379" s="201"/>
      <c r="CK379" s="201"/>
      <c r="CL379" s="201"/>
      <c r="CM379" s="201"/>
      <c r="CN379" s="201"/>
      <c r="CO379" s="201"/>
      <c r="CP379" s="201"/>
      <c r="CQ379" s="201"/>
      <c r="CR379" s="201"/>
      <c r="CS379" s="201"/>
      <c r="CT379" s="201"/>
      <c r="CU379" s="201"/>
      <c r="CV379" s="201"/>
      <c r="CW379" s="201"/>
      <c r="CX379" s="201"/>
      <c r="CY379" s="201"/>
      <c r="CZ379" s="201"/>
      <c r="DA379" s="201"/>
      <c r="DB379" s="201"/>
      <c r="DC379" s="201"/>
      <c r="DD379" s="201"/>
      <c r="DE379" s="201"/>
      <c r="DF379" s="201"/>
      <c r="DG379" s="201"/>
      <c r="DH379" s="201"/>
      <c r="DI379" s="201"/>
      <c r="DJ379" s="201"/>
      <c r="DK379" s="201"/>
      <c r="DL379" s="201"/>
      <c r="DM379" s="201"/>
      <c r="DN379" s="201"/>
      <c r="DO379" s="201"/>
      <c r="DP379" s="201"/>
      <c r="DQ379" s="201"/>
    </row>
    <row r="380" spans="2:121" ht="20.100000000000001" customHeight="1" x14ac:dyDescent="0.25">
      <c r="B380" s="211"/>
      <c r="C380" s="212"/>
      <c r="D380" s="201"/>
      <c r="E380" s="201"/>
      <c r="F380" s="201"/>
      <c r="G380" s="201"/>
      <c r="H380" s="201"/>
      <c r="I380" s="201"/>
      <c r="J380" s="201"/>
      <c r="K380" s="201"/>
      <c r="L380" s="201"/>
      <c r="M380" s="201"/>
      <c r="N380" s="201"/>
      <c r="O380" s="201"/>
      <c r="P380" s="204"/>
      <c r="Q380" s="202"/>
      <c r="R380" s="202"/>
      <c r="S380" s="202"/>
      <c r="T380" s="202"/>
      <c r="U380" s="202"/>
      <c r="V380" s="202"/>
      <c r="W380" s="202"/>
      <c r="X380" s="202"/>
      <c r="Y380" s="202"/>
      <c r="Z380" s="202"/>
      <c r="AA380" s="202"/>
      <c r="AB380" s="202"/>
      <c r="AC380" s="203"/>
      <c r="AD380" s="203"/>
      <c r="AE380" s="201"/>
      <c r="AF380" s="201"/>
      <c r="AG380" s="201"/>
      <c r="AH380" s="201"/>
      <c r="AI380" s="201"/>
      <c r="AJ380" s="201"/>
      <c r="AK380" s="201"/>
      <c r="AL380" s="201"/>
      <c r="AM380" s="201"/>
      <c r="AN380" s="201"/>
      <c r="AO380" s="201"/>
      <c r="AP380" s="201"/>
      <c r="AQ380" s="201"/>
      <c r="AR380" s="201"/>
      <c r="AS380" s="201"/>
      <c r="AT380" s="201"/>
      <c r="AU380" s="201"/>
      <c r="AV380" s="201"/>
      <c r="AW380" s="201"/>
      <c r="AX380" s="201"/>
      <c r="AY380" s="201"/>
      <c r="AZ380" s="201"/>
      <c r="BA380" s="201"/>
      <c r="BB380" s="201"/>
      <c r="BC380" s="201"/>
      <c r="BD380" s="201"/>
      <c r="BE380" s="201"/>
      <c r="BF380" s="201"/>
      <c r="BG380" s="201"/>
      <c r="BH380" s="201"/>
      <c r="BI380" s="201"/>
      <c r="BJ380" s="201"/>
      <c r="BK380" s="201"/>
      <c r="BL380" s="201"/>
      <c r="BM380" s="201"/>
      <c r="BN380" s="201"/>
      <c r="BO380" s="201"/>
      <c r="BP380" s="201"/>
      <c r="BQ380" s="201"/>
      <c r="BR380" s="201"/>
      <c r="BS380" s="201"/>
      <c r="BT380" s="201"/>
      <c r="BU380" s="201"/>
      <c r="BV380" s="201"/>
      <c r="BW380" s="201"/>
      <c r="BX380" s="201"/>
      <c r="BY380" s="201"/>
      <c r="BZ380" s="201"/>
      <c r="CA380" s="201"/>
      <c r="CB380" s="201"/>
      <c r="CC380" s="201"/>
      <c r="CD380" s="201"/>
      <c r="CE380" s="201"/>
      <c r="CF380" s="201"/>
      <c r="CG380" s="201"/>
      <c r="CH380" s="201"/>
      <c r="CI380" s="201"/>
      <c r="CJ380" s="201"/>
      <c r="CK380" s="201"/>
      <c r="CL380" s="201"/>
      <c r="CM380" s="201"/>
      <c r="CN380" s="201"/>
      <c r="CO380" s="201"/>
      <c r="CP380" s="201"/>
      <c r="CQ380" s="201"/>
      <c r="CR380" s="201"/>
      <c r="CS380" s="201"/>
      <c r="CT380" s="201"/>
      <c r="CU380" s="201"/>
      <c r="CV380" s="201"/>
      <c r="CW380" s="201"/>
      <c r="CX380" s="201"/>
      <c r="CY380" s="201"/>
      <c r="CZ380" s="201"/>
      <c r="DA380" s="201"/>
      <c r="DB380" s="201"/>
      <c r="DC380" s="201"/>
      <c r="DD380" s="201"/>
      <c r="DE380" s="201"/>
      <c r="DF380" s="201"/>
      <c r="DG380" s="201"/>
      <c r="DH380" s="201"/>
      <c r="DI380" s="201"/>
      <c r="DJ380" s="201"/>
      <c r="DK380" s="201"/>
      <c r="DL380" s="201"/>
      <c r="DM380" s="201"/>
      <c r="DN380" s="201"/>
      <c r="DO380" s="201"/>
      <c r="DP380" s="201"/>
      <c r="DQ380" s="201"/>
    </row>
    <row r="381" spans="2:121" ht="20.100000000000001" customHeight="1" x14ac:dyDescent="0.25">
      <c r="B381" s="211"/>
      <c r="C381" s="212"/>
      <c r="D381" s="201"/>
      <c r="E381" s="201"/>
      <c r="F381" s="201"/>
      <c r="G381" s="201"/>
      <c r="H381" s="201"/>
      <c r="I381" s="201"/>
      <c r="J381" s="201"/>
      <c r="K381" s="201"/>
      <c r="L381" s="201"/>
      <c r="M381" s="201"/>
      <c r="N381" s="201"/>
      <c r="O381" s="201"/>
      <c r="P381" s="204"/>
      <c r="Q381" s="202"/>
      <c r="R381" s="202"/>
      <c r="S381" s="202"/>
      <c r="T381" s="202"/>
      <c r="U381" s="202"/>
      <c r="V381" s="202"/>
      <c r="W381" s="202"/>
      <c r="X381" s="202"/>
      <c r="Y381" s="202"/>
      <c r="Z381" s="202"/>
      <c r="AA381" s="202"/>
      <c r="AB381" s="202"/>
      <c r="AC381" s="203"/>
      <c r="AD381" s="203"/>
      <c r="AE381" s="201"/>
      <c r="AF381" s="201"/>
      <c r="AG381" s="201"/>
      <c r="AH381" s="201"/>
      <c r="AI381" s="201"/>
      <c r="AJ381" s="201"/>
      <c r="AK381" s="201"/>
      <c r="AL381" s="201"/>
      <c r="AM381" s="201"/>
      <c r="AN381" s="201"/>
      <c r="AO381" s="201"/>
      <c r="AP381" s="201"/>
      <c r="AQ381" s="201"/>
      <c r="AR381" s="201"/>
      <c r="AS381" s="201"/>
      <c r="AT381" s="201"/>
      <c r="AU381" s="201"/>
      <c r="AV381" s="201"/>
      <c r="AW381" s="201"/>
      <c r="AX381" s="201"/>
      <c r="AY381" s="201"/>
      <c r="AZ381" s="201"/>
      <c r="BA381" s="201"/>
      <c r="BB381" s="201"/>
      <c r="BC381" s="201"/>
      <c r="BD381" s="201"/>
      <c r="BE381" s="201"/>
      <c r="BF381" s="201"/>
      <c r="BG381" s="201"/>
      <c r="BH381" s="201"/>
      <c r="BI381" s="201"/>
      <c r="BJ381" s="201"/>
      <c r="BK381" s="201"/>
      <c r="BL381" s="201"/>
      <c r="BM381" s="201"/>
      <c r="BN381" s="201"/>
      <c r="BO381" s="201"/>
      <c r="BP381" s="201"/>
      <c r="BQ381" s="201"/>
      <c r="BR381" s="201"/>
      <c r="BS381" s="201"/>
      <c r="BT381" s="201"/>
      <c r="BU381" s="201"/>
      <c r="BV381" s="201"/>
      <c r="BW381" s="201"/>
      <c r="BX381" s="201"/>
      <c r="BY381" s="201"/>
      <c r="BZ381" s="201"/>
      <c r="CA381" s="201"/>
      <c r="CB381" s="201"/>
      <c r="CC381" s="201"/>
      <c r="CD381" s="201"/>
      <c r="CE381" s="201"/>
      <c r="CF381" s="201"/>
      <c r="CG381" s="201"/>
      <c r="CH381" s="201"/>
      <c r="CI381" s="201"/>
      <c r="CJ381" s="201"/>
      <c r="CK381" s="201"/>
      <c r="CL381" s="201"/>
      <c r="CM381" s="201"/>
      <c r="CN381" s="201"/>
      <c r="CO381" s="201"/>
      <c r="CP381" s="201"/>
      <c r="CQ381" s="201"/>
      <c r="CR381" s="201"/>
      <c r="CS381" s="201"/>
      <c r="CT381" s="201"/>
      <c r="CU381" s="201"/>
      <c r="CV381" s="201"/>
      <c r="CW381" s="201"/>
      <c r="CX381" s="201"/>
      <c r="CY381" s="201"/>
      <c r="CZ381" s="201"/>
      <c r="DA381" s="201"/>
      <c r="DB381" s="201"/>
      <c r="DC381" s="201"/>
      <c r="DD381" s="201"/>
      <c r="DE381" s="201"/>
      <c r="DF381" s="201"/>
      <c r="DG381" s="201"/>
      <c r="DH381" s="201"/>
      <c r="DI381" s="201"/>
      <c r="DJ381" s="201"/>
      <c r="DK381" s="201"/>
      <c r="DL381" s="201"/>
      <c r="DM381" s="201"/>
      <c r="DN381" s="201"/>
      <c r="DO381" s="201"/>
      <c r="DP381" s="201"/>
      <c r="DQ381" s="201"/>
    </row>
    <row r="382" spans="2:121" ht="20.100000000000001" customHeight="1" x14ac:dyDescent="0.25">
      <c r="B382" s="211"/>
      <c r="C382" s="212"/>
      <c r="D382" s="201"/>
      <c r="E382" s="201"/>
      <c r="F382" s="201"/>
      <c r="G382" s="201"/>
      <c r="H382" s="201"/>
      <c r="I382" s="201"/>
      <c r="J382" s="201"/>
      <c r="K382" s="201"/>
      <c r="L382" s="201"/>
      <c r="M382" s="201"/>
      <c r="N382" s="201"/>
      <c r="O382" s="201"/>
      <c r="P382" s="204"/>
      <c r="Q382" s="202"/>
      <c r="R382" s="202"/>
      <c r="S382" s="202"/>
      <c r="T382" s="202"/>
      <c r="U382" s="202"/>
      <c r="V382" s="202"/>
      <c r="W382" s="202"/>
      <c r="X382" s="202"/>
      <c r="Y382" s="202"/>
      <c r="Z382" s="202"/>
      <c r="AA382" s="202"/>
      <c r="AB382" s="202"/>
      <c r="AC382" s="203"/>
      <c r="AD382" s="203"/>
      <c r="AE382" s="201"/>
      <c r="AF382" s="201"/>
      <c r="AG382" s="201"/>
      <c r="AH382" s="201"/>
      <c r="AI382" s="201"/>
      <c r="AJ382" s="201"/>
      <c r="AK382" s="201"/>
      <c r="AL382" s="201"/>
      <c r="AM382" s="201"/>
      <c r="AN382" s="201"/>
      <c r="AO382" s="201"/>
      <c r="AP382" s="201"/>
      <c r="AQ382" s="201"/>
      <c r="AR382" s="201"/>
      <c r="AS382" s="201"/>
      <c r="AT382" s="201"/>
      <c r="AU382" s="201"/>
      <c r="AV382" s="201"/>
      <c r="AW382" s="201"/>
      <c r="AX382" s="201"/>
      <c r="AY382" s="201"/>
      <c r="AZ382" s="201"/>
      <c r="BA382" s="201"/>
      <c r="BB382" s="201"/>
      <c r="BC382" s="201"/>
      <c r="BD382" s="201"/>
      <c r="BE382" s="201"/>
      <c r="BF382" s="201"/>
      <c r="BG382" s="201"/>
      <c r="BH382" s="201"/>
      <c r="BI382" s="201"/>
      <c r="BJ382" s="201"/>
      <c r="BK382" s="201"/>
      <c r="BL382" s="201"/>
      <c r="BM382" s="201"/>
      <c r="BN382" s="201"/>
      <c r="BO382" s="201"/>
      <c r="BP382" s="201"/>
      <c r="BQ382" s="201"/>
      <c r="BR382" s="201"/>
      <c r="BS382" s="201"/>
      <c r="BT382" s="201"/>
      <c r="BU382" s="201"/>
      <c r="BV382" s="201"/>
      <c r="BW382" s="201"/>
      <c r="BX382" s="201"/>
      <c r="BY382" s="201"/>
      <c r="BZ382" s="201"/>
      <c r="CA382" s="201"/>
      <c r="CB382" s="201"/>
      <c r="CC382" s="201"/>
      <c r="CD382" s="201"/>
      <c r="CE382" s="201"/>
      <c r="CF382" s="201"/>
      <c r="CG382" s="201"/>
      <c r="CH382" s="201"/>
      <c r="CI382" s="201"/>
      <c r="CJ382" s="201"/>
      <c r="CK382" s="201"/>
      <c r="CL382" s="201"/>
      <c r="CM382" s="201"/>
      <c r="CN382" s="201"/>
      <c r="CO382" s="201"/>
      <c r="CP382" s="201"/>
      <c r="CQ382" s="201"/>
      <c r="CR382" s="201"/>
      <c r="CS382" s="201"/>
      <c r="CT382" s="201"/>
      <c r="CU382" s="201"/>
      <c r="CV382" s="201"/>
      <c r="CW382" s="201"/>
      <c r="CX382" s="201"/>
      <c r="CY382" s="201"/>
      <c r="CZ382" s="201"/>
      <c r="DA382" s="201"/>
      <c r="DB382" s="201"/>
      <c r="DC382" s="201"/>
      <c r="DD382" s="201"/>
      <c r="DE382" s="201"/>
      <c r="DF382" s="201"/>
      <c r="DG382" s="201"/>
      <c r="DH382" s="201"/>
      <c r="DI382" s="201"/>
      <c r="DJ382" s="201"/>
      <c r="DK382" s="201"/>
      <c r="DL382" s="201"/>
      <c r="DM382" s="201"/>
      <c r="DN382" s="201"/>
      <c r="DO382" s="201"/>
      <c r="DP382" s="201"/>
      <c r="DQ382" s="201"/>
    </row>
    <row r="383" spans="2:121" ht="20.100000000000001" customHeight="1" x14ac:dyDescent="0.25">
      <c r="B383" s="211"/>
      <c r="C383" s="212"/>
      <c r="D383" s="201"/>
      <c r="E383" s="201"/>
      <c r="F383" s="201"/>
      <c r="G383" s="201"/>
      <c r="H383" s="201"/>
      <c r="I383" s="201"/>
      <c r="J383" s="201"/>
      <c r="K383" s="201"/>
      <c r="L383" s="201"/>
      <c r="M383" s="201"/>
      <c r="N383" s="201"/>
      <c r="O383" s="201"/>
      <c r="P383" s="204"/>
      <c r="Q383" s="202"/>
      <c r="R383" s="202"/>
      <c r="S383" s="202"/>
      <c r="T383" s="202"/>
      <c r="U383" s="202"/>
      <c r="V383" s="202"/>
      <c r="W383" s="202"/>
      <c r="X383" s="202"/>
      <c r="Y383" s="202"/>
      <c r="Z383" s="202"/>
      <c r="AA383" s="202"/>
      <c r="AB383" s="202"/>
      <c r="AC383" s="203"/>
      <c r="AD383" s="203"/>
      <c r="AE383" s="201"/>
      <c r="AF383" s="201"/>
      <c r="AG383" s="201"/>
      <c r="AH383" s="201"/>
      <c r="AI383" s="201"/>
      <c r="AJ383" s="201"/>
      <c r="AK383" s="201"/>
      <c r="AL383" s="201"/>
      <c r="AM383" s="201"/>
      <c r="AN383" s="201"/>
      <c r="AO383" s="201"/>
      <c r="AP383" s="201"/>
      <c r="AQ383" s="201"/>
      <c r="AR383" s="201"/>
      <c r="AS383" s="201"/>
      <c r="AT383" s="201"/>
      <c r="AU383" s="201"/>
      <c r="AV383" s="201"/>
      <c r="AW383" s="201"/>
      <c r="AX383" s="201"/>
      <c r="AY383" s="201"/>
      <c r="AZ383" s="201"/>
      <c r="BA383" s="201"/>
      <c r="BB383" s="201"/>
      <c r="BC383" s="201"/>
      <c r="BD383" s="201"/>
      <c r="BE383" s="201"/>
      <c r="BF383" s="201"/>
      <c r="BG383" s="201"/>
      <c r="BH383" s="201"/>
      <c r="BI383" s="201"/>
      <c r="BJ383" s="201"/>
      <c r="BK383" s="201"/>
      <c r="BL383" s="201"/>
      <c r="BM383" s="201"/>
      <c r="BN383" s="201"/>
      <c r="BO383" s="201"/>
      <c r="BP383" s="201"/>
      <c r="BQ383" s="201"/>
      <c r="BR383" s="201"/>
      <c r="BS383" s="201"/>
      <c r="BT383" s="201"/>
      <c r="BU383" s="201"/>
      <c r="BV383" s="201"/>
      <c r="BW383" s="201"/>
      <c r="BX383" s="201"/>
      <c r="BY383" s="201"/>
      <c r="BZ383" s="201"/>
      <c r="CA383" s="201"/>
      <c r="CB383" s="201"/>
      <c r="CC383" s="201"/>
      <c r="CD383" s="201"/>
      <c r="CE383" s="201"/>
      <c r="CF383" s="201"/>
      <c r="CG383" s="201"/>
      <c r="CH383" s="201"/>
      <c r="CI383" s="201"/>
      <c r="CJ383" s="201"/>
      <c r="CK383" s="201"/>
      <c r="CL383" s="201"/>
      <c r="CM383" s="201"/>
      <c r="CN383" s="201"/>
      <c r="CO383" s="201"/>
      <c r="CP383" s="201"/>
      <c r="CQ383" s="201"/>
      <c r="CR383" s="201"/>
      <c r="CS383" s="201"/>
      <c r="CT383" s="201"/>
      <c r="CU383" s="201"/>
      <c r="CV383" s="201"/>
      <c r="CW383" s="201"/>
      <c r="CX383" s="201"/>
      <c r="CY383" s="201"/>
      <c r="CZ383" s="201"/>
      <c r="DA383" s="201"/>
      <c r="DB383" s="201"/>
      <c r="DC383" s="201"/>
      <c r="DD383" s="201"/>
      <c r="DE383" s="201"/>
      <c r="DF383" s="201"/>
      <c r="DG383" s="201"/>
      <c r="DH383" s="201"/>
      <c r="DI383" s="201"/>
      <c r="DJ383" s="201"/>
      <c r="DK383" s="201"/>
      <c r="DL383" s="201"/>
      <c r="DM383" s="201"/>
      <c r="DN383" s="201"/>
      <c r="DO383" s="201"/>
      <c r="DP383" s="201"/>
      <c r="DQ383" s="201"/>
    </row>
    <row r="384" spans="2:121" ht="20.100000000000001" customHeight="1" x14ac:dyDescent="0.25">
      <c r="B384" s="211"/>
      <c r="C384" s="212"/>
      <c r="D384" s="201"/>
      <c r="E384" s="201"/>
      <c r="F384" s="201"/>
      <c r="G384" s="201"/>
      <c r="H384" s="201"/>
      <c r="I384" s="201"/>
      <c r="J384" s="201"/>
      <c r="K384" s="201"/>
      <c r="L384" s="201"/>
      <c r="M384" s="201"/>
      <c r="N384" s="201"/>
      <c r="O384" s="201"/>
      <c r="P384" s="204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  <c r="AA384" s="202"/>
      <c r="AB384" s="202"/>
      <c r="AC384" s="203"/>
      <c r="AD384" s="203"/>
      <c r="AE384" s="201"/>
      <c r="AF384" s="201"/>
      <c r="AG384" s="201"/>
      <c r="AH384" s="201"/>
      <c r="AI384" s="201"/>
      <c r="AJ384" s="201"/>
      <c r="AK384" s="201"/>
      <c r="AL384" s="201"/>
      <c r="AM384" s="201"/>
      <c r="AN384" s="201"/>
      <c r="AO384" s="201"/>
      <c r="AP384" s="201"/>
      <c r="AQ384" s="201"/>
      <c r="AR384" s="201"/>
      <c r="AS384" s="201"/>
      <c r="AT384" s="201"/>
      <c r="AU384" s="201"/>
      <c r="AV384" s="201"/>
      <c r="AW384" s="201"/>
      <c r="AX384" s="201"/>
      <c r="AY384" s="201"/>
      <c r="AZ384" s="201"/>
      <c r="BA384" s="201"/>
      <c r="BB384" s="201"/>
      <c r="BC384" s="201"/>
      <c r="BD384" s="201"/>
      <c r="BE384" s="201"/>
      <c r="BF384" s="201"/>
      <c r="BG384" s="201"/>
      <c r="BH384" s="201"/>
      <c r="BI384" s="201"/>
      <c r="BJ384" s="201"/>
      <c r="BK384" s="201"/>
      <c r="BL384" s="201"/>
      <c r="BM384" s="201"/>
      <c r="BN384" s="201"/>
      <c r="BO384" s="201"/>
      <c r="BP384" s="201"/>
      <c r="BQ384" s="201"/>
      <c r="BR384" s="201"/>
      <c r="BS384" s="201"/>
      <c r="BT384" s="201"/>
      <c r="BU384" s="201"/>
      <c r="BV384" s="201"/>
      <c r="BW384" s="201"/>
      <c r="BX384" s="201"/>
      <c r="BY384" s="201"/>
      <c r="BZ384" s="201"/>
      <c r="CA384" s="201"/>
      <c r="CB384" s="201"/>
      <c r="CC384" s="201"/>
      <c r="CD384" s="201"/>
      <c r="CE384" s="201"/>
      <c r="CF384" s="201"/>
      <c r="CG384" s="201"/>
      <c r="CH384" s="201"/>
      <c r="CI384" s="201"/>
      <c r="CJ384" s="201"/>
      <c r="CK384" s="201"/>
      <c r="CL384" s="201"/>
      <c r="CM384" s="201"/>
      <c r="CN384" s="201"/>
      <c r="CO384" s="201"/>
      <c r="CP384" s="201"/>
      <c r="CQ384" s="201"/>
      <c r="CR384" s="201"/>
      <c r="CS384" s="201"/>
      <c r="CT384" s="201"/>
      <c r="CU384" s="201"/>
      <c r="CV384" s="201"/>
      <c r="CW384" s="201"/>
      <c r="CX384" s="201"/>
      <c r="CY384" s="201"/>
      <c r="CZ384" s="201"/>
      <c r="DA384" s="201"/>
      <c r="DB384" s="201"/>
      <c r="DC384" s="201"/>
      <c r="DD384" s="201"/>
      <c r="DE384" s="201"/>
      <c r="DF384" s="201"/>
      <c r="DG384" s="201"/>
      <c r="DH384" s="201"/>
      <c r="DI384" s="201"/>
      <c r="DJ384" s="201"/>
      <c r="DK384" s="201"/>
      <c r="DL384" s="201"/>
      <c r="DM384" s="201"/>
      <c r="DN384" s="201"/>
      <c r="DO384" s="201"/>
      <c r="DP384" s="201"/>
      <c r="DQ384" s="201"/>
    </row>
    <row r="385" spans="2:121" ht="20.100000000000001" customHeight="1" x14ac:dyDescent="0.25">
      <c r="B385" s="211"/>
      <c r="C385" s="212"/>
      <c r="D385" s="201"/>
      <c r="E385" s="201"/>
      <c r="F385" s="201"/>
      <c r="G385" s="201"/>
      <c r="H385" s="201"/>
      <c r="I385" s="201"/>
      <c r="J385" s="201"/>
      <c r="K385" s="201"/>
      <c r="L385" s="201"/>
      <c r="M385" s="201"/>
      <c r="N385" s="201"/>
      <c r="O385" s="201"/>
      <c r="P385" s="204"/>
      <c r="Q385" s="202"/>
      <c r="R385" s="202"/>
      <c r="S385" s="202"/>
      <c r="T385" s="202"/>
      <c r="U385" s="202"/>
      <c r="V385" s="202"/>
      <c r="W385" s="202"/>
      <c r="X385" s="202"/>
      <c r="Y385" s="202"/>
      <c r="Z385" s="202"/>
      <c r="AA385" s="202"/>
      <c r="AB385" s="202"/>
      <c r="AC385" s="203"/>
      <c r="AD385" s="203"/>
      <c r="AE385" s="201"/>
      <c r="AF385" s="201"/>
      <c r="AG385" s="201"/>
      <c r="AH385" s="201"/>
      <c r="AI385" s="201"/>
      <c r="AJ385" s="201"/>
      <c r="AK385" s="201"/>
      <c r="AL385" s="201"/>
      <c r="AM385" s="201"/>
      <c r="AN385" s="201"/>
      <c r="AO385" s="201"/>
      <c r="AP385" s="201"/>
      <c r="AQ385" s="201"/>
      <c r="AR385" s="201"/>
      <c r="AS385" s="201"/>
      <c r="AT385" s="201"/>
      <c r="AU385" s="201"/>
      <c r="AV385" s="201"/>
      <c r="AW385" s="201"/>
      <c r="AX385" s="201"/>
      <c r="AY385" s="201"/>
      <c r="AZ385" s="201"/>
      <c r="BA385" s="201"/>
      <c r="BB385" s="201"/>
      <c r="BC385" s="201"/>
      <c r="BD385" s="201"/>
      <c r="BE385" s="201"/>
      <c r="BF385" s="201"/>
      <c r="BG385" s="201"/>
      <c r="BH385" s="201"/>
      <c r="BI385" s="201"/>
      <c r="BJ385" s="201"/>
      <c r="BK385" s="201"/>
      <c r="BL385" s="201"/>
      <c r="BM385" s="201"/>
      <c r="BN385" s="201"/>
      <c r="BO385" s="201"/>
      <c r="BP385" s="201"/>
      <c r="BQ385" s="201"/>
      <c r="BR385" s="201"/>
      <c r="BS385" s="201"/>
      <c r="BT385" s="201"/>
      <c r="BU385" s="201"/>
      <c r="BV385" s="201"/>
      <c r="BW385" s="201"/>
      <c r="BX385" s="201"/>
      <c r="BY385" s="201"/>
      <c r="BZ385" s="201"/>
      <c r="CA385" s="201"/>
      <c r="CB385" s="201"/>
      <c r="CC385" s="201"/>
      <c r="CD385" s="201"/>
      <c r="CE385" s="201"/>
      <c r="CF385" s="201"/>
      <c r="CG385" s="201"/>
      <c r="CH385" s="201"/>
      <c r="CI385" s="201"/>
      <c r="CJ385" s="201"/>
      <c r="CK385" s="201"/>
      <c r="CL385" s="201"/>
      <c r="CM385" s="201"/>
      <c r="CN385" s="201"/>
      <c r="CO385" s="201"/>
      <c r="CP385" s="201"/>
      <c r="CQ385" s="201"/>
      <c r="CR385" s="201"/>
      <c r="CS385" s="201"/>
      <c r="CT385" s="201"/>
      <c r="CU385" s="201"/>
      <c r="CV385" s="201"/>
      <c r="CW385" s="201"/>
      <c r="CX385" s="201"/>
      <c r="CY385" s="201"/>
      <c r="CZ385" s="201"/>
      <c r="DA385" s="201"/>
      <c r="DB385" s="201"/>
      <c r="DC385" s="201"/>
      <c r="DD385" s="201"/>
      <c r="DE385" s="201"/>
      <c r="DF385" s="201"/>
      <c r="DG385" s="201"/>
      <c r="DH385" s="201"/>
      <c r="DI385" s="201"/>
      <c r="DJ385" s="201"/>
      <c r="DK385" s="201"/>
      <c r="DL385" s="201"/>
      <c r="DM385" s="201"/>
      <c r="DN385" s="201"/>
      <c r="DO385" s="201"/>
      <c r="DP385" s="201"/>
      <c r="DQ385" s="201"/>
    </row>
    <row r="386" spans="2:121" ht="20.100000000000001" customHeight="1" x14ac:dyDescent="0.25">
      <c r="B386" s="211"/>
      <c r="C386" s="212"/>
      <c r="D386" s="201"/>
      <c r="E386" s="201"/>
      <c r="F386" s="201"/>
      <c r="G386" s="201"/>
      <c r="H386" s="201"/>
      <c r="I386" s="201"/>
      <c r="J386" s="201"/>
      <c r="K386" s="201"/>
      <c r="L386" s="201"/>
      <c r="M386" s="201"/>
      <c r="N386" s="201"/>
      <c r="O386" s="201"/>
      <c r="P386" s="204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3"/>
      <c r="AD386" s="203"/>
      <c r="AE386" s="201"/>
      <c r="AF386" s="201"/>
      <c r="AG386" s="201"/>
      <c r="AH386" s="201"/>
      <c r="AI386" s="201"/>
      <c r="AJ386" s="201"/>
      <c r="AK386" s="201"/>
      <c r="AL386" s="201"/>
      <c r="AM386" s="201"/>
      <c r="AN386" s="201"/>
      <c r="AO386" s="201"/>
      <c r="AP386" s="201"/>
      <c r="AQ386" s="201"/>
      <c r="AR386" s="201"/>
      <c r="AS386" s="201"/>
      <c r="AT386" s="201"/>
      <c r="AU386" s="201"/>
      <c r="AV386" s="201"/>
      <c r="AW386" s="201"/>
      <c r="AX386" s="201"/>
      <c r="AY386" s="201"/>
      <c r="AZ386" s="201"/>
      <c r="BA386" s="201"/>
      <c r="BB386" s="201"/>
      <c r="BC386" s="201"/>
      <c r="BD386" s="201"/>
      <c r="BE386" s="201"/>
      <c r="BF386" s="201"/>
      <c r="BG386" s="201"/>
      <c r="BH386" s="201"/>
      <c r="BI386" s="201"/>
      <c r="BJ386" s="201"/>
      <c r="BK386" s="201"/>
      <c r="BL386" s="201"/>
      <c r="BM386" s="201"/>
      <c r="BN386" s="201"/>
      <c r="BO386" s="201"/>
      <c r="BP386" s="201"/>
      <c r="BQ386" s="201"/>
      <c r="BR386" s="201"/>
      <c r="BS386" s="201"/>
      <c r="BT386" s="201"/>
      <c r="BU386" s="201"/>
      <c r="BV386" s="201"/>
      <c r="BW386" s="201"/>
      <c r="BX386" s="201"/>
      <c r="BY386" s="201"/>
      <c r="BZ386" s="201"/>
      <c r="CA386" s="201"/>
      <c r="CB386" s="201"/>
      <c r="CC386" s="201"/>
      <c r="CD386" s="201"/>
      <c r="CE386" s="201"/>
      <c r="CF386" s="201"/>
      <c r="CG386" s="201"/>
      <c r="CH386" s="201"/>
      <c r="CI386" s="201"/>
      <c r="CJ386" s="201"/>
      <c r="CK386" s="201"/>
      <c r="CL386" s="201"/>
      <c r="CM386" s="201"/>
      <c r="CN386" s="201"/>
      <c r="CO386" s="201"/>
      <c r="CP386" s="201"/>
      <c r="CQ386" s="201"/>
      <c r="CR386" s="201"/>
      <c r="CS386" s="201"/>
      <c r="CT386" s="201"/>
      <c r="CU386" s="201"/>
      <c r="CV386" s="201"/>
      <c r="CW386" s="201"/>
      <c r="CX386" s="201"/>
      <c r="CY386" s="201"/>
      <c r="CZ386" s="201"/>
      <c r="DA386" s="201"/>
      <c r="DB386" s="201"/>
      <c r="DC386" s="201"/>
      <c r="DD386" s="201"/>
      <c r="DE386" s="201"/>
      <c r="DF386" s="201"/>
      <c r="DG386" s="201"/>
      <c r="DH386" s="201"/>
      <c r="DI386" s="201"/>
      <c r="DJ386" s="201"/>
      <c r="DK386" s="201"/>
      <c r="DL386" s="201"/>
      <c r="DM386" s="201"/>
      <c r="DN386" s="201"/>
      <c r="DO386" s="201"/>
      <c r="DP386" s="201"/>
      <c r="DQ386" s="201"/>
    </row>
    <row r="387" spans="2:121" ht="20.100000000000001" customHeight="1" x14ac:dyDescent="0.25">
      <c r="B387" s="211"/>
      <c r="C387" s="212"/>
      <c r="D387" s="201"/>
      <c r="E387" s="201"/>
      <c r="F387" s="201"/>
      <c r="G387" s="201"/>
      <c r="H387" s="201"/>
      <c r="I387" s="201"/>
      <c r="J387" s="201"/>
      <c r="K387" s="201"/>
      <c r="L387" s="201"/>
      <c r="M387" s="201"/>
      <c r="N387" s="201"/>
      <c r="O387" s="201"/>
      <c r="P387" s="204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3"/>
      <c r="AD387" s="203"/>
      <c r="AE387" s="201"/>
      <c r="AF387" s="201"/>
      <c r="AG387" s="201"/>
      <c r="AH387" s="201"/>
      <c r="AI387" s="201"/>
      <c r="AJ387" s="201"/>
      <c r="AK387" s="201"/>
      <c r="AL387" s="201"/>
      <c r="AM387" s="201"/>
      <c r="AN387" s="201"/>
      <c r="AO387" s="201"/>
      <c r="AP387" s="201"/>
      <c r="AQ387" s="201"/>
      <c r="AR387" s="201"/>
      <c r="AS387" s="201"/>
      <c r="AT387" s="201"/>
      <c r="AU387" s="201"/>
      <c r="AV387" s="201"/>
      <c r="AW387" s="201"/>
      <c r="AX387" s="201"/>
      <c r="AY387" s="201"/>
      <c r="AZ387" s="201"/>
      <c r="BA387" s="201"/>
      <c r="BB387" s="201"/>
      <c r="BC387" s="201"/>
      <c r="BD387" s="201"/>
      <c r="BE387" s="201"/>
      <c r="BF387" s="201"/>
      <c r="BG387" s="201"/>
      <c r="BH387" s="201"/>
      <c r="BI387" s="201"/>
      <c r="BJ387" s="201"/>
      <c r="BK387" s="201"/>
      <c r="BL387" s="201"/>
      <c r="BM387" s="201"/>
      <c r="BN387" s="201"/>
      <c r="BO387" s="201"/>
      <c r="BP387" s="201"/>
      <c r="BQ387" s="201"/>
      <c r="BR387" s="201"/>
      <c r="BS387" s="201"/>
      <c r="BT387" s="201"/>
      <c r="BU387" s="201"/>
      <c r="BV387" s="201"/>
      <c r="BW387" s="201"/>
      <c r="BX387" s="201"/>
      <c r="BY387" s="201"/>
      <c r="BZ387" s="201"/>
      <c r="CA387" s="201"/>
      <c r="CB387" s="201"/>
      <c r="CC387" s="201"/>
      <c r="CD387" s="201"/>
      <c r="CE387" s="201"/>
      <c r="CF387" s="201"/>
      <c r="CG387" s="201"/>
      <c r="CH387" s="201"/>
      <c r="CI387" s="201"/>
      <c r="CJ387" s="201"/>
      <c r="CK387" s="201"/>
      <c r="CL387" s="201"/>
      <c r="CM387" s="201"/>
      <c r="CN387" s="201"/>
      <c r="CO387" s="201"/>
      <c r="CP387" s="201"/>
      <c r="CQ387" s="201"/>
      <c r="CR387" s="201"/>
      <c r="CS387" s="201"/>
      <c r="CT387" s="201"/>
      <c r="CU387" s="201"/>
      <c r="CV387" s="201"/>
      <c r="CW387" s="201"/>
      <c r="CX387" s="201"/>
      <c r="CY387" s="201"/>
      <c r="CZ387" s="201"/>
      <c r="DA387" s="201"/>
      <c r="DB387" s="201"/>
      <c r="DC387" s="201"/>
      <c r="DD387" s="201"/>
      <c r="DE387" s="201"/>
      <c r="DF387" s="201"/>
      <c r="DG387" s="201"/>
      <c r="DH387" s="201"/>
      <c r="DI387" s="201"/>
      <c r="DJ387" s="201"/>
      <c r="DK387" s="201"/>
      <c r="DL387" s="201"/>
      <c r="DM387" s="201"/>
      <c r="DN387" s="201"/>
      <c r="DO387" s="201"/>
      <c r="DP387" s="201"/>
      <c r="DQ387" s="201"/>
    </row>
    <row r="388" spans="2:121" ht="20.100000000000001" customHeight="1" x14ac:dyDescent="0.25">
      <c r="B388" s="211"/>
      <c r="C388" s="212"/>
      <c r="D388" s="201"/>
      <c r="E388" s="201"/>
      <c r="F388" s="201"/>
      <c r="G388" s="201"/>
      <c r="H388" s="201"/>
      <c r="I388" s="201"/>
      <c r="J388" s="201"/>
      <c r="K388" s="201"/>
      <c r="L388" s="201"/>
      <c r="M388" s="201"/>
      <c r="N388" s="201"/>
      <c r="O388" s="201"/>
      <c r="P388" s="204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3"/>
      <c r="AD388" s="203"/>
      <c r="AE388" s="201"/>
      <c r="AF388" s="201"/>
      <c r="AG388" s="201"/>
      <c r="AH388" s="201"/>
      <c r="AI388" s="201"/>
      <c r="AJ388" s="201"/>
      <c r="AK388" s="201"/>
      <c r="AL388" s="201"/>
      <c r="AM388" s="201"/>
      <c r="AN388" s="201"/>
      <c r="AO388" s="201"/>
      <c r="AP388" s="201"/>
      <c r="AQ388" s="201"/>
      <c r="AR388" s="201"/>
      <c r="AS388" s="201"/>
      <c r="AT388" s="201"/>
      <c r="AU388" s="201"/>
      <c r="AV388" s="201"/>
      <c r="AW388" s="201"/>
      <c r="AX388" s="201"/>
      <c r="AY388" s="201"/>
      <c r="AZ388" s="201"/>
      <c r="BA388" s="201"/>
      <c r="BB388" s="201"/>
      <c r="BC388" s="201"/>
      <c r="BD388" s="201"/>
      <c r="BE388" s="201"/>
      <c r="BF388" s="201"/>
      <c r="BG388" s="201"/>
      <c r="BH388" s="201"/>
      <c r="BI388" s="201"/>
      <c r="BJ388" s="201"/>
      <c r="BK388" s="201"/>
      <c r="BL388" s="201"/>
      <c r="BM388" s="201"/>
      <c r="BN388" s="201"/>
      <c r="BO388" s="201"/>
      <c r="BP388" s="201"/>
      <c r="BQ388" s="201"/>
      <c r="BR388" s="201"/>
      <c r="BS388" s="201"/>
      <c r="BT388" s="201"/>
      <c r="BU388" s="201"/>
      <c r="BV388" s="201"/>
      <c r="BW388" s="201"/>
      <c r="BX388" s="201"/>
      <c r="BY388" s="201"/>
      <c r="BZ388" s="201"/>
      <c r="CA388" s="201"/>
      <c r="CB388" s="201"/>
      <c r="CC388" s="201"/>
      <c r="CD388" s="201"/>
      <c r="CE388" s="201"/>
      <c r="CF388" s="201"/>
      <c r="CG388" s="201"/>
      <c r="CH388" s="201"/>
      <c r="CI388" s="201"/>
      <c r="CJ388" s="201"/>
      <c r="CK388" s="201"/>
      <c r="CL388" s="201"/>
      <c r="CM388" s="201"/>
      <c r="CN388" s="201"/>
      <c r="CO388" s="201"/>
      <c r="CP388" s="201"/>
      <c r="CQ388" s="201"/>
      <c r="CR388" s="201"/>
      <c r="CS388" s="201"/>
      <c r="CT388" s="201"/>
      <c r="CU388" s="201"/>
      <c r="CV388" s="201"/>
      <c r="CW388" s="201"/>
      <c r="CX388" s="201"/>
      <c r="CY388" s="201"/>
      <c r="CZ388" s="201"/>
      <c r="DA388" s="201"/>
      <c r="DB388" s="201"/>
      <c r="DC388" s="201"/>
      <c r="DD388" s="201"/>
      <c r="DE388" s="201"/>
      <c r="DF388" s="201"/>
      <c r="DG388" s="201"/>
      <c r="DH388" s="201"/>
      <c r="DI388" s="201"/>
      <c r="DJ388" s="201"/>
      <c r="DK388" s="201"/>
      <c r="DL388" s="201"/>
      <c r="DM388" s="201"/>
      <c r="DN388" s="201"/>
      <c r="DO388" s="201"/>
      <c r="DP388" s="201"/>
      <c r="DQ388" s="201"/>
    </row>
    <row r="389" spans="2:121" ht="20.100000000000001" customHeight="1" x14ac:dyDescent="0.25">
      <c r="B389" s="211"/>
      <c r="C389" s="212"/>
      <c r="D389" s="201"/>
      <c r="E389" s="201"/>
      <c r="F389" s="201"/>
      <c r="G389" s="201"/>
      <c r="H389" s="201"/>
      <c r="I389" s="201"/>
      <c r="J389" s="201"/>
      <c r="K389" s="201"/>
      <c r="L389" s="201"/>
      <c r="M389" s="201"/>
      <c r="N389" s="201"/>
      <c r="O389" s="201"/>
      <c r="P389" s="204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  <c r="AA389" s="202"/>
      <c r="AB389" s="202"/>
      <c r="AC389" s="203"/>
      <c r="AD389" s="203"/>
      <c r="AE389" s="201"/>
      <c r="AF389" s="201"/>
      <c r="AG389" s="201"/>
      <c r="AH389" s="201"/>
      <c r="AI389" s="201"/>
      <c r="AJ389" s="201"/>
      <c r="AK389" s="201"/>
      <c r="AL389" s="201"/>
      <c r="AM389" s="201"/>
      <c r="AN389" s="201"/>
      <c r="AO389" s="201"/>
      <c r="AP389" s="201"/>
      <c r="AQ389" s="201"/>
      <c r="AR389" s="201"/>
      <c r="AS389" s="201"/>
      <c r="AT389" s="201"/>
      <c r="AU389" s="201"/>
      <c r="AV389" s="201"/>
      <c r="AW389" s="201"/>
      <c r="AX389" s="201"/>
      <c r="AY389" s="201"/>
      <c r="AZ389" s="201"/>
      <c r="BA389" s="201"/>
      <c r="BB389" s="201"/>
      <c r="BC389" s="201"/>
      <c r="BD389" s="201"/>
      <c r="BE389" s="201"/>
      <c r="BF389" s="201"/>
      <c r="BG389" s="201"/>
      <c r="BH389" s="201"/>
      <c r="BI389" s="201"/>
      <c r="BJ389" s="201"/>
      <c r="BK389" s="201"/>
      <c r="BL389" s="201"/>
      <c r="BM389" s="201"/>
      <c r="BN389" s="201"/>
      <c r="BO389" s="201"/>
      <c r="BP389" s="201"/>
      <c r="BQ389" s="201"/>
      <c r="BR389" s="201"/>
      <c r="BS389" s="201"/>
      <c r="BT389" s="201"/>
      <c r="BU389" s="201"/>
      <c r="BV389" s="201"/>
      <c r="BW389" s="201"/>
      <c r="BX389" s="201"/>
      <c r="BY389" s="201"/>
      <c r="BZ389" s="201"/>
      <c r="CA389" s="201"/>
      <c r="CB389" s="201"/>
      <c r="CC389" s="201"/>
      <c r="CD389" s="201"/>
      <c r="CE389" s="201"/>
      <c r="CF389" s="201"/>
      <c r="CG389" s="201"/>
      <c r="CH389" s="201"/>
      <c r="CI389" s="201"/>
      <c r="CJ389" s="201"/>
      <c r="CK389" s="201"/>
      <c r="CL389" s="201"/>
      <c r="CM389" s="201"/>
      <c r="CN389" s="201"/>
      <c r="CO389" s="201"/>
      <c r="CP389" s="201"/>
      <c r="CQ389" s="201"/>
      <c r="CR389" s="201"/>
      <c r="CS389" s="201"/>
      <c r="CT389" s="201"/>
      <c r="CU389" s="201"/>
      <c r="CV389" s="201"/>
      <c r="CW389" s="201"/>
      <c r="CX389" s="201"/>
      <c r="CY389" s="201"/>
      <c r="CZ389" s="201"/>
      <c r="DA389" s="201"/>
      <c r="DB389" s="201"/>
      <c r="DC389" s="201"/>
      <c r="DD389" s="201"/>
      <c r="DE389" s="201"/>
      <c r="DF389" s="201"/>
      <c r="DG389" s="201"/>
      <c r="DH389" s="201"/>
      <c r="DI389" s="201"/>
      <c r="DJ389" s="201"/>
      <c r="DK389" s="201"/>
      <c r="DL389" s="201"/>
      <c r="DM389" s="201"/>
      <c r="DN389" s="201"/>
      <c r="DO389" s="201"/>
      <c r="DP389" s="201"/>
      <c r="DQ389" s="201"/>
    </row>
    <row r="390" spans="2:121" ht="20.100000000000001" customHeight="1" x14ac:dyDescent="0.25">
      <c r="B390" s="211"/>
      <c r="C390" s="212"/>
      <c r="D390" s="201"/>
      <c r="E390" s="201"/>
      <c r="F390" s="201"/>
      <c r="G390" s="201"/>
      <c r="H390" s="201"/>
      <c r="I390" s="201"/>
      <c r="J390" s="201"/>
      <c r="K390" s="201"/>
      <c r="L390" s="201"/>
      <c r="M390" s="201"/>
      <c r="N390" s="201"/>
      <c r="O390" s="201"/>
      <c r="P390" s="204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  <c r="AA390" s="202"/>
      <c r="AB390" s="202"/>
      <c r="AC390" s="203"/>
      <c r="AD390" s="203"/>
      <c r="AE390" s="201"/>
      <c r="AF390" s="201"/>
      <c r="AG390" s="201"/>
      <c r="AH390" s="201"/>
      <c r="AI390" s="201"/>
      <c r="AJ390" s="201"/>
      <c r="AK390" s="201"/>
      <c r="AL390" s="201"/>
      <c r="AM390" s="201"/>
      <c r="AN390" s="201"/>
      <c r="AO390" s="201"/>
      <c r="AP390" s="201"/>
      <c r="AQ390" s="201"/>
      <c r="AR390" s="201"/>
      <c r="AS390" s="201"/>
      <c r="AT390" s="201"/>
      <c r="AU390" s="201"/>
      <c r="AV390" s="201"/>
      <c r="AW390" s="201"/>
      <c r="AX390" s="201"/>
      <c r="AY390" s="201"/>
      <c r="AZ390" s="201"/>
      <c r="BA390" s="201"/>
      <c r="BB390" s="201"/>
      <c r="BC390" s="201"/>
      <c r="BD390" s="201"/>
      <c r="BE390" s="201"/>
      <c r="BF390" s="201"/>
      <c r="BG390" s="201"/>
      <c r="BH390" s="201"/>
      <c r="BI390" s="201"/>
      <c r="BJ390" s="201"/>
      <c r="BK390" s="201"/>
      <c r="BL390" s="201"/>
      <c r="BM390" s="201"/>
      <c r="BN390" s="201"/>
      <c r="BO390" s="201"/>
      <c r="BP390" s="201"/>
      <c r="BQ390" s="201"/>
      <c r="BR390" s="201"/>
      <c r="BS390" s="201"/>
      <c r="BT390" s="201"/>
      <c r="BU390" s="201"/>
      <c r="BV390" s="201"/>
      <c r="BW390" s="201"/>
      <c r="BX390" s="201"/>
      <c r="BY390" s="201"/>
      <c r="BZ390" s="201"/>
      <c r="CA390" s="201"/>
      <c r="CB390" s="201"/>
      <c r="CC390" s="201"/>
      <c r="CD390" s="201"/>
      <c r="CE390" s="201"/>
      <c r="CF390" s="201"/>
      <c r="CG390" s="201"/>
      <c r="CH390" s="201"/>
      <c r="CI390" s="201"/>
      <c r="CJ390" s="201"/>
      <c r="CK390" s="201"/>
      <c r="CL390" s="201"/>
      <c r="CM390" s="201"/>
      <c r="CN390" s="201"/>
      <c r="CO390" s="201"/>
      <c r="CP390" s="201"/>
      <c r="CQ390" s="201"/>
      <c r="CR390" s="201"/>
      <c r="CS390" s="201"/>
      <c r="CT390" s="201"/>
      <c r="CU390" s="201"/>
      <c r="CV390" s="201"/>
      <c r="CW390" s="201"/>
      <c r="CX390" s="201"/>
      <c r="CY390" s="201"/>
      <c r="CZ390" s="201"/>
      <c r="DA390" s="201"/>
      <c r="DB390" s="201"/>
      <c r="DC390" s="201"/>
      <c r="DD390" s="201"/>
      <c r="DE390" s="201"/>
      <c r="DF390" s="201"/>
      <c r="DG390" s="201"/>
      <c r="DH390" s="201"/>
      <c r="DI390" s="201"/>
      <c r="DJ390" s="201"/>
      <c r="DK390" s="201"/>
      <c r="DL390" s="201"/>
      <c r="DM390" s="201"/>
      <c r="DN390" s="201"/>
      <c r="DO390" s="201"/>
      <c r="DP390" s="201"/>
      <c r="DQ390" s="201"/>
    </row>
    <row r="391" spans="2:121" ht="20.100000000000001" customHeight="1" x14ac:dyDescent="0.25">
      <c r="B391" s="211"/>
      <c r="C391" s="212"/>
      <c r="D391" s="201"/>
      <c r="E391" s="201"/>
      <c r="F391" s="201"/>
      <c r="G391" s="201"/>
      <c r="H391" s="201"/>
      <c r="I391" s="201"/>
      <c r="J391" s="201"/>
      <c r="K391" s="201"/>
      <c r="L391" s="201"/>
      <c r="M391" s="201"/>
      <c r="N391" s="201"/>
      <c r="O391" s="201"/>
      <c r="P391" s="204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3"/>
      <c r="AD391" s="203"/>
      <c r="AE391" s="201"/>
      <c r="AF391" s="201"/>
      <c r="AG391" s="201"/>
      <c r="AH391" s="201"/>
      <c r="AI391" s="201"/>
      <c r="AJ391" s="201"/>
      <c r="AK391" s="201"/>
      <c r="AL391" s="201"/>
      <c r="AM391" s="201"/>
      <c r="AN391" s="201"/>
      <c r="AO391" s="201"/>
      <c r="AP391" s="201"/>
      <c r="AQ391" s="201"/>
      <c r="AR391" s="201"/>
      <c r="AS391" s="201"/>
      <c r="AT391" s="201"/>
      <c r="AU391" s="201"/>
      <c r="AV391" s="201"/>
      <c r="AW391" s="201"/>
      <c r="AX391" s="201"/>
      <c r="AY391" s="201"/>
      <c r="AZ391" s="201"/>
      <c r="BA391" s="201"/>
      <c r="BB391" s="201"/>
      <c r="BC391" s="201"/>
      <c r="BD391" s="201"/>
      <c r="BE391" s="201"/>
      <c r="BF391" s="201"/>
      <c r="BG391" s="201"/>
      <c r="BH391" s="201"/>
      <c r="BI391" s="201"/>
      <c r="BJ391" s="201"/>
      <c r="BK391" s="201"/>
      <c r="BL391" s="201"/>
      <c r="BM391" s="201"/>
      <c r="BN391" s="201"/>
      <c r="BO391" s="201"/>
      <c r="BP391" s="201"/>
      <c r="BQ391" s="201"/>
      <c r="BR391" s="201"/>
      <c r="BS391" s="201"/>
      <c r="BT391" s="201"/>
      <c r="BU391" s="201"/>
      <c r="BV391" s="201"/>
      <c r="BW391" s="201"/>
      <c r="BX391" s="201"/>
      <c r="BY391" s="201"/>
      <c r="BZ391" s="201"/>
      <c r="CA391" s="201"/>
      <c r="CB391" s="201"/>
      <c r="CC391" s="201"/>
      <c r="CD391" s="201"/>
      <c r="CE391" s="201"/>
      <c r="CF391" s="201"/>
      <c r="CG391" s="201"/>
      <c r="CH391" s="201"/>
      <c r="CI391" s="201"/>
      <c r="CJ391" s="201"/>
      <c r="CK391" s="201"/>
      <c r="CL391" s="201"/>
      <c r="CM391" s="201"/>
      <c r="CN391" s="201"/>
      <c r="CO391" s="201"/>
      <c r="CP391" s="201"/>
      <c r="CQ391" s="201"/>
      <c r="CR391" s="201"/>
      <c r="CS391" s="201"/>
      <c r="CT391" s="201"/>
      <c r="CU391" s="201"/>
      <c r="CV391" s="201"/>
      <c r="CW391" s="201"/>
      <c r="CX391" s="201"/>
      <c r="CY391" s="201"/>
      <c r="CZ391" s="201"/>
      <c r="DA391" s="201"/>
      <c r="DB391" s="201"/>
      <c r="DC391" s="201"/>
      <c r="DD391" s="201"/>
      <c r="DE391" s="201"/>
      <c r="DF391" s="201"/>
      <c r="DG391" s="201"/>
      <c r="DH391" s="201"/>
      <c r="DI391" s="201"/>
      <c r="DJ391" s="201"/>
      <c r="DK391" s="201"/>
      <c r="DL391" s="201"/>
      <c r="DM391" s="201"/>
      <c r="DN391" s="201"/>
      <c r="DO391" s="201"/>
      <c r="DP391" s="201"/>
      <c r="DQ391" s="201"/>
    </row>
    <row r="392" spans="2:121" ht="20.100000000000001" customHeight="1" x14ac:dyDescent="0.25">
      <c r="B392" s="211"/>
      <c r="C392" s="212"/>
      <c r="D392" s="201"/>
      <c r="E392" s="201"/>
      <c r="F392" s="201"/>
      <c r="G392" s="201"/>
      <c r="H392" s="201"/>
      <c r="I392" s="201"/>
      <c r="J392" s="201"/>
      <c r="K392" s="201"/>
      <c r="L392" s="201"/>
      <c r="M392" s="201"/>
      <c r="N392" s="201"/>
      <c r="O392" s="201"/>
      <c r="P392" s="204"/>
      <c r="Q392" s="202"/>
      <c r="R392" s="202"/>
      <c r="S392" s="202"/>
      <c r="T392" s="202"/>
      <c r="U392" s="202"/>
      <c r="V392" s="202"/>
      <c r="W392" s="202"/>
      <c r="X392" s="202"/>
      <c r="Y392" s="202"/>
      <c r="Z392" s="202"/>
      <c r="AA392" s="202"/>
      <c r="AB392" s="202"/>
      <c r="AC392" s="203"/>
      <c r="AD392" s="203"/>
      <c r="AE392" s="201"/>
      <c r="AF392" s="201"/>
      <c r="AG392" s="201"/>
      <c r="AH392" s="201"/>
      <c r="AI392" s="201"/>
      <c r="AJ392" s="201"/>
      <c r="AK392" s="201"/>
      <c r="AL392" s="201"/>
      <c r="AM392" s="201"/>
      <c r="AN392" s="201"/>
      <c r="AO392" s="201"/>
      <c r="AP392" s="201"/>
      <c r="AQ392" s="201"/>
      <c r="AR392" s="201"/>
      <c r="AS392" s="201"/>
      <c r="AT392" s="201"/>
      <c r="AU392" s="201"/>
      <c r="AV392" s="201"/>
      <c r="AW392" s="201"/>
      <c r="AX392" s="201"/>
      <c r="AY392" s="201"/>
      <c r="AZ392" s="201"/>
      <c r="BA392" s="201"/>
      <c r="BB392" s="201"/>
      <c r="BC392" s="201"/>
      <c r="BD392" s="201"/>
      <c r="BE392" s="201"/>
      <c r="BF392" s="201"/>
      <c r="BG392" s="201"/>
      <c r="BH392" s="201"/>
      <c r="BI392" s="201"/>
      <c r="BJ392" s="201"/>
      <c r="BK392" s="201"/>
      <c r="BL392" s="201"/>
      <c r="BM392" s="201"/>
      <c r="BN392" s="201"/>
      <c r="BO392" s="201"/>
      <c r="BP392" s="201"/>
      <c r="BQ392" s="201"/>
      <c r="BR392" s="201"/>
      <c r="BS392" s="201"/>
      <c r="BT392" s="201"/>
      <c r="BU392" s="201"/>
      <c r="BV392" s="201"/>
      <c r="BW392" s="201"/>
      <c r="BX392" s="201"/>
      <c r="BY392" s="201"/>
      <c r="BZ392" s="201"/>
      <c r="CA392" s="201"/>
      <c r="CB392" s="201"/>
      <c r="CC392" s="201"/>
      <c r="CD392" s="201"/>
      <c r="CE392" s="201"/>
      <c r="CF392" s="201"/>
      <c r="CG392" s="201"/>
      <c r="CH392" s="201"/>
      <c r="CI392" s="201"/>
      <c r="CJ392" s="201"/>
      <c r="CK392" s="201"/>
      <c r="CL392" s="201"/>
      <c r="CM392" s="201"/>
      <c r="CN392" s="201"/>
      <c r="CO392" s="201"/>
      <c r="CP392" s="201"/>
      <c r="CQ392" s="201"/>
      <c r="CR392" s="201"/>
      <c r="CS392" s="201"/>
      <c r="CT392" s="201"/>
      <c r="CU392" s="201"/>
      <c r="CV392" s="201"/>
      <c r="CW392" s="201"/>
      <c r="CX392" s="201"/>
      <c r="CY392" s="201"/>
      <c r="CZ392" s="201"/>
      <c r="DA392" s="201"/>
      <c r="DB392" s="201"/>
      <c r="DC392" s="201"/>
      <c r="DD392" s="201"/>
      <c r="DE392" s="201"/>
      <c r="DF392" s="201"/>
      <c r="DG392" s="201"/>
      <c r="DH392" s="201"/>
      <c r="DI392" s="201"/>
      <c r="DJ392" s="201"/>
      <c r="DK392" s="201"/>
      <c r="DL392" s="201"/>
      <c r="DM392" s="201"/>
      <c r="DN392" s="201"/>
      <c r="DO392" s="201"/>
      <c r="DP392" s="201"/>
      <c r="DQ392" s="201"/>
    </row>
    <row r="393" spans="2:121" ht="20.100000000000001" customHeight="1" x14ac:dyDescent="0.25">
      <c r="B393" s="211"/>
      <c r="C393" s="212"/>
      <c r="D393" s="201"/>
      <c r="E393" s="201"/>
      <c r="F393" s="201"/>
      <c r="G393" s="201"/>
      <c r="H393" s="201"/>
      <c r="I393" s="201"/>
      <c r="J393" s="201"/>
      <c r="K393" s="201"/>
      <c r="L393" s="201"/>
      <c r="M393" s="201"/>
      <c r="N393" s="201"/>
      <c r="O393" s="201"/>
      <c r="P393" s="204"/>
      <c r="Q393" s="202"/>
      <c r="R393" s="202"/>
      <c r="S393" s="202"/>
      <c r="T393" s="202"/>
      <c r="U393" s="202"/>
      <c r="V393" s="202"/>
      <c r="W393" s="202"/>
      <c r="X393" s="202"/>
      <c r="Y393" s="202"/>
      <c r="Z393" s="202"/>
      <c r="AA393" s="202"/>
      <c r="AB393" s="202"/>
      <c r="AC393" s="203"/>
      <c r="AD393" s="203"/>
      <c r="AE393" s="201"/>
      <c r="AF393" s="201"/>
      <c r="AG393" s="201"/>
      <c r="AH393" s="201"/>
      <c r="AI393" s="201"/>
      <c r="AJ393" s="201"/>
      <c r="AK393" s="201"/>
      <c r="AL393" s="201"/>
      <c r="AM393" s="201"/>
      <c r="AN393" s="201"/>
      <c r="AO393" s="201"/>
      <c r="AP393" s="201"/>
      <c r="AQ393" s="201"/>
      <c r="AR393" s="201"/>
      <c r="AS393" s="201"/>
      <c r="AT393" s="201"/>
      <c r="AU393" s="201"/>
      <c r="AV393" s="201"/>
      <c r="AW393" s="201"/>
      <c r="AX393" s="201"/>
      <c r="AY393" s="201"/>
      <c r="AZ393" s="201"/>
      <c r="BA393" s="201"/>
      <c r="BB393" s="201"/>
      <c r="BC393" s="201"/>
      <c r="BD393" s="201"/>
      <c r="BE393" s="201"/>
      <c r="BF393" s="201"/>
      <c r="BG393" s="201"/>
      <c r="BH393" s="201"/>
      <c r="BI393" s="201"/>
      <c r="BJ393" s="201"/>
      <c r="BK393" s="201"/>
      <c r="BL393" s="201"/>
      <c r="BM393" s="201"/>
      <c r="BN393" s="201"/>
      <c r="BO393" s="201"/>
      <c r="BP393" s="201"/>
      <c r="BQ393" s="201"/>
      <c r="BR393" s="201"/>
      <c r="BS393" s="201"/>
      <c r="BT393" s="201"/>
      <c r="BU393" s="201"/>
      <c r="BV393" s="201"/>
      <c r="BW393" s="201"/>
      <c r="BX393" s="201"/>
      <c r="BY393" s="201"/>
      <c r="BZ393" s="201"/>
      <c r="CA393" s="201"/>
      <c r="CB393" s="201"/>
      <c r="CC393" s="201"/>
      <c r="CD393" s="201"/>
      <c r="CE393" s="201"/>
      <c r="CF393" s="201"/>
      <c r="CG393" s="201"/>
      <c r="CH393" s="201"/>
      <c r="CI393" s="201"/>
      <c r="CJ393" s="201"/>
      <c r="CK393" s="201"/>
      <c r="CL393" s="201"/>
      <c r="CM393" s="201"/>
      <c r="CN393" s="201"/>
      <c r="CO393" s="201"/>
      <c r="CP393" s="201"/>
      <c r="CQ393" s="201"/>
      <c r="CR393" s="201"/>
      <c r="CS393" s="201"/>
      <c r="CT393" s="201"/>
      <c r="CU393" s="201"/>
      <c r="CV393" s="201"/>
      <c r="CW393" s="201"/>
      <c r="CX393" s="201"/>
      <c r="CY393" s="201"/>
      <c r="CZ393" s="201"/>
      <c r="DA393" s="201"/>
      <c r="DB393" s="201"/>
      <c r="DC393" s="201"/>
      <c r="DD393" s="201"/>
      <c r="DE393" s="201"/>
      <c r="DF393" s="201"/>
      <c r="DG393" s="201"/>
      <c r="DH393" s="201"/>
      <c r="DI393" s="201"/>
      <c r="DJ393" s="201"/>
      <c r="DK393" s="201"/>
      <c r="DL393" s="201"/>
      <c r="DM393" s="201"/>
      <c r="DN393" s="201"/>
      <c r="DO393" s="201"/>
      <c r="DP393" s="201"/>
      <c r="DQ393" s="201"/>
    </row>
    <row r="394" spans="2:121" ht="20.100000000000001" customHeight="1" x14ac:dyDescent="0.25">
      <c r="B394" s="211"/>
      <c r="C394" s="212"/>
      <c r="D394" s="201"/>
      <c r="E394" s="201"/>
      <c r="F394" s="201"/>
      <c r="G394" s="201"/>
      <c r="H394" s="201"/>
      <c r="I394" s="201"/>
      <c r="J394" s="201"/>
      <c r="K394" s="201"/>
      <c r="L394" s="201"/>
      <c r="M394" s="201"/>
      <c r="N394" s="201"/>
      <c r="O394" s="201"/>
      <c r="P394" s="204"/>
      <c r="Q394" s="202"/>
      <c r="R394" s="202"/>
      <c r="S394" s="202"/>
      <c r="T394" s="202"/>
      <c r="U394" s="202"/>
      <c r="V394" s="202"/>
      <c r="W394" s="202"/>
      <c r="X394" s="202"/>
      <c r="Y394" s="202"/>
      <c r="Z394" s="202"/>
      <c r="AA394" s="202"/>
      <c r="AB394" s="202"/>
      <c r="AC394" s="203"/>
      <c r="AD394" s="203"/>
      <c r="AE394" s="201"/>
      <c r="AF394" s="201"/>
      <c r="AG394" s="201"/>
      <c r="AH394" s="201"/>
      <c r="AI394" s="201"/>
      <c r="AJ394" s="201"/>
      <c r="AK394" s="201"/>
      <c r="AL394" s="201"/>
      <c r="AM394" s="201"/>
      <c r="AN394" s="201"/>
      <c r="AO394" s="201"/>
      <c r="AP394" s="201"/>
      <c r="AQ394" s="201"/>
      <c r="AR394" s="201"/>
      <c r="AS394" s="201"/>
      <c r="AT394" s="201"/>
      <c r="AU394" s="201"/>
      <c r="AV394" s="201"/>
      <c r="AW394" s="201"/>
      <c r="AX394" s="201"/>
      <c r="AY394" s="201"/>
      <c r="AZ394" s="201"/>
      <c r="BA394" s="201"/>
      <c r="BB394" s="201"/>
      <c r="BC394" s="201"/>
      <c r="BD394" s="201"/>
      <c r="BE394" s="201"/>
      <c r="BF394" s="201"/>
      <c r="BG394" s="201"/>
      <c r="BH394" s="201"/>
      <c r="BI394" s="201"/>
      <c r="BJ394" s="201"/>
      <c r="BK394" s="201"/>
      <c r="BL394" s="201"/>
      <c r="BM394" s="201"/>
      <c r="BN394" s="201"/>
      <c r="BO394" s="201"/>
      <c r="BP394" s="201"/>
      <c r="BQ394" s="201"/>
      <c r="BR394" s="201"/>
      <c r="BS394" s="201"/>
      <c r="BT394" s="201"/>
      <c r="BU394" s="201"/>
      <c r="BV394" s="201"/>
      <c r="BW394" s="201"/>
      <c r="BX394" s="201"/>
      <c r="BY394" s="201"/>
      <c r="BZ394" s="201"/>
      <c r="CA394" s="201"/>
      <c r="CB394" s="201"/>
      <c r="CC394" s="201"/>
      <c r="CD394" s="201"/>
      <c r="CE394" s="201"/>
      <c r="CF394" s="201"/>
      <c r="CG394" s="201"/>
      <c r="CH394" s="201"/>
      <c r="CI394" s="201"/>
      <c r="CJ394" s="201"/>
      <c r="CK394" s="201"/>
      <c r="CL394" s="201"/>
      <c r="CM394" s="201"/>
      <c r="CN394" s="201"/>
      <c r="CO394" s="201"/>
      <c r="CP394" s="201"/>
      <c r="CQ394" s="201"/>
      <c r="CR394" s="201"/>
      <c r="CS394" s="201"/>
      <c r="CT394" s="201"/>
      <c r="CU394" s="201"/>
      <c r="CV394" s="201"/>
      <c r="CW394" s="201"/>
      <c r="CX394" s="201"/>
      <c r="CY394" s="201"/>
      <c r="CZ394" s="201"/>
      <c r="DA394" s="201"/>
      <c r="DB394" s="201"/>
      <c r="DC394" s="201"/>
      <c r="DD394" s="201"/>
      <c r="DE394" s="201"/>
      <c r="DF394" s="201"/>
      <c r="DG394" s="201"/>
      <c r="DH394" s="201"/>
      <c r="DI394" s="201"/>
      <c r="DJ394" s="201"/>
      <c r="DK394" s="201"/>
      <c r="DL394" s="201"/>
      <c r="DM394" s="201"/>
      <c r="DN394" s="201"/>
      <c r="DO394" s="201"/>
      <c r="DP394" s="201"/>
      <c r="DQ394" s="201"/>
    </row>
    <row r="395" spans="2:121" ht="20.100000000000001" customHeight="1" x14ac:dyDescent="0.25">
      <c r="B395" s="211"/>
      <c r="C395" s="212"/>
      <c r="D395" s="201"/>
      <c r="E395" s="201"/>
      <c r="F395" s="201"/>
      <c r="G395" s="201"/>
      <c r="H395" s="201"/>
      <c r="I395" s="201"/>
      <c r="J395" s="201"/>
      <c r="K395" s="201"/>
      <c r="L395" s="201"/>
      <c r="M395" s="201"/>
      <c r="N395" s="201"/>
      <c r="O395" s="201"/>
      <c r="P395" s="204"/>
      <c r="Q395" s="202"/>
      <c r="R395" s="202"/>
      <c r="S395" s="202"/>
      <c r="T395" s="202"/>
      <c r="U395" s="202"/>
      <c r="V395" s="202"/>
      <c r="W395" s="202"/>
      <c r="X395" s="202"/>
      <c r="Y395" s="202"/>
      <c r="Z395" s="202"/>
      <c r="AA395" s="202"/>
      <c r="AB395" s="202"/>
      <c r="AC395" s="203"/>
      <c r="AD395" s="203"/>
      <c r="AE395" s="201"/>
      <c r="AF395" s="201"/>
      <c r="AG395" s="201"/>
      <c r="AH395" s="201"/>
      <c r="AI395" s="201"/>
      <c r="AJ395" s="201"/>
      <c r="AK395" s="201"/>
      <c r="AL395" s="201"/>
      <c r="AM395" s="201"/>
      <c r="AN395" s="201"/>
      <c r="AO395" s="201"/>
      <c r="AP395" s="201"/>
      <c r="AQ395" s="201"/>
      <c r="AR395" s="201"/>
      <c r="AS395" s="201"/>
      <c r="AT395" s="201"/>
      <c r="AU395" s="201"/>
      <c r="AV395" s="201"/>
      <c r="AW395" s="201"/>
      <c r="AX395" s="201"/>
      <c r="AY395" s="201"/>
      <c r="AZ395" s="201"/>
      <c r="BA395" s="201"/>
      <c r="BB395" s="201"/>
      <c r="BC395" s="201"/>
      <c r="BD395" s="201"/>
      <c r="BE395" s="201"/>
      <c r="BF395" s="201"/>
      <c r="BG395" s="201"/>
      <c r="BH395" s="201"/>
      <c r="BI395" s="201"/>
      <c r="BJ395" s="201"/>
      <c r="BK395" s="201"/>
      <c r="BL395" s="201"/>
      <c r="BM395" s="201"/>
      <c r="BN395" s="201"/>
      <c r="BO395" s="201"/>
      <c r="BP395" s="201"/>
      <c r="BQ395" s="201"/>
      <c r="BR395" s="201"/>
      <c r="BS395" s="201"/>
      <c r="BT395" s="201"/>
      <c r="BU395" s="201"/>
      <c r="BV395" s="201"/>
      <c r="BW395" s="201"/>
      <c r="BX395" s="201"/>
      <c r="BY395" s="201"/>
      <c r="BZ395" s="201"/>
      <c r="CA395" s="201"/>
      <c r="CB395" s="201"/>
      <c r="CC395" s="201"/>
      <c r="CD395" s="201"/>
      <c r="CE395" s="201"/>
      <c r="CF395" s="201"/>
      <c r="CG395" s="201"/>
      <c r="CH395" s="201"/>
      <c r="CI395" s="201"/>
      <c r="CJ395" s="201"/>
      <c r="CK395" s="201"/>
      <c r="CL395" s="201"/>
      <c r="CM395" s="201"/>
      <c r="CN395" s="201"/>
      <c r="CO395" s="201"/>
      <c r="CP395" s="201"/>
      <c r="CQ395" s="201"/>
      <c r="CR395" s="201"/>
      <c r="CS395" s="201"/>
      <c r="CT395" s="201"/>
      <c r="CU395" s="201"/>
      <c r="CV395" s="201"/>
      <c r="CW395" s="201"/>
      <c r="CX395" s="201"/>
      <c r="CY395" s="201"/>
      <c r="CZ395" s="201"/>
      <c r="DA395" s="201"/>
      <c r="DB395" s="201"/>
      <c r="DC395" s="201"/>
      <c r="DD395" s="201"/>
      <c r="DE395" s="201"/>
      <c r="DF395" s="201"/>
      <c r="DG395" s="201"/>
      <c r="DH395" s="201"/>
      <c r="DI395" s="201"/>
      <c r="DJ395" s="201"/>
      <c r="DK395" s="201"/>
      <c r="DL395" s="201"/>
      <c r="DM395" s="201"/>
      <c r="DN395" s="201"/>
      <c r="DO395" s="201"/>
      <c r="DP395" s="201"/>
      <c r="DQ395" s="201"/>
    </row>
    <row r="396" spans="2:121" ht="20.100000000000001" customHeight="1" x14ac:dyDescent="0.25">
      <c r="B396" s="211"/>
      <c r="C396" s="212"/>
      <c r="D396" s="201"/>
      <c r="E396" s="201"/>
      <c r="F396" s="201"/>
      <c r="G396" s="201"/>
      <c r="H396" s="201"/>
      <c r="I396" s="201"/>
      <c r="J396" s="201"/>
      <c r="K396" s="201"/>
      <c r="L396" s="201"/>
      <c r="M396" s="201"/>
      <c r="N396" s="201"/>
      <c r="O396" s="201"/>
      <c r="P396" s="204"/>
      <c r="Q396" s="202"/>
      <c r="R396" s="202"/>
      <c r="S396" s="202"/>
      <c r="T396" s="202"/>
      <c r="U396" s="202"/>
      <c r="V396" s="202"/>
      <c r="W396" s="202"/>
      <c r="X396" s="202"/>
      <c r="Y396" s="202"/>
      <c r="Z396" s="202"/>
      <c r="AA396" s="202"/>
      <c r="AB396" s="202"/>
      <c r="AC396" s="203"/>
      <c r="AD396" s="203"/>
      <c r="AE396" s="201"/>
      <c r="AF396" s="201"/>
      <c r="AG396" s="201"/>
      <c r="AH396" s="201"/>
      <c r="AI396" s="201"/>
      <c r="AJ396" s="201"/>
      <c r="AK396" s="201"/>
      <c r="AL396" s="201"/>
      <c r="AM396" s="201"/>
      <c r="AN396" s="201"/>
      <c r="AO396" s="201"/>
      <c r="AP396" s="201"/>
      <c r="AQ396" s="201"/>
      <c r="AR396" s="201"/>
      <c r="AS396" s="201"/>
      <c r="AT396" s="201"/>
      <c r="AU396" s="201"/>
      <c r="AV396" s="201"/>
      <c r="AW396" s="201"/>
      <c r="AX396" s="201"/>
      <c r="AY396" s="201"/>
      <c r="AZ396" s="201"/>
      <c r="BA396" s="201"/>
      <c r="BB396" s="201"/>
      <c r="BC396" s="201"/>
      <c r="BD396" s="201"/>
      <c r="BE396" s="201"/>
      <c r="BF396" s="201"/>
      <c r="BG396" s="201"/>
      <c r="BH396" s="201"/>
      <c r="BI396" s="201"/>
      <c r="BJ396" s="201"/>
      <c r="BK396" s="201"/>
      <c r="BL396" s="201"/>
      <c r="BM396" s="201"/>
      <c r="BN396" s="201"/>
      <c r="BO396" s="201"/>
      <c r="BP396" s="201"/>
      <c r="BQ396" s="201"/>
      <c r="BR396" s="201"/>
      <c r="BS396" s="201"/>
      <c r="BT396" s="201"/>
      <c r="BU396" s="201"/>
      <c r="BV396" s="201"/>
      <c r="BW396" s="201"/>
      <c r="BX396" s="201"/>
      <c r="BY396" s="201"/>
      <c r="BZ396" s="201"/>
      <c r="CA396" s="201"/>
      <c r="CB396" s="201"/>
      <c r="CC396" s="201"/>
      <c r="CD396" s="201"/>
      <c r="CE396" s="201"/>
      <c r="CF396" s="201"/>
      <c r="CG396" s="201"/>
      <c r="CH396" s="201"/>
      <c r="CI396" s="201"/>
      <c r="CJ396" s="201"/>
      <c r="CK396" s="201"/>
      <c r="CL396" s="201"/>
      <c r="CM396" s="201"/>
      <c r="CN396" s="201"/>
      <c r="CO396" s="201"/>
      <c r="CP396" s="201"/>
      <c r="CQ396" s="201"/>
      <c r="CR396" s="201"/>
      <c r="CS396" s="201"/>
      <c r="CT396" s="201"/>
      <c r="CU396" s="201"/>
      <c r="CV396" s="201"/>
      <c r="CW396" s="201"/>
      <c r="CX396" s="201"/>
      <c r="CY396" s="201"/>
      <c r="CZ396" s="201"/>
      <c r="DA396" s="201"/>
      <c r="DB396" s="201"/>
      <c r="DC396" s="201"/>
      <c r="DD396" s="201"/>
      <c r="DE396" s="201"/>
      <c r="DF396" s="201"/>
      <c r="DG396" s="201"/>
      <c r="DH396" s="201"/>
      <c r="DI396" s="201"/>
      <c r="DJ396" s="201"/>
      <c r="DK396" s="201"/>
      <c r="DL396" s="201"/>
      <c r="DM396" s="201"/>
      <c r="DN396" s="201"/>
      <c r="DO396" s="201"/>
      <c r="DP396" s="201"/>
      <c r="DQ396" s="201"/>
    </row>
    <row r="397" spans="2:121" ht="20.100000000000001" customHeight="1" x14ac:dyDescent="0.25">
      <c r="B397" s="211"/>
      <c r="C397" s="212"/>
      <c r="D397" s="201"/>
      <c r="E397" s="201"/>
      <c r="F397" s="201"/>
      <c r="G397" s="201"/>
      <c r="H397" s="201"/>
      <c r="I397" s="201"/>
      <c r="J397" s="201"/>
      <c r="K397" s="201"/>
      <c r="L397" s="201"/>
      <c r="M397" s="201"/>
      <c r="N397" s="201"/>
      <c r="O397" s="201"/>
      <c r="P397" s="204"/>
      <c r="Q397" s="202"/>
      <c r="R397" s="202"/>
      <c r="S397" s="202"/>
      <c r="T397" s="202"/>
      <c r="U397" s="202"/>
      <c r="V397" s="202"/>
      <c r="W397" s="202"/>
      <c r="X397" s="202"/>
      <c r="Y397" s="202"/>
      <c r="Z397" s="202"/>
      <c r="AA397" s="202"/>
      <c r="AB397" s="202"/>
      <c r="AC397" s="203"/>
      <c r="AD397" s="203"/>
      <c r="AE397" s="201"/>
      <c r="AF397" s="201"/>
      <c r="AG397" s="201"/>
      <c r="AH397" s="201"/>
      <c r="AI397" s="201"/>
      <c r="AJ397" s="201"/>
      <c r="AK397" s="201"/>
      <c r="AL397" s="201"/>
      <c r="AM397" s="201"/>
      <c r="AN397" s="201"/>
      <c r="AO397" s="201"/>
      <c r="AP397" s="201"/>
      <c r="AQ397" s="201"/>
      <c r="AR397" s="201"/>
      <c r="AS397" s="201"/>
      <c r="AT397" s="201"/>
      <c r="AU397" s="201"/>
      <c r="AV397" s="201"/>
      <c r="AW397" s="201"/>
      <c r="AX397" s="201"/>
      <c r="AY397" s="201"/>
      <c r="AZ397" s="201"/>
      <c r="BA397" s="201"/>
      <c r="BB397" s="201"/>
      <c r="BC397" s="201"/>
      <c r="BD397" s="201"/>
      <c r="BE397" s="201"/>
      <c r="BF397" s="201"/>
      <c r="BG397" s="201"/>
      <c r="BH397" s="201"/>
      <c r="BI397" s="201"/>
      <c r="BJ397" s="201"/>
      <c r="BK397" s="201"/>
      <c r="BL397" s="201"/>
      <c r="BM397" s="201"/>
      <c r="BN397" s="201"/>
      <c r="BO397" s="201"/>
      <c r="BP397" s="201"/>
      <c r="BQ397" s="201"/>
      <c r="BR397" s="201"/>
      <c r="BS397" s="201"/>
      <c r="BT397" s="201"/>
      <c r="BU397" s="201"/>
      <c r="BV397" s="201"/>
      <c r="BW397" s="201"/>
      <c r="BX397" s="201"/>
      <c r="BY397" s="201"/>
      <c r="BZ397" s="201"/>
      <c r="CA397" s="201"/>
      <c r="CB397" s="201"/>
      <c r="CC397" s="201"/>
      <c r="CD397" s="201"/>
      <c r="CE397" s="201"/>
      <c r="CF397" s="201"/>
      <c r="CG397" s="201"/>
      <c r="CH397" s="201"/>
      <c r="CI397" s="201"/>
      <c r="CJ397" s="201"/>
      <c r="CK397" s="201"/>
      <c r="CL397" s="201"/>
      <c r="CM397" s="201"/>
      <c r="CN397" s="201"/>
      <c r="CO397" s="201"/>
      <c r="CP397" s="201"/>
      <c r="CQ397" s="201"/>
      <c r="CR397" s="201"/>
      <c r="CS397" s="201"/>
      <c r="CT397" s="201"/>
      <c r="CU397" s="201"/>
      <c r="CV397" s="201"/>
      <c r="CW397" s="201"/>
      <c r="CX397" s="201"/>
      <c r="CY397" s="201"/>
      <c r="CZ397" s="201"/>
      <c r="DA397" s="201"/>
      <c r="DB397" s="201"/>
      <c r="DC397" s="201"/>
      <c r="DD397" s="201"/>
      <c r="DE397" s="201"/>
      <c r="DF397" s="201"/>
      <c r="DG397" s="201"/>
      <c r="DH397" s="201"/>
      <c r="DI397" s="201"/>
      <c r="DJ397" s="201"/>
      <c r="DK397" s="201"/>
      <c r="DL397" s="201"/>
      <c r="DM397" s="201"/>
      <c r="DN397" s="201"/>
      <c r="DO397" s="201"/>
      <c r="DP397" s="201"/>
      <c r="DQ397" s="201"/>
    </row>
    <row r="398" spans="2:121" ht="20.100000000000001" customHeight="1" x14ac:dyDescent="0.25">
      <c r="B398" s="211"/>
      <c r="C398" s="212"/>
      <c r="D398" s="201"/>
      <c r="E398" s="201"/>
      <c r="F398" s="201"/>
      <c r="G398" s="201"/>
      <c r="H398" s="201"/>
      <c r="I398" s="201"/>
      <c r="J398" s="201"/>
      <c r="K398" s="201"/>
      <c r="L398" s="201"/>
      <c r="M398" s="201"/>
      <c r="N398" s="201"/>
      <c r="O398" s="201"/>
      <c r="P398" s="204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3"/>
      <c r="AD398" s="203"/>
      <c r="AE398" s="201"/>
      <c r="AF398" s="201"/>
      <c r="AG398" s="201"/>
      <c r="AH398" s="201"/>
      <c r="AI398" s="201"/>
      <c r="AJ398" s="201"/>
      <c r="AK398" s="201"/>
      <c r="AL398" s="201"/>
      <c r="AM398" s="201"/>
      <c r="AN398" s="201"/>
      <c r="AO398" s="201"/>
      <c r="AP398" s="201"/>
      <c r="AQ398" s="201"/>
      <c r="AR398" s="201"/>
      <c r="AS398" s="201"/>
      <c r="AT398" s="201"/>
      <c r="AU398" s="201"/>
      <c r="AV398" s="201"/>
      <c r="AW398" s="201"/>
      <c r="AX398" s="201"/>
      <c r="AY398" s="201"/>
      <c r="AZ398" s="201"/>
      <c r="BA398" s="201"/>
      <c r="BB398" s="201"/>
      <c r="BC398" s="201"/>
      <c r="BD398" s="201"/>
      <c r="BE398" s="201"/>
      <c r="BF398" s="201"/>
      <c r="BG398" s="201"/>
      <c r="BH398" s="201"/>
      <c r="BI398" s="201"/>
      <c r="BJ398" s="201"/>
      <c r="BK398" s="201"/>
      <c r="BL398" s="201"/>
      <c r="BM398" s="201"/>
      <c r="BN398" s="201"/>
      <c r="BO398" s="201"/>
      <c r="BP398" s="201"/>
      <c r="BQ398" s="201"/>
      <c r="BR398" s="201"/>
      <c r="BS398" s="201"/>
      <c r="BT398" s="201"/>
      <c r="BU398" s="201"/>
      <c r="BV398" s="201"/>
      <c r="BW398" s="201"/>
      <c r="BX398" s="201"/>
      <c r="BY398" s="201"/>
      <c r="BZ398" s="201"/>
      <c r="CA398" s="201"/>
      <c r="CB398" s="201"/>
      <c r="CC398" s="201"/>
      <c r="CD398" s="201"/>
      <c r="CE398" s="201"/>
      <c r="CF398" s="201"/>
      <c r="CG398" s="201"/>
      <c r="CH398" s="201"/>
      <c r="CI398" s="201"/>
      <c r="CJ398" s="201"/>
      <c r="CK398" s="201"/>
      <c r="CL398" s="201"/>
      <c r="CM398" s="201"/>
      <c r="CN398" s="201"/>
      <c r="CO398" s="201"/>
      <c r="CP398" s="201"/>
      <c r="CQ398" s="201"/>
      <c r="CR398" s="201"/>
      <c r="CS398" s="201"/>
      <c r="CT398" s="201"/>
      <c r="CU398" s="201"/>
      <c r="CV398" s="201"/>
      <c r="CW398" s="201"/>
      <c r="CX398" s="201"/>
      <c r="CY398" s="201"/>
      <c r="CZ398" s="201"/>
      <c r="DA398" s="201"/>
      <c r="DB398" s="201"/>
      <c r="DC398" s="201"/>
      <c r="DD398" s="201"/>
      <c r="DE398" s="201"/>
      <c r="DF398" s="201"/>
      <c r="DG398" s="201"/>
      <c r="DH398" s="201"/>
      <c r="DI398" s="201"/>
      <c r="DJ398" s="201"/>
      <c r="DK398" s="201"/>
      <c r="DL398" s="201"/>
      <c r="DM398" s="201"/>
      <c r="DN398" s="201"/>
      <c r="DO398" s="201"/>
      <c r="DP398" s="201"/>
      <c r="DQ398" s="201"/>
    </row>
    <row r="399" spans="2:121" ht="20.100000000000001" customHeight="1" x14ac:dyDescent="0.25">
      <c r="B399" s="211"/>
      <c r="C399" s="212"/>
      <c r="D399" s="201"/>
      <c r="E399" s="201"/>
      <c r="F399" s="201"/>
      <c r="G399" s="201"/>
      <c r="H399" s="201"/>
      <c r="I399" s="201"/>
      <c r="J399" s="201"/>
      <c r="K399" s="201"/>
      <c r="L399" s="201"/>
      <c r="M399" s="201"/>
      <c r="N399" s="201"/>
      <c r="O399" s="201"/>
      <c r="P399" s="204"/>
      <c r="Q399" s="202"/>
      <c r="R399" s="202"/>
      <c r="S399" s="202"/>
      <c r="T399" s="202"/>
      <c r="U399" s="202"/>
      <c r="V399" s="202"/>
      <c r="W399" s="202"/>
      <c r="X399" s="202"/>
      <c r="Y399" s="202"/>
      <c r="Z399" s="202"/>
      <c r="AA399" s="202"/>
      <c r="AB399" s="202"/>
      <c r="AC399" s="203"/>
      <c r="AD399" s="203"/>
      <c r="AE399" s="201"/>
      <c r="AF399" s="201"/>
      <c r="AG399" s="201"/>
      <c r="AH399" s="201"/>
      <c r="AI399" s="201"/>
      <c r="AJ399" s="201"/>
      <c r="AK399" s="201"/>
      <c r="AL399" s="201"/>
      <c r="AM399" s="201"/>
      <c r="AN399" s="201"/>
      <c r="AO399" s="201"/>
      <c r="AP399" s="201"/>
      <c r="AQ399" s="201"/>
      <c r="AR399" s="201"/>
      <c r="AS399" s="201"/>
      <c r="AT399" s="201"/>
      <c r="AU399" s="201"/>
      <c r="AV399" s="201"/>
      <c r="AW399" s="201"/>
      <c r="AX399" s="201"/>
      <c r="AY399" s="201"/>
      <c r="AZ399" s="201"/>
      <c r="BA399" s="201"/>
      <c r="BB399" s="201"/>
      <c r="BC399" s="201"/>
      <c r="BD399" s="201"/>
      <c r="BE399" s="201"/>
      <c r="BF399" s="201"/>
      <c r="BG399" s="201"/>
      <c r="BH399" s="201"/>
      <c r="BI399" s="201"/>
      <c r="BJ399" s="201"/>
      <c r="BK399" s="201"/>
      <c r="BL399" s="201"/>
      <c r="BM399" s="201"/>
      <c r="BN399" s="201"/>
      <c r="BO399" s="201"/>
      <c r="BP399" s="201"/>
      <c r="BQ399" s="201"/>
      <c r="BR399" s="201"/>
      <c r="BS399" s="201"/>
      <c r="BT399" s="201"/>
      <c r="BU399" s="201"/>
      <c r="BV399" s="201"/>
      <c r="BW399" s="201"/>
      <c r="BX399" s="201"/>
      <c r="BY399" s="201"/>
      <c r="BZ399" s="201"/>
      <c r="CA399" s="201"/>
      <c r="CB399" s="201"/>
      <c r="CC399" s="201"/>
      <c r="CD399" s="201"/>
      <c r="CE399" s="201"/>
      <c r="CF399" s="201"/>
      <c r="CG399" s="201"/>
      <c r="CH399" s="201"/>
      <c r="CI399" s="201"/>
      <c r="CJ399" s="201"/>
      <c r="CK399" s="201"/>
      <c r="CL399" s="201"/>
      <c r="CM399" s="201"/>
      <c r="CN399" s="201"/>
      <c r="CO399" s="201"/>
      <c r="CP399" s="201"/>
      <c r="CQ399" s="201"/>
      <c r="CR399" s="201"/>
      <c r="CS399" s="201"/>
      <c r="CT399" s="201"/>
      <c r="CU399" s="201"/>
      <c r="CV399" s="201"/>
      <c r="CW399" s="201"/>
      <c r="CX399" s="201"/>
      <c r="CY399" s="201"/>
      <c r="CZ399" s="201"/>
      <c r="DA399" s="201"/>
      <c r="DB399" s="201"/>
      <c r="DC399" s="201"/>
      <c r="DD399" s="201"/>
      <c r="DE399" s="201"/>
      <c r="DF399" s="201"/>
      <c r="DG399" s="201"/>
      <c r="DH399" s="201"/>
      <c r="DI399" s="201"/>
      <c r="DJ399" s="201"/>
      <c r="DK399" s="201"/>
      <c r="DL399" s="201"/>
      <c r="DM399" s="201"/>
      <c r="DN399" s="201"/>
      <c r="DO399" s="201"/>
      <c r="DP399" s="201"/>
      <c r="DQ399" s="201"/>
    </row>
    <row r="400" spans="2:121" ht="20.100000000000001" customHeight="1" x14ac:dyDescent="0.25">
      <c r="B400" s="211"/>
      <c r="C400" s="212"/>
      <c r="D400" s="201"/>
      <c r="E400" s="201"/>
      <c r="F400" s="201"/>
      <c r="G400" s="201"/>
      <c r="H400" s="201"/>
      <c r="I400" s="201"/>
      <c r="J400" s="201"/>
      <c r="K400" s="201"/>
      <c r="L400" s="201"/>
      <c r="M400" s="201"/>
      <c r="N400" s="201"/>
      <c r="O400" s="201"/>
      <c r="P400" s="204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  <c r="AA400" s="202"/>
      <c r="AB400" s="202"/>
      <c r="AC400" s="203"/>
      <c r="AD400" s="203"/>
      <c r="AE400" s="201"/>
      <c r="AF400" s="201"/>
      <c r="AG400" s="201"/>
      <c r="AH400" s="201"/>
      <c r="AI400" s="201"/>
      <c r="AJ400" s="201"/>
      <c r="AK400" s="201"/>
      <c r="AL400" s="201"/>
      <c r="AM400" s="201"/>
      <c r="AN400" s="201"/>
      <c r="AO400" s="201"/>
      <c r="AP400" s="201"/>
      <c r="AQ400" s="201"/>
      <c r="AR400" s="201"/>
      <c r="AS400" s="201"/>
      <c r="AT400" s="201"/>
      <c r="AU400" s="201"/>
      <c r="AV400" s="201"/>
      <c r="AW400" s="201"/>
      <c r="AX400" s="201"/>
      <c r="AY400" s="201"/>
      <c r="AZ400" s="201"/>
      <c r="BA400" s="201"/>
      <c r="BB400" s="201"/>
      <c r="BC400" s="201"/>
      <c r="BD400" s="201"/>
      <c r="BE400" s="201"/>
      <c r="BF400" s="201"/>
      <c r="BG400" s="201"/>
      <c r="BH400" s="201"/>
      <c r="BI400" s="201"/>
      <c r="BJ400" s="201"/>
      <c r="BK400" s="201"/>
      <c r="BL400" s="201"/>
      <c r="BM400" s="201"/>
      <c r="BN400" s="201"/>
      <c r="BO400" s="201"/>
      <c r="BP400" s="201"/>
      <c r="BQ400" s="201"/>
      <c r="BR400" s="201"/>
      <c r="BS400" s="201"/>
      <c r="BT400" s="201"/>
      <c r="BU400" s="201"/>
      <c r="BV400" s="201"/>
      <c r="BW400" s="201"/>
      <c r="BX400" s="201"/>
      <c r="BY400" s="201"/>
      <c r="BZ400" s="201"/>
      <c r="CA400" s="201"/>
      <c r="CB400" s="201"/>
      <c r="CC400" s="201"/>
      <c r="CD400" s="201"/>
      <c r="CE400" s="201"/>
      <c r="CF400" s="201"/>
      <c r="CG400" s="201"/>
      <c r="CH400" s="201"/>
      <c r="CI400" s="201"/>
      <c r="CJ400" s="201"/>
      <c r="CK400" s="201"/>
      <c r="CL400" s="201"/>
      <c r="CM400" s="201"/>
      <c r="CN400" s="201"/>
      <c r="CO400" s="201"/>
      <c r="CP400" s="201"/>
      <c r="CQ400" s="201"/>
      <c r="CR400" s="201"/>
      <c r="CS400" s="201"/>
      <c r="CT400" s="201"/>
      <c r="CU400" s="201"/>
      <c r="CV400" s="201"/>
      <c r="CW400" s="201"/>
      <c r="CX400" s="201"/>
      <c r="CY400" s="201"/>
      <c r="CZ400" s="201"/>
      <c r="DA400" s="201"/>
      <c r="DB400" s="201"/>
      <c r="DC400" s="201"/>
      <c r="DD400" s="201"/>
      <c r="DE400" s="201"/>
      <c r="DF400" s="201"/>
      <c r="DG400" s="201"/>
      <c r="DH400" s="201"/>
      <c r="DI400" s="201"/>
      <c r="DJ400" s="201"/>
      <c r="DK400" s="201"/>
      <c r="DL400" s="201"/>
      <c r="DM400" s="201"/>
      <c r="DN400" s="201"/>
      <c r="DO400" s="201"/>
      <c r="DP400" s="201"/>
      <c r="DQ400" s="201"/>
    </row>
    <row r="401" spans="2:121" ht="20.100000000000001" customHeight="1" x14ac:dyDescent="0.25">
      <c r="B401" s="211"/>
      <c r="C401" s="212"/>
      <c r="D401" s="201"/>
      <c r="E401" s="201"/>
      <c r="F401" s="201"/>
      <c r="G401" s="201"/>
      <c r="H401" s="201"/>
      <c r="I401" s="201"/>
      <c r="J401" s="201"/>
      <c r="K401" s="201"/>
      <c r="L401" s="201"/>
      <c r="M401" s="201"/>
      <c r="N401" s="201"/>
      <c r="O401" s="201"/>
      <c r="P401" s="204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3"/>
      <c r="AD401" s="203"/>
      <c r="AE401" s="201"/>
      <c r="AF401" s="201"/>
      <c r="AG401" s="201"/>
      <c r="AH401" s="201"/>
      <c r="AI401" s="201"/>
      <c r="AJ401" s="201"/>
      <c r="AK401" s="201"/>
      <c r="AL401" s="201"/>
      <c r="AM401" s="201"/>
      <c r="AN401" s="201"/>
      <c r="AO401" s="201"/>
      <c r="AP401" s="201"/>
      <c r="AQ401" s="201"/>
      <c r="AR401" s="201"/>
      <c r="AS401" s="201"/>
      <c r="AT401" s="201"/>
      <c r="AU401" s="201"/>
      <c r="AV401" s="201"/>
      <c r="AW401" s="201"/>
      <c r="AX401" s="201"/>
      <c r="AY401" s="201"/>
      <c r="AZ401" s="201"/>
      <c r="BA401" s="201"/>
      <c r="BB401" s="201"/>
      <c r="BC401" s="201"/>
      <c r="BD401" s="201"/>
      <c r="BE401" s="201"/>
      <c r="BF401" s="201"/>
      <c r="BG401" s="201"/>
      <c r="BH401" s="201"/>
      <c r="BI401" s="201"/>
      <c r="BJ401" s="201"/>
      <c r="BK401" s="201"/>
      <c r="BL401" s="201"/>
      <c r="BM401" s="201"/>
      <c r="BN401" s="201"/>
      <c r="BO401" s="201"/>
      <c r="BP401" s="201"/>
      <c r="BQ401" s="201"/>
      <c r="BR401" s="201"/>
      <c r="BS401" s="201"/>
      <c r="BT401" s="201"/>
      <c r="BU401" s="201"/>
      <c r="BV401" s="201"/>
      <c r="BW401" s="201"/>
      <c r="BX401" s="201"/>
      <c r="BY401" s="201"/>
      <c r="BZ401" s="201"/>
      <c r="CA401" s="201"/>
      <c r="CB401" s="201"/>
      <c r="CC401" s="201"/>
      <c r="CD401" s="201"/>
      <c r="CE401" s="201"/>
      <c r="CF401" s="201"/>
      <c r="CG401" s="201"/>
      <c r="CH401" s="201"/>
      <c r="CI401" s="201"/>
      <c r="CJ401" s="201"/>
      <c r="CK401" s="201"/>
      <c r="CL401" s="201"/>
      <c r="CM401" s="201"/>
      <c r="CN401" s="201"/>
      <c r="CO401" s="201"/>
      <c r="CP401" s="201"/>
      <c r="CQ401" s="201"/>
      <c r="CR401" s="201"/>
      <c r="CS401" s="201"/>
      <c r="CT401" s="201"/>
      <c r="CU401" s="201"/>
      <c r="CV401" s="201"/>
      <c r="CW401" s="201"/>
      <c r="CX401" s="201"/>
      <c r="CY401" s="201"/>
      <c r="CZ401" s="201"/>
      <c r="DA401" s="201"/>
      <c r="DB401" s="201"/>
      <c r="DC401" s="201"/>
      <c r="DD401" s="201"/>
      <c r="DE401" s="201"/>
      <c r="DF401" s="201"/>
      <c r="DG401" s="201"/>
      <c r="DH401" s="201"/>
      <c r="DI401" s="201"/>
      <c r="DJ401" s="201"/>
      <c r="DK401" s="201"/>
      <c r="DL401" s="201"/>
      <c r="DM401" s="201"/>
      <c r="DN401" s="201"/>
      <c r="DO401" s="201"/>
      <c r="DP401" s="201"/>
      <c r="DQ401" s="201"/>
    </row>
    <row r="402" spans="2:121" ht="20.100000000000001" customHeight="1" x14ac:dyDescent="0.25">
      <c r="B402" s="211"/>
      <c r="C402" s="212"/>
      <c r="D402" s="201"/>
      <c r="E402" s="201"/>
      <c r="F402" s="201"/>
      <c r="G402" s="201"/>
      <c r="H402" s="201"/>
      <c r="I402" s="201"/>
      <c r="J402" s="201"/>
      <c r="K402" s="201"/>
      <c r="L402" s="201"/>
      <c r="M402" s="201"/>
      <c r="N402" s="201"/>
      <c r="O402" s="201"/>
      <c r="P402" s="204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  <c r="AA402" s="202"/>
      <c r="AB402" s="202"/>
      <c r="AC402" s="203"/>
      <c r="AD402" s="203"/>
      <c r="AE402" s="201"/>
      <c r="AF402" s="201"/>
      <c r="AG402" s="201"/>
      <c r="AH402" s="201"/>
      <c r="AI402" s="201"/>
      <c r="AJ402" s="201"/>
      <c r="AK402" s="201"/>
      <c r="AL402" s="201"/>
      <c r="AM402" s="201"/>
      <c r="AN402" s="201"/>
      <c r="AO402" s="201"/>
      <c r="AP402" s="201"/>
      <c r="AQ402" s="201"/>
      <c r="AR402" s="201"/>
      <c r="AS402" s="201"/>
      <c r="AT402" s="201"/>
      <c r="AU402" s="201"/>
      <c r="AV402" s="201"/>
      <c r="AW402" s="201"/>
      <c r="AX402" s="201"/>
      <c r="AY402" s="201"/>
      <c r="AZ402" s="201"/>
      <c r="BA402" s="201"/>
      <c r="BB402" s="201"/>
      <c r="BC402" s="201"/>
      <c r="BD402" s="201"/>
      <c r="BE402" s="201"/>
      <c r="BF402" s="201"/>
      <c r="BG402" s="201"/>
      <c r="BH402" s="201"/>
      <c r="BI402" s="201"/>
      <c r="BJ402" s="201"/>
      <c r="BK402" s="201"/>
      <c r="BL402" s="201"/>
      <c r="BM402" s="201"/>
      <c r="BN402" s="201"/>
      <c r="BO402" s="201"/>
      <c r="BP402" s="201"/>
      <c r="BQ402" s="201"/>
      <c r="BR402" s="201"/>
      <c r="BS402" s="201"/>
      <c r="BT402" s="201"/>
      <c r="BU402" s="201"/>
      <c r="BV402" s="201"/>
      <c r="BW402" s="201"/>
      <c r="BX402" s="201"/>
      <c r="BY402" s="201"/>
      <c r="BZ402" s="201"/>
      <c r="CA402" s="201"/>
      <c r="CB402" s="201"/>
      <c r="CC402" s="201"/>
      <c r="CD402" s="201"/>
      <c r="CE402" s="201"/>
      <c r="CF402" s="201"/>
      <c r="CG402" s="201"/>
      <c r="CH402" s="201"/>
      <c r="CI402" s="201"/>
      <c r="CJ402" s="201"/>
      <c r="CK402" s="201"/>
      <c r="CL402" s="201"/>
      <c r="CM402" s="201"/>
      <c r="CN402" s="201"/>
      <c r="CO402" s="201"/>
      <c r="CP402" s="201"/>
      <c r="CQ402" s="201"/>
      <c r="CR402" s="201"/>
      <c r="CS402" s="201"/>
      <c r="CT402" s="201"/>
      <c r="CU402" s="201"/>
      <c r="CV402" s="201"/>
      <c r="CW402" s="201"/>
      <c r="CX402" s="201"/>
      <c r="CY402" s="201"/>
      <c r="CZ402" s="201"/>
      <c r="DA402" s="201"/>
      <c r="DB402" s="201"/>
      <c r="DC402" s="201"/>
      <c r="DD402" s="201"/>
      <c r="DE402" s="201"/>
      <c r="DF402" s="201"/>
      <c r="DG402" s="201"/>
      <c r="DH402" s="201"/>
      <c r="DI402" s="201"/>
      <c r="DJ402" s="201"/>
      <c r="DK402" s="201"/>
      <c r="DL402" s="201"/>
      <c r="DM402" s="201"/>
      <c r="DN402" s="201"/>
      <c r="DO402" s="201"/>
      <c r="DP402" s="201"/>
      <c r="DQ402" s="201"/>
    </row>
    <row r="403" spans="2:121" ht="20.100000000000001" customHeight="1" x14ac:dyDescent="0.25">
      <c r="B403" s="211"/>
      <c r="C403" s="212"/>
      <c r="D403" s="201"/>
      <c r="E403" s="201"/>
      <c r="F403" s="201"/>
      <c r="G403" s="201"/>
      <c r="H403" s="201"/>
      <c r="I403" s="201"/>
      <c r="J403" s="201"/>
      <c r="K403" s="201"/>
      <c r="L403" s="201"/>
      <c r="M403" s="201"/>
      <c r="N403" s="201"/>
      <c r="O403" s="201"/>
      <c r="P403" s="204"/>
      <c r="Q403" s="202"/>
      <c r="R403" s="202"/>
      <c r="S403" s="202"/>
      <c r="T403" s="202"/>
      <c r="U403" s="202"/>
      <c r="V403" s="202"/>
      <c r="W403" s="202"/>
      <c r="X403" s="202"/>
      <c r="Y403" s="202"/>
      <c r="Z403" s="202"/>
      <c r="AA403" s="202"/>
      <c r="AB403" s="202"/>
      <c r="AC403" s="203"/>
      <c r="AD403" s="203"/>
      <c r="AE403" s="201"/>
      <c r="AF403" s="201"/>
      <c r="AG403" s="201"/>
      <c r="AH403" s="201"/>
      <c r="AI403" s="201"/>
      <c r="AJ403" s="201"/>
      <c r="AK403" s="201"/>
      <c r="AL403" s="201"/>
      <c r="AM403" s="201"/>
      <c r="AN403" s="201"/>
      <c r="AO403" s="201"/>
      <c r="AP403" s="201"/>
      <c r="AQ403" s="201"/>
      <c r="AR403" s="201"/>
      <c r="AS403" s="201"/>
      <c r="AT403" s="201"/>
      <c r="AU403" s="201"/>
      <c r="AV403" s="201"/>
      <c r="AW403" s="201"/>
      <c r="AX403" s="201"/>
      <c r="AY403" s="201"/>
      <c r="AZ403" s="201"/>
      <c r="BA403" s="201"/>
      <c r="BB403" s="201"/>
      <c r="BC403" s="201"/>
      <c r="BD403" s="201"/>
      <c r="BE403" s="201"/>
      <c r="BF403" s="201"/>
      <c r="BG403" s="201"/>
      <c r="BH403" s="201"/>
      <c r="BI403" s="201"/>
      <c r="BJ403" s="201"/>
      <c r="BK403" s="201"/>
      <c r="BL403" s="201"/>
      <c r="BM403" s="201"/>
      <c r="BN403" s="201"/>
      <c r="BO403" s="201"/>
      <c r="BP403" s="201"/>
      <c r="BQ403" s="201"/>
      <c r="BR403" s="201"/>
      <c r="BS403" s="201"/>
      <c r="BT403" s="201"/>
      <c r="BU403" s="201"/>
      <c r="BV403" s="201"/>
      <c r="BW403" s="201"/>
      <c r="BX403" s="201"/>
      <c r="BY403" s="201"/>
      <c r="BZ403" s="201"/>
      <c r="CA403" s="201"/>
      <c r="CB403" s="201"/>
      <c r="CC403" s="201"/>
      <c r="CD403" s="201"/>
      <c r="CE403" s="201"/>
      <c r="CF403" s="201"/>
      <c r="CG403" s="201"/>
      <c r="CH403" s="201"/>
      <c r="CI403" s="201"/>
      <c r="CJ403" s="201"/>
      <c r="CK403" s="201"/>
      <c r="CL403" s="201"/>
      <c r="CM403" s="201"/>
      <c r="CN403" s="201"/>
      <c r="CO403" s="201"/>
      <c r="CP403" s="201"/>
      <c r="CQ403" s="201"/>
      <c r="CR403" s="201"/>
      <c r="CS403" s="201"/>
      <c r="CT403" s="201"/>
      <c r="CU403" s="201"/>
      <c r="CV403" s="201"/>
      <c r="CW403" s="201"/>
      <c r="CX403" s="201"/>
      <c r="CY403" s="201"/>
      <c r="CZ403" s="201"/>
      <c r="DA403" s="201"/>
      <c r="DB403" s="201"/>
      <c r="DC403" s="201"/>
      <c r="DD403" s="201"/>
      <c r="DE403" s="201"/>
      <c r="DF403" s="201"/>
      <c r="DG403" s="201"/>
      <c r="DH403" s="201"/>
      <c r="DI403" s="201"/>
      <c r="DJ403" s="201"/>
      <c r="DK403" s="201"/>
      <c r="DL403" s="201"/>
      <c r="DM403" s="201"/>
      <c r="DN403" s="201"/>
      <c r="DO403" s="201"/>
      <c r="DP403" s="201"/>
      <c r="DQ403" s="201"/>
    </row>
    <row r="404" spans="2:121" ht="20.100000000000001" customHeight="1" x14ac:dyDescent="0.25">
      <c r="B404" s="211"/>
      <c r="C404" s="212"/>
      <c r="D404" s="201"/>
      <c r="E404" s="201"/>
      <c r="F404" s="201"/>
      <c r="G404" s="201"/>
      <c r="H404" s="201"/>
      <c r="I404" s="201"/>
      <c r="J404" s="201"/>
      <c r="K404" s="201"/>
      <c r="L404" s="201"/>
      <c r="M404" s="201"/>
      <c r="N404" s="201"/>
      <c r="O404" s="201"/>
      <c r="P404" s="204"/>
      <c r="Q404" s="202"/>
      <c r="R404" s="202"/>
      <c r="S404" s="202"/>
      <c r="T404" s="202"/>
      <c r="U404" s="202"/>
      <c r="V404" s="202"/>
      <c r="W404" s="202"/>
      <c r="X404" s="202"/>
      <c r="Y404" s="202"/>
      <c r="Z404" s="202"/>
      <c r="AA404" s="202"/>
      <c r="AB404" s="202"/>
      <c r="AC404" s="203"/>
      <c r="AD404" s="203"/>
      <c r="AE404" s="201"/>
      <c r="AF404" s="201"/>
      <c r="AG404" s="201"/>
      <c r="AH404" s="201"/>
      <c r="AI404" s="201"/>
      <c r="AJ404" s="201"/>
      <c r="AK404" s="201"/>
      <c r="AL404" s="201"/>
      <c r="AM404" s="201"/>
      <c r="AN404" s="201"/>
      <c r="AO404" s="201"/>
      <c r="AP404" s="201"/>
      <c r="AQ404" s="201"/>
      <c r="AR404" s="201"/>
      <c r="AS404" s="201"/>
      <c r="AT404" s="201"/>
      <c r="AU404" s="201"/>
      <c r="AV404" s="201"/>
      <c r="AW404" s="201"/>
      <c r="AX404" s="201"/>
      <c r="AY404" s="201"/>
      <c r="AZ404" s="201"/>
      <c r="BA404" s="201"/>
      <c r="BB404" s="201"/>
      <c r="BC404" s="201"/>
      <c r="BD404" s="201"/>
      <c r="BE404" s="201"/>
      <c r="BF404" s="201"/>
      <c r="BG404" s="201"/>
      <c r="BH404" s="201"/>
      <c r="BI404" s="201"/>
      <c r="BJ404" s="201"/>
      <c r="BK404" s="201"/>
      <c r="BL404" s="201"/>
      <c r="BM404" s="201"/>
      <c r="BN404" s="201"/>
      <c r="BO404" s="201"/>
      <c r="BP404" s="201"/>
      <c r="BQ404" s="201"/>
      <c r="BR404" s="201"/>
      <c r="BS404" s="201"/>
      <c r="BT404" s="201"/>
      <c r="BU404" s="201"/>
      <c r="BV404" s="201"/>
      <c r="BW404" s="201"/>
      <c r="BX404" s="201"/>
      <c r="BY404" s="201"/>
      <c r="BZ404" s="201"/>
      <c r="CA404" s="201"/>
      <c r="CB404" s="201"/>
      <c r="CC404" s="201"/>
      <c r="CD404" s="201"/>
      <c r="CE404" s="201"/>
      <c r="CF404" s="201"/>
      <c r="CG404" s="201"/>
      <c r="CH404" s="201"/>
      <c r="CI404" s="201"/>
      <c r="CJ404" s="201"/>
      <c r="CK404" s="201"/>
      <c r="CL404" s="201"/>
      <c r="CM404" s="201"/>
      <c r="CN404" s="201"/>
      <c r="CO404" s="201"/>
      <c r="CP404" s="201"/>
      <c r="CQ404" s="201"/>
      <c r="CR404" s="201"/>
      <c r="CS404" s="201"/>
      <c r="CT404" s="201"/>
      <c r="CU404" s="201"/>
      <c r="CV404" s="201"/>
      <c r="CW404" s="201"/>
      <c r="CX404" s="201"/>
      <c r="CY404" s="201"/>
      <c r="CZ404" s="201"/>
      <c r="DA404" s="201"/>
      <c r="DB404" s="201"/>
      <c r="DC404" s="201"/>
      <c r="DD404" s="201"/>
      <c r="DE404" s="201"/>
      <c r="DF404" s="201"/>
      <c r="DG404" s="201"/>
      <c r="DH404" s="201"/>
      <c r="DI404" s="201"/>
      <c r="DJ404" s="201"/>
      <c r="DK404" s="201"/>
      <c r="DL404" s="201"/>
      <c r="DM404" s="201"/>
      <c r="DN404" s="201"/>
      <c r="DO404" s="201"/>
      <c r="DP404" s="201"/>
      <c r="DQ404" s="201"/>
    </row>
    <row r="405" spans="2:121" ht="20.100000000000001" customHeight="1" x14ac:dyDescent="0.25">
      <c r="B405" s="211"/>
      <c r="C405" s="212"/>
      <c r="D405" s="201"/>
      <c r="E405" s="201"/>
      <c r="F405" s="201"/>
      <c r="G405" s="201"/>
      <c r="H405" s="201"/>
      <c r="I405" s="201"/>
      <c r="J405" s="201"/>
      <c r="K405" s="201"/>
      <c r="L405" s="201"/>
      <c r="M405" s="201"/>
      <c r="N405" s="201"/>
      <c r="O405" s="201"/>
      <c r="P405" s="204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  <c r="AA405" s="202"/>
      <c r="AB405" s="202"/>
      <c r="AC405" s="203"/>
      <c r="AD405" s="203"/>
      <c r="AE405" s="201"/>
      <c r="AF405" s="201"/>
      <c r="AG405" s="201"/>
      <c r="AH405" s="201"/>
      <c r="AI405" s="201"/>
      <c r="AJ405" s="201"/>
      <c r="AK405" s="201"/>
      <c r="AL405" s="201"/>
      <c r="AM405" s="201"/>
      <c r="AN405" s="201"/>
      <c r="AO405" s="201"/>
      <c r="AP405" s="201"/>
      <c r="AQ405" s="201"/>
      <c r="AR405" s="201"/>
      <c r="AS405" s="201"/>
      <c r="AT405" s="201"/>
      <c r="AU405" s="201"/>
      <c r="AV405" s="201"/>
      <c r="AW405" s="201"/>
      <c r="AX405" s="201"/>
      <c r="AY405" s="201"/>
      <c r="AZ405" s="201"/>
      <c r="BA405" s="201"/>
      <c r="BB405" s="201"/>
      <c r="BC405" s="201"/>
      <c r="BD405" s="201"/>
      <c r="BE405" s="201"/>
      <c r="BF405" s="201"/>
      <c r="BG405" s="201"/>
      <c r="BH405" s="201"/>
      <c r="BI405" s="201"/>
      <c r="BJ405" s="201"/>
      <c r="BK405" s="201"/>
      <c r="BL405" s="201"/>
      <c r="BM405" s="201"/>
      <c r="BN405" s="201"/>
      <c r="BO405" s="201"/>
      <c r="BP405" s="201"/>
      <c r="BQ405" s="201"/>
      <c r="BR405" s="201"/>
      <c r="BS405" s="201"/>
      <c r="BT405" s="201"/>
      <c r="BU405" s="201"/>
      <c r="BV405" s="201"/>
      <c r="BW405" s="201"/>
      <c r="BX405" s="201"/>
      <c r="BY405" s="201"/>
      <c r="BZ405" s="201"/>
      <c r="CA405" s="201"/>
      <c r="CB405" s="201"/>
      <c r="CC405" s="201"/>
      <c r="CD405" s="201"/>
      <c r="CE405" s="201"/>
      <c r="CF405" s="201"/>
      <c r="CG405" s="201"/>
      <c r="CH405" s="201"/>
      <c r="CI405" s="201"/>
      <c r="CJ405" s="201"/>
      <c r="CK405" s="201"/>
      <c r="CL405" s="201"/>
      <c r="CM405" s="201"/>
      <c r="CN405" s="201"/>
      <c r="CO405" s="201"/>
      <c r="CP405" s="201"/>
      <c r="CQ405" s="201"/>
      <c r="CR405" s="201"/>
      <c r="CS405" s="201"/>
      <c r="CT405" s="201"/>
      <c r="CU405" s="201"/>
      <c r="CV405" s="201"/>
      <c r="CW405" s="201"/>
      <c r="CX405" s="201"/>
      <c r="CY405" s="201"/>
      <c r="CZ405" s="201"/>
      <c r="DA405" s="201"/>
      <c r="DB405" s="201"/>
      <c r="DC405" s="201"/>
      <c r="DD405" s="201"/>
      <c r="DE405" s="201"/>
      <c r="DF405" s="201"/>
      <c r="DG405" s="201"/>
      <c r="DH405" s="201"/>
      <c r="DI405" s="201"/>
      <c r="DJ405" s="201"/>
      <c r="DK405" s="201"/>
      <c r="DL405" s="201"/>
      <c r="DM405" s="201"/>
      <c r="DN405" s="201"/>
      <c r="DO405" s="201"/>
      <c r="DP405" s="201"/>
      <c r="DQ405" s="201"/>
    </row>
    <row r="406" spans="2:121" ht="20.100000000000001" customHeight="1" x14ac:dyDescent="0.25">
      <c r="B406" s="211"/>
      <c r="C406" s="212"/>
      <c r="D406" s="201"/>
      <c r="E406" s="201"/>
      <c r="F406" s="201"/>
      <c r="G406" s="201"/>
      <c r="H406" s="201"/>
      <c r="I406" s="201"/>
      <c r="J406" s="201"/>
      <c r="K406" s="201"/>
      <c r="L406" s="201"/>
      <c r="M406" s="201"/>
      <c r="N406" s="201"/>
      <c r="O406" s="201"/>
      <c r="P406" s="204"/>
      <c r="Q406" s="202"/>
      <c r="R406" s="202"/>
      <c r="S406" s="202"/>
      <c r="T406" s="202"/>
      <c r="U406" s="202"/>
      <c r="V406" s="202"/>
      <c r="W406" s="202"/>
      <c r="X406" s="202"/>
      <c r="Y406" s="202"/>
      <c r="Z406" s="202"/>
      <c r="AA406" s="202"/>
      <c r="AB406" s="202"/>
      <c r="AC406" s="203"/>
      <c r="AD406" s="203"/>
      <c r="AE406" s="201"/>
      <c r="AF406" s="201"/>
      <c r="AG406" s="201"/>
      <c r="AH406" s="201"/>
      <c r="AI406" s="201"/>
      <c r="AJ406" s="201"/>
      <c r="AK406" s="201"/>
      <c r="AL406" s="201"/>
      <c r="AM406" s="201"/>
      <c r="AN406" s="201"/>
      <c r="AO406" s="201"/>
      <c r="AP406" s="201"/>
      <c r="AQ406" s="201"/>
      <c r="AR406" s="201"/>
      <c r="AS406" s="201"/>
      <c r="AT406" s="201"/>
      <c r="AU406" s="201"/>
      <c r="AV406" s="201"/>
      <c r="AW406" s="201"/>
      <c r="AX406" s="201"/>
      <c r="AY406" s="201"/>
      <c r="AZ406" s="201"/>
      <c r="BA406" s="201"/>
      <c r="BB406" s="201"/>
      <c r="BC406" s="201"/>
      <c r="BD406" s="201"/>
      <c r="BE406" s="201"/>
      <c r="BF406" s="201"/>
      <c r="BG406" s="201"/>
      <c r="BH406" s="201"/>
      <c r="BI406" s="201"/>
      <c r="BJ406" s="201"/>
      <c r="BK406" s="201"/>
      <c r="BL406" s="201"/>
      <c r="BM406" s="201"/>
      <c r="BN406" s="201"/>
      <c r="BO406" s="201"/>
      <c r="BP406" s="201"/>
      <c r="BQ406" s="201"/>
      <c r="BR406" s="201"/>
      <c r="BS406" s="201"/>
      <c r="BT406" s="201"/>
      <c r="BU406" s="201"/>
      <c r="BV406" s="201"/>
      <c r="BW406" s="201"/>
      <c r="BX406" s="201"/>
      <c r="BY406" s="201"/>
      <c r="BZ406" s="201"/>
      <c r="CA406" s="201"/>
      <c r="CB406" s="201"/>
      <c r="CC406" s="201"/>
      <c r="CD406" s="201"/>
      <c r="CE406" s="201"/>
      <c r="CF406" s="201"/>
      <c r="CG406" s="201"/>
      <c r="CH406" s="201"/>
      <c r="CI406" s="201"/>
      <c r="CJ406" s="201"/>
      <c r="CK406" s="201"/>
      <c r="CL406" s="201"/>
      <c r="CM406" s="201"/>
      <c r="CN406" s="201"/>
      <c r="CO406" s="201"/>
      <c r="CP406" s="201"/>
      <c r="CQ406" s="201"/>
      <c r="CR406" s="201"/>
      <c r="CS406" s="201"/>
      <c r="CT406" s="201"/>
      <c r="CU406" s="201"/>
      <c r="CV406" s="201"/>
      <c r="CW406" s="201"/>
      <c r="CX406" s="201"/>
      <c r="CY406" s="201"/>
      <c r="CZ406" s="201"/>
      <c r="DA406" s="201"/>
      <c r="DB406" s="201"/>
      <c r="DC406" s="201"/>
      <c r="DD406" s="201"/>
      <c r="DE406" s="201"/>
      <c r="DF406" s="201"/>
      <c r="DG406" s="201"/>
      <c r="DH406" s="201"/>
      <c r="DI406" s="201"/>
      <c r="DJ406" s="201"/>
      <c r="DK406" s="201"/>
      <c r="DL406" s="201"/>
      <c r="DM406" s="201"/>
      <c r="DN406" s="201"/>
      <c r="DO406" s="201"/>
      <c r="DP406" s="201"/>
      <c r="DQ406" s="201"/>
    </row>
    <row r="407" spans="2:121" ht="20.100000000000001" customHeight="1" x14ac:dyDescent="0.25">
      <c r="B407" s="211"/>
      <c r="C407" s="212"/>
      <c r="D407" s="201"/>
      <c r="E407" s="201"/>
      <c r="F407" s="201"/>
      <c r="G407" s="201"/>
      <c r="H407" s="201"/>
      <c r="I407" s="201"/>
      <c r="J407" s="201"/>
      <c r="K407" s="201"/>
      <c r="L407" s="201"/>
      <c r="M407" s="201"/>
      <c r="N407" s="201"/>
      <c r="O407" s="201"/>
      <c r="P407" s="204"/>
      <c r="Q407" s="202"/>
      <c r="R407" s="202"/>
      <c r="S407" s="202"/>
      <c r="T407" s="202"/>
      <c r="U407" s="202"/>
      <c r="V407" s="202"/>
      <c r="W407" s="202"/>
      <c r="X407" s="202"/>
      <c r="Y407" s="202"/>
      <c r="Z407" s="202"/>
      <c r="AA407" s="202"/>
      <c r="AB407" s="202"/>
      <c r="AC407" s="203"/>
      <c r="AD407" s="203"/>
      <c r="AE407" s="201"/>
      <c r="AF407" s="201"/>
      <c r="AG407" s="201"/>
      <c r="AH407" s="201"/>
      <c r="AI407" s="201"/>
      <c r="AJ407" s="201"/>
      <c r="AK407" s="201"/>
      <c r="AL407" s="201"/>
      <c r="AM407" s="201"/>
      <c r="AN407" s="201"/>
      <c r="AO407" s="201"/>
      <c r="AP407" s="201"/>
      <c r="AQ407" s="201"/>
      <c r="AR407" s="201"/>
      <c r="AS407" s="201"/>
      <c r="AT407" s="201"/>
      <c r="AU407" s="201"/>
      <c r="AV407" s="201"/>
      <c r="AW407" s="201"/>
      <c r="AX407" s="201"/>
      <c r="AY407" s="201"/>
      <c r="AZ407" s="201"/>
      <c r="BA407" s="201"/>
      <c r="BB407" s="201"/>
      <c r="BC407" s="201"/>
      <c r="BD407" s="201"/>
      <c r="BE407" s="201"/>
      <c r="BF407" s="201"/>
      <c r="BG407" s="201"/>
      <c r="BH407" s="201"/>
      <c r="BI407" s="201"/>
      <c r="BJ407" s="201"/>
      <c r="BK407" s="201"/>
      <c r="BL407" s="201"/>
      <c r="BM407" s="201"/>
      <c r="BN407" s="201"/>
      <c r="BO407" s="201"/>
      <c r="BP407" s="201"/>
      <c r="BQ407" s="201"/>
      <c r="BR407" s="201"/>
      <c r="BS407" s="201"/>
      <c r="BT407" s="201"/>
      <c r="BU407" s="201"/>
      <c r="BV407" s="201"/>
      <c r="BW407" s="201"/>
      <c r="BX407" s="201"/>
      <c r="BY407" s="201"/>
      <c r="BZ407" s="201"/>
      <c r="CA407" s="201"/>
      <c r="CB407" s="201"/>
      <c r="CC407" s="201"/>
      <c r="CD407" s="201"/>
      <c r="CE407" s="201"/>
      <c r="CF407" s="201"/>
      <c r="CG407" s="201"/>
      <c r="CH407" s="201"/>
      <c r="CI407" s="201"/>
      <c r="CJ407" s="201"/>
      <c r="CK407" s="201"/>
      <c r="CL407" s="201"/>
      <c r="CM407" s="201"/>
      <c r="CN407" s="201"/>
      <c r="CO407" s="201"/>
      <c r="CP407" s="201"/>
      <c r="CQ407" s="201"/>
      <c r="CR407" s="201"/>
      <c r="CS407" s="201"/>
      <c r="CT407" s="201"/>
      <c r="CU407" s="201"/>
      <c r="CV407" s="201"/>
      <c r="CW407" s="201"/>
      <c r="CX407" s="201"/>
      <c r="CY407" s="201"/>
      <c r="CZ407" s="201"/>
      <c r="DA407" s="201"/>
      <c r="DB407" s="201"/>
      <c r="DC407" s="201"/>
      <c r="DD407" s="201"/>
      <c r="DE407" s="201"/>
      <c r="DF407" s="201"/>
      <c r="DG407" s="201"/>
      <c r="DH407" s="201"/>
      <c r="DI407" s="201"/>
      <c r="DJ407" s="201"/>
      <c r="DK407" s="201"/>
      <c r="DL407" s="201"/>
      <c r="DM407" s="201"/>
      <c r="DN407" s="201"/>
      <c r="DO407" s="201"/>
      <c r="DP407" s="201"/>
      <c r="DQ407" s="201"/>
    </row>
    <row r="408" spans="2:121" ht="20.100000000000001" customHeight="1" x14ac:dyDescent="0.25">
      <c r="B408" s="211"/>
      <c r="C408" s="212"/>
      <c r="D408" s="201"/>
      <c r="E408" s="201"/>
      <c r="F408" s="201"/>
      <c r="G408" s="201"/>
      <c r="H408" s="201"/>
      <c r="I408" s="201"/>
      <c r="J408" s="201"/>
      <c r="K408" s="201"/>
      <c r="L408" s="201"/>
      <c r="M408" s="201"/>
      <c r="N408" s="201"/>
      <c r="O408" s="201"/>
      <c r="P408" s="204"/>
      <c r="Q408" s="202"/>
      <c r="R408" s="202"/>
      <c r="S408" s="202"/>
      <c r="T408" s="202"/>
      <c r="U408" s="202"/>
      <c r="V408" s="202"/>
      <c r="W408" s="202"/>
      <c r="X408" s="202"/>
      <c r="Y408" s="202"/>
      <c r="Z408" s="202"/>
      <c r="AA408" s="202"/>
      <c r="AB408" s="202"/>
      <c r="AC408" s="203"/>
      <c r="AD408" s="203"/>
      <c r="AE408" s="201"/>
      <c r="AF408" s="201"/>
      <c r="AG408" s="201"/>
      <c r="AH408" s="201"/>
      <c r="AI408" s="201"/>
      <c r="AJ408" s="201"/>
      <c r="AK408" s="201"/>
      <c r="AL408" s="201"/>
      <c r="AM408" s="201"/>
      <c r="AN408" s="201"/>
      <c r="AO408" s="201"/>
      <c r="AP408" s="201"/>
      <c r="AQ408" s="201"/>
      <c r="AR408" s="201"/>
      <c r="AS408" s="201"/>
      <c r="AT408" s="201"/>
      <c r="AU408" s="201"/>
      <c r="AV408" s="201"/>
      <c r="AW408" s="201"/>
      <c r="AX408" s="201"/>
      <c r="AY408" s="201"/>
      <c r="AZ408" s="201"/>
      <c r="BA408" s="201"/>
      <c r="BB408" s="201"/>
      <c r="BC408" s="201"/>
      <c r="BD408" s="201"/>
      <c r="BE408" s="201"/>
      <c r="BF408" s="201"/>
      <c r="BG408" s="201"/>
      <c r="BH408" s="201"/>
      <c r="BI408" s="201"/>
      <c r="BJ408" s="201"/>
      <c r="BK408" s="201"/>
      <c r="BL408" s="201"/>
      <c r="BM408" s="201"/>
      <c r="BN408" s="201"/>
      <c r="BO408" s="201"/>
      <c r="BP408" s="201"/>
      <c r="BQ408" s="201"/>
      <c r="BR408" s="201"/>
      <c r="BS408" s="201"/>
      <c r="BT408" s="201"/>
      <c r="BU408" s="201"/>
      <c r="BV408" s="201"/>
      <c r="BW408" s="201"/>
      <c r="BX408" s="201"/>
      <c r="BY408" s="201"/>
      <c r="BZ408" s="201"/>
      <c r="CA408" s="201"/>
      <c r="CB408" s="201"/>
      <c r="CC408" s="201"/>
      <c r="CD408" s="201"/>
      <c r="CE408" s="201"/>
      <c r="CF408" s="201"/>
      <c r="CG408" s="201"/>
      <c r="CH408" s="201"/>
      <c r="CI408" s="201"/>
      <c r="CJ408" s="201"/>
      <c r="CK408" s="201"/>
      <c r="CL408" s="201"/>
      <c r="CM408" s="201"/>
      <c r="CN408" s="201"/>
      <c r="CO408" s="201"/>
      <c r="CP408" s="201"/>
      <c r="CQ408" s="201"/>
      <c r="CR408" s="201"/>
      <c r="CS408" s="201"/>
      <c r="CT408" s="201"/>
      <c r="CU408" s="201"/>
      <c r="CV408" s="201"/>
      <c r="CW408" s="201"/>
      <c r="CX408" s="201"/>
      <c r="CY408" s="201"/>
      <c r="CZ408" s="201"/>
      <c r="DA408" s="201"/>
      <c r="DB408" s="201"/>
      <c r="DC408" s="201"/>
      <c r="DD408" s="201"/>
      <c r="DE408" s="201"/>
      <c r="DF408" s="201"/>
      <c r="DG408" s="201"/>
      <c r="DH408" s="201"/>
      <c r="DI408" s="201"/>
      <c r="DJ408" s="201"/>
      <c r="DK408" s="201"/>
      <c r="DL408" s="201"/>
      <c r="DM408" s="201"/>
      <c r="DN408" s="201"/>
      <c r="DO408" s="201"/>
      <c r="DP408" s="201"/>
      <c r="DQ408" s="201"/>
    </row>
    <row r="409" spans="2:121" ht="20.100000000000001" customHeight="1" x14ac:dyDescent="0.25">
      <c r="B409" s="211"/>
      <c r="C409" s="212"/>
      <c r="D409" s="201"/>
      <c r="E409" s="201"/>
      <c r="F409" s="201"/>
      <c r="G409" s="201"/>
      <c r="H409" s="201"/>
      <c r="I409" s="201"/>
      <c r="J409" s="201"/>
      <c r="K409" s="201"/>
      <c r="L409" s="201"/>
      <c r="M409" s="201"/>
      <c r="N409" s="201"/>
      <c r="O409" s="201"/>
      <c r="P409" s="204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  <c r="AA409" s="202"/>
      <c r="AB409" s="202"/>
      <c r="AC409" s="203"/>
      <c r="AD409" s="203"/>
      <c r="AE409" s="201"/>
      <c r="AF409" s="201"/>
      <c r="AG409" s="201"/>
      <c r="AH409" s="201"/>
      <c r="AI409" s="201"/>
      <c r="AJ409" s="201"/>
      <c r="AK409" s="201"/>
      <c r="AL409" s="201"/>
      <c r="AM409" s="201"/>
      <c r="AN409" s="201"/>
      <c r="AO409" s="201"/>
      <c r="AP409" s="201"/>
      <c r="AQ409" s="201"/>
      <c r="AR409" s="201"/>
      <c r="AS409" s="201"/>
      <c r="AT409" s="201"/>
      <c r="AU409" s="201"/>
      <c r="AV409" s="201"/>
      <c r="AW409" s="201"/>
      <c r="AX409" s="201"/>
      <c r="AY409" s="201"/>
      <c r="AZ409" s="201"/>
      <c r="BA409" s="201"/>
      <c r="BB409" s="201"/>
      <c r="BC409" s="201"/>
      <c r="BD409" s="201"/>
      <c r="BE409" s="201"/>
      <c r="BF409" s="201"/>
      <c r="BG409" s="201"/>
      <c r="BH409" s="201"/>
      <c r="BI409" s="201"/>
      <c r="BJ409" s="201"/>
      <c r="BK409" s="201"/>
      <c r="BL409" s="201"/>
      <c r="BM409" s="201"/>
      <c r="BN409" s="201"/>
      <c r="BO409" s="201"/>
      <c r="BP409" s="201"/>
      <c r="BQ409" s="201"/>
      <c r="BR409" s="201"/>
      <c r="BS409" s="201"/>
      <c r="BT409" s="201"/>
      <c r="BU409" s="201"/>
      <c r="BV409" s="201"/>
      <c r="BW409" s="201"/>
      <c r="BX409" s="201"/>
      <c r="BY409" s="201"/>
      <c r="BZ409" s="201"/>
      <c r="CA409" s="201"/>
      <c r="CB409" s="201"/>
      <c r="CC409" s="201"/>
      <c r="CD409" s="201"/>
      <c r="CE409" s="201"/>
      <c r="CF409" s="201"/>
      <c r="CG409" s="201"/>
      <c r="CH409" s="201"/>
      <c r="CI409" s="201"/>
      <c r="CJ409" s="201"/>
      <c r="CK409" s="201"/>
      <c r="CL409" s="201"/>
      <c r="CM409" s="201"/>
      <c r="CN409" s="201"/>
      <c r="CO409" s="201"/>
      <c r="CP409" s="201"/>
      <c r="CQ409" s="201"/>
      <c r="CR409" s="201"/>
      <c r="CS409" s="201"/>
      <c r="CT409" s="201"/>
      <c r="CU409" s="201"/>
      <c r="CV409" s="201"/>
      <c r="CW409" s="201"/>
      <c r="CX409" s="201"/>
      <c r="CY409" s="201"/>
      <c r="CZ409" s="201"/>
      <c r="DA409" s="201"/>
      <c r="DB409" s="201"/>
      <c r="DC409" s="201"/>
      <c r="DD409" s="201"/>
      <c r="DE409" s="201"/>
      <c r="DF409" s="201"/>
      <c r="DG409" s="201"/>
      <c r="DH409" s="201"/>
      <c r="DI409" s="201"/>
      <c r="DJ409" s="201"/>
      <c r="DK409" s="201"/>
      <c r="DL409" s="201"/>
      <c r="DM409" s="201"/>
      <c r="DN409" s="201"/>
      <c r="DO409" s="201"/>
      <c r="DP409" s="201"/>
      <c r="DQ409" s="201"/>
    </row>
    <row r="410" spans="2:121" ht="20.100000000000001" customHeight="1" x14ac:dyDescent="0.25">
      <c r="B410" s="211"/>
      <c r="C410" s="212"/>
      <c r="D410" s="201"/>
      <c r="E410" s="201"/>
      <c r="F410" s="201"/>
      <c r="G410" s="201"/>
      <c r="H410" s="201"/>
      <c r="I410" s="201"/>
      <c r="J410" s="201"/>
      <c r="K410" s="201"/>
      <c r="L410" s="201"/>
      <c r="M410" s="201"/>
      <c r="N410" s="201"/>
      <c r="O410" s="201"/>
      <c r="P410" s="204"/>
      <c r="Q410" s="202"/>
      <c r="R410" s="202"/>
      <c r="S410" s="202"/>
      <c r="T410" s="202"/>
      <c r="U410" s="202"/>
      <c r="V410" s="202"/>
      <c r="W410" s="202"/>
      <c r="X410" s="202"/>
      <c r="Y410" s="202"/>
      <c r="Z410" s="202"/>
      <c r="AA410" s="202"/>
      <c r="AB410" s="202"/>
      <c r="AC410" s="203"/>
      <c r="AD410" s="203"/>
      <c r="AE410" s="201"/>
      <c r="AF410" s="201"/>
      <c r="AG410" s="201"/>
      <c r="AH410" s="201"/>
      <c r="AI410" s="201"/>
      <c r="AJ410" s="201"/>
      <c r="AK410" s="201"/>
      <c r="AL410" s="201"/>
      <c r="AM410" s="201"/>
      <c r="AN410" s="201"/>
      <c r="AO410" s="201"/>
      <c r="AP410" s="201"/>
      <c r="AQ410" s="201"/>
      <c r="AR410" s="201"/>
      <c r="AS410" s="201"/>
      <c r="AT410" s="201"/>
      <c r="AU410" s="201"/>
      <c r="AV410" s="201"/>
      <c r="AW410" s="201"/>
      <c r="AX410" s="201"/>
      <c r="AY410" s="201"/>
      <c r="AZ410" s="201"/>
      <c r="BA410" s="201"/>
      <c r="BB410" s="201"/>
      <c r="BC410" s="201"/>
      <c r="BD410" s="201"/>
      <c r="BE410" s="201"/>
      <c r="BF410" s="201"/>
      <c r="BG410" s="201"/>
      <c r="BH410" s="201"/>
      <c r="BI410" s="201"/>
      <c r="BJ410" s="201"/>
      <c r="BK410" s="201"/>
      <c r="BL410" s="201"/>
      <c r="BM410" s="201"/>
      <c r="BN410" s="201"/>
      <c r="BO410" s="201"/>
      <c r="BP410" s="201"/>
      <c r="BQ410" s="201"/>
      <c r="BR410" s="201"/>
      <c r="BS410" s="201"/>
      <c r="BT410" s="201"/>
      <c r="BU410" s="201"/>
      <c r="BV410" s="201"/>
      <c r="BW410" s="201"/>
      <c r="BX410" s="201"/>
      <c r="BY410" s="201"/>
      <c r="BZ410" s="201"/>
      <c r="CA410" s="201"/>
      <c r="CB410" s="201"/>
      <c r="CC410" s="201"/>
      <c r="CD410" s="201"/>
      <c r="CE410" s="201"/>
      <c r="CF410" s="201"/>
      <c r="CG410" s="201"/>
      <c r="CH410" s="201"/>
      <c r="CI410" s="201"/>
      <c r="CJ410" s="201"/>
      <c r="CK410" s="201"/>
      <c r="CL410" s="201"/>
      <c r="CM410" s="201"/>
      <c r="CN410" s="201"/>
      <c r="CO410" s="201"/>
      <c r="CP410" s="201"/>
      <c r="CQ410" s="201"/>
      <c r="CR410" s="201"/>
      <c r="CS410" s="201"/>
      <c r="CT410" s="201"/>
      <c r="CU410" s="201"/>
      <c r="CV410" s="201"/>
      <c r="CW410" s="201"/>
      <c r="CX410" s="201"/>
      <c r="CY410" s="201"/>
      <c r="CZ410" s="201"/>
      <c r="DA410" s="201"/>
      <c r="DB410" s="201"/>
      <c r="DC410" s="201"/>
      <c r="DD410" s="201"/>
      <c r="DE410" s="201"/>
      <c r="DF410" s="201"/>
      <c r="DG410" s="201"/>
      <c r="DH410" s="201"/>
      <c r="DI410" s="201"/>
      <c r="DJ410" s="201"/>
      <c r="DK410" s="201"/>
      <c r="DL410" s="201"/>
      <c r="DM410" s="201"/>
      <c r="DN410" s="201"/>
      <c r="DO410" s="201"/>
      <c r="DP410" s="201"/>
      <c r="DQ410" s="201"/>
    </row>
    <row r="411" spans="2:121" ht="20.100000000000001" customHeight="1" x14ac:dyDescent="0.25">
      <c r="B411" s="211"/>
      <c r="C411" s="212"/>
      <c r="D411" s="201"/>
      <c r="E411" s="201"/>
      <c r="F411" s="201"/>
      <c r="G411" s="201"/>
      <c r="H411" s="201"/>
      <c r="I411" s="201"/>
      <c r="J411" s="201"/>
      <c r="K411" s="201"/>
      <c r="L411" s="201"/>
      <c r="M411" s="201"/>
      <c r="N411" s="201"/>
      <c r="O411" s="201"/>
      <c r="P411" s="204"/>
      <c r="Q411" s="202"/>
      <c r="R411" s="202"/>
      <c r="S411" s="202"/>
      <c r="T411" s="202"/>
      <c r="U411" s="202"/>
      <c r="V411" s="202"/>
      <c r="W411" s="202"/>
      <c r="X411" s="202"/>
      <c r="Y411" s="202"/>
      <c r="Z411" s="202"/>
      <c r="AA411" s="202"/>
      <c r="AB411" s="202"/>
      <c r="AC411" s="203"/>
      <c r="AD411" s="203"/>
      <c r="AE411" s="201"/>
      <c r="AF411" s="201"/>
      <c r="AG411" s="201"/>
      <c r="AH411" s="201"/>
      <c r="AI411" s="201"/>
      <c r="AJ411" s="201"/>
      <c r="AK411" s="201"/>
      <c r="AL411" s="201"/>
      <c r="AM411" s="201"/>
      <c r="AN411" s="201"/>
      <c r="AO411" s="201"/>
      <c r="AP411" s="201"/>
      <c r="AQ411" s="201"/>
      <c r="AR411" s="201"/>
      <c r="AS411" s="201"/>
      <c r="AT411" s="201"/>
      <c r="AU411" s="201"/>
      <c r="AV411" s="201"/>
      <c r="AW411" s="201"/>
      <c r="AX411" s="201"/>
      <c r="AY411" s="201"/>
      <c r="AZ411" s="201"/>
      <c r="BA411" s="201"/>
      <c r="BB411" s="201"/>
      <c r="BC411" s="201"/>
      <c r="BD411" s="201"/>
      <c r="BE411" s="201"/>
      <c r="BF411" s="201"/>
      <c r="BG411" s="201"/>
      <c r="BH411" s="201"/>
      <c r="BI411" s="201"/>
      <c r="BJ411" s="201"/>
      <c r="BK411" s="201"/>
      <c r="BL411" s="201"/>
      <c r="BM411" s="201"/>
      <c r="BN411" s="201"/>
      <c r="BO411" s="201"/>
      <c r="BP411" s="201"/>
      <c r="BQ411" s="201"/>
      <c r="BR411" s="201"/>
      <c r="BS411" s="201"/>
      <c r="BT411" s="201"/>
      <c r="BU411" s="201"/>
      <c r="BV411" s="201"/>
      <c r="BW411" s="201"/>
      <c r="BX411" s="201"/>
      <c r="BY411" s="201"/>
      <c r="BZ411" s="201"/>
      <c r="CA411" s="201"/>
      <c r="CB411" s="201"/>
      <c r="CC411" s="201"/>
      <c r="CD411" s="201"/>
      <c r="CE411" s="201"/>
      <c r="CF411" s="201"/>
      <c r="CG411" s="201"/>
      <c r="CH411" s="201"/>
      <c r="CI411" s="201"/>
      <c r="CJ411" s="201"/>
      <c r="CK411" s="201"/>
      <c r="CL411" s="201"/>
      <c r="CM411" s="201"/>
      <c r="CN411" s="201"/>
      <c r="CO411" s="201"/>
      <c r="CP411" s="201"/>
      <c r="CQ411" s="201"/>
      <c r="CR411" s="201"/>
      <c r="CS411" s="201"/>
      <c r="CT411" s="201"/>
      <c r="CU411" s="201"/>
      <c r="CV411" s="201"/>
      <c r="CW411" s="201"/>
      <c r="CX411" s="201"/>
      <c r="CY411" s="201"/>
      <c r="CZ411" s="201"/>
      <c r="DA411" s="201"/>
      <c r="DB411" s="201"/>
      <c r="DC411" s="201"/>
      <c r="DD411" s="201"/>
      <c r="DE411" s="201"/>
      <c r="DF411" s="201"/>
      <c r="DG411" s="201"/>
      <c r="DH411" s="201"/>
      <c r="DI411" s="201"/>
      <c r="DJ411" s="201"/>
      <c r="DK411" s="201"/>
      <c r="DL411" s="201"/>
      <c r="DM411" s="201"/>
      <c r="DN411" s="201"/>
      <c r="DO411" s="201"/>
      <c r="DP411" s="201"/>
      <c r="DQ411" s="201"/>
    </row>
    <row r="412" spans="2:121" ht="20.100000000000001" customHeight="1" x14ac:dyDescent="0.25">
      <c r="B412" s="211"/>
      <c r="C412" s="212"/>
      <c r="D412" s="201"/>
      <c r="E412" s="201"/>
      <c r="F412" s="201"/>
      <c r="G412" s="201"/>
      <c r="H412" s="201"/>
      <c r="I412" s="201"/>
      <c r="J412" s="201"/>
      <c r="K412" s="201"/>
      <c r="L412" s="201"/>
      <c r="M412" s="201"/>
      <c r="N412" s="201"/>
      <c r="O412" s="201"/>
      <c r="P412" s="204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  <c r="AA412" s="202"/>
      <c r="AB412" s="202"/>
      <c r="AC412" s="203"/>
      <c r="AD412" s="203"/>
      <c r="AE412" s="201"/>
      <c r="AF412" s="201"/>
      <c r="AG412" s="201"/>
      <c r="AH412" s="201"/>
      <c r="AI412" s="201"/>
      <c r="AJ412" s="201"/>
      <c r="AK412" s="201"/>
      <c r="AL412" s="201"/>
      <c r="AM412" s="201"/>
      <c r="AN412" s="201"/>
      <c r="AO412" s="201"/>
      <c r="AP412" s="201"/>
      <c r="AQ412" s="201"/>
      <c r="AR412" s="201"/>
      <c r="AS412" s="201"/>
      <c r="AT412" s="201"/>
      <c r="AU412" s="201"/>
      <c r="AV412" s="201"/>
      <c r="AW412" s="201"/>
      <c r="AX412" s="201"/>
      <c r="AY412" s="201"/>
      <c r="AZ412" s="201"/>
      <c r="BA412" s="201"/>
      <c r="BB412" s="201"/>
      <c r="BC412" s="201"/>
      <c r="BD412" s="201"/>
      <c r="BE412" s="201"/>
      <c r="BF412" s="201"/>
      <c r="BG412" s="201"/>
      <c r="BH412" s="201"/>
      <c r="BI412" s="201"/>
      <c r="BJ412" s="201"/>
      <c r="BK412" s="201"/>
      <c r="BL412" s="201"/>
      <c r="BM412" s="201"/>
      <c r="BN412" s="201"/>
      <c r="BO412" s="201"/>
      <c r="BP412" s="201"/>
      <c r="BQ412" s="201"/>
      <c r="BR412" s="201"/>
      <c r="BS412" s="201"/>
      <c r="BT412" s="201"/>
      <c r="BU412" s="201"/>
      <c r="BV412" s="201"/>
      <c r="BW412" s="201"/>
      <c r="BX412" s="201"/>
      <c r="BY412" s="201"/>
      <c r="BZ412" s="201"/>
      <c r="CA412" s="201"/>
      <c r="CB412" s="201"/>
      <c r="CC412" s="201"/>
      <c r="CD412" s="201"/>
      <c r="CE412" s="201"/>
      <c r="CF412" s="201"/>
      <c r="CG412" s="201"/>
      <c r="CH412" s="201"/>
      <c r="CI412" s="201"/>
      <c r="CJ412" s="201"/>
      <c r="CK412" s="201"/>
      <c r="CL412" s="201"/>
      <c r="CM412" s="201"/>
      <c r="CN412" s="201"/>
      <c r="CO412" s="201"/>
      <c r="CP412" s="201"/>
      <c r="CQ412" s="201"/>
      <c r="CR412" s="201"/>
      <c r="CS412" s="201"/>
      <c r="CT412" s="201"/>
      <c r="CU412" s="201"/>
      <c r="CV412" s="201"/>
      <c r="CW412" s="201"/>
      <c r="CX412" s="201"/>
      <c r="CY412" s="201"/>
      <c r="CZ412" s="201"/>
      <c r="DA412" s="201"/>
      <c r="DB412" s="201"/>
      <c r="DC412" s="201"/>
      <c r="DD412" s="201"/>
      <c r="DE412" s="201"/>
      <c r="DF412" s="201"/>
      <c r="DG412" s="201"/>
      <c r="DH412" s="201"/>
      <c r="DI412" s="201"/>
      <c r="DJ412" s="201"/>
      <c r="DK412" s="201"/>
      <c r="DL412" s="201"/>
      <c r="DM412" s="201"/>
      <c r="DN412" s="201"/>
      <c r="DO412" s="201"/>
      <c r="DP412" s="201"/>
      <c r="DQ412" s="201"/>
    </row>
    <row r="413" spans="2:121" ht="20.100000000000001" customHeight="1" x14ac:dyDescent="0.25">
      <c r="B413" s="211"/>
      <c r="C413" s="212"/>
      <c r="D413" s="201"/>
      <c r="E413" s="201"/>
      <c r="F413" s="201"/>
      <c r="G413" s="201"/>
      <c r="H413" s="201"/>
      <c r="I413" s="201"/>
      <c r="J413" s="201"/>
      <c r="K413" s="201"/>
      <c r="L413" s="201"/>
      <c r="M413" s="201"/>
      <c r="N413" s="201"/>
      <c r="O413" s="201"/>
      <c r="P413" s="204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  <c r="AA413" s="202"/>
      <c r="AB413" s="202"/>
      <c r="AC413" s="203"/>
      <c r="AD413" s="203"/>
      <c r="AE413" s="201"/>
      <c r="AF413" s="201"/>
      <c r="AG413" s="201"/>
      <c r="AH413" s="201"/>
      <c r="AI413" s="201"/>
      <c r="AJ413" s="201"/>
      <c r="AK413" s="201"/>
      <c r="AL413" s="201"/>
      <c r="AM413" s="201"/>
      <c r="AN413" s="201"/>
      <c r="AO413" s="201"/>
      <c r="AP413" s="201"/>
      <c r="AQ413" s="201"/>
      <c r="AR413" s="201"/>
      <c r="AS413" s="201"/>
      <c r="AT413" s="201"/>
      <c r="AU413" s="201"/>
      <c r="AV413" s="201"/>
      <c r="AW413" s="201"/>
      <c r="AX413" s="201"/>
      <c r="AY413" s="201"/>
      <c r="AZ413" s="201"/>
      <c r="BA413" s="201"/>
      <c r="BB413" s="201"/>
      <c r="BC413" s="201"/>
      <c r="BD413" s="201"/>
      <c r="BE413" s="201"/>
      <c r="BF413" s="201"/>
      <c r="BG413" s="201"/>
      <c r="BH413" s="201"/>
      <c r="BI413" s="201"/>
      <c r="BJ413" s="201"/>
      <c r="BK413" s="201"/>
      <c r="BL413" s="201"/>
      <c r="BM413" s="201"/>
      <c r="BN413" s="201"/>
      <c r="BO413" s="201"/>
      <c r="BP413" s="201"/>
      <c r="BQ413" s="201"/>
      <c r="BR413" s="201"/>
      <c r="BS413" s="201"/>
      <c r="BT413" s="201"/>
      <c r="BU413" s="201"/>
      <c r="BV413" s="201"/>
      <c r="BW413" s="201"/>
      <c r="BX413" s="201"/>
      <c r="BY413" s="201"/>
      <c r="BZ413" s="201"/>
      <c r="CA413" s="201"/>
      <c r="CB413" s="201"/>
      <c r="CC413" s="201"/>
      <c r="CD413" s="201"/>
      <c r="CE413" s="201"/>
      <c r="CF413" s="201"/>
      <c r="CG413" s="201"/>
      <c r="CH413" s="201"/>
      <c r="CI413" s="201"/>
      <c r="CJ413" s="201"/>
      <c r="CK413" s="201"/>
      <c r="CL413" s="201"/>
      <c r="CM413" s="201"/>
      <c r="CN413" s="201"/>
      <c r="CO413" s="201"/>
      <c r="CP413" s="201"/>
      <c r="CQ413" s="201"/>
      <c r="CR413" s="201"/>
      <c r="CS413" s="201"/>
      <c r="CT413" s="201"/>
      <c r="CU413" s="201"/>
      <c r="CV413" s="201"/>
      <c r="CW413" s="201"/>
      <c r="CX413" s="201"/>
      <c r="CY413" s="201"/>
      <c r="CZ413" s="201"/>
      <c r="DA413" s="201"/>
      <c r="DB413" s="201"/>
      <c r="DC413" s="201"/>
      <c r="DD413" s="201"/>
      <c r="DE413" s="201"/>
      <c r="DF413" s="201"/>
      <c r="DG413" s="201"/>
      <c r="DH413" s="201"/>
      <c r="DI413" s="201"/>
      <c r="DJ413" s="201"/>
      <c r="DK413" s="201"/>
      <c r="DL413" s="201"/>
      <c r="DM413" s="201"/>
      <c r="DN413" s="201"/>
      <c r="DO413" s="201"/>
      <c r="DP413" s="201"/>
      <c r="DQ413" s="201"/>
    </row>
    <row r="414" spans="2:121" ht="20.100000000000001" customHeight="1" x14ac:dyDescent="0.25">
      <c r="B414" s="211"/>
      <c r="C414" s="212"/>
      <c r="D414" s="201"/>
      <c r="E414" s="201"/>
      <c r="F414" s="201"/>
      <c r="G414" s="201"/>
      <c r="H414" s="201"/>
      <c r="I414" s="201"/>
      <c r="J414" s="201"/>
      <c r="K414" s="201"/>
      <c r="L414" s="201"/>
      <c r="M414" s="201"/>
      <c r="N414" s="201"/>
      <c r="O414" s="201"/>
      <c r="P414" s="204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3"/>
      <c r="AD414" s="203"/>
      <c r="AE414" s="201"/>
      <c r="AF414" s="201"/>
      <c r="AG414" s="201"/>
      <c r="AH414" s="201"/>
      <c r="AI414" s="201"/>
      <c r="AJ414" s="201"/>
      <c r="AK414" s="201"/>
      <c r="AL414" s="201"/>
      <c r="AM414" s="201"/>
      <c r="AN414" s="201"/>
      <c r="AO414" s="201"/>
      <c r="AP414" s="201"/>
      <c r="AQ414" s="201"/>
      <c r="AR414" s="201"/>
      <c r="AS414" s="201"/>
      <c r="AT414" s="201"/>
      <c r="AU414" s="201"/>
      <c r="AV414" s="201"/>
      <c r="AW414" s="201"/>
      <c r="AX414" s="201"/>
      <c r="AY414" s="201"/>
      <c r="AZ414" s="201"/>
      <c r="BA414" s="201"/>
      <c r="BB414" s="201"/>
      <c r="BC414" s="201"/>
      <c r="BD414" s="201"/>
      <c r="BE414" s="201"/>
      <c r="BF414" s="201"/>
      <c r="BG414" s="201"/>
      <c r="BH414" s="201"/>
      <c r="BI414" s="201"/>
      <c r="BJ414" s="201"/>
      <c r="BK414" s="201"/>
      <c r="BL414" s="201"/>
      <c r="BM414" s="201"/>
      <c r="BN414" s="201"/>
      <c r="BO414" s="201"/>
      <c r="BP414" s="201"/>
      <c r="BQ414" s="201"/>
      <c r="BR414" s="201"/>
      <c r="BS414" s="201"/>
      <c r="BT414" s="201"/>
      <c r="BU414" s="201"/>
      <c r="BV414" s="201"/>
      <c r="BW414" s="201"/>
      <c r="BX414" s="201"/>
      <c r="BY414" s="201"/>
      <c r="BZ414" s="201"/>
      <c r="CA414" s="201"/>
      <c r="CB414" s="201"/>
      <c r="CC414" s="201"/>
      <c r="CD414" s="201"/>
      <c r="CE414" s="201"/>
      <c r="CF414" s="201"/>
      <c r="CG414" s="201"/>
      <c r="CH414" s="201"/>
      <c r="CI414" s="201"/>
      <c r="CJ414" s="201"/>
      <c r="CK414" s="201"/>
      <c r="CL414" s="201"/>
      <c r="CM414" s="201"/>
      <c r="CN414" s="201"/>
      <c r="CO414" s="201"/>
      <c r="CP414" s="201"/>
      <c r="CQ414" s="201"/>
      <c r="CR414" s="201"/>
      <c r="CS414" s="201"/>
      <c r="CT414" s="201"/>
      <c r="CU414" s="201"/>
      <c r="CV414" s="201"/>
      <c r="CW414" s="201"/>
      <c r="CX414" s="201"/>
      <c r="CY414" s="201"/>
      <c r="CZ414" s="201"/>
      <c r="DA414" s="201"/>
      <c r="DB414" s="201"/>
      <c r="DC414" s="201"/>
      <c r="DD414" s="201"/>
      <c r="DE414" s="201"/>
      <c r="DF414" s="201"/>
      <c r="DG414" s="201"/>
      <c r="DH414" s="201"/>
      <c r="DI414" s="201"/>
      <c r="DJ414" s="201"/>
      <c r="DK414" s="201"/>
      <c r="DL414" s="201"/>
      <c r="DM414" s="201"/>
      <c r="DN414" s="201"/>
      <c r="DO414" s="201"/>
      <c r="DP414" s="201"/>
      <c r="DQ414" s="201"/>
    </row>
    <row r="415" spans="2:121" ht="20.100000000000001" customHeight="1" x14ac:dyDescent="0.25">
      <c r="B415" s="211"/>
      <c r="C415" s="212"/>
      <c r="D415" s="201"/>
      <c r="E415" s="201"/>
      <c r="F415" s="201"/>
      <c r="G415" s="201"/>
      <c r="H415" s="201"/>
      <c r="I415" s="201"/>
      <c r="J415" s="201"/>
      <c r="K415" s="201"/>
      <c r="L415" s="201"/>
      <c r="M415" s="201"/>
      <c r="N415" s="201"/>
      <c r="O415" s="201"/>
      <c r="P415" s="204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  <c r="AA415" s="202"/>
      <c r="AB415" s="202"/>
      <c r="AC415" s="203"/>
      <c r="AD415" s="203"/>
      <c r="AE415" s="201"/>
      <c r="AF415" s="201"/>
      <c r="AG415" s="201"/>
      <c r="AH415" s="201"/>
      <c r="AI415" s="201"/>
      <c r="AJ415" s="201"/>
      <c r="AK415" s="201"/>
      <c r="AL415" s="201"/>
      <c r="AM415" s="201"/>
      <c r="AN415" s="201"/>
      <c r="AO415" s="201"/>
      <c r="AP415" s="201"/>
      <c r="AQ415" s="201"/>
      <c r="AR415" s="201"/>
      <c r="AS415" s="201"/>
      <c r="AT415" s="201"/>
      <c r="AU415" s="201"/>
      <c r="AV415" s="201"/>
      <c r="AW415" s="201"/>
      <c r="AX415" s="201"/>
      <c r="AY415" s="201"/>
      <c r="AZ415" s="201"/>
      <c r="BA415" s="201"/>
      <c r="BB415" s="201"/>
      <c r="BC415" s="201"/>
      <c r="BD415" s="201"/>
      <c r="BE415" s="201"/>
      <c r="BF415" s="201"/>
      <c r="BG415" s="201"/>
      <c r="BH415" s="201"/>
      <c r="BI415" s="201"/>
      <c r="BJ415" s="201"/>
      <c r="BK415" s="201"/>
      <c r="BL415" s="201"/>
      <c r="BM415" s="201"/>
      <c r="BN415" s="201"/>
      <c r="BO415" s="201"/>
      <c r="BP415" s="201"/>
      <c r="BQ415" s="201"/>
      <c r="BR415" s="201"/>
      <c r="BS415" s="201"/>
      <c r="BT415" s="201"/>
      <c r="BU415" s="201"/>
      <c r="BV415" s="201"/>
      <c r="BW415" s="201"/>
      <c r="BX415" s="201"/>
      <c r="BY415" s="201"/>
      <c r="BZ415" s="201"/>
      <c r="CA415" s="201"/>
      <c r="CB415" s="201"/>
      <c r="CC415" s="201"/>
      <c r="CD415" s="201"/>
      <c r="CE415" s="201"/>
      <c r="CF415" s="201"/>
      <c r="CG415" s="201"/>
      <c r="CH415" s="201"/>
      <c r="CI415" s="201"/>
      <c r="CJ415" s="201"/>
      <c r="CK415" s="201"/>
      <c r="CL415" s="201"/>
      <c r="CM415" s="201"/>
      <c r="CN415" s="201"/>
      <c r="CO415" s="201"/>
      <c r="CP415" s="201"/>
      <c r="CQ415" s="201"/>
      <c r="CR415" s="201"/>
      <c r="CS415" s="201"/>
      <c r="CT415" s="201"/>
      <c r="CU415" s="201"/>
      <c r="CV415" s="201"/>
      <c r="CW415" s="201"/>
      <c r="CX415" s="201"/>
      <c r="CY415" s="201"/>
      <c r="CZ415" s="201"/>
      <c r="DA415" s="201"/>
      <c r="DB415" s="201"/>
      <c r="DC415" s="201"/>
      <c r="DD415" s="201"/>
      <c r="DE415" s="201"/>
      <c r="DF415" s="201"/>
      <c r="DG415" s="201"/>
      <c r="DH415" s="201"/>
      <c r="DI415" s="201"/>
      <c r="DJ415" s="201"/>
      <c r="DK415" s="201"/>
      <c r="DL415" s="201"/>
      <c r="DM415" s="201"/>
      <c r="DN415" s="201"/>
      <c r="DO415" s="201"/>
      <c r="DP415" s="201"/>
      <c r="DQ415" s="201"/>
    </row>
    <row r="416" spans="2:121" ht="20.100000000000001" customHeight="1" x14ac:dyDescent="0.25">
      <c r="B416" s="211"/>
      <c r="C416" s="212"/>
      <c r="D416" s="201"/>
      <c r="E416" s="201"/>
      <c r="F416" s="201"/>
      <c r="G416" s="201"/>
      <c r="H416" s="201"/>
      <c r="I416" s="201"/>
      <c r="J416" s="201"/>
      <c r="K416" s="201"/>
      <c r="L416" s="201"/>
      <c r="M416" s="201"/>
      <c r="N416" s="201"/>
      <c r="O416" s="201"/>
      <c r="P416" s="204"/>
      <c r="Q416" s="202"/>
      <c r="R416" s="202"/>
      <c r="S416" s="202"/>
      <c r="T416" s="202"/>
      <c r="U416" s="202"/>
      <c r="V416" s="202"/>
      <c r="W416" s="202"/>
      <c r="X416" s="202"/>
      <c r="Y416" s="202"/>
      <c r="Z416" s="202"/>
      <c r="AA416" s="202"/>
      <c r="AB416" s="202"/>
      <c r="AC416" s="203"/>
      <c r="AD416" s="203"/>
      <c r="AE416" s="201"/>
      <c r="AF416" s="201"/>
      <c r="AG416" s="201"/>
      <c r="AH416" s="201"/>
      <c r="AI416" s="201"/>
      <c r="AJ416" s="201"/>
      <c r="AK416" s="201"/>
      <c r="AL416" s="201"/>
      <c r="AM416" s="201"/>
      <c r="AN416" s="201"/>
      <c r="AO416" s="201"/>
      <c r="AP416" s="201"/>
      <c r="AQ416" s="201"/>
      <c r="AR416" s="201"/>
      <c r="AS416" s="201"/>
      <c r="AT416" s="201"/>
      <c r="AU416" s="201"/>
      <c r="AV416" s="201"/>
      <c r="AW416" s="201"/>
      <c r="AX416" s="201"/>
      <c r="AY416" s="201"/>
      <c r="AZ416" s="201"/>
      <c r="BA416" s="201"/>
      <c r="BB416" s="201"/>
      <c r="BC416" s="201"/>
      <c r="BD416" s="201"/>
      <c r="BE416" s="201"/>
      <c r="BF416" s="201"/>
      <c r="BG416" s="201"/>
      <c r="BH416" s="201"/>
      <c r="BI416" s="201"/>
      <c r="BJ416" s="201"/>
      <c r="BK416" s="201"/>
      <c r="BL416" s="201"/>
      <c r="BM416" s="201"/>
      <c r="BN416" s="201"/>
      <c r="BO416" s="201"/>
      <c r="BP416" s="201"/>
      <c r="BQ416" s="201"/>
      <c r="BR416" s="201"/>
      <c r="BS416" s="201"/>
      <c r="BT416" s="201"/>
      <c r="BU416" s="201"/>
      <c r="BV416" s="201"/>
      <c r="BW416" s="201"/>
      <c r="BX416" s="201"/>
      <c r="BY416" s="201"/>
      <c r="BZ416" s="201"/>
      <c r="CA416" s="201"/>
      <c r="CB416" s="201"/>
      <c r="CC416" s="201"/>
      <c r="CD416" s="201"/>
      <c r="CE416" s="201"/>
      <c r="CF416" s="201"/>
      <c r="CG416" s="201"/>
      <c r="CH416" s="201"/>
      <c r="CI416" s="201"/>
      <c r="CJ416" s="201"/>
      <c r="CK416" s="201"/>
      <c r="CL416" s="201"/>
      <c r="CM416" s="201"/>
      <c r="CN416" s="201"/>
      <c r="CO416" s="201"/>
      <c r="CP416" s="201"/>
      <c r="CQ416" s="201"/>
      <c r="CR416" s="201"/>
      <c r="CS416" s="201"/>
      <c r="CT416" s="201"/>
      <c r="CU416" s="201"/>
      <c r="CV416" s="201"/>
      <c r="CW416" s="201"/>
      <c r="CX416" s="201"/>
      <c r="CY416" s="201"/>
      <c r="CZ416" s="201"/>
      <c r="DA416" s="201"/>
      <c r="DB416" s="201"/>
      <c r="DC416" s="201"/>
      <c r="DD416" s="201"/>
      <c r="DE416" s="201"/>
      <c r="DF416" s="201"/>
      <c r="DG416" s="201"/>
      <c r="DH416" s="201"/>
      <c r="DI416" s="201"/>
      <c r="DJ416" s="201"/>
      <c r="DK416" s="201"/>
      <c r="DL416" s="201"/>
      <c r="DM416" s="201"/>
      <c r="DN416" s="201"/>
      <c r="DO416" s="201"/>
      <c r="DP416" s="201"/>
      <c r="DQ416" s="201"/>
    </row>
    <row r="417" spans="2:121" ht="20.100000000000001" customHeight="1" x14ac:dyDescent="0.25">
      <c r="B417" s="211"/>
      <c r="C417" s="212"/>
      <c r="D417" s="201"/>
      <c r="E417" s="201"/>
      <c r="F417" s="201"/>
      <c r="G417" s="201"/>
      <c r="H417" s="201"/>
      <c r="I417" s="201"/>
      <c r="J417" s="201"/>
      <c r="K417" s="201"/>
      <c r="L417" s="201"/>
      <c r="M417" s="201"/>
      <c r="N417" s="201"/>
      <c r="O417" s="201"/>
      <c r="P417" s="204"/>
      <c r="Q417" s="202"/>
      <c r="R417" s="202"/>
      <c r="S417" s="202"/>
      <c r="T417" s="202"/>
      <c r="U417" s="202"/>
      <c r="V417" s="202"/>
      <c r="W417" s="202"/>
      <c r="X417" s="202"/>
      <c r="Y417" s="202"/>
      <c r="Z417" s="202"/>
      <c r="AA417" s="202"/>
      <c r="AB417" s="202"/>
      <c r="AC417" s="203"/>
      <c r="AD417" s="203"/>
      <c r="AE417" s="201"/>
      <c r="AF417" s="201"/>
      <c r="AG417" s="201"/>
      <c r="AH417" s="201"/>
      <c r="AI417" s="201"/>
      <c r="AJ417" s="201"/>
      <c r="AK417" s="201"/>
      <c r="AL417" s="201"/>
      <c r="AM417" s="201"/>
      <c r="AN417" s="201"/>
      <c r="AO417" s="201"/>
      <c r="AP417" s="201"/>
      <c r="AQ417" s="201"/>
      <c r="AR417" s="201"/>
      <c r="AS417" s="201"/>
      <c r="AT417" s="201"/>
      <c r="AU417" s="201"/>
      <c r="AV417" s="201"/>
      <c r="AW417" s="201"/>
      <c r="AX417" s="201"/>
      <c r="AY417" s="201"/>
      <c r="AZ417" s="201"/>
      <c r="BA417" s="201"/>
      <c r="BB417" s="201"/>
      <c r="BC417" s="201"/>
      <c r="BD417" s="201"/>
      <c r="BE417" s="201"/>
      <c r="BF417" s="201"/>
      <c r="BG417" s="201"/>
      <c r="BH417" s="201"/>
      <c r="BI417" s="201"/>
      <c r="BJ417" s="201"/>
      <c r="BK417" s="201"/>
      <c r="BL417" s="201"/>
      <c r="BM417" s="201"/>
      <c r="BN417" s="201"/>
      <c r="BO417" s="201"/>
      <c r="BP417" s="201"/>
      <c r="BQ417" s="201"/>
      <c r="BR417" s="201"/>
      <c r="BS417" s="201"/>
      <c r="BT417" s="201"/>
      <c r="BU417" s="201"/>
      <c r="BV417" s="201"/>
      <c r="BW417" s="201"/>
      <c r="BX417" s="201"/>
      <c r="BY417" s="201"/>
      <c r="BZ417" s="201"/>
      <c r="CA417" s="201"/>
      <c r="CB417" s="201"/>
      <c r="CC417" s="201"/>
      <c r="CD417" s="201"/>
      <c r="CE417" s="201"/>
      <c r="CF417" s="201"/>
      <c r="CG417" s="201"/>
      <c r="CH417" s="201"/>
      <c r="CI417" s="201"/>
      <c r="CJ417" s="201"/>
      <c r="CK417" s="201"/>
      <c r="CL417" s="201"/>
      <c r="CM417" s="201"/>
      <c r="CN417" s="201"/>
      <c r="CO417" s="201"/>
      <c r="CP417" s="201"/>
      <c r="CQ417" s="201"/>
      <c r="CR417" s="201"/>
      <c r="CS417" s="201"/>
      <c r="CT417" s="201"/>
      <c r="CU417" s="201"/>
      <c r="CV417" s="201"/>
      <c r="CW417" s="201"/>
      <c r="CX417" s="201"/>
      <c r="CY417" s="201"/>
      <c r="CZ417" s="201"/>
      <c r="DA417" s="201"/>
      <c r="DB417" s="201"/>
      <c r="DC417" s="201"/>
      <c r="DD417" s="201"/>
      <c r="DE417" s="201"/>
      <c r="DF417" s="201"/>
      <c r="DG417" s="201"/>
      <c r="DH417" s="201"/>
      <c r="DI417" s="201"/>
      <c r="DJ417" s="201"/>
      <c r="DK417" s="201"/>
      <c r="DL417" s="201"/>
      <c r="DM417" s="201"/>
      <c r="DN417" s="201"/>
      <c r="DO417" s="201"/>
      <c r="DP417" s="201"/>
      <c r="DQ417" s="201"/>
    </row>
    <row r="418" spans="2:121" ht="20.100000000000001" customHeight="1" x14ac:dyDescent="0.25">
      <c r="B418" s="211"/>
      <c r="C418" s="212"/>
      <c r="D418" s="201"/>
      <c r="E418" s="201"/>
      <c r="F418" s="201"/>
      <c r="G418" s="201"/>
      <c r="H418" s="201"/>
      <c r="I418" s="201"/>
      <c r="J418" s="201"/>
      <c r="K418" s="201"/>
      <c r="L418" s="201"/>
      <c r="M418" s="201"/>
      <c r="N418" s="201"/>
      <c r="O418" s="201"/>
      <c r="P418" s="204"/>
      <c r="Q418" s="202"/>
      <c r="R418" s="202"/>
      <c r="S418" s="202"/>
      <c r="T418" s="202"/>
      <c r="U418" s="202"/>
      <c r="V418" s="202"/>
      <c r="W418" s="202"/>
      <c r="X418" s="202"/>
      <c r="Y418" s="202"/>
      <c r="Z418" s="202"/>
      <c r="AA418" s="202"/>
      <c r="AB418" s="202"/>
      <c r="AC418" s="203"/>
      <c r="AD418" s="203"/>
      <c r="AE418" s="201"/>
      <c r="AF418" s="201"/>
      <c r="AG418" s="201"/>
      <c r="AH418" s="201"/>
      <c r="AI418" s="201"/>
      <c r="AJ418" s="201"/>
      <c r="AK418" s="201"/>
      <c r="AL418" s="201"/>
      <c r="AM418" s="201"/>
      <c r="AN418" s="201"/>
      <c r="AO418" s="201"/>
      <c r="AP418" s="201"/>
      <c r="AQ418" s="201"/>
      <c r="AR418" s="201"/>
      <c r="AS418" s="201"/>
      <c r="AT418" s="201"/>
      <c r="AU418" s="201"/>
      <c r="AV418" s="201"/>
      <c r="AW418" s="201"/>
      <c r="AX418" s="201"/>
      <c r="AY418" s="201"/>
      <c r="AZ418" s="201"/>
      <c r="BA418" s="201"/>
      <c r="BB418" s="201"/>
      <c r="BC418" s="201"/>
      <c r="BD418" s="201"/>
      <c r="BE418" s="201"/>
      <c r="BF418" s="201"/>
      <c r="BG418" s="201"/>
      <c r="BH418" s="201"/>
      <c r="BI418" s="201"/>
      <c r="BJ418" s="201"/>
      <c r="BK418" s="201"/>
      <c r="BL418" s="201"/>
      <c r="BM418" s="201"/>
      <c r="BN418" s="201"/>
      <c r="BO418" s="201"/>
      <c r="BP418" s="201"/>
      <c r="BQ418" s="201"/>
      <c r="BR418" s="201"/>
      <c r="BS418" s="201"/>
      <c r="BT418" s="201"/>
      <c r="BU418" s="201"/>
      <c r="BV418" s="201"/>
      <c r="BW418" s="201"/>
      <c r="BX418" s="201"/>
      <c r="BY418" s="201"/>
      <c r="BZ418" s="201"/>
      <c r="CA418" s="201"/>
      <c r="CB418" s="201"/>
      <c r="CC418" s="201"/>
      <c r="CD418" s="201"/>
      <c r="CE418" s="201"/>
      <c r="CF418" s="201"/>
      <c r="CG418" s="201"/>
      <c r="CH418" s="201"/>
      <c r="CI418" s="201"/>
      <c r="CJ418" s="201"/>
      <c r="CK418" s="201"/>
      <c r="CL418" s="201"/>
      <c r="CM418" s="201"/>
      <c r="CN418" s="201"/>
      <c r="CO418" s="201"/>
      <c r="CP418" s="201"/>
      <c r="CQ418" s="201"/>
      <c r="CR418" s="201"/>
      <c r="CS418" s="201"/>
      <c r="CT418" s="201"/>
      <c r="CU418" s="201"/>
      <c r="CV418" s="201"/>
      <c r="CW418" s="201"/>
      <c r="CX418" s="201"/>
      <c r="CY418" s="201"/>
      <c r="CZ418" s="201"/>
      <c r="DA418" s="201"/>
      <c r="DB418" s="201"/>
      <c r="DC418" s="201"/>
      <c r="DD418" s="201"/>
      <c r="DE418" s="201"/>
      <c r="DF418" s="201"/>
      <c r="DG418" s="201"/>
      <c r="DH418" s="201"/>
      <c r="DI418" s="201"/>
      <c r="DJ418" s="201"/>
      <c r="DK418" s="201"/>
      <c r="DL418" s="201"/>
      <c r="DM418" s="201"/>
      <c r="DN418" s="201"/>
      <c r="DO418" s="201"/>
      <c r="DP418" s="201"/>
      <c r="DQ418" s="201"/>
    </row>
    <row r="419" spans="2:121" ht="20.100000000000001" customHeight="1" x14ac:dyDescent="0.25">
      <c r="B419" s="211"/>
      <c r="C419" s="212"/>
      <c r="D419" s="201"/>
      <c r="E419" s="201"/>
      <c r="F419" s="201"/>
      <c r="G419" s="201"/>
      <c r="H419" s="201"/>
      <c r="I419" s="201"/>
      <c r="J419" s="201"/>
      <c r="K419" s="201"/>
      <c r="L419" s="201"/>
      <c r="M419" s="201"/>
      <c r="N419" s="201"/>
      <c r="O419" s="201"/>
      <c r="P419" s="204"/>
      <c r="Q419" s="202"/>
      <c r="R419" s="202"/>
      <c r="S419" s="202"/>
      <c r="T419" s="202"/>
      <c r="U419" s="202"/>
      <c r="V419" s="202"/>
      <c r="W419" s="202"/>
      <c r="X419" s="202"/>
      <c r="Y419" s="202"/>
      <c r="Z419" s="202"/>
      <c r="AA419" s="202"/>
      <c r="AB419" s="202"/>
      <c r="AC419" s="203"/>
      <c r="AD419" s="203"/>
      <c r="AE419" s="201"/>
      <c r="AF419" s="201"/>
      <c r="AG419" s="201"/>
      <c r="AH419" s="201"/>
      <c r="AI419" s="201"/>
      <c r="AJ419" s="201"/>
      <c r="AK419" s="201"/>
      <c r="AL419" s="201"/>
      <c r="AM419" s="201"/>
      <c r="AN419" s="201"/>
      <c r="AO419" s="201"/>
      <c r="AP419" s="201"/>
      <c r="AQ419" s="201"/>
      <c r="AR419" s="201"/>
      <c r="AS419" s="201"/>
      <c r="AT419" s="201"/>
      <c r="AU419" s="201"/>
      <c r="AV419" s="201"/>
      <c r="AW419" s="201"/>
      <c r="AX419" s="201"/>
      <c r="AY419" s="201"/>
      <c r="AZ419" s="201"/>
      <c r="BA419" s="201"/>
      <c r="BB419" s="201"/>
      <c r="BC419" s="201"/>
      <c r="BD419" s="201"/>
      <c r="BE419" s="201"/>
      <c r="BF419" s="201"/>
      <c r="BG419" s="201"/>
      <c r="BH419" s="201"/>
      <c r="BI419" s="201"/>
      <c r="BJ419" s="201"/>
      <c r="BK419" s="201"/>
      <c r="BL419" s="201"/>
      <c r="BM419" s="201"/>
      <c r="BN419" s="201"/>
      <c r="BO419" s="201"/>
      <c r="BP419" s="201"/>
      <c r="BQ419" s="201"/>
      <c r="BR419" s="201"/>
      <c r="BS419" s="201"/>
      <c r="BT419" s="201"/>
      <c r="BU419" s="201"/>
      <c r="BV419" s="201"/>
      <c r="BW419" s="201"/>
      <c r="BX419" s="201"/>
      <c r="BY419" s="201"/>
      <c r="BZ419" s="201"/>
      <c r="CA419" s="201"/>
      <c r="CB419" s="201"/>
      <c r="CC419" s="201"/>
      <c r="CD419" s="201"/>
      <c r="CE419" s="201"/>
      <c r="CF419" s="201"/>
      <c r="CG419" s="201"/>
      <c r="CH419" s="201"/>
      <c r="CI419" s="201"/>
      <c r="CJ419" s="201"/>
      <c r="CK419" s="201"/>
      <c r="CL419" s="201"/>
      <c r="CM419" s="201"/>
      <c r="CN419" s="201"/>
      <c r="CO419" s="201"/>
      <c r="CP419" s="201"/>
      <c r="CQ419" s="201"/>
      <c r="CR419" s="201"/>
      <c r="CS419" s="201"/>
      <c r="CT419" s="201"/>
      <c r="CU419" s="201"/>
      <c r="CV419" s="201"/>
      <c r="CW419" s="201"/>
      <c r="CX419" s="201"/>
      <c r="CY419" s="201"/>
      <c r="CZ419" s="201"/>
      <c r="DA419" s="201"/>
      <c r="DB419" s="201"/>
      <c r="DC419" s="201"/>
      <c r="DD419" s="201"/>
      <c r="DE419" s="201"/>
      <c r="DF419" s="201"/>
      <c r="DG419" s="201"/>
      <c r="DH419" s="201"/>
      <c r="DI419" s="201"/>
      <c r="DJ419" s="201"/>
      <c r="DK419" s="201"/>
      <c r="DL419" s="201"/>
      <c r="DM419" s="201"/>
      <c r="DN419" s="201"/>
      <c r="DO419" s="201"/>
      <c r="DP419" s="201"/>
      <c r="DQ419" s="201"/>
    </row>
    <row r="420" spans="2:121" ht="20.100000000000001" customHeight="1" x14ac:dyDescent="0.25">
      <c r="B420" s="211"/>
      <c r="C420" s="212"/>
      <c r="D420" s="201"/>
      <c r="E420" s="201"/>
      <c r="F420" s="201"/>
      <c r="G420" s="201"/>
      <c r="H420" s="201"/>
      <c r="I420" s="201"/>
      <c r="J420" s="201"/>
      <c r="K420" s="201"/>
      <c r="L420" s="201"/>
      <c r="M420" s="201"/>
      <c r="N420" s="201"/>
      <c r="O420" s="201"/>
      <c r="P420" s="204"/>
      <c r="Q420" s="202"/>
      <c r="R420" s="202"/>
      <c r="S420" s="202"/>
      <c r="T420" s="202"/>
      <c r="U420" s="202"/>
      <c r="V420" s="202"/>
      <c r="W420" s="202"/>
      <c r="X420" s="202"/>
      <c r="Y420" s="202"/>
      <c r="Z420" s="202"/>
      <c r="AA420" s="202"/>
      <c r="AB420" s="202"/>
      <c r="AC420" s="203"/>
      <c r="AD420" s="203"/>
      <c r="AE420" s="201"/>
      <c r="AF420" s="201"/>
      <c r="AG420" s="201"/>
      <c r="AH420" s="201"/>
      <c r="AI420" s="201"/>
      <c r="AJ420" s="201"/>
      <c r="AK420" s="201"/>
      <c r="AL420" s="201"/>
      <c r="AM420" s="201"/>
      <c r="AN420" s="201"/>
      <c r="AO420" s="201"/>
      <c r="AP420" s="201"/>
      <c r="AQ420" s="201"/>
      <c r="AR420" s="201"/>
      <c r="AS420" s="201"/>
      <c r="AT420" s="201"/>
      <c r="AU420" s="201"/>
      <c r="AV420" s="201"/>
      <c r="AW420" s="201"/>
      <c r="AX420" s="201"/>
      <c r="AY420" s="201"/>
      <c r="AZ420" s="201"/>
      <c r="BA420" s="201"/>
      <c r="BB420" s="201"/>
      <c r="BC420" s="201"/>
      <c r="BD420" s="201"/>
      <c r="BE420" s="201"/>
      <c r="BF420" s="201"/>
      <c r="BG420" s="201"/>
      <c r="BH420" s="201"/>
      <c r="BI420" s="201"/>
      <c r="BJ420" s="201"/>
      <c r="BK420" s="201"/>
      <c r="BL420" s="201"/>
      <c r="BM420" s="201"/>
      <c r="BN420" s="201"/>
      <c r="BO420" s="201"/>
      <c r="BP420" s="201"/>
      <c r="BQ420" s="201"/>
      <c r="BR420" s="201"/>
      <c r="BS420" s="201"/>
      <c r="BT420" s="201"/>
      <c r="BU420" s="201"/>
      <c r="BV420" s="201"/>
      <c r="BW420" s="201"/>
      <c r="BX420" s="201"/>
      <c r="BY420" s="201"/>
      <c r="BZ420" s="201"/>
      <c r="CA420" s="201"/>
      <c r="CB420" s="201"/>
      <c r="CC420" s="201"/>
      <c r="CD420" s="201"/>
      <c r="CE420" s="201"/>
      <c r="CF420" s="201"/>
      <c r="CG420" s="201"/>
      <c r="CH420" s="201"/>
      <c r="CI420" s="201"/>
      <c r="CJ420" s="201"/>
      <c r="CK420" s="201"/>
      <c r="CL420" s="201"/>
      <c r="CM420" s="201"/>
      <c r="CN420" s="201"/>
      <c r="CO420" s="201"/>
      <c r="CP420" s="201"/>
      <c r="CQ420" s="201"/>
      <c r="CR420" s="201"/>
      <c r="CS420" s="201"/>
      <c r="CT420" s="201"/>
      <c r="CU420" s="201"/>
      <c r="CV420" s="201"/>
      <c r="CW420" s="201"/>
      <c r="CX420" s="201"/>
      <c r="CY420" s="201"/>
      <c r="CZ420" s="201"/>
      <c r="DA420" s="201"/>
      <c r="DB420" s="201"/>
      <c r="DC420" s="201"/>
      <c r="DD420" s="201"/>
      <c r="DE420" s="201"/>
      <c r="DF420" s="201"/>
      <c r="DG420" s="201"/>
      <c r="DH420" s="201"/>
      <c r="DI420" s="201"/>
      <c r="DJ420" s="201"/>
      <c r="DK420" s="201"/>
      <c r="DL420" s="201"/>
      <c r="DM420" s="201"/>
      <c r="DN420" s="201"/>
      <c r="DO420" s="201"/>
      <c r="DP420" s="201"/>
      <c r="DQ420" s="201"/>
    </row>
    <row r="421" spans="2:121" ht="20.100000000000001" customHeight="1" x14ac:dyDescent="0.25">
      <c r="B421" s="211"/>
      <c r="C421" s="212"/>
      <c r="D421" s="201"/>
      <c r="E421" s="201"/>
      <c r="F421" s="201"/>
      <c r="G421" s="201"/>
      <c r="H421" s="201"/>
      <c r="I421" s="201"/>
      <c r="J421" s="201"/>
      <c r="K421" s="201"/>
      <c r="L421" s="201"/>
      <c r="M421" s="201"/>
      <c r="N421" s="201"/>
      <c r="O421" s="201"/>
      <c r="P421" s="204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  <c r="AA421" s="202"/>
      <c r="AB421" s="202"/>
      <c r="AC421" s="203"/>
      <c r="AD421" s="203"/>
      <c r="AE421" s="201"/>
      <c r="AF421" s="201"/>
      <c r="AG421" s="201"/>
      <c r="AH421" s="201"/>
      <c r="AI421" s="201"/>
      <c r="AJ421" s="201"/>
      <c r="AK421" s="201"/>
      <c r="AL421" s="201"/>
      <c r="AM421" s="201"/>
      <c r="AN421" s="201"/>
      <c r="AO421" s="201"/>
      <c r="AP421" s="201"/>
      <c r="AQ421" s="201"/>
      <c r="AR421" s="201"/>
      <c r="AS421" s="201"/>
      <c r="AT421" s="201"/>
      <c r="AU421" s="201"/>
      <c r="AV421" s="201"/>
      <c r="AW421" s="201"/>
      <c r="AX421" s="201"/>
      <c r="AY421" s="201"/>
      <c r="AZ421" s="201"/>
      <c r="BA421" s="201"/>
      <c r="BB421" s="201"/>
      <c r="BC421" s="201"/>
      <c r="BD421" s="201"/>
      <c r="BE421" s="201"/>
      <c r="BF421" s="201"/>
      <c r="BG421" s="201"/>
      <c r="BH421" s="201"/>
      <c r="BI421" s="201"/>
      <c r="BJ421" s="201"/>
      <c r="BK421" s="201"/>
      <c r="BL421" s="201"/>
      <c r="BM421" s="201"/>
      <c r="BN421" s="201"/>
      <c r="BO421" s="201"/>
      <c r="BP421" s="201"/>
      <c r="BQ421" s="201"/>
      <c r="BR421" s="201"/>
      <c r="BS421" s="201"/>
      <c r="BT421" s="201"/>
      <c r="BU421" s="201"/>
      <c r="BV421" s="201"/>
      <c r="BW421" s="201"/>
      <c r="BX421" s="201"/>
      <c r="BY421" s="201"/>
      <c r="BZ421" s="201"/>
      <c r="CA421" s="201"/>
      <c r="CB421" s="201"/>
      <c r="CC421" s="201"/>
      <c r="CD421" s="201"/>
      <c r="CE421" s="201"/>
      <c r="CF421" s="201"/>
      <c r="CG421" s="201"/>
      <c r="CH421" s="201"/>
      <c r="CI421" s="201"/>
      <c r="CJ421" s="201"/>
      <c r="CK421" s="201"/>
      <c r="CL421" s="201"/>
      <c r="CM421" s="201"/>
      <c r="CN421" s="201"/>
      <c r="CO421" s="201"/>
      <c r="CP421" s="201"/>
      <c r="CQ421" s="201"/>
      <c r="CR421" s="201"/>
      <c r="CS421" s="201"/>
      <c r="CT421" s="201"/>
      <c r="CU421" s="201"/>
      <c r="CV421" s="201"/>
      <c r="CW421" s="201"/>
      <c r="CX421" s="201"/>
      <c r="CY421" s="201"/>
      <c r="CZ421" s="201"/>
      <c r="DA421" s="201"/>
      <c r="DB421" s="201"/>
      <c r="DC421" s="201"/>
      <c r="DD421" s="201"/>
      <c r="DE421" s="201"/>
      <c r="DF421" s="201"/>
      <c r="DG421" s="201"/>
      <c r="DH421" s="201"/>
      <c r="DI421" s="201"/>
      <c r="DJ421" s="201"/>
      <c r="DK421" s="201"/>
      <c r="DL421" s="201"/>
      <c r="DM421" s="201"/>
      <c r="DN421" s="201"/>
      <c r="DO421" s="201"/>
      <c r="DP421" s="201"/>
      <c r="DQ421" s="201"/>
    </row>
    <row r="422" spans="2:121" ht="20.100000000000001" customHeight="1" x14ac:dyDescent="0.25">
      <c r="B422" s="211"/>
      <c r="C422" s="212"/>
      <c r="D422" s="201"/>
      <c r="E422" s="201"/>
      <c r="F422" s="201"/>
      <c r="G422" s="201"/>
      <c r="H422" s="201"/>
      <c r="I422" s="201"/>
      <c r="J422" s="201"/>
      <c r="K422" s="201"/>
      <c r="L422" s="201"/>
      <c r="M422" s="201"/>
      <c r="N422" s="201"/>
      <c r="O422" s="201"/>
      <c r="P422" s="204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  <c r="AA422" s="202"/>
      <c r="AB422" s="202"/>
      <c r="AC422" s="203"/>
      <c r="AD422" s="203"/>
      <c r="AE422" s="201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201"/>
      <c r="AP422" s="201"/>
      <c r="AQ422" s="201"/>
      <c r="AR422" s="201"/>
      <c r="AS422" s="201"/>
      <c r="AT422" s="201"/>
      <c r="AU422" s="201"/>
      <c r="AV422" s="201"/>
      <c r="AW422" s="201"/>
      <c r="AX422" s="201"/>
      <c r="AY422" s="201"/>
      <c r="AZ422" s="201"/>
      <c r="BA422" s="201"/>
      <c r="BB422" s="201"/>
      <c r="BC422" s="201"/>
      <c r="BD422" s="201"/>
      <c r="BE422" s="201"/>
      <c r="BF422" s="201"/>
      <c r="BG422" s="201"/>
      <c r="BH422" s="201"/>
      <c r="BI422" s="201"/>
      <c r="BJ422" s="201"/>
      <c r="BK422" s="201"/>
      <c r="BL422" s="201"/>
      <c r="BM422" s="201"/>
      <c r="BN422" s="201"/>
      <c r="BO422" s="201"/>
      <c r="BP422" s="201"/>
      <c r="BQ422" s="201"/>
      <c r="BR422" s="201"/>
      <c r="BS422" s="201"/>
      <c r="BT422" s="201"/>
      <c r="BU422" s="201"/>
      <c r="BV422" s="201"/>
      <c r="BW422" s="201"/>
      <c r="BX422" s="201"/>
      <c r="BY422" s="201"/>
      <c r="BZ422" s="201"/>
      <c r="CA422" s="201"/>
      <c r="CB422" s="201"/>
      <c r="CC422" s="201"/>
      <c r="CD422" s="201"/>
      <c r="CE422" s="201"/>
      <c r="CF422" s="201"/>
      <c r="CG422" s="201"/>
      <c r="CH422" s="201"/>
      <c r="CI422" s="201"/>
      <c r="CJ422" s="201"/>
      <c r="CK422" s="201"/>
      <c r="CL422" s="201"/>
      <c r="CM422" s="201"/>
      <c r="CN422" s="201"/>
      <c r="CO422" s="201"/>
      <c r="CP422" s="201"/>
      <c r="CQ422" s="201"/>
      <c r="CR422" s="201"/>
      <c r="CS422" s="201"/>
      <c r="CT422" s="201"/>
      <c r="CU422" s="201"/>
      <c r="CV422" s="201"/>
      <c r="CW422" s="201"/>
      <c r="CX422" s="201"/>
      <c r="CY422" s="201"/>
      <c r="CZ422" s="201"/>
      <c r="DA422" s="201"/>
      <c r="DB422" s="201"/>
      <c r="DC422" s="201"/>
      <c r="DD422" s="201"/>
      <c r="DE422" s="201"/>
      <c r="DF422" s="201"/>
      <c r="DG422" s="201"/>
      <c r="DH422" s="201"/>
      <c r="DI422" s="201"/>
      <c r="DJ422" s="201"/>
      <c r="DK422" s="201"/>
      <c r="DL422" s="201"/>
      <c r="DM422" s="201"/>
      <c r="DN422" s="201"/>
      <c r="DO422" s="201"/>
      <c r="DP422" s="201"/>
      <c r="DQ422" s="201"/>
    </row>
    <row r="423" spans="2:121" ht="20.100000000000001" customHeight="1" x14ac:dyDescent="0.25">
      <c r="B423" s="211"/>
      <c r="C423" s="212"/>
      <c r="D423" s="201"/>
      <c r="E423" s="201"/>
      <c r="F423" s="201"/>
      <c r="G423" s="201"/>
      <c r="H423" s="201"/>
      <c r="I423" s="201"/>
      <c r="J423" s="201"/>
      <c r="K423" s="201"/>
      <c r="L423" s="201"/>
      <c r="M423" s="201"/>
      <c r="N423" s="201"/>
      <c r="O423" s="201"/>
      <c r="P423" s="204"/>
      <c r="Q423" s="202"/>
      <c r="R423" s="202"/>
      <c r="S423" s="202"/>
      <c r="T423" s="202"/>
      <c r="U423" s="202"/>
      <c r="V423" s="202"/>
      <c r="W423" s="202"/>
      <c r="X423" s="202"/>
      <c r="Y423" s="202"/>
      <c r="Z423" s="202"/>
      <c r="AA423" s="202"/>
      <c r="AB423" s="202"/>
      <c r="AC423" s="203"/>
      <c r="AD423" s="203"/>
      <c r="AE423" s="201"/>
      <c r="AF423" s="201"/>
      <c r="AG423" s="201"/>
      <c r="AH423" s="201"/>
      <c r="AI423" s="201"/>
      <c r="AJ423" s="201"/>
      <c r="AK423" s="201"/>
      <c r="AL423" s="201"/>
      <c r="AM423" s="201"/>
      <c r="AN423" s="201"/>
      <c r="AO423" s="201"/>
      <c r="AP423" s="201"/>
      <c r="AQ423" s="201"/>
      <c r="AR423" s="201"/>
      <c r="AS423" s="201"/>
      <c r="AT423" s="201"/>
      <c r="AU423" s="201"/>
      <c r="AV423" s="201"/>
      <c r="AW423" s="201"/>
      <c r="AX423" s="201"/>
      <c r="AY423" s="201"/>
      <c r="AZ423" s="201"/>
      <c r="BA423" s="201"/>
      <c r="BB423" s="201"/>
      <c r="BC423" s="201"/>
      <c r="BD423" s="201"/>
      <c r="BE423" s="201"/>
      <c r="BF423" s="201"/>
      <c r="BG423" s="201"/>
      <c r="BH423" s="201"/>
      <c r="BI423" s="201"/>
      <c r="BJ423" s="201"/>
      <c r="BK423" s="201"/>
      <c r="BL423" s="201"/>
      <c r="BM423" s="201"/>
      <c r="BN423" s="201"/>
      <c r="BO423" s="201"/>
      <c r="BP423" s="201"/>
      <c r="BQ423" s="201"/>
      <c r="BR423" s="201"/>
      <c r="BS423" s="201"/>
      <c r="BT423" s="201"/>
      <c r="BU423" s="201"/>
      <c r="BV423" s="201"/>
      <c r="BW423" s="201"/>
      <c r="BX423" s="201"/>
      <c r="BY423" s="201"/>
      <c r="BZ423" s="201"/>
      <c r="CA423" s="201"/>
      <c r="CB423" s="201"/>
      <c r="CC423" s="201"/>
      <c r="CD423" s="201"/>
      <c r="CE423" s="201"/>
      <c r="CF423" s="201"/>
      <c r="CG423" s="201"/>
      <c r="CH423" s="201"/>
      <c r="CI423" s="201"/>
      <c r="CJ423" s="201"/>
      <c r="CK423" s="201"/>
      <c r="CL423" s="201"/>
      <c r="CM423" s="201"/>
      <c r="CN423" s="201"/>
      <c r="CO423" s="201"/>
      <c r="CP423" s="201"/>
      <c r="CQ423" s="201"/>
      <c r="CR423" s="201"/>
      <c r="CS423" s="201"/>
      <c r="CT423" s="201"/>
      <c r="CU423" s="201"/>
      <c r="CV423" s="201"/>
      <c r="CW423" s="201"/>
      <c r="CX423" s="201"/>
      <c r="CY423" s="201"/>
      <c r="CZ423" s="201"/>
      <c r="DA423" s="201"/>
      <c r="DB423" s="201"/>
      <c r="DC423" s="201"/>
      <c r="DD423" s="201"/>
      <c r="DE423" s="201"/>
      <c r="DF423" s="201"/>
      <c r="DG423" s="201"/>
      <c r="DH423" s="201"/>
      <c r="DI423" s="201"/>
      <c r="DJ423" s="201"/>
      <c r="DK423" s="201"/>
      <c r="DL423" s="201"/>
      <c r="DM423" s="201"/>
      <c r="DN423" s="201"/>
      <c r="DO423" s="201"/>
      <c r="DP423" s="201"/>
      <c r="DQ423" s="201"/>
    </row>
    <row r="424" spans="2:121" ht="20.100000000000001" customHeight="1" x14ac:dyDescent="0.25">
      <c r="B424" s="211"/>
      <c r="C424" s="212"/>
      <c r="D424" s="201"/>
      <c r="E424" s="201"/>
      <c r="F424" s="201"/>
      <c r="G424" s="201"/>
      <c r="H424" s="201"/>
      <c r="I424" s="201"/>
      <c r="J424" s="201"/>
      <c r="K424" s="201"/>
      <c r="L424" s="201"/>
      <c r="M424" s="201"/>
      <c r="N424" s="201"/>
      <c r="O424" s="201"/>
      <c r="P424" s="204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  <c r="AA424" s="202"/>
      <c r="AB424" s="202"/>
      <c r="AC424" s="203"/>
      <c r="AD424" s="203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201"/>
      <c r="AP424" s="201"/>
      <c r="AQ424" s="201"/>
      <c r="AR424" s="201"/>
      <c r="AS424" s="201"/>
      <c r="AT424" s="201"/>
      <c r="AU424" s="201"/>
      <c r="AV424" s="201"/>
      <c r="AW424" s="201"/>
      <c r="AX424" s="201"/>
      <c r="AY424" s="201"/>
      <c r="AZ424" s="201"/>
      <c r="BA424" s="201"/>
      <c r="BB424" s="201"/>
      <c r="BC424" s="201"/>
      <c r="BD424" s="201"/>
      <c r="BE424" s="201"/>
      <c r="BF424" s="201"/>
      <c r="BG424" s="201"/>
      <c r="BH424" s="201"/>
      <c r="BI424" s="201"/>
      <c r="BJ424" s="201"/>
      <c r="BK424" s="201"/>
      <c r="BL424" s="201"/>
      <c r="BM424" s="201"/>
      <c r="BN424" s="201"/>
      <c r="BO424" s="201"/>
      <c r="BP424" s="201"/>
      <c r="BQ424" s="201"/>
      <c r="BR424" s="201"/>
      <c r="BS424" s="201"/>
      <c r="BT424" s="201"/>
      <c r="BU424" s="201"/>
      <c r="BV424" s="201"/>
      <c r="BW424" s="201"/>
      <c r="BX424" s="201"/>
      <c r="BY424" s="201"/>
      <c r="BZ424" s="201"/>
      <c r="CA424" s="201"/>
      <c r="CB424" s="201"/>
      <c r="CC424" s="201"/>
      <c r="CD424" s="201"/>
      <c r="CE424" s="201"/>
      <c r="CF424" s="201"/>
      <c r="CG424" s="201"/>
      <c r="CH424" s="201"/>
      <c r="CI424" s="201"/>
      <c r="CJ424" s="201"/>
      <c r="CK424" s="201"/>
      <c r="CL424" s="201"/>
      <c r="CM424" s="201"/>
      <c r="CN424" s="201"/>
      <c r="CO424" s="201"/>
      <c r="CP424" s="201"/>
      <c r="CQ424" s="201"/>
      <c r="CR424" s="201"/>
      <c r="CS424" s="201"/>
      <c r="CT424" s="201"/>
      <c r="CU424" s="201"/>
      <c r="CV424" s="201"/>
      <c r="CW424" s="201"/>
      <c r="CX424" s="201"/>
      <c r="CY424" s="201"/>
      <c r="CZ424" s="201"/>
      <c r="DA424" s="201"/>
      <c r="DB424" s="201"/>
      <c r="DC424" s="201"/>
      <c r="DD424" s="201"/>
      <c r="DE424" s="201"/>
      <c r="DF424" s="201"/>
      <c r="DG424" s="201"/>
      <c r="DH424" s="201"/>
      <c r="DI424" s="201"/>
      <c r="DJ424" s="201"/>
      <c r="DK424" s="201"/>
      <c r="DL424" s="201"/>
      <c r="DM424" s="201"/>
      <c r="DN424" s="201"/>
      <c r="DO424" s="201"/>
      <c r="DP424" s="201"/>
      <c r="DQ424" s="201"/>
    </row>
    <row r="425" spans="2:121" ht="20.100000000000001" customHeight="1" x14ac:dyDescent="0.25">
      <c r="B425" s="211"/>
      <c r="C425" s="212"/>
      <c r="D425" s="201"/>
      <c r="E425" s="201"/>
      <c r="F425" s="201"/>
      <c r="G425" s="201"/>
      <c r="H425" s="201"/>
      <c r="I425" s="201"/>
      <c r="J425" s="201"/>
      <c r="K425" s="201"/>
      <c r="L425" s="201"/>
      <c r="M425" s="201"/>
      <c r="N425" s="201"/>
      <c r="O425" s="201"/>
      <c r="P425" s="204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  <c r="AA425" s="202"/>
      <c r="AB425" s="202"/>
      <c r="AC425" s="203"/>
      <c r="AD425" s="203"/>
      <c r="AE425" s="201"/>
      <c r="AF425" s="201"/>
      <c r="AG425" s="201"/>
      <c r="AH425" s="201"/>
      <c r="AI425" s="201"/>
      <c r="AJ425" s="201"/>
      <c r="AK425" s="201"/>
      <c r="AL425" s="201"/>
      <c r="AM425" s="201"/>
      <c r="AN425" s="201"/>
      <c r="AO425" s="201"/>
      <c r="AP425" s="201"/>
      <c r="AQ425" s="201"/>
      <c r="AR425" s="201"/>
      <c r="AS425" s="201"/>
      <c r="AT425" s="201"/>
      <c r="AU425" s="201"/>
      <c r="AV425" s="201"/>
      <c r="AW425" s="201"/>
      <c r="AX425" s="201"/>
      <c r="AY425" s="201"/>
      <c r="AZ425" s="201"/>
      <c r="BA425" s="201"/>
      <c r="BB425" s="201"/>
      <c r="BC425" s="201"/>
      <c r="BD425" s="201"/>
      <c r="BE425" s="201"/>
      <c r="BF425" s="201"/>
      <c r="BG425" s="201"/>
      <c r="BH425" s="201"/>
      <c r="BI425" s="201"/>
      <c r="BJ425" s="201"/>
      <c r="BK425" s="201"/>
      <c r="BL425" s="201"/>
      <c r="BM425" s="201"/>
      <c r="BN425" s="201"/>
      <c r="BO425" s="201"/>
      <c r="BP425" s="201"/>
      <c r="BQ425" s="201"/>
      <c r="BR425" s="201"/>
      <c r="BS425" s="201"/>
      <c r="BT425" s="201"/>
      <c r="BU425" s="201"/>
      <c r="BV425" s="201"/>
      <c r="BW425" s="201"/>
      <c r="BX425" s="201"/>
      <c r="BY425" s="201"/>
      <c r="BZ425" s="201"/>
      <c r="CA425" s="201"/>
      <c r="CB425" s="201"/>
      <c r="CC425" s="201"/>
      <c r="CD425" s="201"/>
      <c r="CE425" s="201"/>
      <c r="CF425" s="201"/>
      <c r="CG425" s="201"/>
      <c r="CH425" s="201"/>
      <c r="CI425" s="201"/>
      <c r="CJ425" s="201"/>
      <c r="CK425" s="201"/>
      <c r="CL425" s="201"/>
      <c r="CM425" s="201"/>
      <c r="CN425" s="201"/>
      <c r="CO425" s="201"/>
      <c r="CP425" s="201"/>
      <c r="CQ425" s="201"/>
      <c r="CR425" s="201"/>
      <c r="CS425" s="201"/>
      <c r="CT425" s="201"/>
      <c r="CU425" s="201"/>
      <c r="CV425" s="201"/>
      <c r="CW425" s="201"/>
      <c r="CX425" s="201"/>
      <c r="CY425" s="201"/>
      <c r="CZ425" s="201"/>
      <c r="DA425" s="201"/>
      <c r="DB425" s="201"/>
      <c r="DC425" s="201"/>
      <c r="DD425" s="201"/>
      <c r="DE425" s="201"/>
      <c r="DF425" s="201"/>
      <c r="DG425" s="201"/>
      <c r="DH425" s="201"/>
      <c r="DI425" s="201"/>
      <c r="DJ425" s="201"/>
      <c r="DK425" s="201"/>
      <c r="DL425" s="201"/>
      <c r="DM425" s="201"/>
      <c r="DN425" s="201"/>
      <c r="DO425" s="201"/>
      <c r="DP425" s="201"/>
      <c r="DQ425" s="201"/>
    </row>
    <row r="426" spans="2:121" ht="20.100000000000001" customHeight="1" x14ac:dyDescent="0.25">
      <c r="B426" s="211"/>
      <c r="C426" s="212"/>
      <c r="D426" s="201"/>
      <c r="E426" s="201"/>
      <c r="F426" s="201"/>
      <c r="G426" s="201"/>
      <c r="H426" s="201"/>
      <c r="I426" s="201"/>
      <c r="J426" s="201"/>
      <c r="K426" s="201"/>
      <c r="L426" s="201"/>
      <c r="M426" s="201"/>
      <c r="N426" s="201"/>
      <c r="O426" s="201"/>
      <c r="P426" s="204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3"/>
      <c r="AD426" s="203"/>
      <c r="AE426" s="201"/>
      <c r="AF426" s="201"/>
      <c r="AG426" s="201"/>
      <c r="AH426" s="201"/>
      <c r="AI426" s="201"/>
      <c r="AJ426" s="201"/>
      <c r="AK426" s="201"/>
      <c r="AL426" s="201"/>
      <c r="AM426" s="201"/>
      <c r="AN426" s="201"/>
      <c r="AO426" s="201"/>
      <c r="AP426" s="201"/>
      <c r="AQ426" s="201"/>
      <c r="AR426" s="201"/>
      <c r="AS426" s="201"/>
      <c r="AT426" s="201"/>
      <c r="AU426" s="201"/>
      <c r="AV426" s="201"/>
      <c r="AW426" s="201"/>
      <c r="AX426" s="201"/>
      <c r="AY426" s="201"/>
      <c r="AZ426" s="201"/>
      <c r="BA426" s="201"/>
      <c r="BB426" s="201"/>
      <c r="BC426" s="201"/>
      <c r="BD426" s="201"/>
      <c r="BE426" s="201"/>
      <c r="BF426" s="201"/>
      <c r="BG426" s="201"/>
      <c r="BH426" s="201"/>
      <c r="BI426" s="201"/>
      <c r="BJ426" s="201"/>
      <c r="BK426" s="201"/>
      <c r="BL426" s="201"/>
      <c r="BM426" s="201"/>
      <c r="BN426" s="201"/>
      <c r="BO426" s="201"/>
      <c r="BP426" s="201"/>
      <c r="BQ426" s="201"/>
      <c r="BR426" s="201"/>
      <c r="BS426" s="201"/>
      <c r="BT426" s="201"/>
      <c r="BU426" s="201"/>
      <c r="BV426" s="201"/>
      <c r="BW426" s="201"/>
      <c r="BX426" s="201"/>
      <c r="BY426" s="201"/>
      <c r="BZ426" s="201"/>
      <c r="CA426" s="201"/>
      <c r="CB426" s="201"/>
      <c r="CC426" s="201"/>
      <c r="CD426" s="201"/>
      <c r="CE426" s="201"/>
      <c r="CF426" s="201"/>
      <c r="CG426" s="201"/>
      <c r="CH426" s="201"/>
      <c r="CI426" s="201"/>
      <c r="CJ426" s="201"/>
      <c r="CK426" s="201"/>
      <c r="CL426" s="201"/>
      <c r="CM426" s="201"/>
      <c r="CN426" s="201"/>
      <c r="CO426" s="201"/>
      <c r="CP426" s="201"/>
      <c r="CQ426" s="201"/>
      <c r="CR426" s="201"/>
      <c r="CS426" s="201"/>
      <c r="CT426" s="201"/>
      <c r="CU426" s="201"/>
      <c r="CV426" s="201"/>
      <c r="CW426" s="201"/>
      <c r="CX426" s="201"/>
      <c r="CY426" s="201"/>
      <c r="CZ426" s="201"/>
      <c r="DA426" s="201"/>
      <c r="DB426" s="201"/>
      <c r="DC426" s="201"/>
      <c r="DD426" s="201"/>
      <c r="DE426" s="201"/>
      <c r="DF426" s="201"/>
      <c r="DG426" s="201"/>
      <c r="DH426" s="201"/>
      <c r="DI426" s="201"/>
      <c r="DJ426" s="201"/>
      <c r="DK426" s="201"/>
      <c r="DL426" s="201"/>
      <c r="DM426" s="201"/>
      <c r="DN426" s="201"/>
      <c r="DO426" s="201"/>
      <c r="DP426" s="201"/>
      <c r="DQ426" s="201"/>
    </row>
    <row r="427" spans="2:121" ht="20.100000000000001" customHeight="1" x14ac:dyDescent="0.25">
      <c r="B427" s="211"/>
      <c r="C427" s="212"/>
      <c r="D427" s="201"/>
      <c r="E427" s="201"/>
      <c r="F427" s="201"/>
      <c r="G427" s="201"/>
      <c r="H427" s="201"/>
      <c r="I427" s="201"/>
      <c r="J427" s="201"/>
      <c r="K427" s="201"/>
      <c r="L427" s="201"/>
      <c r="M427" s="201"/>
      <c r="N427" s="201"/>
      <c r="O427" s="201"/>
      <c r="P427" s="204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  <c r="AA427" s="202"/>
      <c r="AB427" s="202"/>
      <c r="AC427" s="203"/>
      <c r="AD427" s="203"/>
      <c r="AE427" s="201"/>
      <c r="AF427" s="201"/>
      <c r="AG427" s="201"/>
      <c r="AH427" s="201"/>
      <c r="AI427" s="201"/>
      <c r="AJ427" s="201"/>
      <c r="AK427" s="201"/>
      <c r="AL427" s="201"/>
      <c r="AM427" s="201"/>
      <c r="AN427" s="201"/>
      <c r="AO427" s="201"/>
      <c r="AP427" s="201"/>
      <c r="AQ427" s="201"/>
      <c r="AR427" s="201"/>
      <c r="AS427" s="201"/>
      <c r="AT427" s="201"/>
      <c r="AU427" s="201"/>
      <c r="AV427" s="201"/>
      <c r="AW427" s="201"/>
      <c r="AX427" s="201"/>
      <c r="AY427" s="201"/>
      <c r="AZ427" s="201"/>
      <c r="BA427" s="201"/>
      <c r="BB427" s="201"/>
      <c r="BC427" s="201"/>
      <c r="BD427" s="201"/>
      <c r="BE427" s="201"/>
      <c r="BF427" s="201"/>
      <c r="BG427" s="201"/>
      <c r="BH427" s="201"/>
      <c r="BI427" s="201"/>
      <c r="BJ427" s="201"/>
      <c r="BK427" s="201"/>
      <c r="BL427" s="201"/>
      <c r="BM427" s="201"/>
      <c r="BN427" s="201"/>
      <c r="BO427" s="201"/>
      <c r="BP427" s="201"/>
      <c r="BQ427" s="201"/>
      <c r="BR427" s="201"/>
      <c r="BS427" s="201"/>
      <c r="BT427" s="201"/>
      <c r="BU427" s="201"/>
      <c r="BV427" s="201"/>
      <c r="BW427" s="201"/>
      <c r="BX427" s="201"/>
      <c r="BY427" s="201"/>
      <c r="BZ427" s="201"/>
      <c r="CA427" s="201"/>
      <c r="CB427" s="201"/>
      <c r="CC427" s="201"/>
      <c r="CD427" s="201"/>
      <c r="CE427" s="201"/>
      <c r="CF427" s="201"/>
      <c r="CG427" s="201"/>
      <c r="CH427" s="201"/>
      <c r="CI427" s="201"/>
      <c r="CJ427" s="201"/>
      <c r="CK427" s="201"/>
      <c r="CL427" s="201"/>
      <c r="CM427" s="201"/>
      <c r="CN427" s="201"/>
      <c r="CO427" s="201"/>
      <c r="CP427" s="201"/>
      <c r="CQ427" s="201"/>
      <c r="CR427" s="201"/>
      <c r="CS427" s="201"/>
      <c r="CT427" s="201"/>
      <c r="CU427" s="201"/>
      <c r="CV427" s="201"/>
      <c r="CW427" s="201"/>
      <c r="CX427" s="201"/>
      <c r="CY427" s="201"/>
      <c r="CZ427" s="201"/>
      <c r="DA427" s="201"/>
      <c r="DB427" s="201"/>
      <c r="DC427" s="201"/>
      <c r="DD427" s="201"/>
      <c r="DE427" s="201"/>
      <c r="DF427" s="201"/>
      <c r="DG427" s="201"/>
      <c r="DH427" s="201"/>
      <c r="DI427" s="201"/>
      <c r="DJ427" s="201"/>
      <c r="DK427" s="201"/>
      <c r="DL427" s="201"/>
      <c r="DM427" s="201"/>
      <c r="DN427" s="201"/>
      <c r="DO427" s="201"/>
      <c r="DP427" s="201"/>
      <c r="DQ427" s="201"/>
    </row>
    <row r="428" spans="2:121" ht="20.100000000000001" customHeight="1" x14ac:dyDescent="0.25">
      <c r="B428" s="211"/>
      <c r="C428" s="212"/>
      <c r="D428" s="201"/>
      <c r="E428" s="201"/>
      <c r="F428" s="201"/>
      <c r="G428" s="201"/>
      <c r="H428" s="201"/>
      <c r="I428" s="201"/>
      <c r="J428" s="201"/>
      <c r="K428" s="201"/>
      <c r="L428" s="201"/>
      <c r="M428" s="201"/>
      <c r="N428" s="201"/>
      <c r="O428" s="201"/>
      <c r="P428" s="204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3"/>
      <c r="AD428" s="203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201"/>
      <c r="AP428" s="201"/>
      <c r="AQ428" s="201"/>
      <c r="AR428" s="201"/>
      <c r="AS428" s="201"/>
      <c r="AT428" s="201"/>
      <c r="AU428" s="201"/>
      <c r="AV428" s="201"/>
      <c r="AW428" s="201"/>
      <c r="AX428" s="201"/>
      <c r="AY428" s="201"/>
      <c r="AZ428" s="201"/>
      <c r="BA428" s="201"/>
      <c r="BB428" s="201"/>
      <c r="BC428" s="201"/>
      <c r="BD428" s="201"/>
      <c r="BE428" s="201"/>
      <c r="BF428" s="201"/>
      <c r="BG428" s="201"/>
      <c r="BH428" s="201"/>
      <c r="BI428" s="201"/>
      <c r="BJ428" s="201"/>
      <c r="BK428" s="201"/>
      <c r="BL428" s="201"/>
      <c r="BM428" s="201"/>
      <c r="BN428" s="201"/>
      <c r="BO428" s="201"/>
      <c r="BP428" s="201"/>
      <c r="BQ428" s="201"/>
      <c r="BR428" s="201"/>
      <c r="BS428" s="201"/>
      <c r="BT428" s="201"/>
      <c r="BU428" s="201"/>
      <c r="BV428" s="201"/>
      <c r="BW428" s="201"/>
      <c r="BX428" s="201"/>
      <c r="BY428" s="201"/>
      <c r="BZ428" s="201"/>
      <c r="CA428" s="201"/>
      <c r="CB428" s="201"/>
      <c r="CC428" s="201"/>
      <c r="CD428" s="201"/>
      <c r="CE428" s="201"/>
      <c r="CF428" s="201"/>
      <c r="CG428" s="201"/>
      <c r="CH428" s="201"/>
      <c r="CI428" s="201"/>
      <c r="CJ428" s="201"/>
      <c r="CK428" s="201"/>
      <c r="CL428" s="201"/>
      <c r="CM428" s="201"/>
      <c r="CN428" s="201"/>
      <c r="CO428" s="201"/>
      <c r="CP428" s="201"/>
      <c r="CQ428" s="201"/>
      <c r="CR428" s="201"/>
      <c r="CS428" s="201"/>
      <c r="CT428" s="201"/>
      <c r="CU428" s="201"/>
      <c r="CV428" s="201"/>
      <c r="CW428" s="201"/>
      <c r="CX428" s="201"/>
      <c r="CY428" s="201"/>
      <c r="CZ428" s="201"/>
      <c r="DA428" s="201"/>
      <c r="DB428" s="201"/>
      <c r="DC428" s="201"/>
      <c r="DD428" s="201"/>
      <c r="DE428" s="201"/>
      <c r="DF428" s="201"/>
      <c r="DG428" s="201"/>
      <c r="DH428" s="201"/>
      <c r="DI428" s="201"/>
      <c r="DJ428" s="201"/>
      <c r="DK428" s="201"/>
      <c r="DL428" s="201"/>
      <c r="DM428" s="201"/>
      <c r="DN428" s="201"/>
      <c r="DO428" s="201"/>
      <c r="DP428" s="201"/>
      <c r="DQ428" s="201"/>
    </row>
    <row r="429" spans="2:121" ht="20.100000000000001" customHeight="1" x14ac:dyDescent="0.25">
      <c r="B429" s="211"/>
      <c r="C429" s="212"/>
      <c r="D429" s="201"/>
      <c r="E429" s="201"/>
      <c r="F429" s="201"/>
      <c r="G429" s="201"/>
      <c r="H429" s="201"/>
      <c r="I429" s="201"/>
      <c r="J429" s="201"/>
      <c r="K429" s="201"/>
      <c r="L429" s="201"/>
      <c r="M429" s="201"/>
      <c r="N429" s="201"/>
      <c r="O429" s="201"/>
      <c r="P429" s="204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3"/>
      <c r="AD429" s="203"/>
      <c r="AE429" s="201"/>
      <c r="AF429" s="201"/>
      <c r="AG429" s="201"/>
      <c r="AH429" s="201"/>
      <c r="AI429" s="201"/>
      <c r="AJ429" s="201"/>
      <c r="AK429" s="201"/>
      <c r="AL429" s="201"/>
      <c r="AM429" s="201"/>
      <c r="AN429" s="201"/>
      <c r="AO429" s="201"/>
      <c r="AP429" s="201"/>
      <c r="AQ429" s="201"/>
      <c r="AR429" s="201"/>
      <c r="AS429" s="201"/>
      <c r="AT429" s="201"/>
      <c r="AU429" s="201"/>
      <c r="AV429" s="201"/>
      <c r="AW429" s="201"/>
      <c r="AX429" s="201"/>
      <c r="AY429" s="201"/>
      <c r="AZ429" s="201"/>
      <c r="BA429" s="201"/>
      <c r="BB429" s="201"/>
      <c r="BC429" s="201"/>
      <c r="BD429" s="201"/>
      <c r="BE429" s="201"/>
      <c r="BF429" s="201"/>
      <c r="BG429" s="201"/>
      <c r="BH429" s="201"/>
      <c r="BI429" s="201"/>
      <c r="BJ429" s="201"/>
      <c r="BK429" s="201"/>
      <c r="BL429" s="201"/>
      <c r="BM429" s="201"/>
      <c r="BN429" s="201"/>
      <c r="BO429" s="201"/>
      <c r="BP429" s="201"/>
      <c r="BQ429" s="201"/>
      <c r="BR429" s="201"/>
      <c r="BS429" s="201"/>
      <c r="BT429" s="201"/>
      <c r="BU429" s="201"/>
      <c r="BV429" s="201"/>
      <c r="BW429" s="201"/>
      <c r="BX429" s="201"/>
      <c r="BY429" s="201"/>
      <c r="BZ429" s="201"/>
      <c r="CA429" s="201"/>
      <c r="CB429" s="201"/>
      <c r="CC429" s="201"/>
      <c r="CD429" s="201"/>
      <c r="CE429" s="201"/>
      <c r="CF429" s="201"/>
      <c r="CG429" s="201"/>
      <c r="CH429" s="201"/>
      <c r="CI429" s="201"/>
      <c r="CJ429" s="201"/>
      <c r="CK429" s="201"/>
      <c r="CL429" s="201"/>
      <c r="CM429" s="201"/>
      <c r="CN429" s="201"/>
      <c r="CO429" s="201"/>
      <c r="CP429" s="201"/>
      <c r="CQ429" s="201"/>
      <c r="CR429" s="201"/>
      <c r="CS429" s="201"/>
      <c r="CT429" s="201"/>
      <c r="CU429" s="201"/>
      <c r="CV429" s="201"/>
      <c r="CW429" s="201"/>
      <c r="CX429" s="201"/>
      <c r="CY429" s="201"/>
      <c r="CZ429" s="201"/>
      <c r="DA429" s="201"/>
      <c r="DB429" s="201"/>
      <c r="DC429" s="201"/>
      <c r="DD429" s="201"/>
      <c r="DE429" s="201"/>
      <c r="DF429" s="201"/>
      <c r="DG429" s="201"/>
      <c r="DH429" s="201"/>
      <c r="DI429" s="201"/>
      <c r="DJ429" s="201"/>
      <c r="DK429" s="201"/>
      <c r="DL429" s="201"/>
      <c r="DM429" s="201"/>
      <c r="DN429" s="201"/>
      <c r="DO429" s="201"/>
      <c r="DP429" s="201"/>
      <c r="DQ429" s="201"/>
    </row>
    <row r="430" spans="2:121" ht="20.100000000000001" customHeight="1" x14ac:dyDescent="0.25">
      <c r="B430" s="211"/>
      <c r="C430" s="212"/>
      <c r="D430" s="201"/>
      <c r="E430" s="201"/>
      <c r="F430" s="201"/>
      <c r="G430" s="201"/>
      <c r="H430" s="201"/>
      <c r="I430" s="201"/>
      <c r="J430" s="201"/>
      <c r="K430" s="201"/>
      <c r="L430" s="201"/>
      <c r="M430" s="201"/>
      <c r="N430" s="201"/>
      <c r="O430" s="201"/>
      <c r="P430" s="204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3"/>
      <c r="AD430" s="203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201"/>
      <c r="AP430" s="201"/>
      <c r="AQ430" s="201"/>
      <c r="AR430" s="201"/>
      <c r="AS430" s="201"/>
      <c r="AT430" s="201"/>
      <c r="AU430" s="201"/>
      <c r="AV430" s="201"/>
      <c r="AW430" s="201"/>
      <c r="AX430" s="201"/>
      <c r="AY430" s="201"/>
      <c r="AZ430" s="201"/>
      <c r="BA430" s="201"/>
      <c r="BB430" s="201"/>
      <c r="BC430" s="201"/>
      <c r="BD430" s="201"/>
      <c r="BE430" s="201"/>
      <c r="BF430" s="201"/>
      <c r="BG430" s="201"/>
      <c r="BH430" s="201"/>
      <c r="BI430" s="201"/>
      <c r="BJ430" s="201"/>
      <c r="BK430" s="201"/>
      <c r="BL430" s="201"/>
      <c r="BM430" s="201"/>
      <c r="BN430" s="201"/>
      <c r="BO430" s="201"/>
      <c r="BP430" s="201"/>
      <c r="BQ430" s="201"/>
      <c r="BR430" s="201"/>
      <c r="BS430" s="201"/>
      <c r="BT430" s="201"/>
      <c r="BU430" s="201"/>
      <c r="BV430" s="201"/>
      <c r="BW430" s="201"/>
      <c r="BX430" s="201"/>
      <c r="BY430" s="201"/>
      <c r="BZ430" s="201"/>
      <c r="CA430" s="201"/>
      <c r="CB430" s="201"/>
      <c r="CC430" s="201"/>
      <c r="CD430" s="201"/>
      <c r="CE430" s="201"/>
      <c r="CF430" s="201"/>
      <c r="CG430" s="201"/>
      <c r="CH430" s="201"/>
      <c r="CI430" s="201"/>
      <c r="CJ430" s="201"/>
      <c r="CK430" s="201"/>
      <c r="CL430" s="201"/>
      <c r="CM430" s="201"/>
      <c r="CN430" s="201"/>
      <c r="CO430" s="201"/>
      <c r="CP430" s="201"/>
      <c r="CQ430" s="201"/>
      <c r="CR430" s="201"/>
      <c r="CS430" s="201"/>
      <c r="CT430" s="201"/>
      <c r="CU430" s="201"/>
      <c r="CV430" s="201"/>
      <c r="CW430" s="201"/>
      <c r="CX430" s="201"/>
      <c r="CY430" s="201"/>
      <c r="CZ430" s="201"/>
      <c r="DA430" s="201"/>
      <c r="DB430" s="201"/>
      <c r="DC430" s="201"/>
      <c r="DD430" s="201"/>
      <c r="DE430" s="201"/>
      <c r="DF430" s="201"/>
      <c r="DG430" s="201"/>
      <c r="DH430" s="201"/>
      <c r="DI430" s="201"/>
      <c r="DJ430" s="201"/>
      <c r="DK430" s="201"/>
      <c r="DL430" s="201"/>
      <c r="DM430" s="201"/>
      <c r="DN430" s="201"/>
      <c r="DO430" s="201"/>
      <c r="DP430" s="201"/>
      <c r="DQ430" s="201"/>
    </row>
    <row r="431" spans="2:121" ht="20.100000000000001" customHeight="1" x14ac:dyDescent="0.25">
      <c r="B431" s="211"/>
      <c r="C431" s="212"/>
      <c r="D431" s="201"/>
      <c r="E431" s="201"/>
      <c r="F431" s="201"/>
      <c r="G431" s="201"/>
      <c r="H431" s="201"/>
      <c r="I431" s="201"/>
      <c r="J431" s="201"/>
      <c r="K431" s="201"/>
      <c r="L431" s="201"/>
      <c r="M431" s="201"/>
      <c r="N431" s="201"/>
      <c r="O431" s="201"/>
      <c r="P431" s="204"/>
      <c r="Q431" s="202"/>
      <c r="R431" s="202"/>
      <c r="S431" s="202"/>
      <c r="T431" s="202"/>
      <c r="U431" s="202"/>
      <c r="V431" s="202"/>
      <c r="W431" s="202"/>
      <c r="X431" s="202"/>
      <c r="Y431" s="202"/>
      <c r="Z431" s="202"/>
      <c r="AA431" s="202"/>
      <c r="AB431" s="202"/>
      <c r="AC431" s="203"/>
      <c r="AD431" s="203"/>
      <c r="AE431" s="201"/>
      <c r="AF431" s="201"/>
      <c r="AG431" s="201"/>
      <c r="AH431" s="201"/>
      <c r="AI431" s="201"/>
      <c r="AJ431" s="201"/>
      <c r="AK431" s="201"/>
      <c r="AL431" s="201"/>
      <c r="AM431" s="201"/>
      <c r="AN431" s="201"/>
      <c r="AO431" s="201"/>
      <c r="AP431" s="201"/>
      <c r="AQ431" s="201"/>
      <c r="AR431" s="201"/>
      <c r="AS431" s="201"/>
      <c r="AT431" s="201"/>
      <c r="AU431" s="201"/>
      <c r="AV431" s="201"/>
      <c r="AW431" s="201"/>
      <c r="AX431" s="201"/>
      <c r="AY431" s="201"/>
      <c r="AZ431" s="201"/>
      <c r="BA431" s="201"/>
      <c r="BB431" s="201"/>
      <c r="BC431" s="201"/>
      <c r="BD431" s="201"/>
      <c r="BE431" s="201"/>
      <c r="BF431" s="201"/>
      <c r="BG431" s="201"/>
      <c r="BH431" s="201"/>
      <c r="BI431" s="201"/>
      <c r="BJ431" s="201"/>
      <c r="BK431" s="201"/>
      <c r="BL431" s="201"/>
      <c r="BM431" s="201"/>
      <c r="BN431" s="201"/>
      <c r="BO431" s="201"/>
      <c r="BP431" s="201"/>
      <c r="BQ431" s="201"/>
      <c r="BR431" s="201"/>
      <c r="BS431" s="201"/>
      <c r="BT431" s="201"/>
      <c r="BU431" s="201"/>
      <c r="BV431" s="201"/>
      <c r="BW431" s="201"/>
      <c r="BX431" s="201"/>
      <c r="BY431" s="201"/>
      <c r="BZ431" s="201"/>
      <c r="CA431" s="201"/>
      <c r="CB431" s="201"/>
      <c r="CC431" s="201"/>
      <c r="CD431" s="201"/>
      <c r="CE431" s="201"/>
      <c r="CF431" s="201"/>
      <c r="CG431" s="201"/>
      <c r="CH431" s="201"/>
      <c r="CI431" s="201"/>
      <c r="CJ431" s="201"/>
      <c r="CK431" s="201"/>
      <c r="CL431" s="201"/>
      <c r="CM431" s="201"/>
      <c r="CN431" s="201"/>
      <c r="CO431" s="201"/>
      <c r="CP431" s="201"/>
      <c r="CQ431" s="201"/>
      <c r="CR431" s="201"/>
      <c r="CS431" s="201"/>
      <c r="CT431" s="201"/>
      <c r="CU431" s="201"/>
      <c r="CV431" s="201"/>
      <c r="CW431" s="201"/>
      <c r="CX431" s="201"/>
      <c r="CY431" s="201"/>
      <c r="CZ431" s="201"/>
      <c r="DA431" s="201"/>
      <c r="DB431" s="201"/>
      <c r="DC431" s="201"/>
      <c r="DD431" s="201"/>
      <c r="DE431" s="201"/>
      <c r="DF431" s="201"/>
      <c r="DG431" s="201"/>
      <c r="DH431" s="201"/>
      <c r="DI431" s="201"/>
      <c r="DJ431" s="201"/>
      <c r="DK431" s="201"/>
      <c r="DL431" s="201"/>
      <c r="DM431" s="201"/>
      <c r="DN431" s="201"/>
      <c r="DO431" s="201"/>
      <c r="DP431" s="201"/>
      <c r="DQ431" s="201"/>
    </row>
    <row r="432" spans="2:121" ht="20.100000000000001" customHeight="1" x14ac:dyDescent="0.25">
      <c r="B432" s="211"/>
      <c r="C432" s="212"/>
      <c r="D432" s="201"/>
      <c r="E432" s="201"/>
      <c r="F432" s="201"/>
      <c r="G432" s="201"/>
      <c r="H432" s="201"/>
      <c r="I432" s="201"/>
      <c r="J432" s="201"/>
      <c r="K432" s="201"/>
      <c r="L432" s="201"/>
      <c r="M432" s="201"/>
      <c r="N432" s="201"/>
      <c r="O432" s="201"/>
      <c r="P432" s="204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  <c r="AA432" s="202"/>
      <c r="AB432" s="202"/>
      <c r="AC432" s="203"/>
      <c r="AD432" s="203"/>
      <c r="AE432" s="201"/>
      <c r="AF432" s="201"/>
      <c r="AG432" s="201"/>
      <c r="AH432" s="201"/>
      <c r="AI432" s="201"/>
      <c r="AJ432" s="201"/>
      <c r="AK432" s="201"/>
      <c r="AL432" s="201"/>
      <c r="AM432" s="201"/>
      <c r="AN432" s="201"/>
      <c r="AO432" s="201"/>
      <c r="AP432" s="201"/>
      <c r="AQ432" s="201"/>
      <c r="AR432" s="201"/>
      <c r="AS432" s="201"/>
      <c r="AT432" s="201"/>
      <c r="AU432" s="201"/>
      <c r="AV432" s="201"/>
      <c r="AW432" s="201"/>
      <c r="AX432" s="201"/>
      <c r="AY432" s="201"/>
      <c r="AZ432" s="201"/>
      <c r="BA432" s="201"/>
      <c r="BB432" s="201"/>
      <c r="BC432" s="201"/>
      <c r="BD432" s="201"/>
      <c r="BE432" s="201"/>
      <c r="BF432" s="201"/>
      <c r="BG432" s="201"/>
      <c r="BH432" s="201"/>
      <c r="BI432" s="201"/>
      <c r="BJ432" s="201"/>
      <c r="BK432" s="201"/>
      <c r="BL432" s="201"/>
      <c r="BM432" s="201"/>
      <c r="BN432" s="201"/>
      <c r="BO432" s="201"/>
      <c r="BP432" s="201"/>
      <c r="BQ432" s="201"/>
      <c r="BR432" s="201"/>
      <c r="BS432" s="201"/>
      <c r="BT432" s="201"/>
      <c r="BU432" s="201"/>
      <c r="BV432" s="201"/>
      <c r="BW432" s="201"/>
      <c r="BX432" s="201"/>
      <c r="BY432" s="201"/>
      <c r="BZ432" s="201"/>
      <c r="CA432" s="201"/>
      <c r="CB432" s="201"/>
      <c r="CC432" s="201"/>
      <c r="CD432" s="201"/>
      <c r="CE432" s="201"/>
      <c r="CF432" s="201"/>
      <c r="CG432" s="201"/>
      <c r="CH432" s="201"/>
      <c r="CI432" s="201"/>
      <c r="CJ432" s="201"/>
      <c r="CK432" s="201"/>
      <c r="CL432" s="201"/>
      <c r="CM432" s="201"/>
      <c r="CN432" s="201"/>
      <c r="CO432" s="201"/>
      <c r="CP432" s="201"/>
      <c r="CQ432" s="201"/>
      <c r="CR432" s="201"/>
      <c r="CS432" s="201"/>
      <c r="CT432" s="201"/>
      <c r="CU432" s="201"/>
      <c r="CV432" s="201"/>
      <c r="CW432" s="201"/>
      <c r="CX432" s="201"/>
      <c r="CY432" s="201"/>
      <c r="CZ432" s="201"/>
      <c r="DA432" s="201"/>
      <c r="DB432" s="201"/>
      <c r="DC432" s="201"/>
      <c r="DD432" s="201"/>
      <c r="DE432" s="201"/>
      <c r="DF432" s="201"/>
      <c r="DG432" s="201"/>
      <c r="DH432" s="201"/>
      <c r="DI432" s="201"/>
      <c r="DJ432" s="201"/>
      <c r="DK432" s="201"/>
      <c r="DL432" s="201"/>
      <c r="DM432" s="201"/>
      <c r="DN432" s="201"/>
      <c r="DO432" s="201"/>
      <c r="DP432" s="201"/>
      <c r="DQ432" s="201"/>
    </row>
    <row r="433" spans="2:121" ht="20.100000000000001" customHeight="1" x14ac:dyDescent="0.25">
      <c r="B433" s="211"/>
      <c r="C433" s="212"/>
      <c r="D433" s="201"/>
      <c r="E433" s="201"/>
      <c r="F433" s="201"/>
      <c r="G433" s="201"/>
      <c r="H433" s="201"/>
      <c r="I433" s="201"/>
      <c r="J433" s="201"/>
      <c r="K433" s="201"/>
      <c r="L433" s="201"/>
      <c r="M433" s="201"/>
      <c r="N433" s="201"/>
      <c r="O433" s="201"/>
      <c r="P433" s="204"/>
      <c r="Q433" s="202"/>
      <c r="R433" s="202"/>
      <c r="S433" s="202"/>
      <c r="T433" s="202"/>
      <c r="U433" s="202"/>
      <c r="V433" s="202"/>
      <c r="W433" s="202"/>
      <c r="X433" s="202"/>
      <c r="Y433" s="202"/>
      <c r="Z433" s="202"/>
      <c r="AA433" s="202"/>
      <c r="AB433" s="202"/>
      <c r="AC433" s="203"/>
      <c r="AD433" s="203"/>
      <c r="AE433" s="201"/>
      <c r="AF433" s="201"/>
      <c r="AG433" s="201"/>
      <c r="AH433" s="201"/>
      <c r="AI433" s="201"/>
      <c r="AJ433" s="201"/>
      <c r="AK433" s="201"/>
      <c r="AL433" s="201"/>
      <c r="AM433" s="201"/>
      <c r="AN433" s="201"/>
      <c r="AO433" s="201"/>
      <c r="AP433" s="201"/>
      <c r="AQ433" s="201"/>
      <c r="AR433" s="201"/>
      <c r="AS433" s="201"/>
      <c r="AT433" s="201"/>
      <c r="AU433" s="201"/>
      <c r="AV433" s="201"/>
      <c r="AW433" s="201"/>
      <c r="AX433" s="201"/>
      <c r="AY433" s="201"/>
      <c r="AZ433" s="201"/>
      <c r="BA433" s="201"/>
      <c r="BB433" s="201"/>
      <c r="BC433" s="201"/>
      <c r="BD433" s="201"/>
      <c r="BE433" s="201"/>
      <c r="BF433" s="201"/>
      <c r="BG433" s="201"/>
      <c r="BH433" s="201"/>
      <c r="BI433" s="201"/>
      <c r="BJ433" s="201"/>
      <c r="BK433" s="201"/>
      <c r="BL433" s="201"/>
      <c r="BM433" s="201"/>
      <c r="BN433" s="201"/>
      <c r="BO433" s="201"/>
      <c r="BP433" s="201"/>
      <c r="BQ433" s="201"/>
      <c r="BR433" s="201"/>
      <c r="BS433" s="201"/>
      <c r="BT433" s="201"/>
      <c r="BU433" s="201"/>
      <c r="BV433" s="201"/>
      <c r="BW433" s="201"/>
      <c r="BX433" s="201"/>
      <c r="BY433" s="201"/>
      <c r="BZ433" s="201"/>
      <c r="CA433" s="201"/>
      <c r="CB433" s="201"/>
      <c r="CC433" s="201"/>
      <c r="CD433" s="201"/>
      <c r="CE433" s="201"/>
      <c r="CF433" s="201"/>
      <c r="CG433" s="201"/>
      <c r="CH433" s="201"/>
      <c r="CI433" s="201"/>
      <c r="CJ433" s="201"/>
      <c r="CK433" s="201"/>
      <c r="CL433" s="201"/>
      <c r="CM433" s="201"/>
      <c r="CN433" s="201"/>
      <c r="CO433" s="201"/>
      <c r="CP433" s="201"/>
      <c r="CQ433" s="201"/>
      <c r="CR433" s="201"/>
      <c r="CS433" s="201"/>
      <c r="CT433" s="201"/>
      <c r="CU433" s="201"/>
      <c r="CV433" s="201"/>
      <c r="CW433" s="201"/>
      <c r="CX433" s="201"/>
      <c r="CY433" s="201"/>
      <c r="CZ433" s="201"/>
      <c r="DA433" s="201"/>
      <c r="DB433" s="201"/>
      <c r="DC433" s="201"/>
      <c r="DD433" s="201"/>
      <c r="DE433" s="201"/>
      <c r="DF433" s="201"/>
      <c r="DG433" s="201"/>
      <c r="DH433" s="201"/>
      <c r="DI433" s="201"/>
      <c r="DJ433" s="201"/>
      <c r="DK433" s="201"/>
      <c r="DL433" s="201"/>
      <c r="DM433" s="201"/>
      <c r="DN433" s="201"/>
      <c r="DO433" s="201"/>
      <c r="DP433" s="201"/>
      <c r="DQ433" s="201"/>
    </row>
    <row r="434" spans="2:121" ht="20.100000000000001" customHeight="1" x14ac:dyDescent="0.25">
      <c r="B434" s="211"/>
      <c r="C434" s="212"/>
      <c r="D434" s="201"/>
      <c r="E434" s="201"/>
      <c r="F434" s="201"/>
      <c r="G434" s="201"/>
      <c r="H434" s="201"/>
      <c r="I434" s="201"/>
      <c r="J434" s="201"/>
      <c r="K434" s="201"/>
      <c r="L434" s="201"/>
      <c r="M434" s="201"/>
      <c r="N434" s="201"/>
      <c r="O434" s="201"/>
      <c r="P434" s="204"/>
      <c r="Q434" s="202"/>
      <c r="R434" s="202"/>
      <c r="S434" s="202"/>
      <c r="T434" s="202"/>
      <c r="U434" s="202"/>
      <c r="V434" s="202"/>
      <c r="W434" s="202"/>
      <c r="X434" s="202"/>
      <c r="Y434" s="202"/>
      <c r="Z434" s="202"/>
      <c r="AA434" s="202"/>
      <c r="AB434" s="202"/>
      <c r="AC434" s="203"/>
      <c r="AD434" s="203"/>
      <c r="AE434" s="201"/>
      <c r="AF434" s="201"/>
      <c r="AG434" s="201"/>
      <c r="AH434" s="201"/>
      <c r="AI434" s="201"/>
      <c r="AJ434" s="201"/>
      <c r="AK434" s="201"/>
      <c r="AL434" s="201"/>
      <c r="AM434" s="201"/>
      <c r="AN434" s="201"/>
      <c r="AO434" s="201"/>
      <c r="AP434" s="201"/>
      <c r="AQ434" s="201"/>
      <c r="AR434" s="201"/>
      <c r="AS434" s="201"/>
      <c r="AT434" s="201"/>
      <c r="AU434" s="201"/>
      <c r="AV434" s="201"/>
      <c r="AW434" s="201"/>
      <c r="AX434" s="201"/>
      <c r="AY434" s="201"/>
      <c r="AZ434" s="201"/>
      <c r="BA434" s="201"/>
      <c r="BB434" s="201"/>
      <c r="BC434" s="201"/>
      <c r="BD434" s="201"/>
      <c r="BE434" s="201"/>
      <c r="BF434" s="201"/>
      <c r="BG434" s="201"/>
      <c r="BH434" s="201"/>
      <c r="BI434" s="201"/>
      <c r="BJ434" s="201"/>
      <c r="BK434" s="201"/>
      <c r="BL434" s="201"/>
      <c r="BM434" s="201"/>
      <c r="BN434" s="201"/>
      <c r="BO434" s="201"/>
      <c r="BP434" s="201"/>
      <c r="BQ434" s="201"/>
      <c r="BR434" s="201"/>
      <c r="BS434" s="201"/>
      <c r="BT434" s="201"/>
      <c r="BU434" s="201"/>
      <c r="BV434" s="201"/>
      <c r="BW434" s="201"/>
      <c r="BX434" s="201"/>
      <c r="BY434" s="201"/>
      <c r="BZ434" s="201"/>
      <c r="CA434" s="201"/>
      <c r="CB434" s="201"/>
      <c r="CC434" s="201"/>
      <c r="CD434" s="201"/>
      <c r="CE434" s="201"/>
      <c r="CF434" s="201"/>
      <c r="CG434" s="201"/>
      <c r="CH434" s="201"/>
      <c r="CI434" s="201"/>
      <c r="CJ434" s="201"/>
      <c r="CK434" s="201"/>
      <c r="CL434" s="201"/>
      <c r="CM434" s="201"/>
      <c r="CN434" s="201"/>
      <c r="CO434" s="201"/>
      <c r="CP434" s="201"/>
      <c r="CQ434" s="201"/>
      <c r="CR434" s="201"/>
      <c r="CS434" s="201"/>
      <c r="CT434" s="201"/>
      <c r="CU434" s="201"/>
      <c r="CV434" s="201"/>
      <c r="CW434" s="201"/>
      <c r="CX434" s="201"/>
      <c r="CY434" s="201"/>
      <c r="CZ434" s="201"/>
      <c r="DA434" s="201"/>
      <c r="DB434" s="201"/>
      <c r="DC434" s="201"/>
      <c r="DD434" s="201"/>
      <c r="DE434" s="201"/>
      <c r="DF434" s="201"/>
      <c r="DG434" s="201"/>
      <c r="DH434" s="201"/>
      <c r="DI434" s="201"/>
      <c r="DJ434" s="201"/>
      <c r="DK434" s="201"/>
      <c r="DL434" s="201"/>
      <c r="DM434" s="201"/>
      <c r="DN434" s="201"/>
      <c r="DO434" s="201"/>
      <c r="DP434" s="201"/>
      <c r="DQ434" s="201"/>
    </row>
    <row r="435" spans="2:121" ht="20.100000000000001" customHeight="1" x14ac:dyDescent="0.25">
      <c r="B435" s="211"/>
      <c r="C435" s="212"/>
      <c r="D435" s="201"/>
      <c r="E435" s="201"/>
      <c r="F435" s="201"/>
      <c r="G435" s="201"/>
      <c r="H435" s="201"/>
      <c r="I435" s="201"/>
      <c r="J435" s="201"/>
      <c r="K435" s="201"/>
      <c r="L435" s="201"/>
      <c r="M435" s="201"/>
      <c r="N435" s="201"/>
      <c r="O435" s="201"/>
      <c r="P435" s="204"/>
      <c r="Q435" s="202"/>
      <c r="R435" s="202"/>
      <c r="S435" s="202"/>
      <c r="T435" s="202"/>
      <c r="U435" s="202"/>
      <c r="V435" s="202"/>
      <c r="W435" s="202"/>
      <c r="X435" s="202"/>
      <c r="Y435" s="202"/>
      <c r="Z435" s="202"/>
      <c r="AA435" s="202"/>
      <c r="AB435" s="202"/>
      <c r="AC435" s="203"/>
      <c r="AD435" s="203"/>
      <c r="AE435" s="201"/>
      <c r="AF435" s="201"/>
      <c r="AG435" s="201"/>
      <c r="AH435" s="201"/>
      <c r="AI435" s="201"/>
      <c r="AJ435" s="201"/>
      <c r="AK435" s="201"/>
      <c r="AL435" s="201"/>
      <c r="AM435" s="201"/>
      <c r="AN435" s="201"/>
      <c r="AO435" s="201"/>
      <c r="AP435" s="201"/>
      <c r="AQ435" s="201"/>
      <c r="AR435" s="201"/>
      <c r="AS435" s="201"/>
      <c r="AT435" s="201"/>
      <c r="AU435" s="201"/>
      <c r="AV435" s="201"/>
      <c r="AW435" s="201"/>
      <c r="AX435" s="201"/>
      <c r="AY435" s="201"/>
      <c r="AZ435" s="201"/>
      <c r="BA435" s="201"/>
      <c r="BB435" s="201"/>
      <c r="BC435" s="201"/>
      <c r="BD435" s="201"/>
      <c r="BE435" s="201"/>
      <c r="BF435" s="201"/>
      <c r="BG435" s="201"/>
      <c r="BH435" s="201"/>
      <c r="BI435" s="201"/>
      <c r="BJ435" s="201"/>
      <c r="BK435" s="201"/>
      <c r="BL435" s="201"/>
      <c r="BM435" s="201"/>
      <c r="BN435" s="201"/>
      <c r="BO435" s="201"/>
      <c r="BP435" s="201"/>
      <c r="BQ435" s="201"/>
      <c r="BR435" s="201"/>
      <c r="BS435" s="201"/>
      <c r="BT435" s="201"/>
      <c r="BU435" s="201"/>
      <c r="BV435" s="201"/>
      <c r="BW435" s="201"/>
      <c r="BX435" s="201"/>
      <c r="BY435" s="201"/>
      <c r="BZ435" s="201"/>
      <c r="CA435" s="201"/>
      <c r="CB435" s="201"/>
      <c r="CC435" s="201"/>
      <c r="CD435" s="201"/>
      <c r="CE435" s="201"/>
      <c r="CF435" s="201"/>
      <c r="CG435" s="201"/>
      <c r="CH435" s="201"/>
      <c r="CI435" s="201"/>
      <c r="CJ435" s="201"/>
      <c r="CK435" s="201"/>
      <c r="CL435" s="201"/>
      <c r="CM435" s="201"/>
      <c r="CN435" s="201"/>
      <c r="CO435" s="201"/>
      <c r="CP435" s="201"/>
      <c r="CQ435" s="201"/>
      <c r="CR435" s="201"/>
      <c r="CS435" s="201"/>
      <c r="CT435" s="201"/>
      <c r="CU435" s="201"/>
      <c r="CV435" s="201"/>
      <c r="CW435" s="201"/>
      <c r="CX435" s="201"/>
      <c r="CY435" s="201"/>
      <c r="CZ435" s="201"/>
      <c r="DA435" s="201"/>
      <c r="DB435" s="201"/>
      <c r="DC435" s="201"/>
      <c r="DD435" s="201"/>
      <c r="DE435" s="201"/>
      <c r="DF435" s="201"/>
      <c r="DG435" s="201"/>
      <c r="DH435" s="201"/>
      <c r="DI435" s="201"/>
      <c r="DJ435" s="201"/>
      <c r="DK435" s="201"/>
      <c r="DL435" s="201"/>
      <c r="DM435" s="201"/>
      <c r="DN435" s="201"/>
      <c r="DO435" s="201"/>
      <c r="DP435" s="201"/>
      <c r="DQ435" s="201"/>
    </row>
    <row r="436" spans="2:121" ht="20.100000000000001" customHeight="1" x14ac:dyDescent="0.25">
      <c r="B436" s="211"/>
      <c r="C436" s="212"/>
      <c r="D436" s="201"/>
      <c r="E436" s="201"/>
      <c r="F436" s="201"/>
      <c r="G436" s="201"/>
      <c r="H436" s="201"/>
      <c r="I436" s="201"/>
      <c r="J436" s="201"/>
      <c r="K436" s="201"/>
      <c r="L436" s="201"/>
      <c r="M436" s="201"/>
      <c r="N436" s="201"/>
      <c r="O436" s="201"/>
      <c r="P436" s="204"/>
      <c r="Q436" s="202"/>
      <c r="R436" s="202"/>
      <c r="S436" s="202"/>
      <c r="T436" s="202"/>
      <c r="U436" s="202"/>
      <c r="V436" s="202"/>
      <c r="W436" s="202"/>
      <c r="X436" s="202"/>
      <c r="Y436" s="202"/>
      <c r="Z436" s="202"/>
      <c r="AA436" s="202"/>
      <c r="AB436" s="202"/>
      <c r="AC436" s="203"/>
      <c r="AD436" s="203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201"/>
      <c r="AP436" s="201"/>
      <c r="AQ436" s="201"/>
      <c r="AR436" s="201"/>
      <c r="AS436" s="201"/>
      <c r="AT436" s="201"/>
      <c r="AU436" s="201"/>
      <c r="AV436" s="201"/>
      <c r="AW436" s="201"/>
      <c r="AX436" s="201"/>
      <c r="AY436" s="201"/>
      <c r="AZ436" s="201"/>
      <c r="BA436" s="201"/>
      <c r="BB436" s="201"/>
      <c r="BC436" s="201"/>
      <c r="BD436" s="201"/>
      <c r="BE436" s="201"/>
      <c r="BF436" s="201"/>
      <c r="BG436" s="201"/>
      <c r="BH436" s="201"/>
      <c r="BI436" s="201"/>
      <c r="BJ436" s="201"/>
      <c r="BK436" s="201"/>
      <c r="BL436" s="201"/>
      <c r="BM436" s="201"/>
      <c r="BN436" s="201"/>
      <c r="BO436" s="201"/>
      <c r="BP436" s="201"/>
      <c r="BQ436" s="201"/>
      <c r="BR436" s="201"/>
      <c r="BS436" s="201"/>
      <c r="BT436" s="201"/>
      <c r="BU436" s="201"/>
      <c r="BV436" s="201"/>
      <c r="BW436" s="201"/>
      <c r="BX436" s="201"/>
      <c r="BY436" s="201"/>
      <c r="BZ436" s="201"/>
      <c r="CA436" s="201"/>
      <c r="CB436" s="201"/>
      <c r="CC436" s="201"/>
      <c r="CD436" s="201"/>
      <c r="CE436" s="201"/>
      <c r="CF436" s="201"/>
      <c r="CG436" s="201"/>
      <c r="CH436" s="201"/>
      <c r="CI436" s="201"/>
      <c r="CJ436" s="201"/>
      <c r="CK436" s="201"/>
      <c r="CL436" s="201"/>
      <c r="CM436" s="201"/>
      <c r="CN436" s="201"/>
      <c r="CO436" s="201"/>
      <c r="CP436" s="201"/>
      <c r="CQ436" s="201"/>
      <c r="CR436" s="201"/>
      <c r="CS436" s="201"/>
      <c r="CT436" s="201"/>
      <c r="CU436" s="201"/>
      <c r="CV436" s="201"/>
      <c r="CW436" s="201"/>
      <c r="CX436" s="201"/>
      <c r="CY436" s="201"/>
      <c r="CZ436" s="201"/>
      <c r="DA436" s="201"/>
      <c r="DB436" s="201"/>
      <c r="DC436" s="201"/>
      <c r="DD436" s="201"/>
      <c r="DE436" s="201"/>
      <c r="DF436" s="201"/>
      <c r="DG436" s="201"/>
      <c r="DH436" s="201"/>
      <c r="DI436" s="201"/>
      <c r="DJ436" s="201"/>
      <c r="DK436" s="201"/>
      <c r="DL436" s="201"/>
      <c r="DM436" s="201"/>
      <c r="DN436" s="201"/>
      <c r="DO436" s="201"/>
      <c r="DP436" s="201"/>
      <c r="DQ436" s="201"/>
    </row>
    <row r="437" spans="2:121" ht="20.100000000000001" customHeight="1" x14ac:dyDescent="0.25">
      <c r="B437" s="211"/>
      <c r="C437" s="212"/>
      <c r="D437" s="201"/>
      <c r="E437" s="201"/>
      <c r="F437" s="201"/>
      <c r="G437" s="201"/>
      <c r="H437" s="201"/>
      <c r="I437" s="201"/>
      <c r="J437" s="201"/>
      <c r="K437" s="201"/>
      <c r="L437" s="201"/>
      <c r="M437" s="201"/>
      <c r="N437" s="201"/>
      <c r="O437" s="201"/>
      <c r="P437" s="204"/>
      <c r="Q437" s="202"/>
      <c r="R437" s="202"/>
      <c r="S437" s="202"/>
      <c r="T437" s="202"/>
      <c r="U437" s="202"/>
      <c r="V437" s="202"/>
      <c r="W437" s="202"/>
      <c r="X437" s="202"/>
      <c r="Y437" s="202"/>
      <c r="Z437" s="202"/>
      <c r="AA437" s="202"/>
      <c r="AB437" s="202"/>
      <c r="AC437" s="203"/>
      <c r="AD437" s="203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201"/>
      <c r="AP437" s="201"/>
      <c r="AQ437" s="201"/>
      <c r="AR437" s="201"/>
      <c r="AS437" s="201"/>
      <c r="AT437" s="201"/>
      <c r="AU437" s="201"/>
      <c r="AV437" s="201"/>
      <c r="AW437" s="201"/>
      <c r="AX437" s="201"/>
      <c r="AY437" s="201"/>
      <c r="AZ437" s="201"/>
      <c r="BA437" s="201"/>
      <c r="BB437" s="201"/>
      <c r="BC437" s="201"/>
      <c r="BD437" s="201"/>
      <c r="BE437" s="201"/>
      <c r="BF437" s="201"/>
      <c r="BG437" s="201"/>
      <c r="BH437" s="201"/>
      <c r="BI437" s="201"/>
      <c r="BJ437" s="201"/>
      <c r="BK437" s="201"/>
      <c r="BL437" s="201"/>
      <c r="BM437" s="201"/>
      <c r="BN437" s="201"/>
      <c r="BO437" s="201"/>
      <c r="BP437" s="201"/>
      <c r="BQ437" s="201"/>
      <c r="BR437" s="201"/>
      <c r="BS437" s="201"/>
      <c r="BT437" s="201"/>
      <c r="BU437" s="201"/>
      <c r="BV437" s="201"/>
      <c r="BW437" s="201"/>
      <c r="BX437" s="201"/>
      <c r="BY437" s="201"/>
      <c r="BZ437" s="201"/>
      <c r="CA437" s="201"/>
      <c r="CB437" s="201"/>
      <c r="CC437" s="201"/>
      <c r="CD437" s="201"/>
      <c r="CE437" s="201"/>
      <c r="CF437" s="201"/>
      <c r="CG437" s="201"/>
      <c r="CH437" s="201"/>
      <c r="CI437" s="201"/>
      <c r="CJ437" s="201"/>
      <c r="CK437" s="201"/>
      <c r="CL437" s="201"/>
      <c r="CM437" s="201"/>
      <c r="CN437" s="201"/>
      <c r="CO437" s="201"/>
      <c r="CP437" s="201"/>
      <c r="CQ437" s="201"/>
      <c r="CR437" s="201"/>
      <c r="CS437" s="201"/>
      <c r="CT437" s="201"/>
      <c r="CU437" s="201"/>
      <c r="CV437" s="201"/>
      <c r="CW437" s="201"/>
      <c r="CX437" s="201"/>
      <c r="CY437" s="201"/>
      <c r="CZ437" s="201"/>
      <c r="DA437" s="201"/>
      <c r="DB437" s="201"/>
      <c r="DC437" s="201"/>
      <c r="DD437" s="201"/>
      <c r="DE437" s="201"/>
      <c r="DF437" s="201"/>
      <c r="DG437" s="201"/>
      <c r="DH437" s="201"/>
      <c r="DI437" s="201"/>
      <c r="DJ437" s="201"/>
      <c r="DK437" s="201"/>
      <c r="DL437" s="201"/>
      <c r="DM437" s="201"/>
      <c r="DN437" s="201"/>
      <c r="DO437" s="201"/>
      <c r="DP437" s="201"/>
      <c r="DQ437" s="201"/>
    </row>
    <row r="438" spans="2:121" ht="20.100000000000001" customHeight="1" x14ac:dyDescent="0.25">
      <c r="B438" s="211"/>
      <c r="C438" s="212"/>
      <c r="D438" s="201"/>
      <c r="E438" s="201"/>
      <c r="F438" s="201"/>
      <c r="G438" s="201"/>
      <c r="H438" s="201"/>
      <c r="I438" s="201"/>
      <c r="J438" s="201"/>
      <c r="K438" s="201"/>
      <c r="L438" s="201"/>
      <c r="M438" s="201"/>
      <c r="N438" s="201"/>
      <c r="O438" s="201"/>
      <c r="P438" s="204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  <c r="AA438" s="202"/>
      <c r="AB438" s="202"/>
      <c r="AC438" s="203"/>
      <c r="AD438" s="203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201"/>
      <c r="AP438" s="201"/>
      <c r="AQ438" s="201"/>
      <c r="AR438" s="201"/>
      <c r="AS438" s="201"/>
      <c r="AT438" s="201"/>
      <c r="AU438" s="201"/>
      <c r="AV438" s="201"/>
      <c r="AW438" s="201"/>
      <c r="AX438" s="201"/>
      <c r="AY438" s="201"/>
      <c r="AZ438" s="201"/>
      <c r="BA438" s="201"/>
      <c r="BB438" s="201"/>
      <c r="BC438" s="201"/>
      <c r="BD438" s="201"/>
      <c r="BE438" s="201"/>
      <c r="BF438" s="201"/>
      <c r="BG438" s="201"/>
      <c r="BH438" s="201"/>
      <c r="BI438" s="201"/>
      <c r="BJ438" s="201"/>
      <c r="BK438" s="201"/>
      <c r="BL438" s="201"/>
      <c r="BM438" s="201"/>
      <c r="BN438" s="201"/>
      <c r="BO438" s="201"/>
      <c r="BP438" s="201"/>
      <c r="BQ438" s="201"/>
      <c r="BR438" s="201"/>
      <c r="BS438" s="201"/>
      <c r="BT438" s="201"/>
      <c r="BU438" s="201"/>
      <c r="BV438" s="201"/>
      <c r="BW438" s="201"/>
      <c r="BX438" s="201"/>
      <c r="BY438" s="201"/>
      <c r="BZ438" s="201"/>
      <c r="CA438" s="201"/>
      <c r="CB438" s="201"/>
      <c r="CC438" s="201"/>
      <c r="CD438" s="201"/>
      <c r="CE438" s="201"/>
      <c r="CF438" s="201"/>
      <c r="CG438" s="201"/>
      <c r="CH438" s="201"/>
      <c r="CI438" s="201"/>
      <c r="CJ438" s="201"/>
      <c r="CK438" s="201"/>
      <c r="CL438" s="201"/>
      <c r="CM438" s="201"/>
      <c r="CN438" s="201"/>
      <c r="CO438" s="201"/>
      <c r="CP438" s="201"/>
      <c r="CQ438" s="201"/>
      <c r="CR438" s="201"/>
      <c r="CS438" s="201"/>
      <c r="CT438" s="201"/>
      <c r="CU438" s="201"/>
      <c r="CV438" s="201"/>
      <c r="CW438" s="201"/>
      <c r="CX438" s="201"/>
      <c r="CY438" s="201"/>
      <c r="CZ438" s="201"/>
      <c r="DA438" s="201"/>
      <c r="DB438" s="201"/>
      <c r="DC438" s="201"/>
      <c r="DD438" s="201"/>
      <c r="DE438" s="201"/>
      <c r="DF438" s="201"/>
      <c r="DG438" s="201"/>
      <c r="DH438" s="201"/>
      <c r="DI438" s="201"/>
      <c r="DJ438" s="201"/>
      <c r="DK438" s="201"/>
      <c r="DL438" s="201"/>
      <c r="DM438" s="201"/>
      <c r="DN438" s="201"/>
      <c r="DO438" s="201"/>
      <c r="DP438" s="201"/>
      <c r="DQ438" s="201"/>
    </row>
    <row r="439" spans="2:121" ht="20.100000000000001" customHeight="1" x14ac:dyDescent="0.25">
      <c r="B439" s="211"/>
      <c r="C439" s="212"/>
      <c r="D439" s="201"/>
      <c r="E439" s="201"/>
      <c r="F439" s="201"/>
      <c r="G439" s="201"/>
      <c r="H439" s="201"/>
      <c r="I439" s="201"/>
      <c r="J439" s="201"/>
      <c r="K439" s="201"/>
      <c r="L439" s="201"/>
      <c r="M439" s="201"/>
      <c r="N439" s="201"/>
      <c r="O439" s="201"/>
      <c r="P439" s="204"/>
      <c r="Q439" s="202"/>
      <c r="R439" s="202"/>
      <c r="S439" s="202"/>
      <c r="T439" s="202"/>
      <c r="U439" s="202"/>
      <c r="V439" s="202"/>
      <c r="W439" s="202"/>
      <c r="X439" s="202"/>
      <c r="Y439" s="202"/>
      <c r="Z439" s="202"/>
      <c r="AA439" s="202"/>
      <c r="AB439" s="202"/>
      <c r="AC439" s="203"/>
      <c r="AD439" s="203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201"/>
      <c r="AP439" s="201"/>
      <c r="AQ439" s="201"/>
      <c r="AR439" s="201"/>
      <c r="AS439" s="201"/>
      <c r="AT439" s="201"/>
      <c r="AU439" s="201"/>
      <c r="AV439" s="201"/>
      <c r="AW439" s="201"/>
      <c r="AX439" s="201"/>
      <c r="AY439" s="201"/>
      <c r="AZ439" s="201"/>
      <c r="BA439" s="201"/>
      <c r="BB439" s="201"/>
      <c r="BC439" s="201"/>
      <c r="BD439" s="201"/>
      <c r="BE439" s="201"/>
      <c r="BF439" s="201"/>
      <c r="BG439" s="201"/>
      <c r="BH439" s="201"/>
      <c r="BI439" s="201"/>
      <c r="BJ439" s="201"/>
      <c r="BK439" s="201"/>
      <c r="BL439" s="201"/>
      <c r="BM439" s="201"/>
      <c r="BN439" s="201"/>
      <c r="BO439" s="201"/>
      <c r="BP439" s="201"/>
      <c r="BQ439" s="201"/>
      <c r="BR439" s="201"/>
      <c r="BS439" s="201"/>
      <c r="BT439" s="201"/>
      <c r="BU439" s="201"/>
      <c r="BV439" s="201"/>
      <c r="BW439" s="201"/>
      <c r="BX439" s="201"/>
      <c r="BY439" s="201"/>
      <c r="BZ439" s="201"/>
      <c r="CA439" s="201"/>
      <c r="CB439" s="201"/>
      <c r="CC439" s="201"/>
      <c r="CD439" s="201"/>
      <c r="CE439" s="201"/>
      <c r="CF439" s="201"/>
      <c r="CG439" s="201"/>
      <c r="CH439" s="201"/>
      <c r="CI439" s="201"/>
      <c r="CJ439" s="201"/>
      <c r="CK439" s="201"/>
      <c r="CL439" s="201"/>
      <c r="CM439" s="201"/>
      <c r="CN439" s="201"/>
      <c r="CO439" s="201"/>
      <c r="CP439" s="201"/>
      <c r="CQ439" s="201"/>
      <c r="CR439" s="201"/>
      <c r="CS439" s="201"/>
      <c r="CT439" s="201"/>
      <c r="CU439" s="201"/>
      <c r="CV439" s="201"/>
      <c r="CW439" s="201"/>
      <c r="CX439" s="201"/>
      <c r="CY439" s="201"/>
      <c r="CZ439" s="201"/>
      <c r="DA439" s="201"/>
      <c r="DB439" s="201"/>
      <c r="DC439" s="201"/>
      <c r="DD439" s="201"/>
      <c r="DE439" s="201"/>
      <c r="DF439" s="201"/>
      <c r="DG439" s="201"/>
      <c r="DH439" s="201"/>
      <c r="DI439" s="201"/>
      <c r="DJ439" s="201"/>
      <c r="DK439" s="201"/>
      <c r="DL439" s="201"/>
      <c r="DM439" s="201"/>
      <c r="DN439" s="201"/>
      <c r="DO439" s="201"/>
      <c r="DP439" s="201"/>
      <c r="DQ439" s="201"/>
    </row>
    <row r="440" spans="2:121" ht="20.100000000000001" customHeight="1" x14ac:dyDescent="0.25">
      <c r="B440" s="211"/>
      <c r="C440" s="212"/>
      <c r="D440" s="201"/>
      <c r="E440" s="201"/>
      <c r="F440" s="201"/>
      <c r="G440" s="201"/>
      <c r="H440" s="201"/>
      <c r="I440" s="201"/>
      <c r="J440" s="201"/>
      <c r="K440" s="201"/>
      <c r="L440" s="201"/>
      <c r="M440" s="201"/>
      <c r="N440" s="201"/>
      <c r="O440" s="201"/>
      <c r="P440" s="204"/>
      <c r="Q440" s="202"/>
      <c r="R440" s="202"/>
      <c r="S440" s="202"/>
      <c r="T440" s="202"/>
      <c r="U440" s="202"/>
      <c r="V440" s="202"/>
      <c r="W440" s="202"/>
      <c r="X440" s="202"/>
      <c r="Y440" s="202"/>
      <c r="Z440" s="202"/>
      <c r="AA440" s="202"/>
      <c r="AB440" s="202"/>
      <c r="AC440" s="203"/>
      <c r="AD440" s="203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201"/>
      <c r="AP440" s="201"/>
      <c r="AQ440" s="201"/>
      <c r="AR440" s="201"/>
      <c r="AS440" s="201"/>
      <c r="AT440" s="201"/>
      <c r="AU440" s="201"/>
      <c r="AV440" s="201"/>
      <c r="AW440" s="201"/>
      <c r="AX440" s="201"/>
      <c r="AY440" s="201"/>
      <c r="AZ440" s="201"/>
      <c r="BA440" s="201"/>
      <c r="BB440" s="201"/>
      <c r="BC440" s="201"/>
      <c r="BD440" s="201"/>
      <c r="BE440" s="201"/>
      <c r="BF440" s="201"/>
      <c r="BG440" s="201"/>
      <c r="BH440" s="201"/>
      <c r="BI440" s="201"/>
      <c r="BJ440" s="201"/>
      <c r="BK440" s="201"/>
      <c r="BL440" s="201"/>
      <c r="BM440" s="201"/>
      <c r="BN440" s="201"/>
      <c r="BO440" s="201"/>
      <c r="BP440" s="201"/>
      <c r="BQ440" s="201"/>
      <c r="BR440" s="201"/>
      <c r="BS440" s="201"/>
      <c r="BT440" s="201"/>
      <c r="BU440" s="201"/>
      <c r="BV440" s="201"/>
      <c r="BW440" s="201"/>
      <c r="BX440" s="201"/>
      <c r="BY440" s="201"/>
      <c r="BZ440" s="201"/>
      <c r="CA440" s="201"/>
      <c r="CB440" s="201"/>
      <c r="CC440" s="201"/>
      <c r="CD440" s="201"/>
      <c r="CE440" s="201"/>
      <c r="CF440" s="201"/>
      <c r="CG440" s="201"/>
      <c r="CH440" s="201"/>
      <c r="CI440" s="201"/>
      <c r="CJ440" s="201"/>
      <c r="CK440" s="201"/>
      <c r="CL440" s="201"/>
      <c r="CM440" s="201"/>
      <c r="CN440" s="201"/>
      <c r="CO440" s="201"/>
      <c r="CP440" s="201"/>
      <c r="CQ440" s="201"/>
      <c r="CR440" s="201"/>
      <c r="CS440" s="201"/>
      <c r="CT440" s="201"/>
      <c r="CU440" s="201"/>
      <c r="CV440" s="201"/>
      <c r="CW440" s="201"/>
      <c r="CX440" s="201"/>
      <c r="CY440" s="201"/>
      <c r="CZ440" s="201"/>
      <c r="DA440" s="201"/>
      <c r="DB440" s="201"/>
      <c r="DC440" s="201"/>
      <c r="DD440" s="201"/>
      <c r="DE440" s="201"/>
      <c r="DF440" s="201"/>
      <c r="DG440" s="201"/>
      <c r="DH440" s="201"/>
      <c r="DI440" s="201"/>
      <c r="DJ440" s="201"/>
      <c r="DK440" s="201"/>
      <c r="DL440" s="201"/>
      <c r="DM440" s="201"/>
      <c r="DN440" s="201"/>
      <c r="DO440" s="201"/>
      <c r="DP440" s="201"/>
      <c r="DQ440" s="201"/>
    </row>
  </sheetData>
  <sortState ref="B110:CF134">
    <sortCondition ref="B110:B134"/>
  </sortState>
  <mergeCells count="59">
    <mergeCell ref="DN9:DP9"/>
    <mergeCell ref="AD9:AO10"/>
    <mergeCell ref="DN10:DP10"/>
    <mergeCell ref="AP9:BA10"/>
    <mergeCell ref="BB9:BM10"/>
    <mergeCell ref="BO9:BZ10"/>
    <mergeCell ref="BN9:BN11"/>
    <mergeCell ref="CB9:CM10"/>
    <mergeCell ref="CO9:CZ10"/>
    <mergeCell ref="CN9:CN10"/>
    <mergeCell ref="DB9:DM10"/>
    <mergeCell ref="DQ10:DQ11"/>
    <mergeCell ref="B204:C204"/>
    <mergeCell ref="B60:C60"/>
    <mergeCell ref="AC188:AC190"/>
    <mergeCell ref="P188:P190"/>
    <mergeCell ref="B192:C192"/>
    <mergeCell ref="B9:C11"/>
    <mergeCell ref="B15:C15"/>
    <mergeCell ref="B200:C200"/>
    <mergeCell ref="B194:C194"/>
    <mergeCell ref="Q9:AB10"/>
    <mergeCell ref="P9:P11"/>
    <mergeCell ref="D188:O188"/>
    <mergeCell ref="D9:O10"/>
    <mergeCell ref="B97:C97"/>
    <mergeCell ref="Q188:AB188"/>
    <mergeCell ref="AC9:AC11"/>
    <mergeCell ref="B276:C276"/>
    <mergeCell ref="B215:C215"/>
    <mergeCell ref="AC273:AC274"/>
    <mergeCell ref="Q273:AB273"/>
    <mergeCell ref="D273:O273"/>
    <mergeCell ref="P273:P274"/>
    <mergeCell ref="B208:C208"/>
    <mergeCell ref="B230:C230"/>
    <mergeCell ref="B236:C236"/>
    <mergeCell ref="B226:C226"/>
    <mergeCell ref="B100:C100"/>
    <mergeCell ref="B188:C188"/>
    <mergeCell ref="B264:C264"/>
    <mergeCell ref="B268:C268"/>
    <mergeCell ref="B266:C266"/>
    <mergeCell ref="BN188:BN190"/>
    <mergeCell ref="BN273:BN274"/>
    <mergeCell ref="B278:C278"/>
    <mergeCell ref="B238:C238"/>
    <mergeCell ref="B220:C220"/>
    <mergeCell ref="B231:C231"/>
    <mergeCell ref="B232:C232"/>
    <mergeCell ref="B274:C274"/>
    <mergeCell ref="B240:C240"/>
    <mergeCell ref="B245:C245"/>
    <mergeCell ref="B247:C247"/>
    <mergeCell ref="B249:C249"/>
    <mergeCell ref="B256:C256"/>
    <mergeCell ref="B258:C258"/>
    <mergeCell ref="B202:C202"/>
    <mergeCell ref="B206:C206"/>
  </mergeCells>
  <phoneticPr fontId="6" type="noConversion"/>
  <printOptions horizontalCentered="1"/>
  <pageMargins left="0.15748031496062992" right="0.15748031496062992" top="0.19685039370078741" bottom="0.19685039370078741" header="0.19685039370078741" footer="0.19685039370078741"/>
  <pageSetup scale="29" fitToHeight="0" orientation="landscape" r:id="rId1"/>
  <headerFooter>
    <oddFooter>&amp;L/MLC&amp;C&amp;"Arial,Negrita"&amp;12&amp;P</oddFooter>
  </headerFooter>
  <rowBreaks count="3" manualBreakCount="3">
    <brk id="101" min="2" max="120" man="1"/>
    <brk id="195" min="2" max="120" man="1"/>
    <brk id="278" max="16383" man="1"/>
  </rowBreaks>
  <colBreaks count="1" manualBreakCount="1">
    <brk id="121" max="1048575" man="1"/>
  </colBreaks>
  <ignoredErrors>
    <ignoredError sqref="BN13:BN14" formula="1"/>
    <ignoredError sqref="BN182:BN228 BN93 BN139:BN143 BN180 BN51:BN55 BN38:BN44 BN126:BN132 BN36 BN124 BN87 BN174 BN24:BN28 BN112:BN116 BN30:BN31 BN118:BN119 BN16:BN22 BN95:BN102 BN33:BN34 BN121:BN122 BN57:BN85 BN145:BN172 BN104:BN110" formula="1" formulaRange="1"/>
    <ignoredError sqref="BN272:BN275 CB147:CG147 CI147 DQ147 BN253:BN258 BN277 BN229:BN250 BN279:BN281 BO147:BZ147 BN296:BN314" formulaRange="1"/>
  </ignoredErrors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1</xdr:col>
                <xdr:colOff>57150</xdr:colOff>
                <xdr:row>3</xdr:row>
                <xdr:rowOff>19050</xdr:rowOff>
              </from>
              <to>
                <xdr:col>2</xdr:col>
                <xdr:colOff>571500</xdr:colOff>
                <xdr:row>6</xdr:row>
                <xdr:rowOff>200025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EST-OCT</vt:lpstr>
      <vt:lpstr>'EST-OCT'!Área_de_impresión</vt:lpstr>
      <vt:lpstr>'EST-OCT'!Títulos_a_imprimir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2018-02-08T15:07:56Z</cp:lastPrinted>
  <dcterms:created xsi:type="dcterms:W3CDTF">2010-02-24T14:16:20Z</dcterms:created>
  <dcterms:modified xsi:type="dcterms:W3CDTF">2018-02-08T15:08:17Z</dcterms:modified>
</cp:coreProperties>
</file>