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terior\REMESAS 2026\VARIOS\PAGINA WEB BCB\Comercio Internacional de bienes\"/>
    </mc:Choice>
  </mc:AlternateContent>
  <bookViews>
    <workbookView xWindow="2280" yWindow="2400" windowWidth="22548" windowHeight="13392"/>
  </bookViews>
  <sheets>
    <sheet name="Variacion del valor exportado " sheetId="1" r:id="rId1"/>
  </sheets>
  <definedNames>
    <definedName name="_xlnm.Print_Area" localSheetId="0">'Variacion del valor exportado '!$A$1:$I$49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H9" i="1" l="1"/>
  <c r="H20" i="1"/>
  <c r="H26" i="1"/>
  <c r="H43" i="1" l="1"/>
  <c r="E37" i="1"/>
  <c r="F37" i="1"/>
  <c r="F13" i="1"/>
  <c r="G13" i="1" s="1"/>
  <c r="F11" i="1"/>
  <c r="D26" i="1" l="1"/>
  <c r="D9" i="1"/>
  <c r="F9" i="1" l="1"/>
  <c r="E9" i="1"/>
  <c r="D43" i="1"/>
  <c r="E43" i="1" s="1"/>
  <c r="F26" i="1" l="1"/>
  <c r="E26" i="1"/>
  <c r="F39" i="1"/>
  <c r="F12" i="1"/>
  <c r="F14" i="1"/>
  <c r="F15" i="1"/>
  <c r="F16" i="1"/>
  <c r="G16" i="1" s="1"/>
  <c r="F17" i="1"/>
  <c r="F18" i="1"/>
  <c r="F22" i="1"/>
  <c r="F24" i="1"/>
  <c r="F28" i="1"/>
  <c r="F29" i="1"/>
  <c r="F30" i="1"/>
  <c r="F31" i="1"/>
  <c r="F32" i="1"/>
  <c r="F33" i="1"/>
  <c r="G33" i="1" s="1"/>
  <c r="F34" i="1"/>
  <c r="F35" i="1"/>
  <c r="F36" i="1"/>
  <c r="G36" i="1" s="1"/>
  <c r="F38" i="1"/>
  <c r="F41" i="1"/>
  <c r="G41" i="1" s="1"/>
  <c r="F20" i="1" l="1"/>
  <c r="F43" i="1" s="1"/>
  <c r="G43" i="1" s="1"/>
  <c r="E28" i="1" l="1"/>
  <c r="G28" i="1"/>
  <c r="E11" i="1" l="1"/>
  <c r="G9" i="1" l="1"/>
  <c r="G38" i="1"/>
  <c r="G37" i="1"/>
  <c r="G35" i="1"/>
  <c r="G34" i="1"/>
  <c r="G32" i="1"/>
  <c r="G31" i="1"/>
  <c r="G30" i="1"/>
  <c r="G29" i="1"/>
  <c r="E41" i="1"/>
  <c r="E38" i="1"/>
  <c r="E36" i="1"/>
  <c r="E35" i="1"/>
  <c r="E34" i="1"/>
  <c r="E33" i="1"/>
  <c r="E32" i="1"/>
  <c r="E31" i="1"/>
  <c r="E30" i="1"/>
  <c r="E29" i="1"/>
  <c r="G24" i="1"/>
  <c r="E24" i="1"/>
  <c r="E22" i="1"/>
  <c r="G22" i="1"/>
  <c r="E20" i="1"/>
  <c r="E12" i="1"/>
  <c r="E13" i="1"/>
  <c r="E14" i="1"/>
  <c r="E15" i="1"/>
  <c r="E16" i="1"/>
  <c r="E17" i="1"/>
  <c r="E18" i="1"/>
  <c r="G18" i="1"/>
  <c r="G17" i="1"/>
  <c r="G15" i="1"/>
  <c r="G14" i="1"/>
  <c r="G12" i="1"/>
  <c r="G11" i="1"/>
  <c r="G26" i="1" l="1"/>
  <c r="E39" i="1"/>
  <c r="G20" i="1"/>
  <c r="G39" i="1" l="1"/>
</calcChain>
</file>

<file path=xl/sharedStrings.xml><?xml version="1.0" encoding="utf-8"?>
<sst xmlns="http://schemas.openxmlformats.org/spreadsheetml/2006/main" count="54" uniqueCount="45">
  <si>
    <t xml:space="preserve">                            </t>
  </si>
  <si>
    <t>PRODUCTO</t>
  </si>
  <si>
    <r>
      <t xml:space="preserve">Efecto Precio </t>
    </r>
    <r>
      <rPr>
        <b/>
        <vertAlign val="superscript"/>
        <sz val="12"/>
        <color indexed="8"/>
        <rFont val="Arial"/>
        <family val="2"/>
      </rPr>
      <t>1</t>
    </r>
  </si>
  <si>
    <r>
      <t xml:space="preserve">Efecto Cantidad </t>
    </r>
    <r>
      <rPr>
        <b/>
        <vertAlign val="superscript"/>
        <sz val="12"/>
        <color indexed="8"/>
        <rFont val="Arial"/>
        <family val="2"/>
      </rPr>
      <t>2</t>
    </r>
  </si>
  <si>
    <t>Variación Total en el</t>
  </si>
  <si>
    <r>
      <t xml:space="preserve">Valor </t>
    </r>
    <r>
      <rPr>
        <b/>
        <vertAlign val="superscript"/>
        <sz val="12"/>
        <color indexed="8"/>
        <rFont val="Arial"/>
        <family val="2"/>
      </rPr>
      <t>3</t>
    </r>
  </si>
  <si>
    <t>En miles de $us</t>
  </si>
  <si>
    <t>En %</t>
  </si>
  <si>
    <t>1. MINERALES</t>
  </si>
  <si>
    <t xml:space="preserve">     Antimonio</t>
  </si>
  <si>
    <t xml:space="preserve">     Estaño</t>
  </si>
  <si>
    <t xml:space="preserve">     Oro</t>
  </si>
  <si>
    <t xml:space="preserve">     Plata</t>
  </si>
  <si>
    <t xml:space="preserve">     Plomo</t>
  </si>
  <si>
    <t xml:space="preserve">     Wólfram</t>
  </si>
  <si>
    <t xml:space="preserve">     Zinc</t>
  </si>
  <si>
    <t xml:space="preserve">     Otros</t>
  </si>
  <si>
    <t>2. HIDROCARBUROS</t>
  </si>
  <si>
    <t xml:space="preserve">     Gas Natural</t>
  </si>
  <si>
    <t xml:space="preserve">     Petróleo</t>
  </si>
  <si>
    <t>3. NO TRADICIONALES</t>
  </si>
  <si>
    <t xml:space="preserve">     Artesanías</t>
  </si>
  <si>
    <t xml:space="preserve">     Azúcar</t>
  </si>
  <si>
    <t xml:space="preserve">     Café</t>
  </si>
  <si>
    <t xml:space="preserve">     Castaña</t>
  </si>
  <si>
    <t xml:space="preserve">     Cueros</t>
  </si>
  <si>
    <t xml:space="preserve">     Maderas</t>
  </si>
  <si>
    <t xml:space="preserve">     Soya</t>
  </si>
  <si>
    <t xml:space="preserve">     Prendas de Vestir</t>
  </si>
  <si>
    <t xml:space="preserve">     Aceite</t>
  </si>
  <si>
    <t xml:space="preserve">     Artículos para Joyería</t>
  </si>
  <si>
    <t xml:space="preserve">TOTAL </t>
  </si>
  <si>
    <t xml:space="preserve">FUENTE:              </t>
  </si>
  <si>
    <t>BANCO CENTRAL DE BOLIVIA - ASESORÍA DE POLÍTICA ECONÓMICA - SECTOR EXTERNO.</t>
  </si>
  <si>
    <t xml:space="preserve">ELABORACIÓN: </t>
  </si>
  <si>
    <t>BANCO CENTRAL DE BOLIVIA  - SECTOR EXTERNO</t>
  </si>
  <si>
    <t>NOTAS:</t>
  </si>
  <si>
    <r>
      <t xml:space="preserve"> </t>
    </r>
    <r>
      <rPr>
        <vertAlign val="superscript"/>
        <sz val="10"/>
        <color indexed="8"/>
        <rFont val="Arial"/>
        <family val="2"/>
      </rPr>
      <t>1</t>
    </r>
    <r>
      <rPr>
        <sz val="10"/>
        <color indexed="8"/>
        <rFont val="Arial"/>
        <family val="2"/>
      </rPr>
      <t xml:space="preserve"> Efecto Precio=((Val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>/Vol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>)-(Val</t>
    </r>
    <r>
      <rPr>
        <vertAlign val="subscript"/>
        <sz val="10"/>
        <rFont val="Arial"/>
        <family val="2"/>
      </rPr>
      <t>0</t>
    </r>
    <r>
      <rPr>
        <sz val="10"/>
        <rFont val="Arial"/>
        <family val="2"/>
      </rPr>
      <t>/Vol</t>
    </r>
    <r>
      <rPr>
        <vertAlign val="subscript"/>
        <sz val="10"/>
        <rFont val="Arial"/>
        <family val="2"/>
      </rPr>
      <t>0</t>
    </r>
    <r>
      <rPr>
        <sz val="10"/>
        <rFont val="Arial"/>
        <family val="2"/>
      </rPr>
      <t>))*Vol</t>
    </r>
    <r>
      <rPr>
        <vertAlign val="subscript"/>
        <sz val="10"/>
        <rFont val="Arial"/>
        <family val="2"/>
      </rPr>
      <t xml:space="preserve">0 </t>
    </r>
  </si>
  <si>
    <r>
      <t xml:space="preserve"> </t>
    </r>
    <r>
      <rPr>
        <vertAlign val="superscript"/>
        <sz val="10"/>
        <color indexed="8"/>
        <rFont val="Arial"/>
        <family val="2"/>
      </rPr>
      <t>2</t>
    </r>
    <r>
      <rPr>
        <sz val="10"/>
        <color indexed="8"/>
        <rFont val="Arial"/>
        <family val="2"/>
      </rPr>
      <t xml:space="preserve"> Efecto Cantidad= Variación total en el valor - Efecto Precio</t>
    </r>
  </si>
  <si>
    <r>
      <t xml:space="preserve"> </t>
    </r>
    <r>
      <rPr>
        <vertAlign val="superscript"/>
        <sz val="10"/>
        <color indexed="8"/>
        <rFont val="Arial"/>
        <family val="2"/>
      </rPr>
      <t>3</t>
    </r>
    <r>
      <rPr>
        <sz val="10"/>
        <color indexed="8"/>
        <rFont val="Arial"/>
        <family val="2"/>
      </rPr>
      <t xml:space="preserve"> Variación total en el valor=Val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>-Val</t>
    </r>
    <r>
      <rPr>
        <vertAlign val="subscript"/>
        <sz val="10"/>
        <rFont val="Arial"/>
        <family val="2"/>
      </rPr>
      <t>0</t>
    </r>
  </si>
  <si>
    <t xml:space="preserve">     Quinua</t>
  </si>
  <si>
    <t>4. OTROS BIENES</t>
  </si>
  <si>
    <r>
      <t>VARIACIÓN DEL VALOR EXPORTADO DEBIDO AL EFECTO PRECIO Y CANTIDAD: Ene-Jun 2024</t>
    </r>
    <r>
      <rPr>
        <b/>
        <vertAlign val="superscript"/>
        <sz val="14"/>
        <rFont val="Times New Roman"/>
        <family val="1"/>
      </rPr>
      <t>p</t>
    </r>
    <r>
      <rPr>
        <b/>
        <sz val="14"/>
        <rFont val="Times New Roman"/>
        <family val="1"/>
      </rPr>
      <t>-2025</t>
    </r>
    <r>
      <rPr>
        <b/>
        <vertAlign val="superscript"/>
        <sz val="14"/>
        <rFont val="Times New Roman"/>
        <family val="1"/>
      </rPr>
      <t>p</t>
    </r>
  </si>
  <si>
    <t>-</t>
  </si>
  <si>
    <r>
      <rPr>
        <vertAlign val="superscript"/>
        <sz val="10"/>
        <color indexed="8"/>
        <rFont val="Arial"/>
        <family val="2"/>
      </rPr>
      <t xml:space="preserve"> P </t>
    </r>
    <r>
      <rPr>
        <sz val="10"/>
        <color indexed="8"/>
        <rFont val="Arial"/>
        <family val="2"/>
      </rPr>
      <t>Cifras preliminares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</si>
</sst>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* #,##0_);_(* \(#,##0\);_(* &quot;-&quot;_);_(@_)"/>
    <numFmt numFmtId="165" formatCode="#,##0.0_ ;\-#,##0.0\ "/>
    <numFmt numFmtId="166" formatCode="_(* #,##0.0_);_(* \(#,##0.0\);_(* &quot;-&quot;_);_(@_)"/>
    <numFmt numFmtId="167" formatCode="#,##0.0"/>
  </numFmts>
  <fonts count="17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6"/>
      <name val="Times New Roman"/>
      <family val="1"/>
    </font>
    <font>
      <b/>
      <sz val="16"/>
      <color indexed="8"/>
      <name val="Times New Roman"/>
      <family val="1"/>
    </font>
    <font>
      <sz val="14"/>
      <name val="Times New Roman"/>
      <family val="1"/>
    </font>
    <font>
      <b/>
      <sz val="12"/>
      <color indexed="8"/>
      <name val="Arial"/>
      <family val="2"/>
    </font>
    <font>
      <b/>
      <vertAlign val="superscript"/>
      <sz val="12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vertAlign val="superscript"/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vertAlign val="subscript"/>
      <sz val="10"/>
      <name val="Arial"/>
      <family val="2"/>
    </font>
    <font>
      <b/>
      <sz val="12"/>
      <name val="Times New Roman"/>
      <family val="1"/>
    </font>
    <font>
      <b/>
      <vertAlign val="superscript"/>
      <sz val="14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63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5" fillId="2" borderId="2" xfId="0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0" fillId="2" borderId="7" xfId="0" applyFill="1" applyBorder="1" applyAlignment="1">
      <alignment horizontal="center" vertical="center"/>
    </xf>
    <xf numFmtId="0" fontId="5" fillId="2" borderId="8" xfId="0" applyFont="1" applyFill="1" applyBorder="1" applyAlignment="1">
      <alignment horizontal="right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37" fontId="5" fillId="2" borderId="1" xfId="0" applyNumberFormat="1" applyFont="1" applyFill="1" applyBorder="1"/>
    <xf numFmtId="37" fontId="5" fillId="2" borderId="2" xfId="0" applyNumberFormat="1" applyFont="1" applyFill="1" applyBorder="1"/>
    <xf numFmtId="165" fontId="5" fillId="2" borderId="1" xfId="0" applyNumberFormat="1" applyFont="1" applyFill="1" applyBorder="1"/>
    <xf numFmtId="165" fontId="5" fillId="2" borderId="4" xfId="0" applyNumberFormat="1" applyFont="1" applyFill="1" applyBorder="1"/>
    <xf numFmtId="167" fontId="0" fillId="2" borderId="0" xfId="0" applyNumberFormat="1" applyFill="1"/>
    <xf numFmtId="0" fontId="7" fillId="2" borderId="4" xfId="0" applyFont="1" applyFill="1" applyBorder="1"/>
    <xf numFmtId="0" fontId="7" fillId="2" borderId="5" xfId="0" applyFont="1" applyFill="1" applyBorder="1"/>
    <xf numFmtId="165" fontId="7" fillId="2" borderId="4" xfId="0" applyNumberFormat="1" applyFont="1" applyFill="1" applyBorder="1"/>
    <xf numFmtId="165" fontId="7" fillId="2" borderId="11" xfId="0" applyNumberFormat="1" applyFont="1" applyFill="1" applyBorder="1"/>
    <xf numFmtId="37" fontId="7" fillId="2" borderId="4" xfId="0" applyNumberFormat="1" applyFont="1" applyFill="1" applyBorder="1"/>
    <xf numFmtId="37" fontId="7" fillId="2" borderId="5" xfId="0" applyNumberFormat="1" applyFont="1" applyFill="1" applyBorder="1"/>
    <xf numFmtId="37" fontId="5" fillId="2" borderId="4" xfId="0" applyNumberFormat="1" applyFont="1" applyFill="1" applyBorder="1"/>
    <xf numFmtId="37" fontId="5" fillId="2" borderId="5" xfId="0" applyNumberFormat="1" applyFont="1" applyFill="1" applyBorder="1"/>
    <xf numFmtId="165" fontId="5" fillId="2" borderId="11" xfId="0" applyNumberFormat="1" applyFont="1" applyFill="1" applyBorder="1"/>
    <xf numFmtId="0" fontId="0" fillId="2" borderId="4" xfId="0" applyFill="1" applyBorder="1"/>
    <xf numFmtId="37" fontId="7" fillId="2" borderId="4" xfId="0" applyNumberFormat="1" applyFont="1" applyFill="1" applyBorder="1" applyAlignment="1">
      <alignment vertical="center"/>
    </xf>
    <xf numFmtId="37" fontId="5" fillId="2" borderId="13" xfId="0" applyNumberFormat="1" applyFont="1" applyFill="1" applyBorder="1" applyAlignment="1">
      <alignment horizontal="center" vertical="center"/>
    </xf>
    <xf numFmtId="37" fontId="5" fillId="2" borderId="10" xfId="0" applyNumberFormat="1" applyFont="1" applyFill="1" applyBorder="1" applyAlignment="1">
      <alignment horizontal="center" vertical="center"/>
    </xf>
    <xf numFmtId="165" fontId="5" fillId="2" borderId="13" xfId="0" applyNumberFormat="1" applyFont="1" applyFill="1" applyBorder="1" applyAlignment="1">
      <alignment vertical="center"/>
    </xf>
    <xf numFmtId="165" fontId="5" fillId="2" borderId="8" xfId="0" applyNumberFormat="1" applyFont="1" applyFill="1" applyBorder="1" applyAlignment="1">
      <alignment vertical="center"/>
    </xf>
    <xf numFmtId="0" fontId="8" fillId="2" borderId="0" xfId="0" applyFont="1" applyFill="1"/>
    <xf numFmtId="164" fontId="8" fillId="2" borderId="0" xfId="0" applyNumberFormat="1" applyFont="1" applyFill="1"/>
    <xf numFmtId="166" fontId="7" fillId="2" borderId="0" xfId="0" applyNumberFormat="1" applyFont="1" applyFill="1"/>
    <xf numFmtId="164" fontId="7" fillId="2" borderId="0" xfId="0" applyNumberFormat="1" applyFont="1" applyFill="1"/>
    <xf numFmtId="0" fontId="9" fillId="2" borderId="0" xfId="0" applyFont="1" applyFill="1"/>
    <xf numFmtId="0" fontId="8" fillId="2" borderId="0" xfId="0" applyFont="1" applyFill="1" applyAlignment="1">
      <alignment horizontal="left"/>
    </xf>
    <xf numFmtId="164" fontId="11" fillId="2" borderId="0" xfId="0" applyNumberFormat="1" applyFont="1" applyFill="1" applyAlignment="1">
      <alignment horizontal="left"/>
    </xf>
    <xf numFmtId="166" fontId="5" fillId="2" borderId="0" xfId="0" applyNumberFormat="1" applyFont="1" applyFill="1" applyAlignment="1">
      <alignment vertical="center"/>
    </xf>
    <xf numFmtId="164" fontId="5" fillId="2" borderId="0" xfId="0" applyNumberFormat="1" applyFont="1" applyFill="1" applyAlignment="1">
      <alignment vertical="center"/>
    </xf>
    <xf numFmtId="0" fontId="12" fillId="2" borderId="0" xfId="0" applyFont="1" applyFill="1" applyAlignment="1">
      <alignment horizontal="left"/>
    </xf>
    <xf numFmtId="37" fontId="12" fillId="2" borderId="0" xfId="0" applyNumberFormat="1" applyFont="1" applyFill="1" applyAlignment="1">
      <alignment horizontal="left"/>
    </xf>
    <xf numFmtId="0" fontId="12" fillId="2" borderId="0" xfId="0" applyFont="1" applyFill="1"/>
    <xf numFmtId="0" fontId="14" fillId="2" borderId="0" xfId="0" applyFont="1" applyFill="1" applyAlignment="1">
      <alignment horizontal="left"/>
    </xf>
    <xf numFmtId="0" fontId="5" fillId="2" borderId="2" xfId="0" applyFont="1" applyFill="1" applyBorder="1" applyAlignment="1">
      <alignment horizontal="center" vertical="center"/>
    </xf>
    <xf numFmtId="165" fontId="5" fillId="2" borderId="12" xfId="0" applyNumberFormat="1" applyFont="1" applyFill="1" applyBorder="1"/>
    <xf numFmtId="43" fontId="0" fillId="2" borderId="0" xfId="1" applyFont="1" applyFill="1"/>
    <xf numFmtId="0" fontId="1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0" fillId="2" borderId="5" xfId="0" applyFill="1" applyBorder="1" applyAlignment="1">
      <alignment vertical="center"/>
    </xf>
    <xf numFmtId="0" fontId="8" fillId="2" borderId="0" xfId="0" applyFont="1" applyFill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7"/>
  <sheetViews>
    <sheetView showGridLines="0" tabSelected="1" view="pageBreakPreview" zoomScaleNormal="90" zoomScaleSheetLayoutView="100" workbookViewId="0">
      <selection activeCell="B1" sqref="B1"/>
    </sheetView>
  </sheetViews>
  <sheetFormatPr baseColWidth="10" defaultColWidth="11.44140625" defaultRowHeight="14.4" x14ac:dyDescent="0.3"/>
  <cols>
    <col min="1" max="1" width="0.6640625" style="3" customWidth="1"/>
    <col min="2" max="2" width="15.109375" style="3" customWidth="1"/>
    <col min="3" max="3" width="19.6640625" style="3" customWidth="1"/>
    <col min="4" max="4" width="22.44140625" style="3" customWidth="1"/>
    <col min="5" max="5" width="14.44140625" style="3" customWidth="1"/>
    <col min="6" max="6" width="24.109375" style="3" customWidth="1"/>
    <col min="7" max="7" width="15.44140625" style="3" customWidth="1"/>
    <col min="8" max="8" width="28.44140625" style="3" customWidth="1"/>
    <col min="9" max="9" width="0.44140625" style="3" customWidth="1"/>
    <col min="10" max="10" width="11.44140625" style="3"/>
    <col min="11" max="11" width="11.44140625" style="3" customWidth="1"/>
    <col min="12" max="16384" width="11.44140625" style="3"/>
  </cols>
  <sheetData>
    <row r="1" spans="2:11" ht="17.399999999999999" x14ac:dyDescent="0.3">
      <c r="B1" s="49"/>
      <c r="C1" s="1"/>
      <c r="D1" s="2"/>
      <c r="E1" s="2"/>
      <c r="F1" s="2"/>
      <c r="G1" s="2"/>
      <c r="H1" s="2"/>
    </row>
    <row r="2" spans="2:11" ht="17.399999999999999" x14ac:dyDescent="0.3">
      <c r="B2" s="1"/>
      <c r="C2" s="1"/>
      <c r="D2" s="2"/>
      <c r="E2" s="2"/>
      <c r="F2" s="2"/>
      <c r="G2" s="2"/>
      <c r="H2" s="2"/>
    </row>
    <row r="3" spans="2:11" ht="20.399999999999999" x14ac:dyDescent="0.3">
      <c r="B3" s="53" t="s">
        <v>42</v>
      </c>
      <c r="C3" s="53"/>
      <c r="D3" s="53"/>
      <c r="E3" s="53"/>
      <c r="F3" s="53"/>
      <c r="G3" s="53"/>
      <c r="H3" s="53"/>
    </row>
    <row r="4" spans="2:11" ht="20.399999999999999" x14ac:dyDescent="0.35">
      <c r="B4" s="4"/>
      <c r="C4" s="4"/>
      <c r="D4" s="5"/>
      <c r="E4" s="6"/>
      <c r="F4" s="5"/>
      <c r="G4" s="6"/>
      <c r="H4" s="5"/>
    </row>
    <row r="5" spans="2:11" ht="18" x14ac:dyDescent="0.35">
      <c r="B5" s="7" t="s">
        <v>0</v>
      </c>
      <c r="C5" s="7"/>
      <c r="D5" s="8"/>
      <c r="E5" s="8"/>
      <c r="F5" s="8"/>
      <c r="G5" s="8"/>
      <c r="H5" s="8"/>
    </row>
    <row r="6" spans="2:11" ht="15.6" x14ac:dyDescent="0.3">
      <c r="B6" s="54" t="s">
        <v>1</v>
      </c>
      <c r="C6" s="50"/>
      <c r="D6" s="54" t="s">
        <v>2</v>
      </c>
      <c r="E6" s="57"/>
      <c r="F6" s="54" t="s">
        <v>3</v>
      </c>
      <c r="G6" s="60"/>
      <c r="H6" s="9" t="s">
        <v>4</v>
      </c>
    </row>
    <row r="7" spans="2:11" ht="18" x14ac:dyDescent="0.3">
      <c r="B7" s="55"/>
      <c r="C7" s="10"/>
      <c r="D7" s="58"/>
      <c r="E7" s="59"/>
      <c r="F7" s="58"/>
      <c r="G7" s="61"/>
      <c r="H7" s="11" t="s">
        <v>5</v>
      </c>
    </row>
    <row r="8" spans="2:11" ht="15.6" x14ac:dyDescent="0.3">
      <c r="B8" s="56"/>
      <c r="C8" s="12"/>
      <c r="D8" s="13" t="s">
        <v>6</v>
      </c>
      <c r="E8" s="14" t="s">
        <v>7</v>
      </c>
      <c r="F8" s="13" t="s">
        <v>6</v>
      </c>
      <c r="G8" s="15" t="s">
        <v>7</v>
      </c>
      <c r="H8" s="16" t="s">
        <v>6</v>
      </c>
    </row>
    <row r="9" spans="2:11" ht="15.6" x14ac:dyDescent="0.3">
      <c r="B9" s="17" t="s">
        <v>8</v>
      </c>
      <c r="C9" s="18"/>
      <c r="D9" s="19">
        <f>+SUM(D11:D18)</f>
        <v>458843.02497305849</v>
      </c>
      <c r="E9" s="20">
        <f>+D9/H9*100</f>
        <v>229.67068700349307</v>
      </c>
      <c r="F9" s="19">
        <f>+H9-D9</f>
        <v>-259060.00914305841</v>
      </c>
      <c r="G9" s="19">
        <f>+F9/H9*100</f>
        <v>-129.67068700349307</v>
      </c>
      <c r="H9" s="51">
        <f>SUM(H11:H18)</f>
        <v>199783.01583000008</v>
      </c>
      <c r="J9" s="52"/>
      <c r="K9" s="21"/>
    </row>
    <row r="10" spans="2:11" ht="15.6" x14ac:dyDescent="0.3">
      <c r="B10" s="22"/>
      <c r="C10" s="23"/>
      <c r="D10" s="24"/>
      <c r="E10" s="24"/>
      <c r="F10" s="24"/>
      <c r="G10" s="25"/>
      <c r="H10" s="25"/>
      <c r="J10" s="52"/>
      <c r="K10" s="21"/>
    </row>
    <row r="11" spans="2:11" ht="15.6" x14ac:dyDescent="0.3">
      <c r="B11" s="26" t="s">
        <v>9</v>
      </c>
      <c r="C11" s="27"/>
      <c r="D11" s="24">
        <v>79062.328082928128</v>
      </c>
      <c r="E11" s="24">
        <f>+D11/ABS(H11)*100</f>
        <v>128.73586469854064</v>
      </c>
      <c r="F11" s="24">
        <f>+H11-D11</f>
        <v>-17647.952012928123</v>
      </c>
      <c r="G11" s="25">
        <f>+F11/ABS(H11)*100</f>
        <v>-28.735864698540642</v>
      </c>
      <c r="H11" s="25">
        <v>61414.376070000006</v>
      </c>
      <c r="J11" s="52"/>
      <c r="K11" s="21"/>
    </row>
    <row r="12" spans="2:11" ht="15.6" x14ac:dyDescent="0.3">
      <c r="B12" s="26" t="s">
        <v>10</v>
      </c>
      <c r="C12" s="27"/>
      <c r="D12" s="24">
        <v>31264.726538496303</v>
      </c>
      <c r="E12" s="24">
        <f t="shared" ref="E12:E41" si="0">+D12/ABS(H12)*100</f>
        <v>1151.4097441926688</v>
      </c>
      <c r="F12" s="24">
        <f t="shared" ref="F12:F18" si="1">+H12-D12</f>
        <v>-28549.383308496272</v>
      </c>
      <c r="G12" s="25">
        <f t="shared" ref="G12:G39" si="2">+F12/ABS(H12)*100</f>
        <v>-1051.4097441926688</v>
      </c>
      <c r="H12" s="25">
        <v>2715.3432300000304</v>
      </c>
      <c r="J12" s="52"/>
      <c r="K12" s="21"/>
    </row>
    <row r="13" spans="2:11" ht="15.6" x14ac:dyDescent="0.3">
      <c r="B13" s="26" t="s">
        <v>11</v>
      </c>
      <c r="C13" s="27"/>
      <c r="D13" s="24">
        <v>186831.35089201215</v>
      </c>
      <c r="E13" s="24">
        <f t="shared" si="0"/>
        <v>715.03288560502938</v>
      </c>
      <c r="F13" s="24">
        <f>+H13-D13</f>
        <v>-212960.40798201211</v>
      </c>
      <c r="G13" s="25">
        <f>+F13/ABS(H13)*100</f>
        <v>-815.03288560502938</v>
      </c>
      <c r="H13" s="25">
        <v>-26129.057089999947</v>
      </c>
      <c r="J13" s="52"/>
      <c r="K13" s="21"/>
    </row>
    <row r="14" spans="2:11" ht="15.6" x14ac:dyDescent="0.3">
      <c r="B14" s="26" t="s">
        <v>12</v>
      </c>
      <c r="C14" s="27"/>
      <c r="D14" s="24">
        <v>135594.75907570063</v>
      </c>
      <c r="E14" s="24">
        <f t="shared" si="0"/>
        <v>98.107155742231257</v>
      </c>
      <c r="F14" s="24">
        <f t="shared" si="1"/>
        <v>2616.1166242993495</v>
      </c>
      <c r="G14" s="25">
        <f t="shared" si="2"/>
        <v>1.8928442577687468</v>
      </c>
      <c r="H14" s="25">
        <v>138210.87569999998</v>
      </c>
      <c r="J14" s="52"/>
      <c r="K14" s="21"/>
    </row>
    <row r="15" spans="2:11" ht="15.6" x14ac:dyDescent="0.3">
      <c r="B15" s="26" t="s">
        <v>13</v>
      </c>
      <c r="C15" s="27"/>
      <c r="D15" s="24">
        <v>-8455.3162779896193</v>
      </c>
      <c r="E15" s="24">
        <f t="shared" si="0"/>
        <v>-60.75440550102239</v>
      </c>
      <c r="F15" s="24">
        <f t="shared" si="1"/>
        <v>-5461.8905620103724</v>
      </c>
      <c r="G15" s="25">
        <f t="shared" si="2"/>
        <v>-39.24559449897761</v>
      </c>
      <c r="H15" s="25">
        <v>-13917.206839999992</v>
      </c>
      <c r="J15" s="52"/>
      <c r="K15" s="21"/>
    </row>
    <row r="16" spans="2:11" ht="15.6" x14ac:dyDescent="0.3">
      <c r="B16" s="26" t="s">
        <v>14</v>
      </c>
      <c r="C16" s="27"/>
      <c r="D16" s="24">
        <v>2280.4741354484954</v>
      </c>
      <c r="E16" s="24">
        <f t="shared" si="0"/>
        <v>130.37635466519336</v>
      </c>
      <c r="F16" s="24">
        <f t="shared" si="1"/>
        <v>-4029.621165448495</v>
      </c>
      <c r="G16" s="25">
        <f>+F16/ABS(H16)*100</f>
        <v>-230.37635466519336</v>
      </c>
      <c r="H16" s="25">
        <v>-1749.1470299999996</v>
      </c>
      <c r="J16" s="52"/>
      <c r="K16" s="21"/>
    </row>
    <row r="17" spans="2:11" ht="15.6" x14ac:dyDescent="0.3">
      <c r="B17" s="26" t="s">
        <v>15</v>
      </c>
      <c r="C17" s="27"/>
      <c r="D17" s="24">
        <v>36844.403402426666</v>
      </c>
      <c r="E17" s="24">
        <f t="shared" si="0"/>
        <v>94.796429317844343</v>
      </c>
      <c r="F17" s="24">
        <f t="shared" si="1"/>
        <v>2022.4649675733526</v>
      </c>
      <c r="G17" s="25">
        <f t="shared" si="2"/>
        <v>5.2035706821556609</v>
      </c>
      <c r="H17" s="25">
        <v>38866.868370000018</v>
      </c>
      <c r="J17" s="52"/>
      <c r="K17" s="21"/>
    </row>
    <row r="18" spans="2:11" ht="15.6" x14ac:dyDescent="0.3">
      <c r="B18" s="26" t="s">
        <v>16</v>
      </c>
      <c r="C18" s="27"/>
      <c r="D18" s="24">
        <v>-4579.7008759643013</v>
      </c>
      <c r="E18" s="24">
        <f t="shared" si="0"/>
        <v>-1234.5424451727231</v>
      </c>
      <c r="F18" s="24">
        <f t="shared" si="1"/>
        <v>4950.6642959642968</v>
      </c>
      <c r="G18" s="25">
        <f>+F18/ABS(H18)*100</f>
        <v>1334.5424451727231</v>
      </c>
      <c r="H18" s="25">
        <v>370.96341999999538</v>
      </c>
      <c r="J18" s="52"/>
      <c r="K18" s="21"/>
    </row>
    <row r="19" spans="2:11" ht="15.6" x14ac:dyDescent="0.3">
      <c r="B19" s="26"/>
      <c r="C19" s="27"/>
      <c r="D19" s="24"/>
      <c r="E19" s="24"/>
      <c r="F19" s="24"/>
      <c r="G19" s="24"/>
      <c r="H19" s="25"/>
      <c r="J19" s="52"/>
      <c r="K19" s="21"/>
    </row>
    <row r="20" spans="2:11" ht="15.6" x14ac:dyDescent="0.3">
      <c r="B20" s="28" t="s">
        <v>17</v>
      </c>
      <c r="C20" s="29"/>
      <c r="D20" s="20">
        <f>+SUM(D22:D24)</f>
        <v>-81380.364416427241</v>
      </c>
      <c r="E20" s="20">
        <f t="shared" si="0"/>
        <v>-25.331757881903449</v>
      </c>
      <c r="F20" s="20">
        <f>+H20-D20</f>
        <v>-239877.89486357287</v>
      </c>
      <c r="G20" s="30">
        <f t="shared" si="2"/>
        <v>-74.668242118096543</v>
      </c>
      <c r="H20" s="20">
        <f>+SUM(H22:H24)</f>
        <v>-321258.25928000011</v>
      </c>
      <c r="I20" s="31"/>
      <c r="J20" s="52"/>
      <c r="K20" s="21"/>
    </row>
    <row r="21" spans="2:11" ht="15.6" x14ac:dyDescent="0.3">
      <c r="B21" s="22"/>
      <c r="C21" s="23"/>
      <c r="D21" s="24"/>
      <c r="E21" s="24"/>
      <c r="F21" s="24"/>
      <c r="G21" s="24"/>
      <c r="H21" s="25"/>
      <c r="J21" s="52"/>
      <c r="K21" s="21"/>
    </row>
    <row r="22" spans="2:11" ht="15.6" x14ac:dyDescent="0.3">
      <c r="B22" s="26" t="s">
        <v>18</v>
      </c>
      <c r="C22" s="27"/>
      <c r="D22" s="24">
        <v>-81929.538720607234</v>
      </c>
      <c r="E22" s="24">
        <f t="shared" si="0"/>
        <v>-26.440327423891617</v>
      </c>
      <c r="F22" s="24">
        <f t="shared" ref="F22" si="3">+H22-D22</f>
        <v>-227936.28633939289</v>
      </c>
      <c r="G22" s="25">
        <f t="shared" si="2"/>
        <v>-73.559672576108383</v>
      </c>
      <c r="H22" s="25">
        <v>-309865.82506000012</v>
      </c>
      <c r="J22" s="52"/>
      <c r="K22" s="21"/>
    </row>
    <row r="23" spans="2:11" ht="15.6" x14ac:dyDescent="0.3">
      <c r="B23" s="26" t="s">
        <v>19</v>
      </c>
      <c r="C23" s="27"/>
      <c r="D23" s="24" t="s">
        <v>43</v>
      </c>
      <c r="E23" s="24" t="s">
        <v>43</v>
      </c>
      <c r="F23" s="24" t="s">
        <v>43</v>
      </c>
      <c r="G23" s="25" t="s">
        <v>43</v>
      </c>
      <c r="H23" s="25" t="s">
        <v>43</v>
      </c>
      <c r="J23" s="52"/>
      <c r="K23" s="21"/>
    </row>
    <row r="24" spans="2:11" ht="15.6" x14ac:dyDescent="0.3">
      <c r="B24" s="26" t="s">
        <v>16</v>
      </c>
      <c r="C24" s="27"/>
      <c r="D24" s="24">
        <v>549.17430417998867</v>
      </c>
      <c r="E24" s="24">
        <f t="shared" si="0"/>
        <v>4.8205176661532549</v>
      </c>
      <c r="F24" s="24">
        <f>+H24-D24</f>
        <v>-11941.608524179988</v>
      </c>
      <c r="G24" s="25">
        <f t="shared" si="2"/>
        <v>-104.82051766615325</v>
      </c>
      <c r="H24" s="25">
        <v>-11392.434219999999</v>
      </c>
      <c r="J24" s="52"/>
      <c r="K24" s="21"/>
    </row>
    <row r="25" spans="2:11" ht="15.6" x14ac:dyDescent="0.3">
      <c r="B25" s="26"/>
      <c r="C25" s="27"/>
      <c r="D25" s="24"/>
      <c r="E25" s="24"/>
      <c r="F25" s="24"/>
      <c r="G25" s="24"/>
      <c r="H25" s="25"/>
      <c r="J25" s="52"/>
      <c r="K25" s="21"/>
    </row>
    <row r="26" spans="2:11" ht="15.6" x14ac:dyDescent="0.3">
      <c r="B26" s="28" t="s">
        <v>20</v>
      </c>
      <c r="C26" s="29"/>
      <c r="D26" s="20">
        <f>+SUM(D28:D39)</f>
        <v>19335.805497455854</v>
      </c>
      <c r="E26" s="20">
        <f>+D26/ABS(H26)*100</f>
        <v>20.452582067739897</v>
      </c>
      <c r="F26" s="20">
        <f>+H26-D26</f>
        <v>-113875.4848074558</v>
      </c>
      <c r="G26" s="30">
        <f t="shared" si="2"/>
        <v>-120.4525820677399</v>
      </c>
      <c r="H26" s="20">
        <f>+SUM(H28:H39)</f>
        <v>-94539.679309999949</v>
      </c>
      <c r="I26" s="31"/>
      <c r="J26" s="52"/>
      <c r="K26" s="21"/>
    </row>
    <row r="27" spans="2:11" ht="15.6" x14ac:dyDescent="0.3">
      <c r="B27" s="22"/>
      <c r="C27" s="23"/>
      <c r="D27" s="24"/>
      <c r="E27" s="24"/>
      <c r="F27" s="24"/>
      <c r="G27" s="24"/>
      <c r="H27" s="25"/>
      <c r="J27" s="52"/>
      <c r="K27" s="21"/>
    </row>
    <row r="28" spans="2:11" ht="15.6" x14ac:dyDescent="0.3">
      <c r="B28" s="26" t="s">
        <v>21</v>
      </c>
      <c r="C28" s="27"/>
      <c r="D28" s="24">
        <v>-35.235439144695007</v>
      </c>
      <c r="E28" s="24">
        <f t="shared" si="0"/>
        <v>-177.33367729998687</v>
      </c>
      <c r="F28" s="24">
        <f t="shared" ref="F28:F38" si="4">+H28-D28</f>
        <v>15.365869144695004</v>
      </c>
      <c r="G28" s="25">
        <f t="shared" si="2"/>
        <v>77.333677299986874</v>
      </c>
      <c r="H28" s="25">
        <v>-19.869570000000003</v>
      </c>
      <c r="J28" s="52"/>
      <c r="K28" s="21"/>
    </row>
    <row r="29" spans="2:11" ht="15.6" x14ac:dyDescent="0.3">
      <c r="B29" s="26" t="s">
        <v>22</v>
      </c>
      <c r="C29" s="27"/>
      <c r="D29" s="24">
        <v>-2423.0971589956866</v>
      </c>
      <c r="E29" s="24">
        <f t="shared" si="0"/>
        <v>-28.143155686393712</v>
      </c>
      <c r="F29" s="24">
        <f t="shared" si="4"/>
        <v>11032.995728995689</v>
      </c>
      <c r="G29" s="25">
        <f t="shared" si="2"/>
        <v>128.1431556863937</v>
      </c>
      <c r="H29" s="25">
        <v>8609.898570000003</v>
      </c>
      <c r="J29" s="52"/>
      <c r="K29" s="21"/>
    </row>
    <row r="30" spans="2:11" ht="15.6" x14ac:dyDescent="0.3">
      <c r="B30" s="26" t="s">
        <v>23</v>
      </c>
      <c r="C30" s="27"/>
      <c r="D30" s="24">
        <v>350.08641370524117</v>
      </c>
      <c r="E30" s="24">
        <f t="shared" si="0"/>
        <v>142.36168359013567</v>
      </c>
      <c r="F30" s="24">
        <f t="shared" si="4"/>
        <v>-595.99978370524229</v>
      </c>
      <c r="G30" s="25">
        <f t="shared" si="2"/>
        <v>-242.36168359013567</v>
      </c>
      <c r="H30" s="25">
        <v>-245.91337000000112</v>
      </c>
      <c r="J30" s="52"/>
      <c r="K30" s="21"/>
    </row>
    <row r="31" spans="2:11" ht="15.6" x14ac:dyDescent="0.3">
      <c r="B31" s="26" t="s">
        <v>24</v>
      </c>
      <c r="C31" s="27"/>
      <c r="D31" s="24">
        <v>73734.455759632008</v>
      </c>
      <c r="E31" s="24">
        <f t="shared" si="0"/>
        <v>243.07171785001719</v>
      </c>
      <c r="F31" s="24">
        <f t="shared" si="4"/>
        <v>-43400.011089631997</v>
      </c>
      <c r="G31" s="25">
        <f t="shared" si="2"/>
        <v>-143.07171785001719</v>
      </c>
      <c r="H31" s="25">
        <v>30334.444670000012</v>
      </c>
      <c r="J31" s="52"/>
      <c r="K31" s="21"/>
    </row>
    <row r="32" spans="2:11" ht="15.6" x14ac:dyDescent="0.3">
      <c r="B32" s="32" t="s">
        <v>40</v>
      </c>
      <c r="C32" s="27"/>
      <c r="D32" s="24">
        <v>-573.73037204148511</v>
      </c>
      <c r="E32" s="24">
        <f t="shared" si="0"/>
        <v>-9.6338829156880887</v>
      </c>
      <c r="F32" s="24">
        <f t="shared" si="4"/>
        <v>6529.0692220414812</v>
      </c>
      <c r="G32" s="25">
        <f t="shared" si="2"/>
        <v>109.63388291568808</v>
      </c>
      <c r="H32" s="25">
        <v>5955.3388499999965</v>
      </c>
      <c r="J32" s="52"/>
      <c r="K32" s="21"/>
    </row>
    <row r="33" spans="2:11" ht="15.6" x14ac:dyDescent="0.3">
      <c r="B33" s="26" t="s">
        <v>25</v>
      </c>
      <c r="C33" s="27"/>
      <c r="D33" s="24">
        <v>-939.39815095256552</v>
      </c>
      <c r="E33" s="24">
        <f t="shared" si="0"/>
        <v>-53.31592480127393</v>
      </c>
      <c r="F33" s="24">
        <f t="shared" si="4"/>
        <v>-822.54849904743503</v>
      </c>
      <c r="G33" s="25">
        <f>+F33/ABS(H33)*100</f>
        <v>-46.684075198726063</v>
      </c>
      <c r="H33" s="25">
        <v>-1761.9466500000005</v>
      </c>
      <c r="J33" s="52"/>
      <c r="K33" s="21"/>
    </row>
    <row r="34" spans="2:11" ht="15.6" x14ac:dyDescent="0.3">
      <c r="B34" s="26" t="s">
        <v>26</v>
      </c>
      <c r="C34" s="27"/>
      <c r="D34" s="24">
        <v>4485.3356076320051</v>
      </c>
      <c r="E34" s="24">
        <f t="shared" si="0"/>
        <v>37.7145063745755</v>
      </c>
      <c r="F34" s="24">
        <f t="shared" si="4"/>
        <v>-16378.201347632003</v>
      </c>
      <c r="G34" s="25">
        <f t="shared" si="2"/>
        <v>-137.71450637457551</v>
      </c>
      <c r="H34" s="25">
        <v>-11892.865739999997</v>
      </c>
      <c r="J34" s="52"/>
      <c r="K34" s="21"/>
    </row>
    <row r="35" spans="2:11" ht="15.6" x14ac:dyDescent="0.3">
      <c r="B35" s="26" t="s">
        <v>27</v>
      </c>
      <c r="C35" s="27"/>
      <c r="D35" s="24">
        <v>-86246.955582087394</v>
      </c>
      <c r="E35" s="24">
        <f t="shared" si="0"/>
        <v>-62.887415104186118</v>
      </c>
      <c r="F35" s="24">
        <f t="shared" si="4"/>
        <v>-50898.06053791265</v>
      </c>
      <c r="G35" s="25">
        <f t="shared" si="2"/>
        <v>-37.112584895813882</v>
      </c>
      <c r="H35" s="25">
        <v>-137145.01612000004</v>
      </c>
      <c r="J35" s="52"/>
      <c r="K35" s="21"/>
    </row>
    <row r="36" spans="2:11" ht="15.6" x14ac:dyDescent="0.3">
      <c r="B36" s="26" t="s">
        <v>28</v>
      </c>
      <c r="C36" s="27"/>
      <c r="D36" s="24">
        <v>-13.152627718464162</v>
      </c>
      <c r="E36" s="24">
        <f t="shared" si="0"/>
        <v>-10.152323683166413</v>
      </c>
      <c r="F36" s="24">
        <f t="shared" si="4"/>
        <v>-116.40025228153583</v>
      </c>
      <c r="G36" s="25">
        <f>+F36/ABS(H36)*100</f>
        <v>-89.847676316833585</v>
      </c>
      <c r="H36" s="25">
        <v>-129.55287999999999</v>
      </c>
      <c r="J36" s="52"/>
      <c r="K36" s="21"/>
    </row>
    <row r="37" spans="2:11" ht="15.6" x14ac:dyDescent="0.3">
      <c r="B37" s="22" t="s">
        <v>29</v>
      </c>
      <c r="C37" s="23"/>
      <c r="D37" s="24">
        <v>17808.230147064398</v>
      </c>
      <c r="E37" s="24">
        <f>+D37/ABS(H37)*100</f>
        <v>160.72042340844351</v>
      </c>
      <c r="F37" s="24">
        <f>+H37-D37</f>
        <v>-6727.9767670643814</v>
      </c>
      <c r="G37" s="25">
        <f t="shared" si="2"/>
        <v>-60.720423408443494</v>
      </c>
      <c r="H37" s="25">
        <v>11080.253380000016</v>
      </c>
      <c r="J37" s="52"/>
      <c r="K37" s="21"/>
    </row>
    <row r="38" spans="2:11" ht="15.6" x14ac:dyDescent="0.3">
      <c r="B38" s="22" t="s">
        <v>30</v>
      </c>
      <c r="C38" s="23"/>
      <c r="D38" s="24">
        <v>34922.61521512481</v>
      </c>
      <c r="E38" s="24">
        <f t="shared" si="0"/>
        <v>93.491241412608659</v>
      </c>
      <c r="F38" s="24">
        <f t="shared" si="4"/>
        <v>2431.2745048751895</v>
      </c>
      <c r="G38" s="25">
        <f t="shared" si="2"/>
        <v>6.5087585873913358</v>
      </c>
      <c r="H38" s="25">
        <v>37353.889719999999</v>
      </c>
      <c r="J38" s="52"/>
      <c r="K38" s="21"/>
    </row>
    <row r="39" spans="2:11" ht="15.6" x14ac:dyDescent="0.3">
      <c r="B39" s="26" t="s">
        <v>16</v>
      </c>
      <c r="C39" s="27"/>
      <c r="D39" s="24">
        <v>-21733.348314762334</v>
      </c>
      <c r="E39" s="24">
        <f t="shared" si="0"/>
        <v>-59.253903568238705</v>
      </c>
      <c r="F39" s="24">
        <f>+H39-D39</f>
        <v>-14944.991855237618</v>
      </c>
      <c r="G39" s="25">
        <f t="shared" si="2"/>
        <v>-40.746096431761295</v>
      </c>
      <c r="H39" s="25">
        <v>-36678.340169999952</v>
      </c>
      <c r="J39" s="52"/>
      <c r="K39" s="21"/>
    </row>
    <row r="40" spans="2:11" ht="15.6" x14ac:dyDescent="0.3">
      <c r="B40" s="26"/>
      <c r="C40" s="27"/>
      <c r="D40" s="24"/>
      <c r="E40" s="24"/>
      <c r="F40" s="24"/>
      <c r="G40" s="25"/>
      <c r="H40" s="25"/>
      <c r="J40" s="52"/>
      <c r="K40" s="21"/>
    </row>
    <row r="41" spans="2:11" ht="15.6" x14ac:dyDescent="0.3">
      <c r="B41" s="28" t="s">
        <v>41</v>
      </c>
      <c r="C41" s="27"/>
      <c r="D41" s="20">
        <v>-114365.92350760447</v>
      </c>
      <c r="E41" s="20">
        <f t="shared" si="0"/>
        <v>-117.40852169483782</v>
      </c>
      <c r="F41" s="20">
        <f>+H41-D41</f>
        <v>16957.386327604458</v>
      </c>
      <c r="G41" s="30">
        <f>+F41/ABS(H41)*100</f>
        <v>17.408521694837813</v>
      </c>
      <c r="H41" s="30">
        <v>-97408.537180000014</v>
      </c>
      <c r="J41" s="52"/>
      <c r="K41" s="21"/>
    </row>
    <row r="42" spans="2:11" ht="15.6" x14ac:dyDescent="0.3">
      <c r="B42" s="26"/>
      <c r="C42" s="27"/>
      <c r="D42" s="24"/>
      <c r="E42" s="24"/>
      <c r="F42" s="24"/>
      <c r="G42" s="24"/>
      <c r="H42" s="25"/>
      <c r="J42" s="52"/>
      <c r="K42" s="21"/>
    </row>
    <row r="43" spans="2:11" ht="23.25" customHeight="1" x14ac:dyDescent="0.3">
      <c r="B43" s="33" t="s">
        <v>31</v>
      </c>
      <c r="C43" s="34"/>
      <c r="D43" s="35">
        <f>+D9+D20+D26+D41</f>
        <v>282432.5425464827</v>
      </c>
      <c r="E43" s="36">
        <f>+D43/ABS(H43)*100</f>
        <v>90.11212581232752</v>
      </c>
      <c r="F43" s="35">
        <f>+F9+F20+F26+F41</f>
        <v>-595856.00248648261</v>
      </c>
      <c r="G43" s="36">
        <f>+F43/ABS(H43)*100</f>
        <v>-190.11212581232749</v>
      </c>
      <c r="H43" s="35">
        <f>+H9+H20+H26+H41</f>
        <v>-313423.45993999997</v>
      </c>
      <c r="I43" s="31"/>
      <c r="J43" s="52"/>
      <c r="K43" s="21"/>
    </row>
    <row r="44" spans="2:11" ht="15.6" x14ac:dyDescent="0.3">
      <c r="B44" s="37" t="s">
        <v>32</v>
      </c>
      <c r="C44" s="37" t="s">
        <v>33</v>
      </c>
      <c r="D44" s="38"/>
      <c r="E44" s="39"/>
      <c r="F44" s="40"/>
      <c r="G44" s="39"/>
      <c r="H44" s="41"/>
    </row>
    <row r="45" spans="2:11" ht="15.6" x14ac:dyDescent="0.3">
      <c r="B45" s="42" t="s">
        <v>34</v>
      </c>
      <c r="C45" s="42" t="s">
        <v>35</v>
      </c>
      <c r="D45" s="38"/>
      <c r="E45" s="39"/>
      <c r="F45" s="40"/>
      <c r="G45" s="40"/>
      <c r="H45" s="40"/>
    </row>
    <row r="46" spans="2:11" ht="16.8" x14ac:dyDescent="0.35">
      <c r="B46" s="42" t="s">
        <v>36</v>
      </c>
      <c r="C46" s="42" t="s">
        <v>37</v>
      </c>
      <c r="D46" s="43"/>
      <c r="E46" s="44"/>
      <c r="F46" s="45"/>
      <c r="G46" s="44"/>
      <c r="H46" s="45"/>
    </row>
    <row r="47" spans="2:11" ht="16.2" x14ac:dyDescent="0.3">
      <c r="B47" s="46"/>
      <c r="C47" s="42" t="s">
        <v>38</v>
      </c>
      <c r="D47" s="47"/>
      <c r="E47" s="48"/>
      <c r="F47" s="48"/>
      <c r="G47" s="41"/>
      <c r="H47" s="41"/>
    </row>
    <row r="48" spans="2:11" ht="16.5" customHeight="1" x14ac:dyDescent="0.35">
      <c r="B48" s="46"/>
      <c r="C48" s="42" t="s">
        <v>39</v>
      </c>
      <c r="D48" s="46"/>
      <c r="E48" s="48"/>
      <c r="F48" s="48"/>
      <c r="G48" s="41"/>
      <c r="H48" s="41"/>
    </row>
    <row r="49" spans="2:8" ht="16.5" customHeight="1" x14ac:dyDescent="0.3">
      <c r="B49" s="46"/>
      <c r="C49" s="62" t="s">
        <v>44</v>
      </c>
      <c r="D49" s="62"/>
      <c r="E49" s="62"/>
      <c r="F49" s="62"/>
      <c r="G49" s="62"/>
      <c r="H49" s="62"/>
    </row>
    <row r="52" spans="2:8" x14ac:dyDescent="0.3">
      <c r="D52" s="52"/>
      <c r="E52" s="52"/>
      <c r="F52" s="52"/>
      <c r="G52" s="52"/>
      <c r="H52" s="52"/>
    </row>
    <row r="53" spans="2:8" x14ac:dyDescent="0.3">
      <c r="D53" s="52"/>
      <c r="E53" s="52"/>
      <c r="F53" s="52"/>
      <c r="G53" s="52"/>
      <c r="H53" s="52"/>
    </row>
    <row r="54" spans="2:8" x14ac:dyDescent="0.3">
      <c r="D54" s="52"/>
      <c r="E54" s="52"/>
      <c r="F54" s="52"/>
      <c r="G54" s="52"/>
      <c r="H54" s="52"/>
    </row>
    <row r="55" spans="2:8" x14ac:dyDescent="0.3">
      <c r="D55" s="52"/>
      <c r="E55" s="52"/>
      <c r="F55" s="52"/>
      <c r="G55" s="52"/>
      <c r="H55" s="52"/>
    </row>
    <row r="56" spans="2:8" x14ac:dyDescent="0.3">
      <c r="D56" s="52"/>
      <c r="E56" s="52"/>
      <c r="F56" s="52"/>
      <c r="G56" s="52"/>
      <c r="H56" s="52"/>
    </row>
    <row r="57" spans="2:8" x14ac:dyDescent="0.3">
      <c r="D57" s="52"/>
      <c r="E57" s="52"/>
      <c r="F57" s="52"/>
      <c r="G57" s="52"/>
      <c r="H57" s="52"/>
    </row>
  </sheetData>
  <mergeCells count="5">
    <mergeCell ref="B3:H3"/>
    <mergeCell ref="B6:B8"/>
    <mergeCell ref="D6:E7"/>
    <mergeCell ref="F6:G7"/>
    <mergeCell ref="C49:H49"/>
  </mergeCells>
  <printOptions horizontalCentered="1" verticalCentered="1"/>
  <pageMargins left="0.70866141732283472" right="0.70866141732283472" top="1.3385826771653544" bottom="1.3385826771653544" header="0.31496062992125984" footer="0.31496062992125984"/>
  <pageSetup scale="58" orientation="portrait" r:id="rId1"/>
  <ignoredErrors>
    <ignoredError sqref="E43 G4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Variacion del valor exportado </vt:lpstr>
      <vt:lpstr>'Variacion del valor exportado '!Área_de_impresión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Salazar Denise</dc:creator>
  <cp:lastModifiedBy>Villamil Liliana</cp:lastModifiedBy>
  <cp:lastPrinted>2025-10-21T23:12:55Z</cp:lastPrinted>
  <dcterms:created xsi:type="dcterms:W3CDTF">2014-04-15T21:36:20Z</dcterms:created>
  <dcterms:modified xsi:type="dcterms:W3CDTF">2026-01-21T16:43:33Z</dcterms:modified>
</cp:coreProperties>
</file>