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EXTERNO_BALANZA_DE_PAGOS\VARIABLES DEL SECTOR EXTERNO PAG WEB\COMERCIO INTERNACIONAL DE BIENES\"/>
    </mc:Choice>
  </mc:AlternateContent>
  <bookViews>
    <workbookView xWindow="0" yWindow="492" windowWidth="26628" windowHeight="12912"/>
  </bookViews>
  <sheets>
    <sheet name="Composicion de las Importacione" sheetId="1" r:id="rId1"/>
  </sheets>
  <definedNames>
    <definedName name="_xlnm.Print_Area" localSheetId="0">'Composicion de las Importacione'!$A$1:$S$112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Q17" i="1"/>
  <c r="G94" i="1" l="1"/>
  <c r="G89" i="1"/>
  <c r="G81" i="1"/>
  <c r="G74" i="1"/>
  <c r="G66" i="1"/>
  <c r="G62" i="1"/>
  <c r="G57" i="1"/>
  <c r="G52" i="1"/>
  <c r="G49" i="1"/>
  <c r="G43" i="1"/>
  <c r="G39" i="1"/>
  <c r="G30" i="1"/>
  <c r="G28" i="1" s="1"/>
  <c r="G19" i="1"/>
  <c r="G10" i="1"/>
  <c r="G8" i="1" s="1"/>
  <c r="G37" i="1" l="1"/>
  <c r="G47" i="1"/>
  <c r="G102" i="1" l="1"/>
  <c r="F94" i="1"/>
  <c r="E94" i="1"/>
  <c r="D94" i="1"/>
  <c r="C94" i="1"/>
  <c r="F89" i="1"/>
  <c r="E89" i="1"/>
  <c r="D89" i="1"/>
  <c r="C89" i="1"/>
  <c r="F81" i="1"/>
  <c r="E81" i="1"/>
  <c r="D81" i="1"/>
  <c r="C81" i="1"/>
  <c r="F74" i="1"/>
  <c r="E74" i="1"/>
  <c r="D74" i="1"/>
  <c r="C74" i="1"/>
  <c r="F66" i="1"/>
  <c r="E66" i="1"/>
  <c r="D66" i="1"/>
  <c r="C66" i="1"/>
  <c r="F62" i="1"/>
  <c r="E62" i="1"/>
  <c r="D62" i="1"/>
  <c r="C62" i="1"/>
  <c r="F57" i="1"/>
  <c r="E57" i="1"/>
  <c r="D57" i="1"/>
  <c r="C57" i="1"/>
  <c r="F52" i="1"/>
  <c r="E52" i="1"/>
  <c r="D52" i="1"/>
  <c r="C52" i="1"/>
  <c r="F49" i="1"/>
  <c r="E49" i="1"/>
  <c r="D49" i="1"/>
  <c r="C49" i="1"/>
  <c r="F43" i="1"/>
  <c r="E43" i="1"/>
  <c r="D43" i="1"/>
  <c r="C43" i="1"/>
  <c r="F39" i="1"/>
  <c r="E39" i="1"/>
  <c r="D39" i="1"/>
  <c r="C39" i="1"/>
  <c r="F30" i="1"/>
  <c r="F28" i="1" s="1"/>
  <c r="E30" i="1"/>
  <c r="E28" i="1" s="1"/>
  <c r="D30" i="1"/>
  <c r="D28" i="1" s="1"/>
  <c r="C30" i="1"/>
  <c r="C28" i="1" s="1"/>
  <c r="F19" i="1"/>
  <c r="E19" i="1"/>
  <c r="D19" i="1"/>
  <c r="C19" i="1"/>
  <c r="F10" i="1"/>
  <c r="F8" i="1" s="1"/>
  <c r="E10" i="1"/>
  <c r="E8" i="1" s="1"/>
  <c r="D10" i="1"/>
  <c r="D8" i="1" s="1"/>
  <c r="C10" i="1"/>
  <c r="C8" i="1" s="1"/>
  <c r="G103" i="1" l="1"/>
  <c r="D37" i="1"/>
  <c r="C37" i="1"/>
  <c r="E47" i="1"/>
  <c r="E37" i="1"/>
  <c r="C47" i="1"/>
  <c r="D47" i="1"/>
  <c r="F37" i="1"/>
  <c r="F47" i="1"/>
  <c r="E102" i="1" l="1"/>
  <c r="E103" i="1"/>
  <c r="C102" i="1"/>
  <c r="D102" i="1"/>
  <c r="F102" i="1"/>
  <c r="F103" i="1" l="1"/>
  <c r="D103" i="1"/>
  <c r="C103" i="1"/>
  <c r="P17" i="1" l="1"/>
</calcChain>
</file>

<file path=xl/sharedStrings.xml><?xml version="1.0" encoding="utf-8"?>
<sst xmlns="http://schemas.openxmlformats.org/spreadsheetml/2006/main" count="89" uniqueCount="70">
  <si>
    <t>COMPOSICIÓN DE LAS IMPORTACIONES SEGÚN USO O DESTINO ECONÓMICO</t>
  </si>
  <si>
    <t xml:space="preserve"> 1. BIENES DE CONSUMO NO DURADERO</t>
  </si>
  <si>
    <t xml:space="preserve">    Productos alimenticios</t>
  </si>
  <si>
    <t xml:space="preserve">      Primarios</t>
  </si>
  <si>
    <t xml:space="preserve">      Elaborados</t>
  </si>
  <si>
    <t xml:space="preserve">    Bebidas</t>
  </si>
  <si>
    <t xml:space="preserve">    Tabaco</t>
  </si>
  <si>
    <t xml:space="preserve">    Productos Farmacéuticos y de Tocador</t>
  </si>
  <si>
    <t xml:space="preserve">    Vestuario y otras confecciones textiles</t>
  </si>
  <si>
    <t xml:space="preserve">    Otros bienes de Consumo No Duradero</t>
  </si>
  <si>
    <t xml:space="preserve"> 2. BIENES DE CONSUMO DURADERO</t>
  </si>
  <si>
    <t xml:space="preserve">    Utensilios domésticos</t>
  </si>
  <si>
    <t xml:space="preserve">    Objetos de adorno: Pers.,Inst. music. y otros</t>
  </si>
  <si>
    <t xml:space="preserve">    Máquinas y aparatos de uso doméstico</t>
  </si>
  <si>
    <t xml:space="preserve">    Vehículos de transporte particular</t>
  </si>
  <si>
    <t xml:space="preserve">    Armas y Equipo Militar</t>
  </si>
  <si>
    <t xml:space="preserve"> 3. COMBUSTIBLES, LUBRICANTES Y PROD. CONEXOS</t>
  </si>
  <si>
    <t xml:space="preserve">    Combustibles</t>
  </si>
  <si>
    <t xml:space="preserve">      Semielaborados</t>
  </si>
  <si>
    <t xml:space="preserve">    Lubricantes</t>
  </si>
  <si>
    <t xml:space="preserve">    Electricidad</t>
  </si>
  <si>
    <t xml:space="preserve"> 4. MATERIAS PRIMAS Y PROD. INTERMED.P/AGRICULTURA</t>
  </si>
  <si>
    <t xml:space="preserve">    Alimentos para animales</t>
  </si>
  <si>
    <t xml:space="preserve">    Otras materias primas para Agricultura</t>
  </si>
  <si>
    <t xml:space="preserve">      Naturales</t>
  </si>
  <si>
    <t xml:space="preserve"> 5. MATERIAS PRIMAS Y PROD. INTERMEDIOS P/INDUSTRIA</t>
  </si>
  <si>
    <t xml:space="preserve">    Productos Alimenticios</t>
  </si>
  <si>
    <t xml:space="preserve">    Productos agropecuarios no alimenticios</t>
  </si>
  <si>
    <t xml:space="preserve">      Desechos</t>
  </si>
  <si>
    <t xml:space="preserve">    Productos mineros</t>
  </si>
  <si>
    <t xml:space="preserve">    Productos quimicos y farmacéuticos</t>
  </si>
  <si>
    <t xml:space="preserve"> 6. MATERIALES DE CONSTRUCCIÓN</t>
  </si>
  <si>
    <t xml:space="preserve">      Materias primas naturales</t>
  </si>
  <si>
    <t xml:space="preserve"> 7. PARTES Y ACCESORIOS DE EQUIPO DE TRANSPORTE</t>
  </si>
  <si>
    <t xml:space="preserve"> 8. BIENES DE CAPITAL PARA LA AGRICULTURA</t>
  </si>
  <si>
    <t xml:space="preserve">      Maquinas Herramientas</t>
  </si>
  <si>
    <t xml:space="preserve">      Otro equipo para la agricultura</t>
  </si>
  <si>
    <t xml:space="preserve">      Material de Transporte y Tracción</t>
  </si>
  <si>
    <t xml:space="preserve">      Otros bienes de capital para la agricultura </t>
  </si>
  <si>
    <t xml:space="preserve"> 9. BIENES DE CAPITAL PARA LA INDUSTRIA</t>
  </si>
  <si>
    <t xml:space="preserve">      Maquinaria y aparatos de oficina, servicio y científico</t>
  </si>
  <si>
    <t xml:space="preserve">      Herramientas</t>
  </si>
  <si>
    <t xml:space="preserve">      Partes y accesorios de maquinaria industrial</t>
  </si>
  <si>
    <t xml:space="preserve">      Maquinaria industrial</t>
  </si>
  <si>
    <t xml:space="preserve">      Otro equipo fijo</t>
  </si>
  <si>
    <t xml:space="preserve"> 10. EQUIPO DE TRANSPORTE</t>
  </si>
  <si>
    <t xml:space="preserve">      Equipo rodante de transporte</t>
  </si>
  <si>
    <t xml:space="preserve">      Equipo fijo de transporte</t>
  </si>
  <si>
    <t xml:space="preserve"> 11. DIVERSOS</t>
  </si>
  <si>
    <t xml:space="preserve">      Oro en polvo</t>
  </si>
  <si>
    <t xml:space="preserve">      Barras de oro</t>
  </si>
  <si>
    <t xml:space="preserve">      Diversos </t>
  </si>
  <si>
    <t>12. EFECTOS PERSONALES</t>
  </si>
  <si>
    <t xml:space="preserve"> TOTAL VALOR CIF </t>
  </si>
  <si>
    <r>
      <t xml:space="preserve">   AJUSTES </t>
    </r>
    <r>
      <rPr>
        <vertAlign val="superscript"/>
        <sz val="14"/>
        <color indexed="8"/>
        <rFont val="Arial"/>
        <family val="2"/>
      </rPr>
      <t>1</t>
    </r>
  </si>
  <si>
    <t xml:space="preserve">FUENTE:             </t>
  </si>
  <si>
    <t>INSTITUTO NACIONAL DE ESTADÍSTICA.</t>
  </si>
  <si>
    <t xml:space="preserve">ELABORACIÓN: </t>
  </si>
  <si>
    <t>BANCO CENTRAL DE BOLIVIA - ASESORÍA DE POLÍTICA ECONÓMICA - SECTOR EXTERNO.</t>
  </si>
  <si>
    <t>(En millones de $us)</t>
  </si>
  <si>
    <t xml:space="preserve">NOTAS:                      </t>
  </si>
  <si>
    <r>
      <rPr>
        <vertAlign val="superscript"/>
        <sz val="11"/>
        <color indexed="8"/>
        <rFont val="Arial"/>
        <family val="2"/>
      </rPr>
      <t xml:space="preserve">1 </t>
    </r>
    <r>
      <rPr>
        <sz val="11"/>
        <color indexed="8"/>
        <rFont val="Arial"/>
        <family val="2"/>
      </rPr>
      <t xml:space="preserve">  Ajuste por nacionalizacion de vehículos en gestiones anteriores y alquiler de aeronaves; así como fletes, seguros y bienes importados para transformación.</t>
    </r>
  </si>
  <si>
    <r>
      <rPr>
        <vertAlign val="superscript"/>
        <sz val="11"/>
        <color indexed="8"/>
        <rFont val="Arial"/>
        <family val="2"/>
      </rPr>
      <t>p</t>
    </r>
    <r>
      <rPr>
        <sz val="11"/>
        <color indexed="8"/>
        <rFont val="Arial"/>
        <family val="2"/>
      </rPr>
      <t xml:space="preserve"> Cifras preliminares. </t>
    </r>
  </si>
  <si>
    <r>
      <rPr>
        <vertAlign val="superscript"/>
        <sz val="11"/>
        <color indexed="8"/>
        <rFont val="Arial"/>
        <family val="2"/>
      </rPr>
      <t xml:space="preserve">2  </t>
    </r>
    <r>
      <rPr>
        <sz val="11"/>
        <color indexed="8"/>
        <rFont val="Arial"/>
        <family val="2"/>
      </rPr>
      <t>Valor ajustado para su incorporación a la Balanza de Pagos en base al VI Manual de Balanza de Pagos, por lo que difiere del valor del INE</t>
    </r>
  </si>
  <si>
    <r>
      <t xml:space="preserve"> TOTAL VALOR AJUSTADO </t>
    </r>
    <r>
      <rPr>
        <b/>
        <vertAlign val="superscript"/>
        <sz val="14"/>
        <color indexed="8"/>
        <rFont val="Arial"/>
        <family val="2"/>
      </rPr>
      <t>2/3</t>
    </r>
  </si>
  <si>
    <r>
      <rPr>
        <vertAlign val="superscript"/>
        <sz val="11"/>
        <color indexed="8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 Cifras definitivas que difieren de la Balanza de Pagos al momento de cierre de la misma</t>
    </r>
  </si>
  <si>
    <r>
      <t xml:space="preserve">2024 </t>
    </r>
    <r>
      <rPr>
        <b/>
        <vertAlign val="superscript"/>
        <sz val="14"/>
        <rFont val="Arial"/>
        <family val="2"/>
      </rPr>
      <t>p</t>
    </r>
  </si>
  <si>
    <r>
      <t xml:space="preserve">2025 </t>
    </r>
    <r>
      <rPr>
        <b/>
        <vertAlign val="superscript"/>
        <sz val="14"/>
        <rFont val="Arial"/>
        <family val="2"/>
      </rPr>
      <t>p</t>
    </r>
  </si>
  <si>
    <t>Ene-Jun</t>
  </si>
  <si>
    <t xml:space="preserve">    Muebles y otros equipos para el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</si>
</sst>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#,##0.0_);\(#,##0.0\)"/>
    <numFmt numFmtId="166" formatCode="#,##0.0000_);\(#,##0.0000\)"/>
    <numFmt numFmtId="167" formatCode="#,##0.000000_);\(#,##0.000000\)"/>
  </numFmts>
  <fonts count="24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vertAlign val="superscript"/>
      <sz val="14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b/>
      <sz val="17"/>
      <color indexed="8"/>
      <name val="Arial"/>
      <family val="2"/>
    </font>
    <font>
      <b/>
      <sz val="14"/>
      <color indexed="8"/>
      <name val="Times New Roman"/>
      <family val="1"/>
    </font>
    <font>
      <sz val="16"/>
      <name val="Times New Roman"/>
      <family val="1"/>
    </font>
    <font>
      <sz val="11"/>
      <color theme="1"/>
      <name val="Times New Roman"/>
      <family val="1"/>
    </font>
    <font>
      <sz val="14"/>
      <name val="Times New Roman"/>
      <family val="1"/>
    </font>
    <font>
      <b/>
      <sz val="17"/>
      <color indexed="8"/>
      <name val="Times New Roman"/>
      <family val="1"/>
    </font>
    <font>
      <b/>
      <sz val="20"/>
      <color indexed="8"/>
      <name val="Times New Roman"/>
      <family val="1"/>
    </font>
    <font>
      <sz val="2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1" xfId="0" applyNumberFormat="1" applyFont="1" applyBorder="1"/>
    <xf numFmtId="164" fontId="3" fillId="0" borderId="3" xfId="0" applyNumberFormat="1" applyFont="1" applyBorder="1"/>
    <xf numFmtId="164" fontId="3" fillId="0" borderId="2" xfId="0" applyNumberFormat="1" applyFont="1" applyBorder="1"/>
    <xf numFmtId="0" fontId="10" fillId="0" borderId="0" xfId="0" applyFont="1"/>
    <xf numFmtId="0" fontId="9" fillId="0" borderId="0" xfId="0" applyFont="1"/>
    <xf numFmtId="166" fontId="9" fillId="0" borderId="0" xfId="0" applyNumberFormat="1" applyFont="1"/>
    <xf numFmtId="167" fontId="9" fillId="0" borderId="0" xfId="0" applyNumberFormat="1" applyFont="1"/>
    <xf numFmtId="0" fontId="1" fillId="0" borderId="4" xfId="0" applyFont="1" applyBorder="1" applyAlignment="1">
      <alignment vertical="center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 indent="2"/>
    </xf>
    <xf numFmtId="164" fontId="3" fillId="0" borderId="0" xfId="0" applyNumberFormat="1" applyFont="1"/>
    <xf numFmtId="165" fontId="6" fillId="0" borderId="6" xfId="0" applyNumberFormat="1" applyFont="1" applyBorder="1"/>
    <xf numFmtId="0" fontId="1" fillId="0" borderId="9" xfId="0" applyFont="1" applyBorder="1"/>
    <xf numFmtId="0" fontId="1" fillId="0" borderId="4" xfId="0" applyFont="1" applyBorder="1"/>
    <xf numFmtId="165" fontId="8" fillId="0" borderId="11" xfId="0" applyNumberFormat="1" applyFont="1" applyBorder="1"/>
    <xf numFmtId="165" fontId="9" fillId="0" borderId="1" xfId="0" applyNumberFormat="1" applyFont="1" applyBorder="1"/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5" fontId="6" fillId="0" borderId="8" xfId="0" applyNumberFormat="1" applyFont="1" applyBorder="1"/>
    <xf numFmtId="0" fontId="1" fillId="0" borderId="10" xfId="0" applyFont="1" applyBorder="1"/>
    <xf numFmtId="0" fontId="6" fillId="0" borderId="8" xfId="0" applyFont="1" applyBorder="1"/>
    <xf numFmtId="0" fontId="1" fillId="0" borderId="5" xfId="0" applyFont="1" applyBorder="1"/>
    <xf numFmtId="165" fontId="8" fillId="0" borderId="7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11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9" xfId="0" applyNumberFormat="1" applyFont="1" applyBorder="1"/>
    <xf numFmtId="164" fontId="3" fillId="0" borderId="4" xfId="0" applyNumberFormat="1" applyFont="1" applyBorder="1"/>
    <xf numFmtId="165" fontId="9" fillId="0" borderId="11" xfId="0" applyNumberFormat="1" applyFont="1" applyBorder="1"/>
    <xf numFmtId="164" fontId="3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4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2" fillId="0" borderId="11" xfId="0" applyNumberFormat="1" applyFont="1" applyBorder="1"/>
    <xf numFmtId="164" fontId="2" fillId="0" borderId="9" xfId="0" applyNumberFormat="1" applyFont="1" applyBorder="1"/>
    <xf numFmtId="164" fontId="2" fillId="0" borderId="3" xfId="0" applyNumberFormat="1" applyFont="1" applyBorder="1"/>
    <xf numFmtId="164" fontId="3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2" fillId="0" borderId="10" xfId="0" applyNumberFormat="1" applyFont="1" applyBorder="1"/>
    <xf numFmtId="165" fontId="9" fillId="0" borderId="7" xfId="0" applyNumberFormat="1" applyFont="1" applyBorder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 vertical="center"/>
    </xf>
    <xf numFmtId="164" fontId="3" fillId="0" borderId="6" xfId="0" applyNumberFormat="1" applyFont="1" applyBorder="1"/>
    <xf numFmtId="164" fontId="2" fillId="0" borderId="7" xfId="0" applyNumberFormat="1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21" fillId="0" borderId="0" xfId="0" applyFont="1" applyAlignment="1">
      <alignment vertical="center"/>
    </xf>
    <xf numFmtId="0" fontId="5" fillId="0" borderId="7" xfId="0" applyFont="1" applyBorder="1" applyAlignment="1">
      <alignment horizontal="right" vertical="center"/>
    </xf>
    <xf numFmtId="164" fontId="2" fillId="0" borderId="8" xfId="0" applyNumberFormat="1" applyFont="1" applyBorder="1"/>
    <xf numFmtId="164" fontId="3" fillId="0" borderId="10" xfId="0" applyNumberFormat="1" applyFont="1" applyBorder="1"/>
    <xf numFmtId="164" fontId="3" fillId="0" borderId="8" xfId="0" applyNumberFormat="1" applyFont="1" applyBorder="1"/>
    <xf numFmtId="43" fontId="0" fillId="0" borderId="0" xfId="1" applyFont="1"/>
    <xf numFmtId="164" fontId="3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/>
    <xf numFmtId="0" fontId="3" fillId="2" borderId="2" xfId="0" applyFont="1" applyFill="1" applyBorder="1" applyAlignment="1">
      <alignment horizontal="right"/>
    </xf>
    <xf numFmtId="0" fontId="22" fillId="0" borderId="1" xfId="0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164" fontId="3" fillId="3" borderId="0" xfId="0" applyNumberFormat="1" applyFont="1" applyFill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4" fontId="3" fillId="3" borderId="8" xfId="0" applyNumberFormat="1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164" fontId="2" fillId="3" borderId="0" xfId="0" applyNumberFormat="1" applyFont="1" applyFill="1"/>
    <xf numFmtId="164" fontId="2" fillId="3" borderId="0" xfId="0" applyNumberFormat="1" applyFont="1" applyFill="1" applyBorder="1"/>
    <xf numFmtId="164" fontId="2" fillId="3" borderId="8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5"/>
  <sheetViews>
    <sheetView showGridLines="0" tabSelected="1" view="pageBreakPreview" zoomScale="90" zoomScaleNormal="80" zoomScaleSheetLayoutView="90" workbookViewId="0">
      <pane xSplit="2" ySplit="7" topLeftCell="K35" activePane="bottomRight" state="frozen"/>
      <selection pane="topRight" activeCell="C1" sqref="C1"/>
      <selection pane="bottomLeft" activeCell="A8" sqref="A8"/>
      <selection pane="bottomRight" activeCell="P20" sqref="P20"/>
    </sheetView>
  </sheetViews>
  <sheetFormatPr baseColWidth="10" defaultRowHeight="14.4" x14ac:dyDescent="0.3"/>
  <cols>
    <col min="1" max="1" width="22.109375" customWidth="1"/>
    <col min="2" max="2" width="58" customWidth="1"/>
    <col min="3" max="6" width="16.6640625" hidden="1" customWidth="1"/>
    <col min="7" max="7" width="18" hidden="1" customWidth="1"/>
    <col min="8" max="13" width="18" customWidth="1"/>
    <col min="14" max="17" width="17.88671875" customWidth="1"/>
    <col min="18" max="18" width="18" customWidth="1"/>
    <col min="19" max="19" width="1.44140625" customWidth="1"/>
  </cols>
  <sheetData>
    <row r="1" spans="1:19" ht="21" x14ac:dyDescent="0.4">
      <c r="A1" s="66"/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68"/>
      <c r="O1" s="68"/>
      <c r="P1" s="68"/>
      <c r="Q1" s="68"/>
    </row>
    <row r="2" spans="1:19" ht="18" x14ac:dyDescent="0.35">
      <c r="A2" s="66"/>
      <c r="B2" s="66"/>
      <c r="C2" s="69"/>
      <c r="D2" s="69"/>
      <c r="E2" s="69"/>
      <c r="F2" s="69"/>
      <c r="G2" s="69"/>
      <c r="H2" s="69"/>
      <c r="I2" s="69"/>
      <c r="J2" s="69"/>
      <c r="K2" s="69"/>
      <c r="L2" s="69"/>
      <c r="M2" s="68"/>
      <c r="N2" s="68"/>
      <c r="O2" s="68"/>
      <c r="P2" s="68"/>
      <c r="Q2" s="68"/>
    </row>
    <row r="3" spans="1:19" ht="32.25" customHeight="1" x14ac:dyDescent="0.4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59"/>
    </row>
    <row r="4" spans="1:19" ht="18" customHeight="1" x14ac:dyDescent="0.45">
      <c r="A4" s="70"/>
      <c r="B4" s="70"/>
      <c r="C4" s="71"/>
      <c r="D4" s="71"/>
      <c r="E4" s="71"/>
      <c r="F4" s="71"/>
      <c r="G4" s="71"/>
      <c r="H4" s="72"/>
      <c r="I4" s="72"/>
      <c r="J4" s="72"/>
      <c r="K4" s="72"/>
      <c r="L4" s="72"/>
      <c r="M4" s="68"/>
      <c r="N4" s="68"/>
      <c r="O4" s="68"/>
      <c r="P4" s="68"/>
      <c r="Q4" s="68"/>
    </row>
    <row r="5" spans="1:19" ht="17.399999999999999" x14ac:dyDescent="0.3">
      <c r="A5" s="73"/>
      <c r="B5" s="73"/>
      <c r="C5" s="73"/>
      <c r="D5" s="73"/>
      <c r="E5" s="73"/>
      <c r="F5" s="73"/>
      <c r="G5" s="73"/>
      <c r="H5" s="86" t="s">
        <v>59</v>
      </c>
      <c r="I5" s="86"/>
      <c r="J5" s="86"/>
      <c r="K5" s="86"/>
      <c r="L5" s="86"/>
      <c r="M5" s="86"/>
      <c r="N5" s="86"/>
      <c r="O5" s="86"/>
      <c r="P5" s="86"/>
      <c r="Q5" s="86"/>
      <c r="R5" s="86"/>
      <c r="S5" s="47"/>
    </row>
    <row r="6" spans="1:19" ht="19.2" x14ac:dyDescent="0.3">
      <c r="A6" s="15"/>
      <c r="B6" s="27"/>
      <c r="C6" s="35">
        <v>2010</v>
      </c>
      <c r="D6" s="16">
        <v>2011</v>
      </c>
      <c r="E6" s="16">
        <v>2012</v>
      </c>
      <c r="F6" s="17">
        <v>2013</v>
      </c>
      <c r="G6" s="17">
        <v>2014</v>
      </c>
      <c r="H6" s="61">
        <v>2015</v>
      </c>
      <c r="I6" s="17">
        <v>2016</v>
      </c>
      <c r="J6" s="17">
        <v>2017</v>
      </c>
      <c r="K6" s="17">
        <v>2018</v>
      </c>
      <c r="L6" s="17">
        <v>2019</v>
      </c>
      <c r="M6" s="17">
        <v>2020</v>
      </c>
      <c r="N6" s="85">
        <v>2021</v>
      </c>
      <c r="O6" s="85">
        <v>2022</v>
      </c>
      <c r="P6" s="17">
        <v>2023</v>
      </c>
      <c r="Q6" s="17" t="s">
        <v>66</v>
      </c>
      <c r="R6" s="62" t="s">
        <v>67</v>
      </c>
    </row>
    <row r="7" spans="1:19" ht="17.399999999999999" x14ac:dyDescent="0.3">
      <c r="A7" s="18"/>
      <c r="B7" s="28"/>
      <c r="C7" s="36"/>
      <c r="D7" s="1"/>
      <c r="E7" s="2"/>
      <c r="F7" s="2"/>
      <c r="G7" s="2"/>
      <c r="H7" s="63"/>
      <c r="I7" s="60"/>
      <c r="J7" s="60"/>
      <c r="K7" s="60"/>
      <c r="L7" s="60"/>
      <c r="M7" s="60"/>
      <c r="N7" s="60"/>
      <c r="O7" s="60"/>
      <c r="P7" s="2"/>
      <c r="Q7" s="2"/>
      <c r="R7" s="74" t="s">
        <v>68</v>
      </c>
    </row>
    <row r="8" spans="1:19" ht="17.399999999999999" x14ac:dyDescent="0.3">
      <c r="A8" s="15" t="s">
        <v>1</v>
      </c>
      <c r="B8" s="27"/>
      <c r="C8" s="37">
        <f t="shared" ref="C8:G8" si="0">C10+C13+C15+C14+C16+C17</f>
        <v>680.25147300000003</v>
      </c>
      <c r="D8" s="3">
        <f t="shared" si="0"/>
        <v>909.48330299999998</v>
      </c>
      <c r="E8" s="3">
        <f t="shared" si="0"/>
        <v>1035.9375620000001</v>
      </c>
      <c r="F8" s="48">
        <f t="shared" si="0"/>
        <v>1125.948535</v>
      </c>
      <c r="G8" s="49">
        <f t="shared" si="0"/>
        <v>1165.896898</v>
      </c>
      <c r="H8" s="48">
        <v>1171.633904</v>
      </c>
      <c r="I8" s="49">
        <v>1130.9273989999999</v>
      </c>
      <c r="J8" s="49">
        <v>1193.916768</v>
      </c>
      <c r="K8" s="49">
        <v>1209.1587320000001</v>
      </c>
      <c r="L8" s="49">
        <v>1186.382059</v>
      </c>
      <c r="M8" s="49">
        <v>1097.9676570000001</v>
      </c>
      <c r="N8" s="49">
        <v>1113.3992099999998</v>
      </c>
      <c r="O8" s="49">
        <v>1256.3724280000001</v>
      </c>
      <c r="P8" s="88">
        <v>1742.9171530000003</v>
      </c>
      <c r="Q8" s="89">
        <v>1157.5045599999999</v>
      </c>
      <c r="R8" s="90">
        <v>537.254864</v>
      </c>
    </row>
    <row r="9" spans="1:19" ht="17.399999999999999" x14ac:dyDescent="0.3">
      <c r="A9" s="19"/>
      <c r="B9" s="29"/>
      <c r="C9" s="37"/>
      <c r="D9" s="3"/>
      <c r="E9" s="3"/>
      <c r="F9" s="37"/>
      <c r="G9" s="3"/>
      <c r="H9" s="37"/>
      <c r="I9" s="3"/>
      <c r="J9" s="3"/>
      <c r="K9" s="3"/>
      <c r="L9" s="3"/>
      <c r="M9" s="3"/>
      <c r="N9" s="3"/>
      <c r="O9" s="3"/>
      <c r="P9" s="88"/>
      <c r="Q9" s="89"/>
      <c r="R9" s="90"/>
    </row>
    <row r="10" spans="1:19" ht="17.399999999999999" x14ac:dyDescent="0.3">
      <c r="A10" s="19" t="s">
        <v>2</v>
      </c>
      <c r="B10" s="29"/>
      <c r="C10" s="38">
        <f t="shared" ref="C10:G10" si="1">+C11+C12</f>
        <v>192.890094</v>
      </c>
      <c r="D10" s="4">
        <f t="shared" si="1"/>
        <v>292.49426299999999</v>
      </c>
      <c r="E10" s="4">
        <f t="shared" si="1"/>
        <v>297.20712000000003</v>
      </c>
      <c r="F10" s="38">
        <f t="shared" si="1"/>
        <v>353.03092199999998</v>
      </c>
      <c r="G10" s="4">
        <f t="shared" si="1"/>
        <v>389.29438500000003</v>
      </c>
      <c r="H10" s="38">
        <v>364.60280399999999</v>
      </c>
      <c r="I10" s="4">
        <v>366.57224400000001</v>
      </c>
      <c r="J10" s="4">
        <v>390.40213299999999</v>
      </c>
      <c r="K10" s="4">
        <v>417.15699000000001</v>
      </c>
      <c r="L10" s="4">
        <v>398.52891899999997</v>
      </c>
      <c r="M10" s="4">
        <v>380.99147399999998</v>
      </c>
      <c r="N10" s="4">
        <v>390.55411699999996</v>
      </c>
      <c r="O10" s="4">
        <v>426.08889900000003</v>
      </c>
      <c r="P10" s="91">
        <v>449.67774300000002</v>
      </c>
      <c r="Q10" s="92">
        <v>402.98486300000002</v>
      </c>
      <c r="R10" s="93">
        <v>175.780823</v>
      </c>
    </row>
    <row r="11" spans="1:19" ht="17.399999999999999" x14ac:dyDescent="0.3">
      <c r="A11" s="20" t="s">
        <v>3</v>
      </c>
      <c r="B11" s="29"/>
      <c r="C11" s="38">
        <v>15.162743000000001</v>
      </c>
      <c r="D11" s="4">
        <v>22.982590999999999</v>
      </c>
      <c r="E11" s="4">
        <v>24.090633</v>
      </c>
      <c r="F11" s="38">
        <v>34.581141000000002</v>
      </c>
      <c r="G11" s="4">
        <v>34.455616999999997</v>
      </c>
      <c r="H11" s="38">
        <v>40.314222999999998</v>
      </c>
      <c r="I11" s="4">
        <v>39.878529</v>
      </c>
      <c r="J11" s="4">
        <v>42.110745999999999</v>
      </c>
      <c r="K11" s="4">
        <v>38.369841999999998</v>
      </c>
      <c r="L11" s="4">
        <v>38.441288999999998</v>
      </c>
      <c r="M11" s="4">
        <v>40.794468999999999</v>
      </c>
      <c r="N11" s="4">
        <v>37.509304</v>
      </c>
      <c r="O11" s="4">
        <v>33.329115000000002</v>
      </c>
      <c r="P11" s="91">
        <v>31.933057999999999</v>
      </c>
      <c r="Q11" s="92">
        <v>26.414512999999999</v>
      </c>
      <c r="R11" s="93">
        <v>10.398045</v>
      </c>
    </row>
    <row r="12" spans="1:19" ht="17.399999999999999" x14ac:dyDescent="0.3">
      <c r="A12" s="20" t="s">
        <v>4</v>
      </c>
      <c r="B12" s="29"/>
      <c r="C12" s="38">
        <v>177.727351</v>
      </c>
      <c r="D12" s="4">
        <v>269.51167199999998</v>
      </c>
      <c r="E12" s="4">
        <v>273.11648700000001</v>
      </c>
      <c r="F12" s="38">
        <v>318.44978099999997</v>
      </c>
      <c r="G12" s="4">
        <v>354.83876800000002</v>
      </c>
      <c r="H12" s="38">
        <v>324.28858100000002</v>
      </c>
      <c r="I12" s="4">
        <v>326.693715</v>
      </c>
      <c r="J12" s="4">
        <v>348.29138699999999</v>
      </c>
      <c r="K12" s="4">
        <v>378.787148</v>
      </c>
      <c r="L12" s="4">
        <v>360.08762999999999</v>
      </c>
      <c r="M12" s="4">
        <v>340.19700499999999</v>
      </c>
      <c r="N12" s="4">
        <v>353.04481299999998</v>
      </c>
      <c r="O12" s="4">
        <v>392.75978400000002</v>
      </c>
      <c r="P12" s="91">
        <v>417.744685</v>
      </c>
      <c r="Q12" s="92">
        <v>376.57035000000002</v>
      </c>
      <c r="R12" s="93">
        <v>165.382778</v>
      </c>
    </row>
    <row r="13" spans="1:19" ht="17.399999999999999" x14ac:dyDescent="0.3">
      <c r="A13" s="19" t="s">
        <v>5</v>
      </c>
      <c r="B13" s="29"/>
      <c r="C13" s="39">
        <v>33.286819999999999</v>
      </c>
      <c r="D13" s="5">
        <v>40.284756000000002</v>
      </c>
      <c r="E13" s="5">
        <v>61.277498999999999</v>
      </c>
      <c r="F13" s="39">
        <v>62.280417999999997</v>
      </c>
      <c r="G13" s="5">
        <v>51.765554000000002</v>
      </c>
      <c r="H13" s="39">
        <v>59.666004999999998</v>
      </c>
      <c r="I13" s="5">
        <v>49.536768000000002</v>
      </c>
      <c r="J13" s="5">
        <v>51.603042000000002</v>
      </c>
      <c r="K13" s="5">
        <v>50.655219000000002</v>
      </c>
      <c r="L13" s="5">
        <v>44.079014000000001</v>
      </c>
      <c r="M13" s="5">
        <v>44.711688000000002</v>
      </c>
      <c r="N13" s="5">
        <v>53.440030999999998</v>
      </c>
      <c r="O13" s="5">
        <v>60.714129999999997</v>
      </c>
      <c r="P13" s="94">
        <v>68.452036000000007</v>
      </c>
      <c r="Q13" s="95">
        <v>76.008961999999997</v>
      </c>
      <c r="R13" s="96">
        <v>48.736910999999999</v>
      </c>
    </row>
    <row r="14" spans="1:19" ht="17.399999999999999" x14ac:dyDescent="0.3">
      <c r="A14" s="19" t="s">
        <v>7</v>
      </c>
      <c r="B14" s="29"/>
      <c r="C14" s="39">
        <v>214.261957</v>
      </c>
      <c r="D14" s="5">
        <v>246.59518199999999</v>
      </c>
      <c r="E14" s="5">
        <v>281.140693</v>
      </c>
      <c r="F14" s="39">
        <v>304.87262399999997</v>
      </c>
      <c r="G14" s="5">
        <v>298.20058299999999</v>
      </c>
      <c r="H14" s="39">
        <v>315.86267600000002</v>
      </c>
      <c r="I14" s="5">
        <v>317.38461899999999</v>
      </c>
      <c r="J14" s="5">
        <v>330.342961</v>
      </c>
      <c r="K14" s="5">
        <v>347.273866</v>
      </c>
      <c r="L14" s="5">
        <v>351.608069</v>
      </c>
      <c r="M14" s="5">
        <v>351.36028499999998</v>
      </c>
      <c r="N14" s="5">
        <v>358.26612299999999</v>
      </c>
      <c r="O14" s="5">
        <v>395.02567299999998</v>
      </c>
      <c r="P14" s="94">
        <v>412.45451000000003</v>
      </c>
      <c r="Q14" s="95">
        <v>404.948508</v>
      </c>
      <c r="R14" s="96">
        <v>183.03781699999999</v>
      </c>
    </row>
    <row r="15" spans="1:19" ht="17.399999999999999" x14ac:dyDescent="0.3">
      <c r="A15" s="19" t="s">
        <v>6</v>
      </c>
      <c r="B15" s="29"/>
      <c r="C15" s="39">
        <v>5.5233460000000001</v>
      </c>
      <c r="D15" s="5">
        <v>7.6226209999999996</v>
      </c>
      <c r="E15" s="5">
        <v>9.3824690000000004</v>
      </c>
      <c r="F15" s="39">
        <v>11.673738</v>
      </c>
      <c r="G15" s="5">
        <v>15.336259999999999</v>
      </c>
      <c r="H15" s="39">
        <v>18.912922999999999</v>
      </c>
      <c r="I15" s="5">
        <v>23.107310999999999</v>
      </c>
      <c r="J15" s="5">
        <v>28.154077000000001</v>
      </c>
      <c r="K15" s="5">
        <v>23.450627000000001</v>
      </c>
      <c r="L15" s="5">
        <v>16.541274000000001</v>
      </c>
      <c r="M15" s="5">
        <v>14.415163</v>
      </c>
      <c r="N15" s="5">
        <v>13.353045</v>
      </c>
      <c r="O15" s="5">
        <v>17.565788999999999</v>
      </c>
      <c r="P15" s="94">
        <v>17.565276000000001</v>
      </c>
      <c r="Q15" s="95">
        <v>9.6447090000000006</v>
      </c>
      <c r="R15" s="96">
        <v>6.4286390000000004</v>
      </c>
    </row>
    <row r="16" spans="1:19" ht="17.399999999999999" x14ac:dyDescent="0.3">
      <c r="A16" s="19" t="s">
        <v>8</v>
      </c>
      <c r="B16" s="29"/>
      <c r="C16" s="39">
        <v>49.642150999999998</v>
      </c>
      <c r="D16" s="5">
        <v>72.882739999999998</v>
      </c>
      <c r="E16" s="5">
        <v>88.759838999999999</v>
      </c>
      <c r="F16" s="39">
        <v>84.958855</v>
      </c>
      <c r="G16" s="5">
        <v>82.651141999999993</v>
      </c>
      <c r="H16" s="39">
        <v>81.034662999999995</v>
      </c>
      <c r="I16" s="5">
        <v>67.739582999999996</v>
      </c>
      <c r="J16" s="5">
        <v>57.88317</v>
      </c>
      <c r="K16" s="5">
        <v>55.646011000000001</v>
      </c>
      <c r="L16" s="5">
        <v>54.144162000000001</v>
      </c>
      <c r="M16" s="5">
        <v>97.352298000000005</v>
      </c>
      <c r="N16" s="5">
        <v>65.161927000000006</v>
      </c>
      <c r="O16" s="5">
        <v>69.049626000000004</v>
      </c>
      <c r="P16" s="94">
        <v>58.768343999999999</v>
      </c>
      <c r="Q16" s="95">
        <v>44.739665000000002</v>
      </c>
      <c r="R16" s="96">
        <v>18.705573999999999</v>
      </c>
    </row>
    <row r="17" spans="1:18" ht="17.399999999999999" x14ac:dyDescent="0.3">
      <c r="A17" s="19" t="s">
        <v>9</v>
      </c>
      <c r="B17" s="29"/>
      <c r="C17" s="39">
        <v>184.64710500000001</v>
      </c>
      <c r="D17" s="5">
        <v>249.60374100000001</v>
      </c>
      <c r="E17" s="5">
        <v>298.16994199999999</v>
      </c>
      <c r="F17" s="39">
        <v>309.131978</v>
      </c>
      <c r="G17" s="5">
        <v>328.64897400000001</v>
      </c>
      <c r="H17" s="39">
        <v>331.55483299999997</v>
      </c>
      <c r="I17" s="5">
        <v>306.58687400000002</v>
      </c>
      <c r="J17" s="5">
        <v>335.531385</v>
      </c>
      <c r="K17" s="5">
        <v>314.97601900000001</v>
      </c>
      <c r="L17" s="5">
        <v>321.48062099999999</v>
      </c>
      <c r="M17" s="5">
        <v>209.13674900000001</v>
      </c>
      <c r="N17" s="5">
        <v>232.62396699999999</v>
      </c>
      <c r="O17" s="5">
        <v>287.92831100000001</v>
      </c>
      <c r="P17" s="5">
        <f>+P8-SUM(P10:P16)</f>
        <v>286.32150100000013</v>
      </c>
      <c r="Q17" s="5">
        <f>+Q8-SUM(Q10:Q16)</f>
        <v>-183.80701000000022</v>
      </c>
      <c r="R17" s="5">
        <f>+R8-SUM(R10:R16)</f>
        <v>-71.215722999999912</v>
      </c>
    </row>
    <row r="18" spans="1:18" ht="17.399999999999999" x14ac:dyDescent="0.3">
      <c r="A18" s="19"/>
      <c r="B18" s="29"/>
      <c r="C18" s="38"/>
      <c r="D18" s="4"/>
      <c r="E18" s="4"/>
      <c r="F18" s="38"/>
      <c r="G18" s="4"/>
      <c r="H18" s="38"/>
      <c r="I18" s="4"/>
      <c r="J18" s="4"/>
      <c r="K18" s="4"/>
      <c r="L18" s="4"/>
      <c r="M18" s="4"/>
      <c r="N18" s="4"/>
      <c r="O18" s="4"/>
      <c r="P18" s="4"/>
      <c r="Q18" s="80"/>
      <c r="R18" s="54"/>
    </row>
    <row r="19" spans="1:18" ht="17.399999999999999" x14ac:dyDescent="0.3">
      <c r="A19" s="18" t="s">
        <v>10</v>
      </c>
      <c r="B19" s="28"/>
      <c r="C19" s="37">
        <f t="shared" ref="C19:G19" si="2">C25+C24+C23+C22+C26+C21</f>
        <v>520.37413500000002</v>
      </c>
      <c r="D19" s="3">
        <f t="shared" si="2"/>
        <v>908.0139180000001</v>
      </c>
      <c r="E19" s="3">
        <f t="shared" si="2"/>
        <v>846.36802100000011</v>
      </c>
      <c r="F19" s="37">
        <f t="shared" si="2"/>
        <v>989.19433900000001</v>
      </c>
      <c r="G19" s="3">
        <f t="shared" si="2"/>
        <v>1069.660016</v>
      </c>
      <c r="H19" s="37">
        <v>1054.5148300000001</v>
      </c>
      <c r="I19" s="3">
        <v>972.63261199999999</v>
      </c>
      <c r="J19" s="3">
        <v>1104.757022</v>
      </c>
      <c r="K19" s="3">
        <v>1025.6596490000002</v>
      </c>
      <c r="L19" s="3">
        <v>1143.806812</v>
      </c>
      <c r="M19" s="3">
        <v>787.91697299999987</v>
      </c>
      <c r="N19" s="3">
        <v>1025.6295539999999</v>
      </c>
      <c r="O19" s="3">
        <v>1101.6299860000001</v>
      </c>
      <c r="P19" s="3">
        <v>1144.0533190000001</v>
      </c>
      <c r="Q19" s="79">
        <v>857.0041359999999</v>
      </c>
      <c r="R19" s="53">
        <v>357.48138</v>
      </c>
    </row>
    <row r="20" spans="1:18" ht="17.399999999999999" x14ac:dyDescent="0.3">
      <c r="A20" s="19"/>
      <c r="B20" s="29"/>
      <c r="C20" s="38"/>
      <c r="D20" s="4"/>
      <c r="E20" s="4"/>
      <c r="F20" s="38"/>
      <c r="G20" s="4"/>
      <c r="H20" s="38"/>
      <c r="I20" s="4"/>
      <c r="J20" s="4"/>
      <c r="K20" s="4"/>
      <c r="L20" s="4"/>
      <c r="M20" s="4"/>
      <c r="N20" s="4"/>
      <c r="O20" s="4"/>
      <c r="P20" s="4"/>
      <c r="Q20" s="80"/>
      <c r="R20" s="54"/>
    </row>
    <row r="21" spans="1:18" ht="17.399999999999999" x14ac:dyDescent="0.3">
      <c r="A21" s="19" t="s">
        <v>15</v>
      </c>
      <c r="B21" s="29"/>
      <c r="C21" s="39">
        <v>0.41951699999999997</v>
      </c>
      <c r="D21" s="5">
        <v>2.332932</v>
      </c>
      <c r="E21" s="5">
        <v>2.4088470000000002</v>
      </c>
      <c r="F21" s="39">
        <v>1.8909290000000001</v>
      </c>
      <c r="G21" s="5">
        <v>2.6874180000000001</v>
      </c>
      <c r="H21" s="39">
        <v>0.83615099999999998</v>
      </c>
      <c r="I21" s="5">
        <v>4.2585369999999996</v>
      </c>
      <c r="J21" s="5">
        <v>0.96369000000000005</v>
      </c>
      <c r="K21" s="5">
        <v>3.8367740000000001</v>
      </c>
      <c r="L21" s="5">
        <v>2.6219399999999999</v>
      </c>
      <c r="M21" s="5">
        <v>0.85407900000000003</v>
      </c>
      <c r="N21" s="5">
        <v>4.7710759999999999</v>
      </c>
      <c r="O21" s="5">
        <v>1.1147940000000001</v>
      </c>
      <c r="P21" s="5">
        <v>4.7219389999999999</v>
      </c>
      <c r="Q21" s="81">
        <v>2.643097</v>
      </c>
      <c r="R21" s="75">
        <v>3.5832999999999997E-2</v>
      </c>
    </row>
    <row r="22" spans="1:18" ht="17.399999999999999" x14ac:dyDescent="0.3">
      <c r="A22" s="19" t="s">
        <v>13</v>
      </c>
      <c r="B22" s="29"/>
      <c r="C22" s="39">
        <v>83.425092000000006</v>
      </c>
      <c r="D22" s="5">
        <v>139.53212300000001</v>
      </c>
      <c r="E22" s="5">
        <v>155.84155999999999</v>
      </c>
      <c r="F22" s="39">
        <v>147.67417900000001</v>
      </c>
      <c r="G22" s="5">
        <v>152.757927</v>
      </c>
      <c r="H22" s="39">
        <v>146.43830700000001</v>
      </c>
      <c r="I22" s="5">
        <v>147.234354</v>
      </c>
      <c r="J22" s="5">
        <v>204.150768</v>
      </c>
      <c r="K22" s="5">
        <v>167.987404</v>
      </c>
      <c r="L22" s="5">
        <v>234.956795</v>
      </c>
      <c r="M22" s="5">
        <v>149.61134699999999</v>
      </c>
      <c r="N22" s="5">
        <v>204.021107</v>
      </c>
      <c r="O22" s="5">
        <v>179.25862000000001</v>
      </c>
      <c r="P22" s="5">
        <v>157.11207200000001</v>
      </c>
      <c r="Q22" s="81">
        <v>142.97834</v>
      </c>
      <c r="R22" s="75">
        <v>75.920130999999998</v>
      </c>
    </row>
    <row r="23" spans="1:18" ht="17.399999999999999" x14ac:dyDescent="0.3">
      <c r="A23" s="19" t="s">
        <v>69</v>
      </c>
      <c r="B23" s="29"/>
      <c r="C23" s="39">
        <v>45.595841</v>
      </c>
      <c r="D23" s="5">
        <v>73.255076000000003</v>
      </c>
      <c r="E23" s="5">
        <v>76.836921000000004</v>
      </c>
      <c r="F23" s="39">
        <v>84.885270000000006</v>
      </c>
      <c r="G23" s="5">
        <v>94.627205000000004</v>
      </c>
      <c r="H23" s="39">
        <v>88.300183000000004</v>
      </c>
      <c r="I23" s="5">
        <v>79.140658999999999</v>
      </c>
      <c r="J23" s="5">
        <v>79.697558000000001</v>
      </c>
      <c r="K23" s="5">
        <v>76.732500999999999</v>
      </c>
      <c r="L23" s="5">
        <v>83.801753000000005</v>
      </c>
      <c r="M23" s="5">
        <v>56.924661999999998</v>
      </c>
      <c r="N23" s="5">
        <v>83.806805999999995</v>
      </c>
      <c r="O23" s="5">
        <v>91.423402999999993</v>
      </c>
      <c r="P23" s="5">
        <v>82.707994999999997</v>
      </c>
      <c r="Q23" s="81">
        <v>62.592542999999999</v>
      </c>
      <c r="R23" s="75">
        <v>25.766169000000001</v>
      </c>
    </row>
    <row r="24" spans="1:18" ht="17.399999999999999" x14ac:dyDescent="0.3">
      <c r="A24" s="19" t="s">
        <v>12</v>
      </c>
      <c r="B24" s="29"/>
      <c r="C24" s="39">
        <v>117.019847</v>
      </c>
      <c r="D24" s="5">
        <v>143.733892</v>
      </c>
      <c r="E24" s="5">
        <v>167.125598</v>
      </c>
      <c r="F24" s="39">
        <v>183.12290999999999</v>
      </c>
      <c r="G24" s="5">
        <v>205.487787</v>
      </c>
      <c r="H24" s="39">
        <v>207.97501</v>
      </c>
      <c r="I24" s="5">
        <v>213.76158599999999</v>
      </c>
      <c r="J24" s="5">
        <v>236.906206</v>
      </c>
      <c r="K24" s="5">
        <v>227.66695200000001</v>
      </c>
      <c r="L24" s="5">
        <v>247.77022299999999</v>
      </c>
      <c r="M24" s="5">
        <v>203.09690000000001</v>
      </c>
      <c r="N24" s="5">
        <v>214.48902799999999</v>
      </c>
      <c r="O24" s="5">
        <v>237.39396300000001</v>
      </c>
      <c r="P24" s="5">
        <v>241.91959700000001</v>
      </c>
      <c r="Q24" s="81">
        <v>211.01855699999999</v>
      </c>
      <c r="R24" s="75">
        <v>90.205629999999999</v>
      </c>
    </row>
    <row r="25" spans="1:18" ht="17.399999999999999" x14ac:dyDescent="0.3">
      <c r="A25" s="19" t="s">
        <v>11</v>
      </c>
      <c r="B25" s="29"/>
      <c r="C25" s="39">
        <v>29.329431</v>
      </c>
      <c r="D25" s="5">
        <v>39.548344999999998</v>
      </c>
      <c r="E25" s="5">
        <v>45.518042000000001</v>
      </c>
      <c r="F25" s="39">
        <v>50.529631000000002</v>
      </c>
      <c r="G25" s="5">
        <v>47.051105</v>
      </c>
      <c r="H25" s="39">
        <v>49.460335000000001</v>
      </c>
      <c r="I25" s="5">
        <v>56.211919999999999</v>
      </c>
      <c r="J25" s="5">
        <v>68.369450999999998</v>
      </c>
      <c r="K25" s="5">
        <v>68.181675999999996</v>
      </c>
      <c r="L25" s="5">
        <v>67.087242000000003</v>
      </c>
      <c r="M25" s="5">
        <v>43.791724000000002</v>
      </c>
      <c r="N25" s="5">
        <v>59.346440000000001</v>
      </c>
      <c r="O25" s="5">
        <v>58.947217999999999</v>
      </c>
      <c r="P25" s="5">
        <v>59.340243999999998</v>
      </c>
      <c r="Q25" s="81">
        <v>58.140743999999998</v>
      </c>
      <c r="R25" s="75">
        <v>29.127023999999999</v>
      </c>
    </row>
    <row r="26" spans="1:18" ht="17.399999999999999" x14ac:dyDescent="0.3">
      <c r="A26" s="19" t="s">
        <v>14</v>
      </c>
      <c r="B26" s="29"/>
      <c r="C26" s="39">
        <v>244.584407</v>
      </c>
      <c r="D26" s="5">
        <v>509.61155000000002</v>
      </c>
      <c r="E26" s="5">
        <v>398.63705299999998</v>
      </c>
      <c r="F26" s="39">
        <v>521.09141999999997</v>
      </c>
      <c r="G26" s="5">
        <v>567.04857400000003</v>
      </c>
      <c r="H26" s="39">
        <v>561.50484400000005</v>
      </c>
      <c r="I26" s="5">
        <v>472.02555599999999</v>
      </c>
      <c r="J26" s="5">
        <v>514.66934900000001</v>
      </c>
      <c r="K26" s="5">
        <v>481.25434200000001</v>
      </c>
      <c r="L26" s="5">
        <v>507.56885899999997</v>
      </c>
      <c r="M26" s="5">
        <v>333.638261</v>
      </c>
      <c r="N26" s="5">
        <v>459.19509699999998</v>
      </c>
      <c r="O26" s="5">
        <v>533.49198799999999</v>
      </c>
      <c r="P26" s="5">
        <v>598.25147200000004</v>
      </c>
      <c r="Q26" s="81">
        <v>379.630855</v>
      </c>
      <c r="R26" s="75">
        <v>136.426593</v>
      </c>
    </row>
    <row r="27" spans="1:18" ht="17.399999999999999" x14ac:dyDescent="0.3">
      <c r="A27" s="19"/>
      <c r="B27" s="29"/>
      <c r="C27" s="37"/>
      <c r="D27" s="3"/>
      <c r="E27" s="3"/>
      <c r="F27" s="37"/>
      <c r="G27" s="3"/>
      <c r="H27" s="37"/>
      <c r="I27" s="3"/>
      <c r="J27" s="3"/>
      <c r="K27" s="3"/>
      <c r="L27" s="3"/>
      <c r="M27" s="3"/>
      <c r="N27" s="3"/>
      <c r="O27" s="3"/>
      <c r="P27" s="3"/>
      <c r="Q27" s="79"/>
      <c r="R27" s="53"/>
    </row>
    <row r="28" spans="1:18" ht="17.399999999999999" x14ac:dyDescent="0.3">
      <c r="A28" s="18" t="s">
        <v>16</v>
      </c>
      <c r="B28" s="28"/>
      <c r="C28" s="37">
        <f t="shared" ref="C28:F28" si="3">C30+C34+C35</f>
        <v>649.21635199999992</v>
      </c>
      <c r="D28" s="3">
        <f t="shared" si="3"/>
        <v>1063.221352</v>
      </c>
      <c r="E28" s="3">
        <f t="shared" si="3"/>
        <v>1218.424943</v>
      </c>
      <c r="F28" s="37">
        <f t="shared" si="3"/>
        <v>1243.818405</v>
      </c>
      <c r="G28" s="3">
        <f t="shared" ref="G28" si="4">G30+G34+G35</f>
        <v>1215.5618720000002</v>
      </c>
      <c r="H28" s="37">
        <v>1100.6219170000002</v>
      </c>
      <c r="I28" s="3">
        <v>765.7174</v>
      </c>
      <c r="J28" s="3">
        <v>937.54736099999991</v>
      </c>
      <c r="K28" s="3">
        <v>1263.573388</v>
      </c>
      <c r="L28" s="3">
        <v>1568.4834579999999</v>
      </c>
      <c r="M28" s="3">
        <v>730.60880499999996</v>
      </c>
      <c r="N28" s="3">
        <v>1716.315094</v>
      </c>
      <c r="O28" s="3">
        <v>3083.9103319999995</v>
      </c>
      <c r="P28" s="3">
        <v>2989.8104780000003</v>
      </c>
      <c r="Q28" s="79">
        <v>2885.1056449999996</v>
      </c>
      <c r="R28" s="53">
        <v>1357.1456380000002</v>
      </c>
    </row>
    <row r="29" spans="1:18" ht="17.399999999999999" x14ac:dyDescent="0.3">
      <c r="A29" s="19"/>
      <c r="B29" s="29"/>
      <c r="C29" s="38"/>
      <c r="D29" s="4"/>
      <c r="E29" s="4"/>
      <c r="F29" s="38"/>
      <c r="G29" s="4"/>
      <c r="H29" s="38"/>
      <c r="I29" s="4"/>
      <c r="J29" s="4"/>
      <c r="K29" s="4"/>
      <c r="L29" s="4"/>
      <c r="M29" s="4"/>
      <c r="N29" s="4"/>
      <c r="O29" s="4"/>
      <c r="P29" s="4"/>
      <c r="Q29" s="80"/>
      <c r="R29" s="54"/>
    </row>
    <row r="30" spans="1:18" ht="17.399999999999999" x14ac:dyDescent="0.3">
      <c r="A30" s="19" t="s">
        <v>17</v>
      </c>
      <c r="B30" s="29"/>
      <c r="C30" s="37">
        <f t="shared" ref="C30:G30" si="5">+C31+C32+C33</f>
        <v>611.60515699999996</v>
      </c>
      <c r="D30" s="4">
        <f t="shared" si="5"/>
        <v>1017.350959</v>
      </c>
      <c r="E30" s="4">
        <f t="shared" si="5"/>
        <v>1164.701513</v>
      </c>
      <c r="F30" s="38">
        <f t="shared" si="5"/>
        <v>1176.422521</v>
      </c>
      <c r="G30" s="4">
        <f t="shared" si="5"/>
        <v>1148.1621830000001</v>
      </c>
      <c r="H30" s="38">
        <v>1036.8254180000001</v>
      </c>
      <c r="I30" s="4">
        <v>707.63626699999998</v>
      </c>
      <c r="J30" s="4">
        <v>877.54604199999994</v>
      </c>
      <c r="K30" s="4">
        <v>1191.1210679999999</v>
      </c>
      <c r="L30" s="4">
        <v>1495.112969</v>
      </c>
      <c r="M30" s="4">
        <v>675.15892499999995</v>
      </c>
      <c r="N30" s="4">
        <v>1626.811931</v>
      </c>
      <c r="O30" s="4">
        <v>2979.0899179999997</v>
      </c>
      <c r="P30" s="4">
        <v>2889.9182850000002</v>
      </c>
      <c r="Q30" s="80">
        <v>2790.2604729999998</v>
      </c>
      <c r="R30" s="54">
        <v>1312.2459350000001</v>
      </c>
    </row>
    <row r="31" spans="1:18" ht="17.399999999999999" x14ac:dyDescent="0.3">
      <c r="A31" s="20" t="s">
        <v>3</v>
      </c>
      <c r="B31" s="29"/>
      <c r="C31" s="39">
        <v>22.568721</v>
      </c>
      <c r="D31" s="5">
        <v>53.450057999999999</v>
      </c>
      <c r="E31" s="5">
        <v>69.625978000000003</v>
      </c>
      <c r="F31" s="39">
        <v>9.1345749999999999</v>
      </c>
      <c r="G31" s="5">
        <v>0.96579400000000004</v>
      </c>
      <c r="H31" s="39">
        <v>1.0582739999999999</v>
      </c>
      <c r="I31" s="5">
        <v>0.94889900000000005</v>
      </c>
      <c r="J31" s="5">
        <v>1.2817229999999999</v>
      </c>
      <c r="K31" s="5">
        <v>1.11497</v>
      </c>
      <c r="L31" s="5">
        <v>1.0746640000000001</v>
      </c>
      <c r="M31" s="5">
        <v>0.48578700000000002</v>
      </c>
      <c r="N31" s="5">
        <v>1.650523</v>
      </c>
      <c r="O31" s="5">
        <v>2.2344629999999999</v>
      </c>
      <c r="P31" s="5">
        <v>41.761386000000002</v>
      </c>
      <c r="Q31" s="81">
        <v>109.271311</v>
      </c>
      <c r="R31" s="75">
        <v>2.7474989999999999</v>
      </c>
    </row>
    <row r="32" spans="1:18" ht="17.399999999999999" x14ac:dyDescent="0.3">
      <c r="A32" s="20" t="s">
        <v>18</v>
      </c>
      <c r="B32" s="29"/>
      <c r="C32" s="39">
        <v>0.143313</v>
      </c>
      <c r="D32" s="5">
        <v>0.15126100000000001</v>
      </c>
      <c r="E32" s="5">
        <v>0.311552</v>
      </c>
      <c r="F32" s="39">
        <v>0.113162</v>
      </c>
      <c r="G32" s="5">
        <v>0.161909</v>
      </c>
      <c r="H32" s="39">
        <v>0.15439800000000001</v>
      </c>
      <c r="I32" s="5">
        <v>0.16967499999999999</v>
      </c>
      <c r="J32" s="5">
        <v>0.158632</v>
      </c>
      <c r="K32" s="5">
        <v>0.27829900000000002</v>
      </c>
      <c r="L32" s="5">
        <v>0.17108699999999999</v>
      </c>
      <c r="M32" s="5">
        <v>0.18892900000000001</v>
      </c>
      <c r="N32" s="5">
        <v>0.184033</v>
      </c>
      <c r="O32" s="5">
        <v>0.21008599999999999</v>
      </c>
      <c r="P32" s="5">
        <v>0.14010800000000001</v>
      </c>
      <c r="Q32" s="81">
        <v>0.12601499999999999</v>
      </c>
      <c r="R32" s="75">
        <v>2.8783E-2</v>
      </c>
    </row>
    <row r="33" spans="1:18" ht="17.399999999999999" x14ac:dyDescent="0.3">
      <c r="A33" s="20" t="s">
        <v>4</v>
      </c>
      <c r="B33" s="29"/>
      <c r="C33" s="39">
        <v>588.89312299999995</v>
      </c>
      <c r="D33" s="5">
        <v>963.74964</v>
      </c>
      <c r="E33" s="5">
        <v>1094.7639830000001</v>
      </c>
      <c r="F33" s="39">
        <v>1167.174784</v>
      </c>
      <c r="G33" s="5">
        <v>1147.03448</v>
      </c>
      <c r="H33" s="39">
        <v>1035.612746</v>
      </c>
      <c r="I33" s="5">
        <v>706.51769300000001</v>
      </c>
      <c r="J33" s="5">
        <v>876.10568699999999</v>
      </c>
      <c r="K33" s="5">
        <v>1189.727799</v>
      </c>
      <c r="L33" s="5">
        <v>1493.8672180000001</v>
      </c>
      <c r="M33" s="5">
        <v>674.48420899999996</v>
      </c>
      <c r="N33" s="5">
        <v>1624.9773749999999</v>
      </c>
      <c r="O33" s="5">
        <v>2976.6453689999998</v>
      </c>
      <c r="P33" s="5">
        <v>2848.016791</v>
      </c>
      <c r="Q33" s="81">
        <v>2680.863147</v>
      </c>
      <c r="R33" s="75">
        <v>1309.4696530000001</v>
      </c>
    </row>
    <row r="34" spans="1:18" ht="17.399999999999999" x14ac:dyDescent="0.3">
      <c r="A34" s="19" t="s">
        <v>19</v>
      </c>
      <c r="B34" s="29"/>
      <c r="C34" s="39">
        <v>37.611195000000002</v>
      </c>
      <c r="D34" s="5">
        <v>45.870393</v>
      </c>
      <c r="E34" s="5">
        <v>53.72343</v>
      </c>
      <c r="F34" s="39">
        <v>67.395883999999995</v>
      </c>
      <c r="G34" s="5">
        <v>67.399688999999995</v>
      </c>
      <c r="H34" s="39">
        <v>63.796498999999997</v>
      </c>
      <c r="I34" s="5">
        <v>58.081133000000001</v>
      </c>
      <c r="J34" s="5">
        <v>60.001319000000002</v>
      </c>
      <c r="K34" s="5">
        <v>72.45232</v>
      </c>
      <c r="L34" s="5">
        <v>73.370489000000006</v>
      </c>
      <c r="M34" s="5">
        <v>55.44988</v>
      </c>
      <c r="N34" s="5">
        <v>89.503163000000001</v>
      </c>
      <c r="O34" s="5">
        <v>104.820414</v>
      </c>
      <c r="P34" s="5">
        <v>99.892193000000006</v>
      </c>
      <c r="Q34" s="81">
        <v>94.845172000000005</v>
      </c>
      <c r="R34" s="75">
        <v>44.899703000000002</v>
      </c>
    </row>
    <row r="35" spans="1:18" ht="17.399999999999999" x14ac:dyDescent="0.3">
      <c r="A35" s="19" t="s">
        <v>20</v>
      </c>
      <c r="B35" s="29"/>
      <c r="C35" s="39">
        <v>0</v>
      </c>
      <c r="D35" s="5">
        <v>0</v>
      </c>
      <c r="E35" s="5">
        <v>0</v>
      </c>
      <c r="F35" s="39">
        <v>0</v>
      </c>
      <c r="G35" s="5">
        <v>0</v>
      </c>
      <c r="H35" s="39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81">
        <v>0</v>
      </c>
      <c r="R35" s="75">
        <v>0</v>
      </c>
    </row>
    <row r="36" spans="1:18" ht="17.399999999999999" x14ac:dyDescent="0.3">
      <c r="A36" s="19"/>
      <c r="B36" s="29"/>
      <c r="C36" s="38"/>
      <c r="D36" s="4"/>
      <c r="E36" s="4"/>
      <c r="F36" s="38"/>
      <c r="G36" s="4"/>
      <c r="H36" s="38"/>
      <c r="I36" s="4"/>
      <c r="J36" s="4"/>
      <c r="K36" s="4"/>
      <c r="L36" s="4"/>
      <c r="M36" s="4"/>
      <c r="N36" s="4"/>
      <c r="O36" s="4"/>
      <c r="P36" s="4"/>
      <c r="Q36" s="80"/>
      <c r="R36" s="54"/>
    </row>
    <row r="37" spans="1:18" ht="17.399999999999999" x14ac:dyDescent="0.3">
      <c r="A37" s="18" t="s">
        <v>21</v>
      </c>
      <c r="B37" s="28"/>
      <c r="C37" s="37">
        <f t="shared" ref="C37:F37" si="6">C39+C43</f>
        <v>241.06711000000001</v>
      </c>
      <c r="D37" s="3">
        <f t="shared" si="6"/>
        <v>298.89705100000003</v>
      </c>
      <c r="E37" s="3">
        <f t="shared" si="6"/>
        <v>309.49508399999996</v>
      </c>
      <c r="F37" s="37">
        <f t="shared" si="6"/>
        <v>378.01373500000005</v>
      </c>
      <c r="G37" s="3">
        <f t="shared" ref="G37" si="7">G39+G43</f>
        <v>377.43555399999997</v>
      </c>
      <c r="H37" s="37">
        <v>362.30757699999998</v>
      </c>
      <c r="I37" s="3">
        <v>330.90967499999999</v>
      </c>
      <c r="J37" s="3">
        <v>389.72113200000001</v>
      </c>
      <c r="K37" s="3">
        <v>426.649494</v>
      </c>
      <c r="L37" s="3">
        <v>382.937118</v>
      </c>
      <c r="M37" s="3">
        <v>372.07879500000001</v>
      </c>
      <c r="N37" s="3">
        <v>442.48057700000004</v>
      </c>
      <c r="O37" s="3">
        <v>559.24743799999999</v>
      </c>
      <c r="P37" s="3">
        <v>497.51475800000003</v>
      </c>
      <c r="Q37" s="79">
        <v>402.77226300000001</v>
      </c>
      <c r="R37" s="53">
        <v>155.54484299999999</v>
      </c>
    </row>
    <row r="38" spans="1:18" ht="17.399999999999999" x14ac:dyDescent="0.3">
      <c r="A38" s="19"/>
      <c r="B38" s="29"/>
      <c r="C38" s="38"/>
      <c r="D38" s="4"/>
      <c r="E38" s="4"/>
      <c r="F38" s="38"/>
      <c r="G38" s="4"/>
      <c r="H38" s="38"/>
      <c r="I38" s="4"/>
      <c r="J38" s="4"/>
      <c r="K38" s="4"/>
      <c r="L38" s="4"/>
      <c r="M38" s="4"/>
      <c r="N38" s="4"/>
      <c r="O38" s="4"/>
      <c r="P38" s="4"/>
      <c r="Q38" s="80"/>
      <c r="R38" s="54"/>
    </row>
    <row r="39" spans="1:18" ht="17.399999999999999" x14ac:dyDescent="0.3">
      <c r="A39" s="19" t="s">
        <v>22</v>
      </c>
      <c r="B39" s="29"/>
      <c r="C39" s="37">
        <f t="shared" ref="C39:F39" si="8">+C40+C41+C42</f>
        <v>20.999656000000002</v>
      </c>
      <c r="D39" s="3">
        <f t="shared" si="8"/>
        <v>42.993009000000001</v>
      </c>
      <c r="E39" s="3">
        <f t="shared" si="8"/>
        <v>21.515453999999998</v>
      </c>
      <c r="F39" s="37">
        <f t="shared" si="8"/>
        <v>24.598970000000001</v>
      </c>
      <c r="G39" s="4">
        <f t="shared" ref="G39" si="9">+G40+G41+G42</f>
        <v>28.432777999999999</v>
      </c>
      <c r="H39" s="38">
        <v>34.351202999999998</v>
      </c>
      <c r="I39" s="4">
        <v>54.708269000000001</v>
      </c>
      <c r="J39" s="4">
        <v>52.210887999999997</v>
      </c>
      <c r="K39" s="4">
        <v>51.881611999999997</v>
      </c>
      <c r="L39" s="4">
        <v>46.602593999999996</v>
      </c>
      <c r="M39" s="4">
        <v>63.833957999999996</v>
      </c>
      <c r="N39" s="4">
        <v>63.672677</v>
      </c>
      <c r="O39" s="4">
        <v>61.183653999999997</v>
      </c>
      <c r="P39" s="4">
        <v>61.205702000000002</v>
      </c>
      <c r="Q39" s="80">
        <v>61.685030000000005</v>
      </c>
      <c r="R39" s="54">
        <v>28.372257999999999</v>
      </c>
    </row>
    <row r="40" spans="1:18" ht="17.399999999999999" x14ac:dyDescent="0.3">
      <c r="A40" s="20" t="s">
        <v>3</v>
      </c>
      <c r="B40" s="29"/>
      <c r="C40" s="38">
        <v>16.31418</v>
      </c>
      <c r="D40" s="4">
        <v>36.427534000000001</v>
      </c>
      <c r="E40" s="4">
        <v>13.06884</v>
      </c>
      <c r="F40" s="38">
        <v>15.442798</v>
      </c>
      <c r="G40" s="4">
        <v>19.826795000000001</v>
      </c>
      <c r="H40" s="38">
        <v>23.656670999999999</v>
      </c>
      <c r="I40" s="4">
        <v>41.796194999999997</v>
      </c>
      <c r="J40" s="4">
        <v>36.136735999999999</v>
      </c>
      <c r="K40" s="4">
        <v>34.864275999999997</v>
      </c>
      <c r="L40" s="4">
        <v>30.853988000000001</v>
      </c>
      <c r="M40" s="4">
        <v>42.913739999999997</v>
      </c>
      <c r="N40" s="4">
        <v>41.123958000000002</v>
      </c>
      <c r="O40" s="4">
        <v>36.742933999999998</v>
      </c>
      <c r="P40" s="4">
        <v>38.285850000000003</v>
      </c>
      <c r="Q40" s="80">
        <v>37.938490000000002</v>
      </c>
      <c r="R40" s="54">
        <v>19.164361</v>
      </c>
    </row>
    <row r="41" spans="1:18" ht="17.399999999999999" x14ac:dyDescent="0.3">
      <c r="A41" s="20" t="s">
        <v>18</v>
      </c>
      <c r="B41" s="29"/>
      <c r="C41" s="39">
        <v>9.6341999999999997E-2</v>
      </c>
      <c r="D41" s="5">
        <v>0.107123</v>
      </c>
      <c r="E41" s="5">
        <v>4.3381000000000003E-2</v>
      </c>
      <c r="F41" s="39">
        <v>3.5860999999999997E-2</v>
      </c>
      <c r="G41" s="5">
        <v>9.6963999999999995E-2</v>
      </c>
      <c r="H41" s="39">
        <v>8.7845000000000006E-2</v>
      </c>
      <c r="I41" s="5">
        <v>0.152757</v>
      </c>
      <c r="J41" s="5">
        <v>0.13920199999999999</v>
      </c>
      <c r="K41" s="5">
        <v>7.7690999999999996E-2</v>
      </c>
      <c r="L41" s="5">
        <v>3.6729999999999999E-2</v>
      </c>
      <c r="M41" s="5">
        <v>8.0605999999999997E-2</v>
      </c>
      <c r="N41" s="5">
        <v>4.4852000000000003E-2</v>
      </c>
      <c r="O41" s="5">
        <v>4.9076000000000002E-2</v>
      </c>
      <c r="P41" s="5">
        <v>0.145206</v>
      </c>
      <c r="Q41" s="81">
        <v>0.32711400000000002</v>
      </c>
      <c r="R41" s="75">
        <v>0.36482700000000001</v>
      </c>
    </row>
    <row r="42" spans="1:18" ht="17.399999999999999" x14ac:dyDescent="0.3">
      <c r="A42" s="20" t="s">
        <v>4</v>
      </c>
      <c r="B42" s="29"/>
      <c r="C42" s="39">
        <v>4.5891339999999996</v>
      </c>
      <c r="D42" s="5">
        <v>6.4583519999999996</v>
      </c>
      <c r="E42" s="5">
        <v>8.4032330000000002</v>
      </c>
      <c r="F42" s="39">
        <v>9.1203109999999992</v>
      </c>
      <c r="G42" s="5">
        <v>8.5090190000000003</v>
      </c>
      <c r="H42" s="39">
        <v>10.606687000000001</v>
      </c>
      <c r="I42" s="5">
        <v>12.759316999999999</v>
      </c>
      <c r="J42" s="5">
        <v>15.934950000000001</v>
      </c>
      <c r="K42" s="5">
        <v>16.939644999999999</v>
      </c>
      <c r="L42" s="5">
        <v>15.711876</v>
      </c>
      <c r="M42" s="5">
        <v>20.839611999999999</v>
      </c>
      <c r="N42" s="5">
        <v>22.503867</v>
      </c>
      <c r="O42" s="5">
        <v>24.391643999999999</v>
      </c>
      <c r="P42" s="5">
        <v>22.774646000000001</v>
      </c>
      <c r="Q42" s="81">
        <v>23.419426000000001</v>
      </c>
      <c r="R42" s="75">
        <v>8.8430700000000009</v>
      </c>
    </row>
    <row r="43" spans="1:18" ht="17.399999999999999" x14ac:dyDescent="0.3">
      <c r="A43" s="19" t="s">
        <v>23</v>
      </c>
      <c r="B43" s="29"/>
      <c r="C43" s="37">
        <f t="shared" ref="C43:F43" si="10">+C44+C45</f>
        <v>220.067454</v>
      </c>
      <c r="D43" s="3">
        <f t="shared" si="10"/>
        <v>255.904042</v>
      </c>
      <c r="E43" s="3">
        <f t="shared" si="10"/>
        <v>287.97962999999999</v>
      </c>
      <c r="F43" s="37">
        <f t="shared" si="10"/>
        <v>353.41476500000005</v>
      </c>
      <c r="G43" s="4">
        <f t="shared" ref="G43" si="11">+G44+G45</f>
        <v>349.00277599999998</v>
      </c>
      <c r="H43" s="38">
        <v>327.95637399999998</v>
      </c>
      <c r="I43" s="4">
        <v>276.20140600000002</v>
      </c>
      <c r="J43" s="4">
        <v>337.51024400000006</v>
      </c>
      <c r="K43" s="4">
        <v>374.76788199999999</v>
      </c>
      <c r="L43" s="4">
        <v>336.33452399999999</v>
      </c>
      <c r="M43" s="4">
        <v>308.24483700000002</v>
      </c>
      <c r="N43" s="4">
        <v>378.80790000000002</v>
      </c>
      <c r="O43" s="4">
        <v>498.063784</v>
      </c>
      <c r="P43" s="4">
        <v>436.309056</v>
      </c>
      <c r="Q43" s="80">
        <v>341.08723300000003</v>
      </c>
      <c r="R43" s="54">
        <v>127.172585</v>
      </c>
    </row>
    <row r="44" spans="1:18" ht="17.399999999999999" x14ac:dyDescent="0.3">
      <c r="A44" s="20" t="s">
        <v>24</v>
      </c>
      <c r="B44" s="29"/>
      <c r="C44" s="39">
        <v>20.260694999999998</v>
      </c>
      <c r="D44" s="5">
        <v>37.546891000000002</v>
      </c>
      <c r="E44" s="5">
        <v>43.088808999999998</v>
      </c>
      <c r="F44" s="39">
        <v>38.170019000000003</v>
      </c>
      <c r="G44" s="5">
        <v>36.146839999999997</v>
      </c>
      <c r="H44" s="39">
        <v>39.866610000000001</v>
      </c>
      <c r="I44" s="5">
        <v>30.080501000000002</v>
      </c>
      <c r="J44" s="5">
        <v>36.793035000000003</v>
      </c>
      <c r="K44" s="5">
        <v>35.009227000000003</v>
      </c>
      <c r="L44" s="5">
        <v>33.518256999999998</v>
      </c>
      <c r="M44" s="5">
        <v>30.462983000000001</v>
      </c>
      <c r="N44" s="5">
        <v>33.410255999999997</v>
      </c>
      <c r="O44" s="5">
        <v>37.698802999999998</v>
      </c>
      <c r="P44" s="5">
        <v>59.671362000000002</v>
      </c>
      <c r="Q44" s="81">
        <v>26.770638999999999</v>
      </c>
      <c r="R44" s="75">
        <v>15.310214999999999</v>
      </c>
    </row>
    <row r="45" spans="1:18" ht="17.399999999999999" x14ac:dyDescent="0.3">
      <c r="A45" s="20" t="s">
        <v>4</v>
      </c>
      <c r="B45" s="29"/>
      <c r="C45" s="38">
        <v>199.806759</v>
      </c>
      <c r="D45" s="4">
        <v>218.35715099999999</v>
      </c>
      <c r="E45" s="4">
        <v>244.89082099999999</v>
      </c>
      <c r="F45" s="38">
        <v>315.24474600000002</v>
      </c>
      <c r="G45" s="4">
        <v>312.85593599999999</v>
      </c>
      <c r="H45" s="38">
        <v>288.089764</v>
      </c>
      <c r="I45" s="4">
        <v>246.12090499999999</v>
      </c>
      <c r="J45" s="4">
        <v>300.71720900000003</v>
      </c>
      <c r="K45" s="4">
        <v>339.75865499999998</v>
      </c>
      <c r="L45" s="4">
        <v>302.81626699999998</v>
      </c>
      <c r="M45" s="4">
        <v>277.78185400000001</v>
      </c>
      <c r="N45" s="4">
        <v>345.39764400000001</v>
      </c>
      <c r="O45" s="4">
        <v>460.364981</v>
      </c>
      <c r="P45" s="4">
        <v>376.63769400000001</v>
      </c>
      <c r="Q45" s="80">
        <v>314.31659400000001</v>
      </c>
      <c r="R45" s="54">
        <v>111.86237</v>
      </c>
    </row>
    <row r="46" spans="1:18" ht="17.399999999999999" x14ac:dyDescent="0.3">
      <c r="A46" s="19"/>
      <c r="B46" s="29"/>
      <c r="C46" s="38"/>
      <c r="D46" s="4"/>
      <c r="E46" s="4"/>
      <c r="F46" s="38"/>
      <c r="G46" s="4"/>
      <c r="H46" s="38"/>
      <c r="I46" s="4"/>
      <c r="J46" s="4"/>
      <c r="K46" s="4"/>
      <c r="L46" s="4"/>
      <c r="M46" s="4"/>
      <c r="N46" s="4"/>
      <c r="O46" s="4"/>
      <c r="P46" s="4"/>
      <c r="Q46" s="80"/>
      <c r="R46" s="54"/>
    </row>
    <row r="47" spans="1:18" ht="17.399999999999999" x14ac:dyDescent="0.3">
      <c r="A47" s="18" t="s">
        <v>25</v>
      </c>
      <c r="B47" s="28"/>
      <c r="C47" s="37">
        <f t="shared" ref="C47:F47" si="12">C49+C52+C57+C62</f>
        <v>1451.5081170000001</v>
      </c>
      <c r="D47" s="3">
        <f t="shared" si="12"/>
        <v>1835.1543930000003</v>
      </c>
      <c r="E47" s="3">
        <f t="shared" si="12"/>
        <v>1963.6763589999998</v>
      </c>
      <c r="F47" s="37">
        <f t="shared" si="12"/>
        <v>2085.6953389999999</v>
      </c>
      <c r="G47" s="45">
        <f t="shared" ref="G47" si="13">G49+G52+G57+G62</f>
        <v>2285.1306059999997</v>
      </c>
      <c r="H47" s="37">
        <v>2091.7319090000001</v>
      </c>
      <c r="I47" s="3">
        <v>1934.3058370000001</v>
      </c>
      <c r="J47" s="3">
        <v>2070.4518499999999</v>
      </c>
      <c r="K47" s="3">
        <v>2168.0262270000003</v>
      </c>
      <c r="L47" s="3">
        <v>2174.5232259999998</v>
      </c>
      <c r="M47" s="3">
        <v>1710.680879</v>
      </c>
      <c r="N47" s="3">
        <v>2159.048256</v>
      </c>
      <c r="O47" s="3">
        <v>2646.7550550000001</v>
      </c>
      <c r="P47" s="3">
        <v>2342.4116810000005</v>
      </c>
      <c r="Q47" s="79">
        <v>2149.956506</v>
      </c>
      <c r="R47" s="53">
        <v>1149.2996419999999</v>
      </c>
    </row>
    <row r="48" spans="1:18" ht="17.399999999999999" x14ac:dyDescent="0.3">
      <c r="A48" s="19"/>
      <c r="B48" s="29"/>
      <c r="C48" s="38"/>
      <c r="D48" s="4"/>
      <c r="E48" s="4"/>
      <c r="F48" s="38"/>
      <c r="G48" s="46"/>
      <c r="H48" s="38"/>
      <c r="I48" s="4"/>
      <c r="J48" s="4"/>
      <c r="K48" s="4"/>
      <c r="L48" s="4"/>
      <c r="M48" s="4"/>
      <c r="N48" s="4"/>
      <c r="O48" s="4"/>
      <c r="P48" s="4"/>
      <c r="Q48" s="80"/>
      <c r="R48" s="54"/>
    </row>
    <row r="49" spans="1:18" ht="17.399999999999999" x14ac:dyDescent="0.3">
      <c r="A49" s="19" t="s">
        <v>26</v>
      </c>
      <c r="B49" s="29"/>
      <c r="C49" s="37">
        <f t="shared" ref="C49:G49" si="14">+C50+C51</f>
        <v>159.18174699999997</v>
      </c>
      <c r="D49" s="3">
        <f t="shared" si="14"/>
        <v>220.564503</v>
      </c>
      <c r="E49" s="3">
        <f t="shared" si="14"/>
        <v>196.222037</v>
      </c>
      <c r="F49" s="37">
        <f t="shared" si="14"/>
        <v>214.45605399999999</v>
      </c>
      <c r="G49" s="46">
        <f t="shared" si="14"/>
        <v>286.32675399999999</v>
      </c>
      <c r="H49" s="38">
        <v>169.204928</v>
      </c>
      <c r="I49" s="4">
        <v>207.42725899999999</v>
      </c>
      <c r="J49" s="4">
        <v>220.52033299999999</v>
      </c>
      <c r="K49" s="4">
        <v>194.194772</v>
      </c>
      <c r="L49" s="4">
        <v>206.57197100000002</v>
      </c>
      <c r="M49" s="4">
        <v>236.57052899999999</v>
      </c>
      <c r="N49" s="4">
        <v>195.58487</v>
      </c>
      <c r="O49" s="4">
        <v>187.85125599999998</v>
      </c>
      <c r="P49" s="4">
        <v>177.39046500000001</v>
      </c>
      <c r="Q49" s="80">
        <v>174.32395499999998</v>
      </c>
      <c r="R49" s="54">
        <v>98.743285000000014</v>
      </c>
    </row>
    <row r="50" spans="1:18" ht="17.399999999999999" x14ac:dyDescent="0.3">
      <c r="A50" s="20" t="s">
        <v>3</v>
      </c>
      <c r="B50" s="29"/>
      <c r="C50" s="38">
        <v>20.391643999999999</v>
      </c>
      <c r="D50" s="4">
        <v>33.672919</v>
      </c>
      <c r="E50" s="4">
        <v>35.938935999999998</v>
      </c>
      <c r="F50" s="38">
        <v>70.775362999999999</v>
      </c>
      <c r="G50" s="46">
        <v>103.23619100000001</v>
      </c>
      <c r="H50" s="38">
        <v>10.347863</v>
      </c>
      <c r="I50" s="4">
        <v>36.923572999999998</v>
      </c>
      <c r="J50" s="4">
        <v>40.503070999999998</v>
      </c>
      <c r="K50" s="4">
        <v>27.691469000000001</v>
      </c>
      <c r="L50" s="4">
        <v>26.566773999999999</v>
      </c>
      <c r="M50" s="4">
        <v>39.123956</v>
      </c>
      <c r="N50" s="4">
        <v>30.463001999999999</v>
      </c>
      <c r="O50" s="4">
        <v>24.768115999999999</v>
      </c>
      <c r="P50" s="4">
        <v>37.973272000000001</v>
      </c>
      <c r="Q50" s="80">
        <v>28.217482</v>
      </c>
      <c r="R50" s="54">
        <v>21.142806</v>
      </c>
    </row>
    <row r="51" spans="1:18" ht="17.399999999999999" x14ac:dyDescent="0.3">
      <c r="A51" s="20" t="s">
        <v>18</v>
      </c>
      <c r="B51" s="29"/>
      <c r="C51" s="38">
        <v>138.79010299999999</v>
      </c>
      <c r="D51" s="4">
        <v>186.89158399999999</v>
      </c>
      <c r="E51" s="4">
        <v>160.28310099999999</v>
      </c>
      <c r="F51" s="38">
        <v>143.680691</v>
      </c>
      <c r="G51" s="46">
        <v>183.090563</v>
      </c>
      <c r="H51" s="38">
        <v>158.85706500000001</v>
      </c>
      <c r="I51" s="4">
        <v>170.50368599999999</v>
      </c>
      <c r="J51" s="4">
        <v>180.01726199999999</v>
      </c>
      <c r="K51" s="4">
        <v>166.50330299999999</v>
      </c>
      <c r="L51" s="4">
        <v>180.00519700000001</v>
      </c>
      <c r="M51" s="4">
        <v>197.446573</v>
      </c>
      <c r="N51" s="4">
        <v>165.12186800000001</v>
      </c>
      <c r="O51" s="4">
        <v>163.08313999999999</v>
      </c>
      <c r="P51" s="4">
        <v>139.417193</v>
      </c>
      <c r="Q51" s="80">
        <v>146.10647299999999</v>
      </c>
      <c r="R51" s="54">
        <v>77.600479000000007</v>
      </c>
    </row>
    <row r="52" spans="1:18" ht="17.399999999999999" x14ac:dyDescent="0.3">
      <c r="A52" s="19" t="s">
        <v>27</v>
      </c>
      <c r="B52" s="29"/>
      <c r="C52" s="37">
        <f t="shared" ref="C52:F52" si="15">+C53+C54+C55+C56</f>
        <v>207.90326300000001</v>
      </c>
      <c r="D52" s="3">
        <f t="shared" si="15"/>
        <v>263.53146000000004</v>
      </c>
      <c r="E52" s="3">
        <f t="shared" si="15"/>
        <v>298.219019</v>
      </c>
      <c r="F52" s="37">
        <f t="shared" si="15"/>
        <v>327.13019399999996</v>
      </c>
      <c r="G52" s="46">
        <f t="shared" ref="G52" si="16">+G53+G54+G55+G56</f>
        <v>337.46560099999999</v>
      </c>
      <c r="H52" s="38">
        <v>332.71727200000004</v>
      </c>
      <c r="I52" s="4">
        <v>312.19919900000002</v>
      </c>
      <c r="J52" s="4">
        <v>343.23687099999995</v>
      </c>
      <c r="K52" s="4">
        <v>354.47735699999998</v>
      </c>
      <c r="L52" s="4">
        <v>326.65326599999997</v>
      </c>
      <c r="M52" s="4">
        <v>233.884051</v>
      </c>
      <c r="N52" s="4">
        <v>308.72005499999995</v>
      </c>
      <c r="O52" s="4">
        <v>399.10339399999998</v>
      </c>
      <c r="P52" s="4">
        <v>384.99468899999999</v>
      </c>
      <c r="Q52" s="80">
        <v>328.214854</v>
      </c>
      <c r="R52" s="54">
        <v>185.95214000000001</v>
      </c>
    </row>
    <row r="53" spans="1:18" ht="17.399999999999999" x14ac:dyDescent="0.3">
      <c r="A53" s="20" t="s">
        <v>3</v>
      </c>
      <c r="B53" s="29"/>
      <c r="C53" s="38">
        <v>9.5945859999999996</v>
      </c>
      <c r="D53" s="4">
        <v>10.735816</v>
      </c>
      <c r="E53" s="4">
        <v>6.8189599999999997</v>
      </c>
      <c r="F53" s="38">
        <v>8.5182559999999992</v>
      </c>
      <c r="G53" s="46">
        <v>10.457227</v>
      </c>
      <c r="H53" s="38">
        <v>8.9535210000000003</v>
      </c>
      <c r="I53" s="4">
        <v>6.1507940000000003</v>
      </c>
      <c r="J53" s="4">
        <v>7.3521150000000004</v>
      </c>
      <c r="K53" s="4">
        <v>7.5269709999999996</v>
      </c>
      <c r="L53" s="4">
        <v>9.8846380000000007</v>
      </c>
      <c r="M53" s="4">
        <v>5.8808449999999999</v>
      </c>
      <c r="N53" s="4">
        <v>7.4273879999999997</v>
      </c>
      <c r="O53" s="4">
        <v>11.227435</v>
      </c>
      <c r="P53" s="4">
        <v>12.343785</v>
      </c>
      <c r="Q53" s="80">
        <v>11.97386</v>
      </c>
      <c r="R53" s="54">
        <v>6.6869560000000003</v>
      </c>
    </row>
    <row r="54" spans="1:18" ht="17.399999999999999" x14ac:dyDescent="0.3">
      <c r="A54" s="20" t="s">
        <v>18</v>
      </c>
      <c r="B54" s="29"/>
      <c r="C54" s="38">
        <v>22.110092000000002</v>
      </c>
      <c r="D54" s="4">
        <v>30.666381999999999</v>
      </c>
      <c r="E54" s="4">
        <v>43.393087000000001</v>
      </c>
      <c r="F54" s="38">
        <v>44.511662000000001</v>
      </c>
      <c r="G54" s="46">
        <v>48.118678000000003</v>
      </c>
      <c r="H54" s="38">
        <v>52.547508000000001</v>
      </c>
      <c r="I54" s="4">
        <v>53.556378000000002</v>
      </c>
      <c r="J54" s="4">
        <v>60.950783000000001</v>
      </c>
      <c r="K54" s="4">
        <v>71.620569000000003</v>
      </c>
      <c r="L54" s="4">
        <v>72.321236999999996</v>
      </c>
      <c r="M54" s="4">
        <v>58.433889999999998</v>
      </c>
      <c r="N54" s="4">
        <v>81.496810999999994</v>
      </c>
      <c r="O54" s="4">
        <v>95.853718000000001</v>
      </c>
      <c r="P54" s="4">
        <v>93.012825000000007</v>
      </c>
      <c r="Q54" s="80">
        <v>81.026297999999997</v>
      </c>
      <c r="R54" s="54">
        <v>44.908731000000003</v>
      </c>
    </row>
    <row r="55" spans="1:18" ht="17.399999999999999" x14ac:dyDescent="0.3">
      <c r="A55" s="20" t="s">
        <v>4</v>
      </c>
      <c r="B55" s="29"/>
      <c r="C55" s="38">
        <v>172.62582</v>
      </c>
      <c r="D55" s="4">
        <v>215.841083</v>
      </c>
      <c r="E55" s="4">
        <v>240.59535</v>
      </c>
      <c r="F55" s="38">
        <v>265.27058799999998</v>
      </c>
      <c r="G55" s="46">
        <v>268.75293699999997</v>
      </c>
      <c r="H55" s="38">
        <v>262.646793</v>
      </c>
      <c r="I55" s="4">
        <v>245.17611199999999</v>
      </c>
      <c r="J55" s="4">
        <v>266.31891899999999</v>
      </c>
      <c r="K55" s="4">
        <v>265.90911799999998</v>
      </c>
      <c r="L55" s="4">
        <v>236.28563800000001</v>
      </c>
      <c r="M55" s="4">
        <v>162.46083999999999</v>
      </c>
      <c r="N55" s="4">
        <v>209.690369</v>
      </c>
      <c r="O55" s="4">
        <v>276.961004</v>
      </c>
      <c r="P55" s="4">
        <v>266.15047700000002</v>
      </c>
      <c r="Q55" s="80">
        <v>225.470382</v>
      </c>
      <c r="R55" s="54">
        <v>127.01431700000001</v>
      </c>
    </row>
    <row r="56" spans="1:18" ht="17.399999999999999" x14ac:dyDescent="0.3">
      <c r="A56" s="20" t="s">
        <v>28</v>
      </c>
      <c r="B56" s="29"/>
      <c r="C56" s="38">
        <v>3.572765</v>
      </c>
      <c r="D56" s="4">
        <v>6.2881790000000004</v>
      </c>
      <c r="E56" s="4">
        <v>7.4116220000000004</v>
      </c>
      <c r="F56" s="38">
        <v>8.8296880000000009</v>
      </c>
      <c r="G56" s="46">
        <v>10.136759</v>
      </c>
      <c r="H56" s="38">
        <v>8.5694499999999998</v>
      </c>
      <c r="I56" s="4">
        <v>7.3159150000000004</v>
      </c>
      <c r="J56" s="4">
        <v>8.6150540000000007</v>
      </c>
      <c r="K56" s="4">
        <v>9.4206990000000008</v>
      </c>
      <c r="L56" s="4">
        <v>8.1617529999999991</v>
      </c>
      <c r="M56" s="4">
        <v>7.1084759999999996</v>
      </c>
      <c r="N56" s="4">
        <v>10.105487</v>
      </c>
      <c r="O56" s="4">
        <v>15.061237</v>
      </c>
      <c r="P56" s="4">
        <v>13.487602000000001</v>
      </c>
      <c r="Q56" s="80">
        <v>9.7443139999999993</v>
      </c>
      <c r="R56" s="54">
        <v>7.342136</v>
      </c>
    </row>
    <row r="57" spans="1:18" ht="17.399999999999999" x14ac:dyDescent="0.3">
      <c r="A57" s="19" t="s">
        <v>29</v>
      </c>
      <c r="B57" s="29"/>
      <c r="C57" s="37">
        <f t="shared" ref="C57:F57" si="17">+C58+C59+C60+C61</f>
        <v>510.56898799999999</v>
      </c>
      <c r="D57" s="3">
        <f t="shared" si="17"/>
        <v>653.50127000000009</v>
      </c>
      <c r="E57" s="3">
        <f t="shared" si="17"/>
        <v>697.21780599999988</v>
      </c>
      <c r="F57" s="37">
        <f t="shared" si="17"/>
        <v>745.67513599999995</v>
      </c>
      <c r="G57" s="46">
        <f t="shared" ref="G57" si="18">+G58+G59+G60+G61</f>
        <v>813.21512399999995</v>
      </c>
      <c r="H57" s="38">
        <v>766.87715400000002</v>
      </c>
      <c r="I57" s="4">
        <v>647.24199099999998</v>
      </c>
      <c r="J57" s="4">
        <v>710.27837599999998</v>
      </c>
      <c r="K57" s="4">
        <v>755.9247610000001</v>
      </c>
      <c r="L57" s="4">
        <v>779.76781499999993</v>
      </c>
      <c r="M57" s="4">
        <v>525.38824099999999</v>
      </c>
      <c r="N57" s="4">
        <v>733.79697799999997</v>
      </c>
      <c r="O57" s="4">
        <v>935.14016000000004</v>
      </c>
      <c r="P57" s="4">
        <v>793.96656100000007</v>
      </c>
      <c r="Q57" s="80">
        <v>689.36057299999993</v>
      </c>
      <c r="R57" s="54">
        <v>376.92940199999998</v>
      </c>
    </row>
    <row r="58" spans="1:18" ht="17.399999999999999" x14ac:dyDescent="0.3">
      <c r="A58" s="20" t="s">
        <v>3</v>
      </c>
      <c r="B58" s="29"/>
      <c r="C58" s="38">
        <v>9.7583029999999997</v>
      </c>
      <c r="D58" s="4">
        <v>12.587413</v>
      </c>
      <c r="E58" s="4">
        <v>13.750715</v>
      </c>
      <c r="F58" s="38">
        <v>13.272837000000001</v>
      </c>
      <c r="G58" s="46">
        <v>13.12575</v>
      </c>
      <c r="H58" s="38">
        <v>10.346031</v>
      </c>
      <c r="I58" s="4">
        <v>12.212438000000001</v>
      </c>
      <c r="J58" s="4">
        <v>10.729742999999999</v>
      </c>
      <c r="K58" s="4">
        <v>9.572927</v>
      </c>
      <c r="L58" s="4">
        <v>11.51399</v>
      </c>
      <c r="M58" s="4">
        <v>6.4029480000000003</v>
      </c>
      <c r="N58" s="4">
        <v>6.8020990000000001</v>
      </c>
      <c r="O58" s="4">
        <v>8.4153339999999996</v>
      </c>
      <c r="P58" s="4">
        <v>12.118866000000001</v>
      </c>
      <c r="Q58" s="80">
        <v>9.9338259999999998</v>
      </c>
      <c r="R58" s="54">
        <v>5.0750019999999996</v>
      </c>
    </row>
    <row r="59" spans="1:18" ht="17.399999999999999" x14ac:dyDescent="0.3">
      <c r="A59" s="20" t="s">
        <v>18</v>
      </c>
      <c r="B59" s="29"/>
      <c r="C59" s="38">
        <v>239.18444099999999</v>
      </c>
      <c r="D59" s="4">
        <v>289.961139</v>
      </c>
      <c r="E59" s="4">
        <v>295.40116999999998</v>
      </c>
      <c r="F59" s="38">
        <v>311.598117</v>
      </c>
      <c r="G59" s="46">
        <v>364.66885600000001</v>
      </c>
      <c r="H59" s="38">
        <v>330.39813600000002</v>
      </c>
      <c r="I59" s="4">
        <v>234.63108399999999</v>
      </c>
      <c r="J59" s="4">
        <v>295.15864599999998</v>
      </c>
      <c r="K59" s="4">
        <v>311.734058</v>
      </c>
      <c r="L59" s="4">
        <v>311.83377899999999</v>
      </c>
      <c r="M59" s="4">
        <v>228.261199</v>
      </c>
      <c r="N59" s="4">
        <v>324.80440800000002</v>
      </c>
      <c r="O59" s="4">
        <v>448.17910599999999</v>
      </c>
      <c r="P59" s="4">
        <v>334.65266600000001</v>
      </c>
      <c r="Q59" s="80">
        <v>303.886888</v>
      </c>
      <c r="R59" s="54">
        <v>179.49610300000001</v>
      </c>
    </row>
    <row r="60" spans="1:18" ht="17.399999999999999" x14ac:dyDescent="0.3">
      <c r="A60" s="20" t="s">
        <v>4</v>
      </c>
      <c r="B60" s="29"/>
      <c r="C60" s="38">
        <v>261.575716</v>
      </c>
      <c r="D60" s="4">
        <v>350.35502500000001</v>
      </c>
      <c r="E60" s="4">
        <v>387.355345</v>
      </c>
      <c r="F60" s="38">
        <v>419.24688500000002</v>
      </c>
      <c r="G60" s="46">
        <v>434.72166199999998</v>
      </c>
      <c r="H60" s="38">
        <v>425.69983999999999</v>
      </c>
      <c r="I60" s="4">
        <v>399.95980300000002</v>
      </c>
      <c r="J60" s="4">
        <v>403.76049599999999</v>
      </c>
      <c r="K60" s="4">
        <v>434.141164</v>
      </c>
      <c r="L60" s="4">
        <v>455.70889599999998</v>
      </c>
      <c r="M60" s="4">
        <v>290.09205300000002</v>
      </c>
      <c r="N60" s="4">
        <v>401.62133399999999</v>
      </c>
      <c r="O60" s="4">
        <v>477.08045900000002</v>
      </c>
      <c r="P60" s="4">
        <v>445.16941600000001</v>
      </c>
      <c r="Q60" s="80">
        <v>365.08582000000001</v>
      </c>
      <c r="R60" s="54">
        <v>180.11549600000001</v>
      </c>
    </row>
    <row r="61" spans="1:18" ht="17.399999999999999" x14ac:dyDescent="0.3">
      <c r="A61" s="20" t="s">
        <v>28</v>
      </c>
      <c r="B61" s="29"/>
      <c r="C61" s="38">
        <v>5.0528000000000003E-2</v>
      </c>
      <c r="D61" s="4">
        <v>0.59769300000000003</v>
      </c>
      <c r="E61" s="4">
        <v>0.71057599999999999</v>
      </c>
      <c r="F61" s="38">
        <v>1.5572969999999999</v>
      </c>
      <c r="G61" s="46">
        <v>0.69885600000000003</v>
      </c>
      <c r="H61" s="38">
        <v>0.433147</v>
      </c>
      <c r="I61" s="4">
        <v>0.438666</v>
      </c>
      <c r="J61" s="4">
        <v>0.62949100000000002</v>
      </c>
      <c r="K61" s="4">
        <v>0.47661199999999998</v>
      </c>
      <c r="L61" s="4">
        <v>0.71114999999999995</v>
      </c>
      <c r="M61" s="4">
        <v>0.63204099999999996</v>
      </c>
      <c r="N61" s="4">
        <v>0.569137</v>
      </c>
      <c r="O61" s="4">
        <v>1.4652609999999999</v>
      </c>
      <c r="P61" s="4">
        <v>2.0256129999999999</v>
      </c>
      <c r="Q61" s="80">
        <v>10.454039</v>
      </c>
      <c r="R61" s="54">
        <v>12.242801</v>
      </c>
    </row>
    <row r="62" spans="1:18" ht="17.399999999999999" x14ac:dyDescent="0.3">
      <c r="A62" s="19" t="s">
        <v>30</v>
      </c>
      <c r="B62" s="29"/>
      <c r="C62" s="37">
        <f t="shared" ref="C62:F62" si="19">+C63+C64</f>
        <v>573.85411900000008</v>
      </c>
      <c r="D62" s="3">
        <f t="shared" si="19"/>
        <v>697.55716000000007</v>
      </c>
      <c r="E62" s="3">
        <f t="shared" si="19"/>
        <v>772.01749700000005</v>
      </c>
      <c r="F62" s="37">
        <f t="shared" si="19"/>
        <v>798.43395500000008</v>
      </c>
      <c r="G62" s="46">
        <f t="shared" ref="G62" si="20">+G63+G64</f>
        <v>848.12312699999995</v>
      </c>
      <c r="H62" s="38">
        <v>822.93255500000009</v>
      </c>
      <c r="I62" s="4">
        <v>767.43738800000006</v>
      </c>
      <c r="J62" s="4">
        <v>796.41627000000005</v>
      </c>
      <c r="K62" s="4">
        <v>863.42933700000003</v>
      </c>
      <c r="L62" s="4">
        <v>861.53017399999999</v>
      </c>
      <c r="M62" s="4">
        <v>714.83805800000005</v>
      </c>
      <c r="N62" s="4">
        <v>920.94635300000004</v>
      </c>
      <c r="O62" s="4">
        <v>1124.660245</v>
      </c>
      <c r="P62" s="4">
        <v>986.05996600000003</v>
      </c>
      <c r="Q62" s="80">
        <v>958.05712400000004</v>
      </c>
      <c r="R62" s="54">
        <v>487.67481500000002</v>
      </c>
    </row>
    <row r="63" spans="1:18" ht="17.399999999999999" x14ac:dyDescent="0.3">
      <c r="A63" s="20" t="s">
        <v>18</v>
      </c>
      <c r="B63" s="29"/>
      <c r="C63" s="38">
        <v>463.02351800000002</v>
      </c>
      <c r="D63" s="4">
        <v>567.07716000000005</v>
      </c>
      <c r="E63" s="4">
        <v>649.27525500000002</v>
      </c>
      <c r="F63" s="38">
        <v>666.87827100000004</v>
      </c>
      <c r="G63" s="46">
        <v>701.76941799999997</v>
      </c>
      <c r="H63" s="38">
        <v>678.45603800000004</v>
      </c>
      <c r="I63" s="4">
        <v>629.72500500000001</v>
      </c>
      <c r="J63" s="4">
        <v>644.43784800000003</v>
      </c>
      <c r="K63" s="4">
        <v>714.569075</v>
      </c>
      <c r="L63" s="4">
        <v>707.17524400000002</v>
      </c>
      <c r="M63" s="4">
        <v>564.65917200000001</v>
      </c>
      <c r="N63" s="4">
        <v>762.86729100000002</v>
      </c>
      <c r="O63" s="4">
        <v>946.63907800000004</v>
      </c>
      <c r="P63" s="4">
        <v>805.48566300000005</v>
      </c>
      <c r="Q63" s="80">
        <v>765.33958700000005</v>
      </c>
      <c r="R63" s="54">
        <v>402.08786800000001</v>
      </c>
    </row>
    <row r="64" spans="1:18" ht="17.399999999999999" x14ac:dyDescent="0.3">
      <c r="A64" s="20" t="s">
        <v>4</v>
      </c>
      <c r="B64" s="29"/>
      <c r="C64" s="38">
        <v>110.830601</v>
      </c>
      <c r="D64" s="4">
        <v>130.47999999999999</v>
      </c>
      <c r="E64" s="4">
        <v>122.742242</v>
      </c>
      <c r="F64" s="38">
        <v>131.55568400000001</v>
      </c>
      <c r="G64" s="46">
        <v>146.35370900000001</v>
      </c>
      <c r="H64" s="38">
        <v>144.476517</v>
      </c>
      <c r="I64" s="4">
        <v>137.71238299999999</v>
      </c>
      <c r="J64" s="4">
        <v>151.97842199999999</v>
      </c>
      <c r="K64" s="4">
        <v>148.86026200000001</v>
      </c>
      <c r="L64" s="4">
        <v>154.35493</v>
      </c>
      <c r="M64" s="4">
        <v>150.17888600000001</v>
      </c>
      <c r="N64" s="4">
        <v>158.07906199999999</v>
      </c>
      <c r="O64" s="4">
        <v>178.02116699999999</v>
      </c>
      <c r="P64" s="4">
        <v>180.57430299999999</v>
      </c>
      <c r="Q64" s="80">
        <v>192.71753699999999</v>
      </c>
      <c r="R64" s="54">
        <v>85.586946999999995</v>
      </c>
    </row>
    <row r="65" spans="1:18" ht="17.399999999999999" x14ac:dyDescent="0.3">
      <c r="A65" s="19"/>
      <c r="B65" s="29"/>
      <c r="C65" s="38"/>
      <c r="D65" s="4"/>
      <c r="E65" s="4"/>
      <c r="F65" s="38"/>
      <c r="G65" s="4"/>
      <c r="H65" s="38"/>
      <c r="I65" s="4"/>
      <c r="J65" s="4"/>
      <c r="K65" s="4"/>
      <c r="L65" s="4"/>
      <c r="M65" s="4"/>
      <c r="N65" s="4"/>
      <c r="O65" s="4"/>
      <c r="P65" s="4"/>
      <c r="Q65" s="80"/>
      <c r="R65" s="54"/>
    </row>
    <row r="66" spans="1:18" ht="17.399999999999999" x14ac:dyDescent="0.3">
      <c r="A66" s="18" t="s">
        <v>31</v>
      </c>
      <c r="B66" s="28"/>
      <c r="C66" s="37">
        <f t="shared" ref="C66:F66" si="21">+C68+C69+C70</f>
        <v>316.00935500000003</v>
      </c>
      <c r="D66" s="3">
        <f t="shared" si="21"/>
        <v>454.43549800000005</v>
      </c>
      <c r="E66" s="3">
        <f t="shared" si="21"/>
        <v>459.18023500000004</v>
      </c>
      <c r="F66" s="37">
        <f t="shared" si="21"/>
        <v>497.66957399999995</v>
      </c>
      <c r="G66" s="3">
        <f t="shared" ref="G66" si="22">+G68+G69+G70</f>
        <v>616.61324000000002</v>
      </c>
      <c r="H66" s="37">
        <v>508.824837</v>
      </c>
      <c r="I66" s="3">
        <v>501.12357900000001</v>
      </c>
      <c r="J66" s="3">
        <v>500.843009</v>
      </c>
      <c r="K66" s="3">
        <v>563.74134100000003</v>
      </c>
      <c r="L66" s="3">
        <v>533.78753400000005</v>
      </c>
      <c r="M66" s="3">
        <v>360.602823</v>
      </c>
      <c r="N66" s="3">
        <v>545.35750200000007</v>
      </c>
      <c r="O66" s="3">
        <v>489.37163200000003</v>
      </c>
      <c r="P66" s="3">
        <v>393.816013</v>
      </c>
      <c r="Q66" s="79">
        <v>272.36514799999998</v>
      </c>
      <c r="R66" s="53">
        <v>154.70914300000001</v>
      </c>
    </row>
    <row r="67" spans="1:18" ht="17.399999999999999" x14ac:dyDescent="0.3">
      <c r="A67" s="19"/>
      <c r="B67" s="29"/>
      <c r="C67" s="38"/>
      <c r="D67" s="4"/>
      <c r="E67" s="4"/>
      <c r="F67" s="38"/>
      <c r="G67" s="4"/>
      <c r="H67" s="38"/>
      <c r="I67" s="4"/>
      <c r="J67" s="4"/>
      <c r="K67" s="4"/>
      <c r="L67" s="4"/>
      <c r="M67" s="4"/>
      <c r="N67" s="4"/>
      <c r="O67" s="4"/>
      <c r="P67" s="4"/>
      <c r="Q67" s="80"/>
      <c r="R67" s="54"/>
    </row>
    <row r="68" spans="1:18" ht="17.399999999999999" x14ac:dyDescent="0.3">
      <c r="A68" s="19" t="s">
        <v>32</v>
      </c>
      <c r="B68" s="29"/>
      <c r="C68" s="40">
        <v>0.61084099999999997</v>
      </c>
      <c r="D68" s="6">
        <v>0.74588200000000004</v>
      </c>
      <c r="E68" s="6">
        <v>1.137926</v>
      </c>
      <c r="F68" s="40">
        <v>2.3184990000000001</v>
      </c>
      <c r="G68" s="6">
        <v>1.8015570000000001</v>
      </c>
      <c r="H68" s="40">
        <v>1.448161</v>
      </c>
      <c r="I68" s="6">
        <v>5.7259479999999998</v>
      </c>
      <c r="J68" s="6">
        <v>2.5224549999999999</v>
      </c>
      <c r="K68" s="6">
        <v>1.644782</v>
      </c>
      <c r="L68" s="6">
        <v>3.4787400000000002</v>
      </c>
      <c r="M68" s="6">
        <v>0.80768600000000002</v>
      </c>
      <c r="N68" s="6">
        <v>0.90300199999999997</v>
      </c>
      <c r="O68" s="6">
        <v>0.80867500000000003</v>
      </c>
      <c r="P68" s="6">
        <v>0.91985799999999995</v>
      </c>
      <c r="Q68" s="82">
        <v>1.206162</v>
      </c>
      <c r="R68" s="55">
        <v>0.32535900000000001</v>
      </c>
    </row>
    <row r="69" spans="1:18" ht="17.399999999999999" x14ac:dyDescent="0.3">
      <c r="A69" s="19" t="s">
        <v>18</v>
      </c>
      <c r="B69" s="29"/>
      <c r="C69" s="40">
        <v>192.10546600000001</v>
      </c>
      <c r="D69" s="6">
        <v>263.39773000000002</v>
      </c>
      <c r="E69" s="6">
        <v>277.91491600000001</v>
      </c>
      <c r="F69" s="40">
        <v>318.44012199999997</v>
      </c>
      <c r="G69" s="6">
        <v>349.24392499999999</v>
      </c>
      <c r="H69" s="40">
        <v>298.12124599999999</v>
      </c>
      <c r="I69" s="6">
        <v>305.61358799999999</v>
      </c>
      <c r="J69" s="6">
        <v>273.802209</v>
      </c>
      <c r="K69" s="6">
        <v>297.84638699999999</v>
      </c>
      <c r="L69" s="6">
        <v>288.87170800000001</v>
      </c>
      <c r="M69" s="6">
        <v>184.638047</v>
      </c>
      <c r="N69" s="6">
        <v>337.97403500000001</v>
      </c>
      <c r="O69" s="6">
        <v>267.46635300000003</v>
      </c>
      <c r="P69" s="6">
        <v>192.51248799999999</v>
      </c>
      <c r="Q69" s="82">
        <v>125.570472</v>
      </c>
      <c r="R69" s="55">
        <v>82.341093000000001</v>
      </c>
    </row>
    <row r="70" spans="1:18" ht="17.399999999999999" x14ac:dyDescent="0.3">
      <c r="A70" s="19" t="s">
        <v>4</v>
      </c>
      <c r="B70" s="29"/>
      <c r="C70" s="40">
        <v>123.293048</v>
      </c>
      <c r="D70" s="6">
        <v>190.29188600000001</v>
      </c>
      <c r="E70" s="6">
        <v>180.12739300000001</v>
      </c>
      <c r="F70" s="40">
        <v>176.91095300000001</v>
      </c>
      <c r="G70" s="6">
        <v>265.56775800000003</v>
      </c>
      <c r="H70" s="40">
        <v>209.25542999999999</v>
      </c>
      <c r="I70" s="6">
        <v>189.784043</v>
      </c>
      <c r="J70" s="6">
        <v>224.51834500000001</v>
      </c>
      <c r="K70" s="6">
        <v>264.25017200000002</v>
      </c>
      <c r="L70" s="6">
        <v>241.43708599999999</v>
      </c>
      <c r="M70" s="6">
        <v>175.15709000000001</v>
      </c>
      <c r="N70" s="6">
        <v>206.48046500000001</v>
      </c>
      <c r="O70" s="6">
        <v>221.09660400000001</v>
      </c>
      <c r="P70" s="6">
        <v>200.383667</v>
      </c>
      <c r="Q70" s="82">
        <v>145.588514</v>
      </c>
      <c r="R70" s="55">
        <v>72.042691000000005</v>
      </c>
    </row>
    <row r="71" spans="1:18" ht="17.399999999999999" x14ac:dyDescent="0.3">
      <c r="A71" s="19"/>
      <c r="B71" s="29"/>
      <c r="C71" s="38"/>
      <c r="D71" s="4"/>
      <c r="E71" s="4"/>
      <c r="F71" s="38"/>
      <c r="G71" s="4"/>
      <c r="H71" s="38"/>
      <c r="I71" s="4"/>
      <c r="J71" s="4"/>
      <c r="K71" s="4"/>
      <c r="L71" s="4"/>
      <c r="M71" s="4"/>
      <c r="N71" s="4"/>
      <c r="O71" s="4"/>
      <c r="P71" s="4"/>
      <c r="Q71" s="80"/>
      <c r="R71" s="54"/>
    </row>
    <row r="72" spans="1:18" ht="17.399999999999999" x14ac:dyDescent="0.3">
      <c r="A72" s="18" t="s">
        <v>33</v>
      </c>
      <c r="B72" s="28"/>
      <c r="C72" s="37">
        <v>144.702246</v>
      </c>
      <c r="D72" s="3">
        <v>192.18536499999999</v>
      </c>
      <c r="E72" s="3">
        <v>252.87252599999999</v>
      </c>
      <c r="F72" s="37">
        <v>293.79166400000003</v>
      </c>
      <c r="G72" s="3">
        <v>353.62376999999998</v>
      </c>
      <c r="H72" s="37">
        <v>312.50513999999998</v>
      </c>
      <c r="I72" s="3">
        <v>282.093097</v>
      </c>
      <c r="J72" s="3">
        <v>307.92843299999998</v>
      </c>
      <c r="K72" s="3">
        <v>287.55103800000001</v>
      </c>
      <c r="L72" s="3">
        <v>308.31005900000002</v>
      </c>
      <c r="M72" s="3">
        <v>225.33128099999999</v>
      </c>
      <c r="N72" s="3">
        <v>306.81015400000001</v>
      </c>
      <c r="O72" s="3">
        <v>412.03843599999999</v>
      </c>
      <c r="P72" s="3">
        <v>371.33677299999999</v>
      </c>
      <c r="Q72" s="79">
        <v>294.81521199999997</v>
      </c>
      <c r="R72" s="53">
        <v>152.874865</v>
      </c>
    </row>
    <row r="73" spans="1:18" ht="17.399999999999999" x14ac:dyDescent="0.3">
      <c r="A73" s="19"/>
      <c r="B73" s="29"/>
      <c r="C73" s="37"/>
      <c r="D73" s="3"/>
      <c r="E73" s="3"/>
      <c r="F73" s="37"/>
      <c r="G73" s="3"/>
      <c r="H73" s="37"/>
      <c r="I73" s="3"/>
      <c r="J73" s="3"/>
      <c r="K73" s="3"/>
      <c r="L73" s="3"/>
      <c r="M73" s="3"/>
      <c r="N73" s="3"/>
      <c r="O73" s="3"/>
      <c r="P73" s="3"/>
      <c r="Q73" s="79"/>
      <c r="R73" s="53"/>
    </row>
    <row r="74" spans="1:18" ht="17.399999999999999" x14ac:dyDescent="0.3">
      <c r="A74" s="18" t="s">
        <v>34</v>
      </c>
      <c r="B74" s="28"/>
      <c r="C74" s="37">
        <f t="shared" ref="C74" si="23">+C76+C77+C78+C79</f>
        <v>106.487596</v>
      </c>
      <c r="D74" s="3">
        <f>+D76+D77+D78+D79</f>
        <v>170.68835899999999</v>
      </c>
      <c r="E74" s="3">
        <f t="shared" ref="E74:F74" si="24">+E76+E77+E78+E79</f>
        <v>223.03126600000002</v>
      </c>
      <c r="F74" s="37">
        <f t="shared" si="24"/>
        <v>193.91741400000001</v>
      </c>
      <c r="G74" s="3">
        <f t="shared" ref="G74" si="25">+G76+G77+G78+G79</f>
        <v>225.71046600000003</v>
      </c>
      <c r="H74" s="37">
        <v>167.150407</v>
      </c>
      <c r="I74" s="3">
        <v>105.698466</v>
      </c>
      <c r="J74" s="3">
        <v>129.87364599999998</v>
      </c>
      <c r="K74" s="3">
        <v>150.51689099999999</v>
      </c>
      <c r="L74" s="3">
        <v>192.32442699999999</v>
      </c>
      <c r="M74" s="3">
        <v>135.04913399999998</v>
      </c>
      <c r="N74" s="3">
        <v>189.24205299999997</v>
      </c>
      <c r="O74" s="3">
        <v>306.75710499999997</v>
      </c>
      <c r="P74" s="3">
        <v>267.23398499999996</v>
      </c>
      <c r="Q74" s="79">
        <v>135.82297199999999</v>
      </c>
      <c r="R74" s="53">
        <v>57.447189999999999</v>
      </c>
    </row>
    <row r="75" spans="1:18" ht="17.399999999999999" x14ac:dyDescent="0.3">
      <c r="A75" s="19"/>
      <c r="B75" s="29"/>
      <c r="C75" s="38"/>
      <c r="D75" s="4"/>
      <c r="E75" s="4"/>
      <c r="F75" s="38"/>
      <c r="G75" s="4"/>
      <c r="H75" s="38"/>
      <c r="I75" s="4"/>
      <c r="J75" s="4"/>
      <c r="K75" s="4"/>
      <c r="L75" s="4"/>
      <c r="M75" s="4"/>
      <c r="N75" s="4"/>
      <c r="O75" s="4"/>
      <c r="P75" s="4"/>
      <c r="Q75" s="80"/>
      <c r="R75" s="54"/>
    </row>
    <row r="76" spans="1:18" ht="17.399999999999999" x14ac:dyDescent="0.3">
      <c r="A76" s="19" t="s">
        <v>35</v>
      </c>
      <c r="B76" s="29"/>
      <c r="C76" s="40">
        <v>56.549954</v>
      </c>
      <c r="D76" s="6">
        <v>85.981347</v>
      </c>
      <c r="E76" s="6">
        <v>121.690848</v>
      </c>
      <c r="F76" s="40">
        <v>104.531972</v>
      </c>
      <c r="G76" s="6">
        <v>124.983057</v>
      </c>
      <c r="H76" s="40">
        <v>102.26419300000001</v>
      </c>
      <c r="I76" s="6">
        <v>58.68253</v>
      </c>
      <c r="J76" s="6">
        <v>64.117997000000003</v>
      </c>
      <c r="K76" s="6">
        <v>65.581716999999998</v>
      </c>
      <c r="L76" s="6">
        <v>68.004940000000005</v>
      </c>
      <c r="M76" s="6">
        <v>49.142529000000003</v>
      </c>
      <c r="N76" s="6">
        <v>85.054672999999994</v>
      </c>
      <c r="O76" s="6">
        <v>149.93254999999999</v>
      </c>
      <c r="P76" s="6">
        <v>113.149215</v>
      </c>
      <c r="Q76" s="82">
        <v>60.050894</v>
      </c>
      <c r="R76" s="55">
        <v>26.896324</v>
      </c>
    </row>
    <row r="77" spans="1:18" ht="17.399999999999999" x14ac:dyDescent="0.3">
      <c r="A77" s="19" t="s">
        <v>36</v>
      </c>
      <c r="B77" s="29"/>
      <c r="C77" s="40">
        <v>7.1767580000000004</v>
      </c>
      <c r="D77" s="6">
        <v>5.7410430000000003</v>
      </c>
      <c r="E77" s="6">
        <v>7.5816039999999996</v>
      </c>
      <c r="F77" s="40">
        <v>7.6936159999999996</v>
      </c>
      <c r="G77" s="6">
        <v>5.8419220000000003</v>
      </c>
      <c r="H77" s="40">
        <v>5.6404240000000003</v>
      </c>
      <c r="I77" s="6">
        <v>5.9906959999999998</v>
      </c>
      <c r="J77" s="6">
        <v>4.951473</v>
      </c>
      <c r="K77" s="6">
        <v>4.9268640000000001</v>
      </c>
      <c r="L77" s="6">
        <v>4.7301950000000001</v>
      </c>
      <c r="M77" s="6">
        <v>4.2459850000000001</v>
      </c>
      <c r="N77" s="6">
        <v>6.8063979999999997</v>
      </c>
      <c r="O77" s="6">
        <v>5.5626170000000004</v>
      </c>
      <c r="P77" s="6">
        <v>5.3890960000000003</v>
      </c>
      <c r="Q77" s="82">
        <v>3.6167639999999999</v>
      </c>
      <c r="R77" s="55">
        <v>2.1931699999999998</v>
      </c>
    </row>
    <row r="78" spans="1:18" ht="17.399999999999999" x14ac:dyDescent="0.3">
      <c r="A78" s="19" t="s">
        <v>37</v>
      </c>
      <c r="B78" s="29"/>
      <c r="C78" s="40">
        <v>42.254685000000002</v>
      </c>
      <c r="D78" s="6">
        <v>78.097114000000005</v>
      </c>
      <c r="E78" s="6">
        <v>92.475336999999996</v>
      </c>
      <c r="F78" s="40">
        <v>80.660892000000004</v>
      </c>
      <c r="G78" s="6">
        <v>94.157362000000006</v>
      </c>
      <c r="H78" s="40">
        <v>58.972175</v>
      </c>
      <c r="I78" s="6">
        <v>40.478869000000003</v>
      </c>
      <c r="J78" s="6">
        <v>60.724013999999997</v>
      </c>
      <c r="K78" s="6">
        <v>79.797212000000002</v>
      </c>
      <c r="L78" s="6">
        <v>119.023156</v>
      </c>
      <c r="M78" s="6">
        <v>81.205805999999995</v>
      </c>
      <c r="N78" s="6">
        <v>97.275013999999999</v>
      </c>
      <c r="O78" s="6">
        <v>151.11221599999999</v>
      </c>
      <c r="P78" s="6">
        <v>148.275104</v>
      </c>
      <c r="Q78" s="82">
        <v>71.721334999999996</v>
      </c>
      <c r="R78" s="55">
        <v>28.357696000000001</v>
      </c>
    </row>
    <row r="79" spans="1:18" ht="17.399999999999999" x14ac:dyDescent="0.3">
      <c r="A79" s="19" t="s">
        <v>38</v>
      </c>
      <c r="B79" s="29"/>
      <c r="C79" s="40">
        <v>0.50619899999999995</v>
      </c>
      <c r="D79" s="6">
        <v>0.86885500000000004</v>
      </c>
      <c r="E79" s="6">
        <v>1.283477</v>
      </c>
      <c r="F79" s="40">
        <v>1.030934</v>
      </c>
      <c r="G79" s="6">
        <v>0.72812500000000002</v>
      </c>
      <c r="H79" s="40">
        <v>0.273615</v>
      </c>
      <c r="I79" s="6">
        <v>0.54637100000000005</v>
      </c>
      <c r="J79" s="6">
        <v>8.0161999999999997E-2</v>
      </c>
      <c r="K79" s="6">
        <v>0.21109800000000001</v>
      </c>
      <c r="L79" s="6">
        <v>0.56613599999999997</v>
      </c>
      <c r="M79" s="6">
        <v>0.454814</v>
      </c>
      <c r="N79" s="6">
        <v>0.10596800000000001</v>
      </c>
      <c r="O79" s="6">
        <v>0.14972199999999999</v>
      </c>
      <c r="P79" s="6">
        <v>0.42057</v>
      </c>
      <c r="Q79" s="82">
        <v>0.433979</v>
      </c>
      <c r="R79" s="55">
        <v>0</v>
      </c>
    </row>
    <row r="80" spans="1:18" ht="17.399999999999999" x14ac:dyDescent="0.3">
      <c r="A80" s="19"/>
      <c r="B80" s="29"/>
      <c r="C80" s="38"/>
      <c r="D80" s="4"/>
      <c r="E80" s="4"/>
      <c r="F80" s="38"/>
      <c r="G80" s="4"/>
      <c r="H80" s="38"/>
      <c r="I80" s="4"/>
      <c r="J80" s="4"/>
      <c r="K80" s="4"/>
      <c r="L80" s="4"/>
      <c r="M80" s="4"/>
      <c r="N80" s="4"/>
      <c r="O80" s="4"/>
      <c r="P80" s="4"/>
      <c r="Q80" s="80"/>
      <c r="R80" s="54"/>
    </row>
    <row r="81" spans="1:18" ht="17.399999999999999" x14ac:dyDescent="0.3">
      <c r="A81" s="18" t="s">
        <v>39</v>
      </c>
      <c r="B81" s="28"/>
      <c r="C81" s="37">
        <f t="shared" ref="C81:F81" si="26">C83+C84+C85+C86+C87</f>
        <v>1083.5763769999999</v>
      </c>
      <c r="D81" s="3">
        <f t="shared" si="26"/>
        <v>1550.1082940000001</v>
      </c>
      <c r="E81" s="3">
        <f t="shared" si="26"/>
        <v>1666.8719050000002</v>
      </c>
      <c r="F81" s="37">
        <f t="shared" si="26"/>
        <v>2161.3076289999999</v>
      </c>
      <c r="G81" s="3">
        <f t="shared" ref="G81" si="27">G83+G84+G85+G86+G87</f>
        <v>2537.3272849999998</v>
      </c>
      <c r="H81" s="37">
        <v>2226.2666509999999</v>
      </c>
      <c r="I81" s="3">
        <v>1804.1389530000001</v>
      </c>
      <c r="J81" s="3">
        <v>2070.6521720000001</v>
      </c>
      <c r="K81" s="3">
        <v>2440.005799</v>
      </c>
      <c r="L81" s="3">
        <v>1815.580312</v>
      </c>
      <c r="M81" s="3">
        <v>1232.8816380000001</v>
      </c>
      <c r="N81" s="3">
        <v>1321.3880089999998</v>
      </c>
      <c r="O81" s="3">
        <v>1698.9201410000001</v>
      </c>
      <c r="P81" s="3">
        <v>1702.371993</v>
      </c>
      <c r="Q81" s="79">
        <v>1460.9048250000001</v>
      </c>
      <c r="R81" s="53">
        <v>612.66258900000003</v>
      </c>
    </row>
    <row r="82" spans="1:18" ht="17.399999999999999" x14ac:dyDescent="0.3">
      <c r="A82" s="19"/>
      <c r="B82" s="29"/>
      <c r="C82" s="38"/>
      <c r="D82" s="4"/>
      <c r="E82" s="4"/>
      <c r="F82" s="38"/>
      <c r="G82" s="4"/>
      <c r="H82" s="38"/>
      <c r="I82" s="4"/>
      <c r="J82" s="4"/>
      <c r="K82" s="4"/>
      <c r="L82" s="4"/>
      <c r="M82" s="4"/>
      <c r="N82" s="4"/>
      <c r="O82" s="4"/>
      <c r="P82" s="4"/>
      <c r="Q82" s="80"/>
      <c r="R82" s="54"/>
    </row>
    <row r="83" spans="1:18" ht="17.399999999999999" x14ac:dyDescent="0.3">
      <c r="A83" s="19" t="s">
        <v>40</v>
      </c>
      <c r="B83" s="29"/>
      <c r="C83" s="40">
        <v>113.883161</v>
      </c>
      <c r="D83" s="6">
        <v>186.42011600000001</v>
      </c>
      <c r="E83" s="6">
        <v>222.95466200000001</v>
      </c>
      <c r="F83" s="40">
        <v>205.98393100000001</v>
      </c>
      <c r="G83" s="6">
        <v>309.96851099999998</v>
      </c>
      <c r="H83" s="40">
        <v>254.202001</v>
      </c>
      <c r="I83" s="6">
        <v>199.89209299999999</v>
      </c>
      <c r="J83" s="6">
        <v>200.62987000000001</v>
      </c>
      <c r="K83" s="6">
        <v>203.65815699999999</v>
      </c>
      <c r="L83" s="6">
        <v>249.67602299999999</v>
      </c>
      <c r="M83" s="6">
        <v>244.289502</v>
      </c>
      <c r="N83" s="6">
        <v>231.604837</v>
      </c>
      <c r="O83" s="6">
        <v>269.68486300000001</v>
      </c>
      <c r="P83" s="6">
        <v>260.47539</v>
      </c>
      <c r="Q83" s="82">
        <v>182.10347300000001</v>
      </c>
      <c r="R83" s="55">
        <v>67.317134999999993</v>
      </c>
    </row>
    <row r="84" spans="1:18" ht="17.399999999999999" x14ac:dyDescent="0.3">
      <c r="A84" s="19" t="s">
        <v>41</v>
      </c>
      <c r="B84" s="29"/>
      <c r="C84" s="40">
        <v>42.721538000000002</v>
      </c>
      <c r="D84" s="6">
        <v>70.889526000000004</v>
      </c>
      <c r="E84" s="6">
        <v>74.796694000000002</v>
      </c>
      <c r="F84" s="40">
        <v>81.678050999999996</v>
      </c>
      <c r="G84" s="6">
        <v>84.257875999999996</v>
      </c>
      <c r="H84" s="40">
        <v>71.660910000000001</v>
      </c>
      <c r="I84" s="6">
        <v>68.988911000000002</v>
      </c>
      <c r="J84" s="6">
        <v>72.226962999999998</v>
      </c>
      <c r="K84" s="6">
        <v>77.820429000000004</v>
      </c>
      <c r="L84" s="6">
        <v>73.167569</v>
      </c>
      <c r="M84" s="6">
        <v>56.748981999999998</v>
      </c>
      <c r="N84" s="6">
        <v>82.480592999999999</v>
      </c>
      <c r="O84" s="6">
        <v>97.771467000000001</v>
      </c>
      <c r="P84" s="6">
        <v>82.199866999999998</v>
      </c>
      <c r="Q84" s="82">
        <v>55.459815999999996</v>
      </c>
      <c r="R84" s="55">
        <v>29.042719999999999</v>
      </c>
    </row>
    <row r="85" spans="1:18" ht="17.399999999999999" x14ac:dyDescent="0.3">
      <c r="A85" s="19" t="s">
        <v>42</v>
      </c>
      <c r="B85" s="29"/>
      <c r="C85" s="40">
        <v>113.452759</v>
      </c>
      <c r="D85" s="6">
        <v>156.54725500000001</v>
      </c>
      <c r="E85" s="6">
        <v>178.37616399999999</v>
      </c>
      <c r="F85" s="40">
        <v>213.92910800000001</v>
      </c>
      <c r="G85" s="6">
        <v>181.43781100000001</v>
      </c>
      <c r="H85" s="40">
        <v>269.27363700000001</v>
      </c>
      <c r="I85" s="6">
        <v>172.83689699999999</v>
      </c>
      <c r="J85" s="6">
        <v>185.95851200000001</v>
      </c>
      <c r="K85" s="6">
        <v>190.22219100000001</v>
      </c>
      <c r="L85" s="6">
        <v>199.03191899999999</v>
      </c>
      <c r="M85" s="6">
        <v>127.69300699999999</v>
      </c>
      <c r="N85" s="6">
        <v>149.14370700000001</v>
      </c>
      <c r="O85" s="6">
        <v>181.47144700000001</v>
      </c>
      <c r="P85" s="6">
        <v>172.96757600000001</v>
      </c>
      <c r="Q85" s="82">
        <v>158.685991</v>
      </c>
      <c r="R85" s="55">
        <v>71.589943000000005</v>
      </c>
    </row>
    <row r="86" spans="1:18" ht="17.399999999999999" x14ac:dyDescent="0.3">
      <c r="A86" s="19" t="s">
        <v>43</v>
      </c>
      <c r="B86" s="29"/>
      <c r="C86" s="40">
        <v>629.31611699999996</v>
      </c>
      <c r="D86" s="6">
        <v>911.66970700000002</v>
      </c>
      <c r="E86" s="6">
        <v>979.65526299999999</v>
      </c>
      <c r="F86" s="40">
        <v>1384.4462109999999</v>
      </c>
      <c r="G86" s="6">
        <v>1644.9037539999999</v>
      </c>
      <c r="H86" s="40">
        <v>1249.2578349999999</v>
      </c>
      <c r="I86" s="6">
        <v>1009.603593</v>
      </c>
      <c r="J86" s="6">
        <v>1290.6836989999999</v>
      </c>
      <c r="K86" s="6">
        <v>1566.8829229999999</v>
      </c>
      <c r="L86" s="6">
        <v>897.63459999999998</v>
      </c>
      <c r="M86" s="6">
        <v>622.90174400000001</v>
      </c>
      <c r="N86" s="6">
        <v>626.09992999999997</v>
      </c>
      <c r="O86" s="6">
        <v>886.866623</v>
      </c>
      <c r="P86" s="6">
        <v>931.860186</v>
      </c>
      <c r="Q86" s="82">
        <v>845.29349200000001</v>
      </c>
      <c r="R86" s="55">
        <v>353.35652900000002</v>
      </c>
    </row>
    <row r="87" spans="1:18" ht="17.399999999999999" x14ac:dyDescent="0.3">
      <c r="A87" s="19" t="s">
        <v>44</v>
      </c>
      <c r="B87" s="29"/>
      <c r="C87" s="40">
        <v>184.20280199999999</v>
      </c>
      <c r="D87" s="6">
        <v>224.58169000000001</v>
      </c>
      <c r="E87" s="6">
        <v>211.089122</v>
      </c>
      <c r="F87" s="40">
        <v>275.27032800000001</v>
      </c>
      <c r="G87" s="6">
        <v>316.75933300000003</v>
      </c>
      <c r="H87" s="40">
        <v>381.87226800000002</v>
      </c>
      <c r="I87" s="6">
        <v>352.81745899999999</v>
      </c>
      <c r="J87" s="6">
        <v>321.15312799999998</v>
      </c>
      <c r="K87" s="6">
        <v>401.422099</v>
      </c>
      <c r="L87" s="6">
        <v>396.070201</v>
      </c>
      <c r="M87" s="6">
        <v>181.248403</v>
      </c>
      <c r="N87" s="6">
        <v>232.058942</v>
      </c>
      <c r="O87" s="6">
        <v>263.125741</v>
      </c>
      <c r="P87" s="6">
        <v>254.86897400000001</v>
      </c>
      <c r="Q87" s="82">
        <v>219.362053</v>
      </c>
      <c r="R87" s="55">
        <v>91.356262000000001</v>
      </c>
    </row>
    <row r="88" spans="1:18" ht="17.399999999999999" x14ac:dyDescent="0.3">
      <c r="A88" s="19"/>
      <c r="B88" s="29"/>
      <c r="C88" s="38"/>
      <c r="D88" s="4"/>
      <c r="E88" s="4"/>
      <c r="F88" s="38"/>
      <c r="G88" s="4"/>
      <c r="H88" s="38"/>
      <c r="I88" s="4"/>
      <c r="J88" s="4"/>
      <c r="K88" s="4"/>
      <c r="L88" s="4"/>
      <c r="M88" s="4"/>
      <c r="N88" s="4"/>
      <c r="O88" s="4"/>
      <c r="P88" s="4"/>
      <c r="Q88" s="80"/>
      <c r="R88" s="54"/>
    </row>
    <row r="89" spans="1:18" ht="17.399999999999999" x14ac:dyDescent="0.3">
      <c r="A89" s="18" t="s">
        <v>45</v>
      </c>
      <c r="B89" s="28"/>
      <c r="C89" s="37">
        <f t="shared" ref="C89:F89" si="28">+C91+C92</f>
        <v>354.68390399999998</v>
      </c>
      <c r="D89" s="3">
        <f t="shared" si="28"/>
        <v>524.551469</v>
      </c>
      <c r="E89" s="3">
        <f t="shared" si="28"/>
        <v>541.69964400000003</v>
      </c>
      <c r="F89" s="37">
        <f t="shared" si="28"/>
        <v>671.61620400000004</v>
      </c>
      <c r="G89" s="3">
        <f t="shared" ref="G89" si="29">+G91+G92</f>
        <v>777.0126120000001</v>
      </c>
      <c r="H89" s="37">
        <v>786.283053</v>
      </c>
      <c r="I89" s="3">
        <v>683.95880099999999</v>
      </c>
      <c r="J89" s="3">
        <v>614.129774</v>
      </c>
      <c r="K89" s="3">
        <v>432.980931</v>
      </c>
      <c r="L89" s="3">
        <v>492.63685399999997</v>
      </c>
      <c r="M89" s="3">
        <v>298.54227499999996</v>
      </c>
      <c r="N89" s="3">
        <v>296.56154299999997</v>
      </c>
      <c r="O89" s="3">
        <v>334.16686700000002</v>
      </c>
      <c r="P89" s="3">
        <v>482.59257400000001</v>
      </c>
      <c r="Q89" s="79">
        <v>257.25327599999997</v>
      </c>
      <c r="R89" s="53">
        <v>111.089455</v>
      </c>
    </row>
    <row r="90" spans="1:18" ht="17.399999999999999" x14ac:dyDescent="0.3">
      <c r="A90" s="19"/>
      <c r="B90" s="29"/>
      <c r="C90" s="38"/>
      <c r="D90" s="4"/>
      <c r="E90" s="4"/>
      <c r="F90" s="38"/>
      <c r="G90" s="4"/>
      <c r="H90" s="38"/>
      <c r="I90" s="4"/>
      <c r="J90" s="4"/>
      <c r="K90" s="4"/>
      <c r="L90" s="4"/>
      <c r="M90" s="4"/>
      <c r="N90" s="4"/>
      <c r="O90" s="4"/>
      <c r="P90" s="4"/>
      <c r="Q90" s="80"/>
      <c r="R90" s="54"/>
    </row>
    <row r="91" spans="1:18" ht="17.399999999999999" x14ac:dyDescent="0.3">
      <c r="A91" s="19" t="s">
        <v>46</v>
      </c>
      <c r="B91" s="29"/>
      <c r="C91" s="40">
        <v>348.012992</v>
      </c>
      <c r="D91" s="6">
        <v>518.943851</v>
      </c>
      <c r="E91" s="6">
        <v>534.62035700000001</v>
      </c>
      <c r="F91" s="40">
        <v>665.55272400000001</v>
      </c>
      <c r="G91" s="6">
        <v>768.45810400000005</v>
      </c>
      <c r="H91" s="40">
        <v>768.02505699999995</v>
      </c>
      <c r="I91" s="6">
        <v>675.10668399999997</v>
      </c>
      <c r="J91" s="6">
        <v>600.53809100000001</v>
      </c>
      <c r="K91" s="6">
        <v>419.04809899999998</v>
      </c>
      <c r="L91" s="6">
        <v>481.482305</v>
      </c>
      <c r="M91" s="6">
        <v>294.44320499999998</v>
      </c>
      <c r="N91" s="6">
        <v>289.91080099999999</v>
      </c>
      <c r="O91" s="6">
        <v>324.39825500000001</v>
      </c>
      <c r="P91" s="6">
        <v>476.68110799999999</v>
      </c>
      <c r="Q91" s="82">
        <v>251.96492499999999</v>
      </c>
      <c r="R91" s="55">
        <v>108.395923</v>
      </c>
    </row>
    <row r="92" spans="1:18" ht="17.399999999999999" x14ac:dyDescent="0.3">
      <c r="A92" s="19" t="s">
        <v>47</v>
      </c>
      <c r="B92" s="29"/>
      <c r="C92" s="40">
        <v>6.6709120000000004</v>
      </c>
      <c r="D92" s="6">
        <v>5.6076180000000004</v>
      </c>
      <c r="E92" s="6">
        <v>7.0792869999999999</v>
      </c>
      <c r="F92" s="40">
        <v>6.0634800000000002</v>
      </c>
      <c r="G92" s="6">
        <v>8.5545080000000002</v>
      </c>
      <c r="H92" s="40">
        <v>18.257995999999999</v>
      </c>
      <c r="I92" s="6">
        <v>8.8521169999999998</v>
      </c>
      <c r="J92" s="6">
        <v>13.591683</v>
      </c>
      <c r="K92" s="6">
        <v>13.932831999999999</v>
      </c>
      <c r="L92" s="6">
        <v>11.154548999999999</v>
      </c>
      <c r="M92" s="6">
        <v>4.0990700000000002</v>
      </c>
      <c r="N92" s="6">
        <v>6.6507420000000002</v>
      </c>
      <c r="O92" s="6">
        <v>9.7686119999999992</v>
      </c>
      <c r="P92" s="6">
        <v>5.9114659999999999</v>
      </c>
      <c r="Q92" s="82">
        <v>5.2883509999999996</v>
      </c>
      <c r="R92" s="55">
        <v>2.6935319999999998</v>
      </c>
    </row>
    <row r="93" spans="1:18" ht="17.399999999999999" x14ac:dyDescent="0.3">
      <c r="A93" s="19"/>
      <c r="B93" s="29"/>
      <c r="C93" s="38"/>
      <c r="D93" s="4"/>
      <c r="E93" s="4"/>
      <c r="F93" s="38"/>
      <c r="G93" s="4"/>
      <c r="H93" s="38"/>
      <c r="I93" s="4"/>
      <c r="J93" s="4"/>
      <c r="K93" s="4"/>
      <c r="L93" s="4"/>
      <c r="M93" s="4"/>
      <c r="N93" s="4"/>
      <c r="O93" s="4"/>
      <c r="P93" s="4"/>
      <c r="Q93" s="80"/>
      <c r="R93" s="54"/>
    </row>
    <row r="94" spans="1:18" ht="17.399999999999999" x14ac:dyDescent="0.3">
      <c r="A94" s="18" t="s">
        <v>48</v>
      </c>
      <c r="B94" s="28"/>
      <c r="C94" s="37">
        <f t="shared" ref="C94:F94" si="30">+C96+C97+C98</f>
        <v>49.158783</v>
      </c>
      <c r="D94" s="3">
        <f t="shared" si="30"/>
        <v>20.912742000000001</v>
      </c>
      <c r="E94" s="3">
        <f t="shared" si="30"/>
        <v>64.248235999999991</v>
      </c>
      <c r="F94" s="37">
        <f t="shared" si="30"/>
        <v>51.033345000000004</v>
      </c>
      <c r="G94" s="3">
        <f t="shared" ref="G94" si="31">+G96+G97+G98</f>
        <v>43.612452000000005</v>
      </c>
      <c r="H94" s="37">
        <v>55.048484000000002</v>
      </c>
      <c r="I94" s="3">
        <v>46.732989000000003</v>
      </c>
      <c r="J94" s="3">
        <v>49.810034000000002</v>
      </c>
      <c r="K94" s="3">
        <v>30.53445</v>
      </c>
      <c r="L94" s="3">
        <v>22.867266999999998</v>
      </c>
      <c r="M94" s="3">
        <v>1.2748900000000001</v>
      </c>
      <c r="N94" s="3">
        <v>1.6495850000000001</v>
      </c>
      <c r="O94" s="3">
        <v>3.4116410000000004</v>
      </c>
      <c r="P94" s="3">
        <v>2.4022329999999998</v>
      </c>
      <c r="Q94" s="79">
        <v>27.869364999999998</v>
      </c>
      <c r="R94" s="53">
        <v>19.114195000000002</v>
      </c>
    </row>
    <row r="95" spans="1:18" ht="17.399999999999999" x14ac:dyDescent="0.3">
      <c r="A95" s="19"/>
      <c r="B95" s="29"/>
      <c r="C95" s="38"/>
      <c r="D95" s="4"/>
      <c r="E95" s="4"/>
      <c r="F95" s="38"/>
      <c r="G95" s="4"/>
      <c r="H95" s="38"/>
      <c r="I95" s="4"/>
      <c r="J95" s="4"/>
      <c r="K95" s="4"/>
      <c r="L95" s="4"/>
      <c r="M95" s="4"/>
      <c r="N95" s="4"/>
      <c r="O95" s="4"/>
      <c r="P95" s="4"/>
      <c r="Q95" s="80"/>
      <c r="R95" s="54"/>
    </row>
    <row r="96" spans="1:18" ht="17.399999999999999" x14ac:dyDescent="0.3">
      <c r="A96" s="19" t="s">
        <v>49</v>
      </c>
      <c r="B96" s="29"/>
      <c r="C96" s="40">
        <v>6.541798</v>
      </c>
      <c r="D96" s="6">
        <v>12.508874</v>
      </c>
      <c r="E96" s="6">
        <v>30.886178999999998</v>
      </c>
      <c r="F96" s="40">
        <v>36.138924000000003</v>
      </c>
      <c r="G96" s="6">
        <v>28.767617000000001</v>
      </c>
      <c r="H96" s="40">
        <v>30.242357999999999</v>
      </c>
      <c r="I96" s="6">
        <v>31.509557999999998</v>
      </c>
      <c r="J96" s="6">
        <v>30.285848000000001</v>
      </c>
      <c r="K96" s="6">
        <v>1.7386729999999999</v>
      </c>
      <c r="L96" s="6">
        <v>0.13903099999999999</v>
      </c>
      <c r="M96" s="6">
        <v>0.17554500000000001</v>
      </c>
      <c r="N96" s="6">
        <v>0.13366400000000001</v>
      </c>
      <c r="O96" s="6">
        <v>0.19688600000000001</v>
      </c>
      <c r="P96" s="6">
        <v>0.2661</v>
      </c>
      <c r="Q96" s="82">
        <v>6.6036999999999998E-2</v>
      </c>
      <c r="R96" s="55">
        <v>5.9175999999999999E-2</v>
      </c>
    </row>
    <row r="97" spans="1:18" ht="17.399999999999999" x14ac:dyDescent="0.3">
      <c r="A97" s="19" t="s">
        <v>50</v>
      </c>
      <c r="B97" s="29"/>
      <c r="C97" s="40">
        <v>12.791257</v>
      </c>
      <c r="D97" s="6">
        <v>5.5621900000000002</v>
      </c>
      <c r="E97" s="6">
        <v>10.971117</v>
      </c>
      <c r="F97" s="40">
        <v>11.360377</v>
      </c>
      <c r="G97" s="6">
        <v>7.8624200000000002</v>
      </c>
      <c r="H97" s="40">
        <v>10.409046</v>
      </c>
      <c r="I97" s="6">
        <v>9.8013239999999993</v>
      </c>
      <c r="J97" s="6">
        <v>8.0838549999999998</v>
      </c>
      <c r="K97" s="6">
        <v>0.35453099999999999</v>
      </c>
      <c r="L97" s="6">
        <v>0.37033700000000003</v>
      </c>
      <c r="M97" s="6">
        <v>0.95482699999999998</v>
      </c>
      <c r="N97" s="6">
        <v>0.33138000000000001</v>
      </c>
      <c r="O97" s="6">
        <v>0.13070100000000001</v>
      </c>
      <c r="P97" s="6">
        <v>0.157915</v>
      </c>
      <c r="Q97" s="82">
        <v>0.18981400000000001</v>
      </c>
      <c r="R97" s="55">
        <v>4.7254999999999998E-2</v>
      </c>
    </row>
    <row r="98" spans="1:18" ht="17.399999999999999" x14ac:dyDescent="0.3">
      <c r="A98" s="19" t="s">
        <v>51</v>
      </c>
      <c r="B98" s="29"/>
      <c r="C98" s="40">
        <v>29.825728000000002</v>
      </c>
      <c r="D98" s="6">
        <v>2.8416779999999999</v>
      </c>
      <c r="E98" s="6">
        <v>22.390940000000001</v>
      </c>
      <c r="F98" s="40">
        <v>3.5340440000000002</v>
      </c>
      <c r="G98" s="6">
        <v>6.9824149999999996</v>
      </c>
      <c r="H98" s="40">
        <v>14.397080000000001</v>
      </c>
      <c r="I98" s="6">
        <v>5.4221070000000058</v>
      </c>
      <c r="J98" s="6">
        <v>11.440331</v>
      </c>
      <c r="K98" s="6">
        <v>28.441246</v>
      </c>
      <c r="L98" s="6">
        <v>22.357899</v>
      </c>
      <c r="M98" s="6">
        <v>0.14451800000000001</v>
      </c>
      <c r="N98" s="6">
        <v>1.1845410000000001</v>
      </c>
      <c r="O98" s="6">
        <v>3.0840540000000001</v>
      </c>
      <c r="P98" s="6">
        <v>1.978218</v>
      </c>
      <c r="Q98" s="82">
        <v>27.613513999999999</v>
      </c>
      <c r="R98" s="55">
        <v>19.007764000000002</v>
      </c>
    </row>
    <row r="99" spans="1:18" ht="17.399999999999999" x14ac:dyDescent="0.3">
      <c r="A99" s="19"/>
      <c r="B99" s="29"/>
      <c r="C99" s="40"/>
      <c r="D99" s="6"/>
      <c r="E99" s="6"/>
      <c r="F99" s="40"/>
      <c r="G99" s="6"/>
      <c r="H99" s="40"/>
      <c r="I99" s="6"/>
      <c r="J99" s="6"/>
      <c r="K99" s="6"/>
      <c r="L99" s="6"/>
      <c r="M99" s="6"/>
      <c r="N99" s="6"/>
      <c r="O99" s="6"/>
      <c r="P99" s="6"/>
      <c r="Q99" s="82"/>
      <c r="R99" s="55"/>
    </row>
    <row r="100" spans="1:18" ht="17.399999999999999" x14ac:dyDescent="0.3">
      <c r="A100" s="18" t="s">
        <v>52</v>
      </c>
      <c r="B100" s="28"/>
      <c r="C100" s="41">
        <v>6.8384660000000004</v>
      </c>
      <c r="D100" s="7">
        <v>8.0938370000000006</v>
      </c>
      <c r="E100" s="7">
        <v>8.2804649999999995</v>
      </c>
      <c r="F100" s="41">
        <v>7.0396960000000002</v>
      </c>
      <c r="G100" s="7">
        <v>6.5161410000000002</v>
      </c>
      <c r="H100" s="41">
        <v>6.1893419999999999</v>
      </c>
      <c r="I100" s="7">
        <v>5.5721109999999996</v>
      </c>
      <c r="J100" s="7">
        <v>4.0575070000000002</v>
      </c>
      <c r="K100" s="7">
        <v>3.5139339999999999</v>
      </c>
      <c r="L100" s="7">
        <v>2.730337</v>
      </c>
      <c r="M100" s="7">
        <v>2.3287119999999999</v>
      </c>
      <c r="N100" s="7">
        <v>2.8988960000000001</v>
      </c>
      <c r="O100" s="7">
        <v>3.2642859999999998</v>
      </c>
      <c r="P100" s="7">
        <v>2.506847</v>
      </c>
      <c r="Q100" s="83">
        <v>3.0774879999999998</v>
      </c>
      <c r="R100" s="56">
        <v>1.085923</v>
      </c>
    </row>
    <row r="101" spans="1:18" ht="17.399999999999999" x14ac:dyDescent="0.3">
      <c r="A101" s="22"/>
      <c r="B101" s="30"/>
      <c r="C101" s="39"/>
      <c r="D101" s="5"/>
      <c r="E101" s="8"/>
      <c r="F101" s="50"/>
      <c r="G101" s="8"/>
      <c r="H101" s="50"/>
      <c r="I101" s="8"/>
      <c r="J101" s="8"/>
      <c r="K101" s="8"/>
      <c r="L101" s="8"/>
      <c r="M101" s="8"/>
      <c r="N101" s="8"/>
      <c r="O101" s="5"/>
      <c r="P101" s="8"/>
      <c r="Q101" s="8"/>
      <c r="R101" s="65"/>
    </row>
    <row r="102" spans="1:18" ht="17.399999999999999" x14ac:dyDescent="0.3">
      <c r="A102" s="23" t="s">
        <v>53</v>
      </c>
      <c r="B102" s="31"/>
      <c r="C102" s="42">
        <f t="shared" ref="C102:G102" si="32">C8+C19+C28+C37+C47+C66+C72+C74+C81+C89+C94+C100</f>
        <v>5603.8739139999998</v>
      </c>
      <c r="D102" s="9">
        <f t="shared" si="32"/>
        <v>7935.745581000001</v>
      </c>
      <c r="E102" s="9">
        <f t="shared" si="32"/>
        <v>8590.0862459999989</v>
      </c>
      <c r="F102" s="42">
        <f t="shared" si="32"/>
        <v>9699.0458789999993</v>
      </c>
      <c r="G102" s="9">
        <f t="shared" si="32"/>
        <v>10674.100912</v>
      </c>
      <c r="H102" s="42">
        <v>9843.0780510000004</v>
      </c>
      <c r="I102" s="9">
        <v>8563.8109189999996</v>
      </c>
      <c r="J102" s="9">
        <v>9373.6887079999997</v>
      </c>
      <c r="K102" s="9">
        <v>10001.911873999999</v>
      </c>
      <c r="L102" s="9">
        <v>9824.3694630000009</v>
      </c>
      <c r="M102" s="9">
        <v>6955.2638619999989</v>
      </c>
      <c r="N102" s="9">
        <v>9120.7804329999981</v>
      </c>
      <c r="O102" s="9">
        <v>11895.845347000002</v>
      </c>
      <c r="P102" s="9">
        <v>11489.290064000004</v>
      </c>
      <c r="Q102" s="9">
        <v>9904.4513960000004</v>
      </c>
      <c r="R102" s="76">
        <v>4665.7097269999995</v>
      </c>
    </row>
    <row r="103" spans="1:18" ht="24.75" customHeight="1" x14ac:dyDescent="0.3">
      <c r="A103" s="19" t="s">
        <v>54</v>
      </c>
      <c r="B103" s="32"/>
      <c r="C103" s="39">
        <f>+C104-C102</f>
        <v>-395.43503299999975</v>
      </c>
      <c r="D103" s="5">
        <f t="shared" ref="D103:G103" si="33">+D104-D102</f>
        <v>-554.67955325020012</v>
      </c>
      <c r="E103" s="5">
        <f t="shared" si="33"/>
        <v>-592.59761142594289</v>
      </c>
      <c r="F103" s="51">
        <f t="shared" si="33"/>
        <v>-634.77130811989991</v>
      </c>
      <c r="G103" s="52">
        <f t="shared" si="33"/>
        <v>-780.48522791889991</v>
      </c>
      <c r="H103" s="51">
        <v>-771.17916370634339</v>
      </c>
      <c r="I103" s="52">
        <v>-633.03781159459777</v>
      </c>
      <c r="J103" s="52">
        <v>-692.81925997735561</v>
      </c>
      <c r="K103" s="52">
        <v>-699.96708245689661</v>
      </c>
      <c r="L103" s="52">
        <v>-738.51686875258747</v>
      </c>
      <c r="M103" s="52">
        <v>-621.4023979330841</v>
      </c>
      <c r="N103" s="52">
        <v>-904.70987066020461</v>
      </c>
      <c r="O103" s="52">
        <v>-1140.1010424356573</v>
      </c>
      <c r="P103" s="52">
        <v>-957.37595482477445</v>
      </c>
      <c r="Q103" s="52">
        <v>-752.63227152874242</v>
      </c>
      <c r="R103" s="57">
        <v>-369.342592193163</v>
      </c>
    </row>
    <row r="104" spans="1:18" ht="19.2" x14ac:dyDescent="0.3">
      <c r="A104" s="24" t="s">
        <v>64</v>
      </c>
      <c r="B104" s="33"/>
      <c r="C104" s="43">
        <v>5208.438881</v>
      </c>
      <c r="D104" s="10">
        <v>7381.0660277498009</v>
      </c>
      <c r="E104" s="10">
        <v>7997.4886345740561</v>
      </c>
      <c r="F104" s="43">
        <v>9064.2745708800994</v>
      </c>
      <c r="G104" s="10">
        <v>9893.6156840811</v>
      </c>
      <c r="H104" s="64">
        <v>9071.898887293657</v>
      </c>
      <c r="I104" s="21">
        <v>7930.7731074054018</v>
      </c>
      <c r="J104" s="21">
        <v>8680.8694480226441</v>
      </c>
      <c r="K104" s="21">
        <v>9301.9447915431028</v>
      </c>
      <c r="L104" s="21">
        <v>9085.8525942474134</v>
      </c>
      <c r="M104" s="21">
        <v>6333.8614640669148</v>
      </c>
      <c r="N104" s="21">
        <v>8216.0705623397935</v>
      </c>
      <c r="O104" s="21">
        <v>10755.744304564345</v>
      </c>
      <c r="P104" s="21">
        <v>10531.91410917523</v>
      </c>
      <c r="Q104" s="84">
        <v>9151.819124471258</v>
      </c>
      <c r="R104" s="77">
        <v>4296.3671348068365</v>
      </c>
    </row>
    <row r="105" spans="1:18" ht="9.75" customHeight="1" x14ac:dyDescent="0.3">
      <c r="A105" s="25"/>
      <c r="B105" s="34"/>
      <c r="C105" s="44"/>
      <c r="D105" s="26"/>
      <c r="E105" s="26"/>
      <c r="F105" s="44"/>
      <c r="G105" s="26"/>
      <c r="H105" s="44"/>
      <c r="I105" s="26"/>
      <c r="J105" s="26"/>
      <c r="K105" s="26"/>
      <c r="L105" s="26"/>
      <c r="M105" s="26"/>
      <c r="N105" s="26"/>
      <c r="O105" s="26"/>
      <c r="P105" s="26"/>
      <c r="Q105" s="26"/>
      <c r="R105" s="58"/>
    </row>
    <row r="106" spans="1:18" ht="15.6" x14ac:dyDescent="0.3">
      <c r="A106" s="11" t="s">
        <v>55</v>
      </c>
      <c r="B106" s="11" t="s">
        <v>56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8" ht="15.6" x14ac:dyDescent="0.3">
      <c r="A107" s="11" t="s">
        <v>57</v>
      </c>
      <c r="B107" s="11" t="s">
        <v>58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1:18" ht="16.8" x14ac:dyDescent="0.3">
      <c r="A108" s="11" t="s">
        <v>60</v>
      </c>
      <c r="B108" s="11" t="s">
        <v>61</v>
      </c>
      <c r="C108" s="13"/>
      <c r="D108" s="13"/>
      <c r="E108" s="13"/>
      <c r="F108" s="13"/>
      <c r="G108" s="13"/>
      <c r="H108" s="12"/>
      <c r="I108" s="12"/>
      <c r="J108" s="12"/>
      <c r="K108" s="12"/>
      <c r="L108" s="12"/>
    </row>
    <row r="109" spans="1:18" ht="16.8" x14ac:dyDescent="0.3">
      <c r="A109" s="11"/>
      <c r="B109" s="11" t="s">
        <v>63</v>
      </c>
      <c r="C109" s="14"/>
      <c r="D109" s="14"/>
      <c r="E109" s="14"/>
      <c r="F109" s="14"/>
      <c r="G109" s="14"/>
      <c r="H109" s="12"/>
      <c r="I109" s="12"/>
      <c r="J109" s="12"/>
      <c r="K109" s="12"/>
      <c r="L109" s="12"/>
    </row>
    <row r="110" spans="1:18" ht="16.8" x14ac:dyDescent="0.3">
      <c r="A110" s="11"/>
      <c r="B110" s="11" t="s">
        <v>65</v>
      </c>
    </row>
    <row r="111" spans="1:18" ht="16.8" x14ac:dyDescent="0.3">
      <c r="B111" s="11" t="s">
        <v>62</v>
      </c>
    </row>
    <row r="114" spans="3:19" x14ac:dyDescent="0.3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9" x14ac:dyDescent="0.3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</row>
    <row r="116" spans="3:19" x14ac:dyDescent="0.3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</row>
    <row r="117" spans="3:19" x14ac:dyDescent="0.3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</row>
    <row r="118" spans="3:19" x14ac:dyDescent="0.3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</row>
    <row r="119" spans="3:19" x14ac:dyDescent="0.3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</row>
    <row r="120" spans="3:19" x14ac:dyDescent="0.3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</row>
    <row r="121" spans="3:19" x14ac:dyDescent="0.3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</row>
    <row r="122" spans="3:19" x14ac:dyDescent="0.3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</row>
    <row r="123" spans="3:19" x14ac:dyDescent="0.3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</row>
    <row r="124" spans="3:19" x14ac:dyDescent="0.3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</row>
    <row r="125" spans="3:19" x14ac:dyDescent="0.3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</row>
    <row r="126" spans="3:19" x14ac:dyDescent="0.3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</row>
    <row r="127" spans="3:19" x14ac:dyDescent="0.3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9" x14ac:dyDescent="0.3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x14ac:dyDescent="0.3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x14ac:dyDescent="0.3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x14ac:dyDescent="0.3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x14ac:dyDescent="0.3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x14ac:dyDescent="0.3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x14ac:dyDescent="0.3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x14ac:dyDescent="0.3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</sheetData>
  <mergeCells count="2">
    <mergeCell ref="H5:R5"/>
    <mergeCell ref="A3:R3"/>
  </mergeCells>
  <printOptions horizontalCentered="1" verticalCentered="1"/>
  <pageMargins left="0.59055118110236227" right="0.59055118110236227" top="0.59055118110236227" bottom="0.39370078740157483" header="0" footer="0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Composicion de las Importacione</vt:lpstr>
      <vt:lpstr>'Composicion de las Importacione'!Área_de_impresión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 Denise</dc:creator>
  <cp:lastModifiedBy>Zamora Kraljevic Andres</cp:lastModifiedBy>
  <cp:lastPrinted>2025-05-30T00:04:09Z</cp:lastPrinted>
  <dcterms:created xsi:type="dcterms:W3CDTF">2014-09-23T15:52:44Z</dcterms:created>
  <dcterms:modified xsi:type="dcterms:W3CDTF">2026-03-13T17:56:51Z</dcterms:modified>
</cp:coreProperties>
</file>