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1600" windowHeight="9300"/>
  </bookViews>
  <sheets>
    <sheet name="10.07" sheetId="1" r:id="rId1"/>
  </sheets>
  <definedNames>
    <definedName name="_xlnm.Print_Area" localSheetId="0">'10.07'!$A$1:$K$116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G106" i="1"/>
  <c r="K106" i="1" s="1"/>
  <c r="I105" i="1" l="1"/>
  <c r="G105" i="1"/>
  <c r="K105" i="1" l="1"/>
  <c r="I104" i="1"/>
  <c r="G104" i="1"/>
  <c r="K104" i="1" s="1"/>
  <c r="G102" i="1"/>
  <c r="K102" i="1" l="1"/>
  <c r="I102" i="1"/>
  <c r="G101" i="1"/>
  <c r="K101" i="1" l="1"/>
  <c r="K100" i="1"/>
  <c r="I101" i="1"/>
  <c r="I100" i="1"/>
  <c r="G100" i="1"/>
  <c r="I99" i="1" l="1"/>
  <c r="K99" i="1" l="1"/>
  <c r="G99" i="1"/>
  <c r="K97" i="1" l="1"/>
  <c r="K96" i="1" l="1"/>
  <c r="J96" i="1"/>
  <c r="I97" i="1"/>
  <c r="I96" i="1"/>
  <c r="G97" i="1"/>
  <c r="G96" i="1"/>
  <c r="H96" i="1" l="1"/>
  <c r="F96" i="1"/>
  <c r="D96" i="1"/>
  <c r="C96" i="1"/>
  <c r="J95" i="1"/>
  <c r="K95" i="1" s="1"/>
  <c r="H95" i="1"/>
  <c r="I95" i="1" s="1"/>
  <c r="F95" i="1"/>
  <c r="G95" i="1" s="1"/>
  <c r="E95" i="1"/>
  <c r="D95" i="1"/>
  <c r="C95" i="1"/>
  <c r="J94" i="1"/>
  <c r="H94" i="1"/>
  <c r="I94" i="1" s="1"/>
  <c r="G94" i="1"/>
  <c r="F94" i="1"/>
  <c r="D94" i="1"/>
  <c r="C94" i="1"/>
  <c r="I92" i="1"/>
  <c r="K92" i="1" s="1"/>
  <c r="G92" i="1"/>
  <c r="I91" i="1"/>
  <c r="K91" i="1" s="1"/>
  <c r="G91" i="1"/>
  <c r="K94" i="1" l="1"/>
</calcChain>
</file>

<file path=xl/sharedStrings.xml><?xml version="1.0" encoding="utf-8"?>
<sst xmlns="http://schemas.openxmlformats.org/spreadsheetml/2006/main" count="97" uniqueCount="33">
  <si>
    <t>CUADRO NO. 10.07</t>
  </si>
  <si>
    <t>SERVICIO DE LA DEUDA POR DEUDOR 1/</t>
  </si>
  <si>
    <t>(Expresado en millones de $us)</t>
  </si>
  <si>
    <t>PERIODO</t>
  </si>
  <si>
    <t>TOTAL</t>
  </si>
  <si>
    <t>GOBIERNO CENTRAL 3/</t>
  </si>
  <si>
    <t>INST. PUB. NO FIN.4/</t>
  </si>
  <si>
    <t>EMP. PUB. Y MIXTAS 5/</t>
  </si>
  <si>
    <t>SUBTOTAL</t>
  </si>
  <si>
    <t>INST. PUB. FINAN. 6/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</si>
  <si>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</si>
  <si>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</si>
  <si>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</si>
  <si>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</si>
  <si>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</si>
  <si>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</si>
  <si>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</si>
  <si>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</si>
  <si>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</si>
  <si>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Gobiernos Autónomos Departamentales y Gobiernos Autónomos Municipales</t>
  </si>
  <si>
    <t>3/ Tesoro General de la Nación</t>
  </si>
  <si>
    <t>4/ AASANA, Caja Nacional de Salud, UMSFX, UATF, UAJMS, UTB, UAP</t>
  </si>
  <si>
    <t>5/ AAPOS, COMIBOL, ECE, EDEL, ELAPAS, ENDE, ENTEL, EMPRESA MISICUNI, EMP. SIDER. MUTUN, SEMAPA, YPFB</t>
  </si>
  <si>
    <t>6/ BDP, FNDR, FONDESIF</t>
  </si>
  <si>
    <t>7/ BISA, COATRI, ELFEC, GUARACACHI, VALLE HERMOSO, ANDINA, CORANI, SABSA, ORIENTAL, SAGUAPAC, FBE y Otros</t>
  </si>
  <si>
    <t>(p) Preliminar</t>
  </si>
  <si>
    <t>2024 (p)</t>
  </si>
  <si>
    <t>2025 (p)</t>
  </si>
  <si>
    <t>DEUDA EXTERNA PÚBLICA DE MEDIANO Y LARGO PLAZO</t>
  </si>
  <si>
    <t>SECTOR PÚBLICO NO FINANCIERO</t>
  </si>
  <si>
    <t>SECTOR PRIV. CON GARANTÍA PÚBLICA 7/</t>
  </si>
  <si>
    <t>ELABORACIÓN:</t>
  </si>
  <si>
    <t>GOBIERNOS LOCALES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</si>
</sst>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_(* #,##0.0_);_(* \(#,##0.0\);_(* &quot;-&quot;??_);_(@_)"/>
    <numFmt numFmtId="167" formatCode="#,##0.000000000000000"/>
    <numFmt numFmtId="168" formatCode="_(* #,##0.00000000_);_(* \(#,##0.000000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64" fontId="0" fillId="0" borderId="15" xfId="0" applyNumberFormat="1" applyBorder="1"/>
    <xf numFmtId="164" fontId="0" fillId="0" borderId="15" xfId="0" applyNumberFormat="1" applyFill="1" applyBorder="1"/>
    <xf numFmtId="166" fontId="0" fillId="0" borderId="0" xfId="1" applyNumberFormat="1" applyFont="1"/>
    <xf numFmtId="166" fontId="0" fillId="0" borderId="0" xfId="0" applyNumberFormat="1"/>
    <xf numFmtId="166" fontId="0" fillId="2" borderId="0" xfId="1" applyNumberFormat="1" applyFont="1" applyFill="1"/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164" fontId="0" fillId="2" borderId="15" xfId="0" applyNumberFormat="1" applyFill="1" applyBorder="1"/>
    <xf numFmtId="166" fontId="4" fillId="2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164" fontId="0" fillId="0" borderId="0" xfId="0" applyNumberFormat="1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4" xfId="0" quotePrefix="1" applyFont="1" applyBorder="1" applyAlignment="1">
      <alignment horizontal="right"/>
    </xf>
    <xf numFmtId="166" fontId="0" fillId="0" borderId="13" xfId="1" applyNumberFormat="1" applyFont="1" applyBorder="1"/>
    <xf numFmtId="166" fontId="0" fillId="0" borderId="13" xfId="1" applyNumberFormat="1" applyFont="1" applyFill="1" applyBorder="1"/>
    <xf numFmtId="0" fontId="5" fillId="0" borderId="14" xfId="0" applyFont="1" applyBorder="1" applyAlignment="1">
      <alignment horizontal="right"/>
    </xf>
    <xf numFmtId="43" fontId="0" fillId="0" borderId="0" xfId="0" applyNumberFormat="1"/>
    <xf numFmtId="0" fontId="6" fillId="0" borderId="14" xfId="0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4" fontId="4" fillId="0" borderId="15" xfId="0" applyNumberFormat="1" applyFont="1" applyBorder="1"/>
    <xf numFmtId="0" fontId="4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64" fontId="0" fillId="0" borderId="11" xfId="0" applyNumberFormat="1" applyBorder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164" fontId="7" fillId="0" borderId="0" xfId="0" quotePrefix="1" applyNumberFormat="1" applyFont="1" applyBorder="1" applyAlignment="1">
      <alignment vertical="top"/>
    </xf>
    <xf numFmtId="164" fontId="7" fillId="0" borderId="0" xfId="0" quotePrefix="1" applyNumberFormat="1" applyFont="1" applyBorder="1" applyAlignment="1">
      <alignment horizontal="justify" vertical="top" wrapTex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left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left"/>
    </xf>
    <xf numFmtId="168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showGridLines="0" tabSelected="1" zoomScaleNormal="100" zoomScaleSheetLayoutView="130" workbookViewId="0">
      <pane ySplit="6" topLeftCell="A92" activePane="bottomLeft" state="frozen"/>
      <selection activeCell="A6" sqref="A6"/>
      <selection pane="bottomLeft"/>
    </sheetView>
  </sheetViews>
  <sheetFormatPr baseColWidth="10" defaultRowHeight="13.2" x14ac:dyDescent="0.25"/>
  <cols>
    <col min="1" max="1" width="12.6640625" customWidth="1"/>
    <col min="2" max="2" width="3.109375" customWidth="1"/>
    <col min="3" max="11" width="12.6640625" customWidth="1"/>
    <col min="12" max="12" width="12.6640625" bestFit="1" customWidth="1"/>
    <col min="13" max="13" width="14.88671875" bestFit="1" customWidth="1"/>
    <col min="14" max="14" width="17.6640625" bestFit="1" customWidth="1"/>
  </cols>
  <sheetData>
    <row r="1" spans="1:13" ht="25.2" customHeight="1" x14ac:dyDescent="0.25">
      <c r="A1" s="1" t="s">
        <v>0</v>
      </c>
      <c r="B1" s="1"/>
    </row>
    <row r="2" spans="1:13" ht="21" x14ac:dyDescent="0.4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ht="17.399999999999999" x14ac:dyDescent="0.3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3" x14ac:dyDescent="0.25">
      <c r="I4" s="52" t="s">
        <v>2</v>
      </c>
      <c r="J4" s="52"/>
      <c r="K4" s="52"/>
    </row>
    <row r="5" spans="1:13" ht="12.75" customHeight="1" x14ac:dyDescent="0.25">
      <c r="A5" s="55" t="s">
        <v>3</v>
      </c>
      <c r="B5" s="56"/>
      <c r="C5" s="57" t="s">
        <v>29</v>
      </c>
      <c r="D5" s="58"/>
      <c r="E5" s="58"/>
      <c r="F5" s="58"/>
      <c r="G5" s="59"/>
      <c r="H5" s="60"/>
      <c r="I5" s="60"/>
      <c r="J5" s="61" t="s">
        <v>30</v>
      </c>
      <c r="K5" s="61" t="s">
        <v>4</v>
      </c>
    </row>
    <row r="6" spans="1:13" ht="41.25" customHeight="1" x14ac:dyDescent="0.25">
      <c r="A6" s="62"/>
      <c r="B6" s="63"/>
      <c r="C6" s="64" t="s">
        <v>32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8</v>
      </c>
      <c r="J6" s="65"/>
      <c r="K6" s="66"/>
    </row>
    <row r="8" spans="1:13" x14ac:dyDescent="0.25">
      <c r="A8" s="2"/>
      <c r="B8" s="3"/>
      <c r="C8" s="4"/>
      <c r="D8" s="4"/>
      <c r="E8" s="4"/>
      <c r="F8" s="4"/>
      <c r="G8" s="5"/>
      <c r="H8" s="4"/>
      <c r="I8" s="5"/>
      <c r="J8" s="4"/>
      <c r="K8" s="4"/>
    </row>
    <row r="9" spans="1:13" hidden="1" x14ac:dyDescent="0.25">
      <c r="A9" s="6">
        <v>2009</v>
      </c>
      <c r="B9" s="7"/>
      <c r="C9" s="8">
        <v>33.224789089999994</v>
      </c>
      <c r="D9" s="8">
        <v>170.64291596999999</v>
      </c>
      <c r="E9" s="8">
        <v>0.2016541</v>
      </c>
      <c r="F9" s="8">
        <v>5.7346100399999997</v>
      </c>
      <c r="G9" s="8">
        <v>209.80396920000001</v>
      </c>
      <c r="H9" s="8">
        <v>8.8906484599999995</v>
      </c>
      <c r="I9" s="8">
        <v>8.8906484599999995</v>
      </c>
      <c r="J9" s="8">
        <v>4.0792251799999999</v>
      </c>
      <c r="K9" s="9">
        <v>222.77384284000001</v>
      </c>
      <c r="L9" s="10"/>
      <c r="M9" s="11"/>
    </row>
    <row r="10" spans="1:13" hidden="1" x14ac:dyDescent="0.25">
      <c r="A10" s="6">
        <v>2010</v>
      </c>
      <c r="B10" s="7"/>
      <c r="C10" s="8">
        <v>18.21676927</v>
      </c>
      <c r="D10" s="8">
        <v>261.11407825000003</v>
      </c>
      <c r="E10" s="8">
        <v>4.7119099999999997E-2</v>
      </c>
      <c r="F10" s="8">
        <v>9.2594291900000005</v>
      </c>
      <c r="G10" s="8">
        <v>288.63739580999999</v>
      </c>
      <c r="H10" s="8">
        <v>9.4762550700000006</v>
      </c>
      <c r="I10" s="8">
        <v>9.4762550700000006</v>
      </c>
      <c r="J10" s="8">
        <v>3.78598371</v>
      </c>
      <c r="K10" s="9">
        <v>301.89963459000001</v>
      </c>
      <c r="L10" s="10"/>
      <c r="M10" s="11"/>
    </row>
    <row r="11" spans="1:13" hidden="1" x14ac:dyDescent="0.25">
      <c r="A11" s="6">
        <v>2011</v>
      </c>
      <c r="B11" s="7"/>
      <c r="C11" s="8">
        <v>20.48473516</v>
      </c>
      <c r="D11" s="8">
        <v>186.51871865999999</v>
      </c>
      <c r="E11" s="8">
        <v>0.37850152000000004</v>
      </c>
      <c r="F11" s="8">
        <v>15.24497659</v>
      </c>
      <c r="G11" s="8">
        <v>222.62693193000001</v>
      </c>
      <c r="H11" s="8">
        <v>7.4700077799999995</v>
      </c>
      <c r="I11" s="8">
        <v>7.4700077799999995</v>
      </c>
      <c r="J11" s="8">
        <v>1.75008878</v>
      </c>
      <c r="K11" s="9">
        <v>231.84702849000001</v>
      </c>
      <c r="L11" s="10"/>
      <c r="M11" s="11"/>
    </row>
    <row r="12" spans="1:13" x14ac:dyDescent="0.25">
      <c r="A12" s="6">
        <v>2012</v>
      </c>
      <c r="B12" s="7"/>
      <c r="C12" s="8">
        <v>21.19278066</v>
      </c>
      <c r="D12" s="8">
        <v>203.80931092000003</v>
      </c>
      <c r="E12" s="8">
        <v>0.19428202999999999</v>
      </c>
      <c r="F12" s="8">
        <v>271.1377536</v>
      </c>
      <c r="G12" s="8">
        <v>496.33412721000002</v>
      </c>
      <c r="H12" s="8">
        <v>7.6695737599999996</v>
      </c>
      <c r="I12" s="8">
        <v>7.6695737599999996</v>
      </c>
      <c r="J12" s="8">
        <v>1.7291560100000001</v>
      </c>
      <c r="K12" s="9">
        <v>505.73285698000001</v>
      </c>
      <c r="L12" s="10"/>
      <c r="M12" s="11"/>
    </row>
    <row r="13" spans="1:13" x14ac:dyDescent="0.25">
      <c r="A13" s="6">
        <v>2013</v>
      </c>
      <c r="B13" s="7"/>
      <c r="C13" s="8">
        <v>21.192706350000002</v>
      </c>
      <c r="D13" s="8">
        <v>243.12288988</v>
      </c>
      <c r="E13" s="8">
        <v>0.42569219000000003</v>
      </c>
      <c r="F13" s="8">
        <v>11.649349308999998</v>
      </c>
      <c r="G13" s="8">
        <v>276.39063772899999</v>
      </c>
      <c r="H13" s="8">
        <v>7.6126018799999997</v>
      </c>
      <c r="I13" s="8">
        <v>7.6126018799999997</v>
      </c>
      <c r="J13" s="8">
        <v>1.6841373800000001</v>
      </c>
      <c r="K13" s="9">
        <v>285.68737698899997</v>
      </c>
      <c r="L13" s="10"/>
      <c r="M13" s="11"/>
    </row>
    <row r="14" spans="1:13" x14ac:dyDescent="0.25">
      <c r="A14" s="6">
        <v>2014</v>
      </c>
      <c r="B14" s="7"/>
      <c r="C14" s="8">
        <v>22.44060455</v>
      </c>
      <c r="D14" s="8">
        <v>316.95567478999999</v>
      </c>
      <c r="E14" s="8">
        <v>0.78916805000000001</v>
      </c>
      <c r="F14" s="8">
        <v>19.318762360000001</v>
      </c>
      <c r="G14" s="8">
        <v>359.50420974999997</v>
      </c>
      <c r="H14" s="8">
        <v>5.9798007000000002</v>
      </c>
      <c r="I14" s="8">
        <v>5.9798007000000002</v>
      </c>
      <c r="J14" s="8">
        <v>1.64325491</v>
      </c>
      <c r="K14" s="9">
        <v>367.12726535999997</v>
      </c>
      <c r="L14" s="10"/>
      <c r="M14" s="11"/>
    </row>
    <row r="15" spans="1:13" x14ac:dyDescent="0.25">
      <c r="A15" s="6">
        <v>2015</v>
      </c>
      <c r="B15" s="7"/>
      <c r="C15" s="8">
        <v>25.530902380000001</v>
      </c>
      <c r="D15" s="8">
        <v>358.23359435000003</v>
      </c>
      <c r="E15" s="8">
        <v>0.96815675999999995</v>
      </c>
      <c r="F15" s="8">
        <v>136.20568254</v>
      </c>
      <c r="G15" s="8">
        <v>520.93833603000007</v>
      </c>
      <c r="H15" s="8">
        <v>3.7925159600000002</v>
      </c>
      <c r="I15" s="8">
        <v>3.7925159600000002</v>
      </c>
      <c r="J15" s="8">
        <v>1.5681223399999999</v>
      </c>
      <c r="K15" s="9">
        <v>526.29897432999996</v>
      </c>
      <c r="L15" s="10"/>
      <c r="M15" s="11"/>
    </row>
    <row r="16" spans="1:13" x14ac:dyDescent="0.25">
      <c r="A16" s="6">
        <v>2016</v>
      </c>
      <c r="B16" s="7"/>
      <c r="C16" s="8">
        <v>26.273557019999998</v>
      </c>
      <c r="D16" s="8">
        <v>419.16100419999998</v>
      </c>
      <c r="E16" s="8">
        <v>1.0774857</v>
      </c>
      <c r="F16" s="8">
        <v>13.806663260000001</v>
      </c>
      <c r="G16" s="8">
        <v>460.31871017999998</v>
      </c>
      <c r="H16" s="8">
        <v>2.3184877699999999</v>
      </c>
      <c r="I16" s="8">
        <v>2.3184877699999999</v>
      </c>
      <c r="J16" s="8">
        <v>1.42275182</v>
      </c>
      <c r="K16" s="9">
        <v>464.05994976999995</v>
      </c>
      <c r="L16" s="12"/>
      <c r="M16" s="11"/>
    </row>
    <row r="17" spans="1:14" x14ac:dyDescent="0.25">
      <c r="A17" s="6">
        <v>2017</v>
      </c>
      <c r="B17" s="7"/>
      <c r="C17" s="8">
        <v>29.42386338</v>
      </c>
      <c r="D17" s="8">
        <v>527.06570448000002</v>
      </c>
      <c r="E17" s="8">
        <v>1.0476272600000001</v>
      </c>
      <c r="F17" s="8">
        <v>18.306631630000002</v>
      </c>
      <c r="G17" s="8">
        <v>575.84382675000006</v>
      </c>
      <c r="H17" s="8">
        <v>2.7253686400000001</v>
      </c>
      <c r="I17" s="8">
        <v>2.7253686400000001</v>
      </c>
      <c r="J17" s="8">
        <v>1.6439794999999999</v>
      </c>
      <c r="K17" s="9">
        <v>580.21317489000012</v>
      </c>
      <c r="L17" s="12"/>
      <c r="M17" s="11"/>
    </row>
    <row r="18" spans="1:14" s="17" customFormat="1" x14ac:dyDescent="0.25">
      <c r="A18" s="13">
        <v>2018</v>
      </c>
      <c r="B18" s="14"/>
      <c r="C18" s="15">
        <v>31.392989230000005</v>
      </c>
      <c r="D18" s="15">
        <v>618.85569333000001</v>
      </c>
      <c r="E18" s="15">
        <v>3.0032854100000002</v>
      </c>
      <c r="F18" s="15">
        <v>23.984418789999999</v>
      </c>
      <c r="G18" s="15">
        <v>677.23638675999996</v>
      </c>
      <c r="H18" s="15">
        <v>2.6534015699999998</v>
      </c>
      <c r="I18" s="15">
        <v>2.6534015699999998</v>
      </c>
      <c r="J18" s="15">
        <v>1.5988273500000001</v>
      </c>
      <c r="K18" s="15">
        <v>681.48861567999995</v>
      </c>
      <c r="L18" s="12"/>
      <c r="M18" s="16"/>
      <c r="N18" s="12"/>
    </row>
    <row r="19" spans="1:14" s="17" customFormat="1" x14ac:dyDescent="0.25">
      <c r="A19" s="13">
        <v>2019</v>
      </c>
      <c r="B19" s="14"/>
      <c r="C19" s="15">
        <v>29.379544383999985</v>
      </c>
      <c r="D19" s="15">
        <v>720.84266295999942</v>
      </c>
      <c r="E19" s="15">
        <v>0.99760358000000005</v>
      </c>
      <c r="F19" s="15">
        <v>27.776105549999993</v>
      </c>
      <c r="G19" s="15">
        <v>778.99591647399939</v>
      </c>
      <c r="H19" s="15">
        <v>2.6283730700000003</v>
      </c>
      <c r="I19" s="15">
        <v>2.6283730700000003</v>
      </c>
      <c r="J19" s="15">
        <v>1.1222503529999996</v>
      </c>
      <c r="K19" s="15">
        <v>782.74653989699937</v>
      </c>
      <c r="L19" s="12"/>
      <c r="M19" s="18"/>
      <c r="N19" s="12"/>
    </row>
    <row r="20" spans="1:14" s="17" customFormat="1" x14ac:dyDescent="0.25">
      <c r="A20" s="13">
        <v>2020</v>
      </c>
      <c r="B20" s="14"/>
      <c r="C20" s="15">
        <v>28.775694810000001</v>
      </c>
      <c r="D20" s="15">
        <v>748.74063298599992</v>
      </c>
      <c r="E20" s="15">
        <v>0.97259598999999985</v>
      </c>
      <c r="F20" s="15">
        <v>33.296586020000007</v>
      </c>
      <c r="G20" s="15">
        <v>811.78550980599994</v>
      </c>
      <c r="H20" s="15">
        <v>2.6072057040000001</v>
      </c>
      <c r="I20" s="15">
        <v>2.6072057040000001</v>
      </c>
      <c r="J20" s="15">
        <v>0.88176538800000004</v>
      </c>
      <c r="K20" s="15">
        <v>815.27448089799987</v>
      </c>
      <c r="L20" s="12"/>
      <c r="M20" s="18"/>
      <c r="N20" s="12"/>
    </row>
    <row r="21" spans="1:14" s="17" customFormat="1" x14ac:dyDescent="0.25">
      <c r="A21" s="13">
        <v>2021</v>
      </c>
      <c r="B21" s="14"/>
      <c r="C21" s="15">
        <v>27.377113024000025</v>
      </c>
      <c r="D21" s="15">
        <v>762.65196222600002</v>
      </c>
      <c r="E21" s="15">
        <v>0.94773331999999999</v>
      </c>
      <c r="F21" s="15">
        <v>32.464254337</v>
      </c>
      <c r="G21" s="15">
        <v>823.44106290700006</v>
      </c>
      <c r="H21" s="15">
        <v>2.5675816170000001</v>
      </c>
      <c r="I21" s="15">
        <v>2.5675816170000001</v>
      </c>
      <c r="J21" s="15">
        <v>0.70078508706995557</v>
      </c>
      <c r="K21" s="15">
        <v>826.70942961106994</v>
      </c>
      <c r="L21" s="12"/>
      <c r="M21" s="18"/>
    </row>
    <row r="22" spans="1:14" s="17" customFormat="1" x14ac:dyDescent="0.25">
      <c r="A22" s="13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2"/>
      <c r="M22" s="18"/>
    </row>
    <row r="23" spans="1:14" hidden="1" x14ac:dyDescent="0.25">
      <c r="A23" s="6">
        <v>2009</v>
      </c>
      <c r="B23" s="7"/>
      <c r="C23" s="8"/>
      <c r="D23" s="8"/>
      <c r="E23" s="8"/>
      <c r="F23" s="8"/>
      <c r="G23" s="19"/>
      <c r="H23" s="8"/>
      <c r="I23" s="8"/>
      <c r="J23" s="8"/>
      <c r="K23" s="9"/>
      <c r="L23" s="12"/>
      <c r="M23" s="11"/>
    </row>
    <row r="24" spans="1:14" hidden="1" x14ac:dyDescent="0.25">
      <c r="A24" s="20" t="s">
        <v>10</v>
      </c>
      <c r="B24" s="21"/>
      <c r="C24" s="8">
        <v>3.0614756300000003</v>
      </c>
      <c r="D24" s="8">
        <v>27.350315450000004</v>
      </c>
      <c r="E24" s="8">
        <v>0</v>
      </c>
      <c r="F24" s="8">
        <v>1.65829779</v>
      </c>
      <c r="G24" s="8">
        <v>32.070088869999999</v>
      </c>
      <c r="H24" s="8">
        <v>3.8994267699999998</v>
      </c>
      <c r="I24" s="8">
        <v>3.8994267699999998</v>
      </c>
      <c r="J24" s="8">
        <v>2.05465257</v>
      </c>
      <c r="K24" s="9">
        <v>38.024168209999999</v>
      </c>
      <c r="L24" s="12"/>
      <c r="M24" s="11"/>
    </row>
    <row r="25" spans="1:14" hidden="1" x14ac:dyDescent="0.25">
      <c r="A25" s="20" t="s">
        <v>11</v>
      </c>
      <c r="B25" s="21"/>
      <c r="C25" s="8">
        <v>20.942483619999997</v>
      </c>
      <c r="D25" s="8">
        <v>49.888750760000001</v>
      </c>
      <c r="E25" s="8">
        <v>9.6254490000000012E-2</v>
      </c>
      <c r="F25" s="8">
        <v>0.38351252000000002</v>
      </c>
      <c r="G25" s="8">
        <v>71.311001390000001</v>
      </c>
      <c r="H25" s="8">
        <v>1.35848284</v>
      </c>
      <c r="I25" s="8">
        <v>1.35848284</v>
      </c>
      <c r="J25" s="8">
        <v>4.4756490000000003E-2</v>
      </c>
      <c r="K25" s="9">
        <v>72.714240719999992</v>
      </c>
      <c r="L25" s="12"/>
      <c r="M25" s="11"/>
    </row>
    <row r="26" spans="1:14" hidden="1" x14ac:dyDescent="0.25">
      <c r="A26" s="20" t="s">
        <v>12</v>
      </c>
      <c r="B26" s="21"/>
      <c r="C26" s="8">
        <v>1.9844343799999999</v>
      </c>
      <c r="D26" s="8">
        <v>36.083318149999997</v>
      </c>
      <c r="E26" s="8">
        <v>0</v>
      </c>
      <c r="F26" s="8">
        <v>2.5769962299999998</v>
      </c>
      <c r="G26" s="8">
        <v>40.644748759999999</v>
      </c>
      <c r="H26" s="8">
        <v>2.3672401599999997</v>
      </c>
      <c r="I26" s="8">
        <v>2.3672401599999997</v>
      </c>
      <c r="J26" s="8">
        <v>1.9293455500000001</v>
      </c>
      <c r="K26" s="9">
        <v>44.941334470000001</v>
      </c>
      <c r="L26" s="12"/>
      <c r="M26" s="11"/>
    </row>
    <row r="27" spans="1:14" hidden="1" x14ac:dyDescent="0.25">
      <c r="A27" s="20" t="s">
        <v>13</v>
      </c>
      <c r="B27" s="21"/>
      <c r="C27" s="8">
        <v>7.2363954599999998</v>
      </c>
      <c r="D27" s="8">
        <v>57.320531610000003</v>
      </c>
      <c r="E27" s="8">
        <v>0.10539961</v>
      </c>
      <c r="F27" s="8">
        <v>1.1158034999999999</v>
      </c>
      <c r="G27" s="8">
        <v>65.778130180000005</v>
      </c>
      <c r="H27" s="8">
        <v>1.26549869</v>
      </c>
      <c r="I27" s="8">
        <v>1.26549869</v>
      </c>
      <c r="J27" s="8">
        <v>5.0470569999999999E-2</v>
      </c>
      <c r="K27" s="9">
        <v>67.094099440000008</v>
      </c>
      <c r="L27" s="12"/>
      <c r="M27" s="11"/>
    </row>
    <row r="28" spans="1:14" hidden="1" x14ac:dyDescent="0.25">
      <c r="A28" s="22">
        <v>2010</v>
      </c>
      <c r="B28" s="23"/>
      <c r="C28" s="8"/>
      <c r="D28" s="8"/>
      <c r="E28" s="8"/>
      <c r="F28" s="8"/>
      <c r="G28" s="19"/>
      <c r="H28" s="8"/>
      <c r="I28" s="8"/>
      <c r="J28" s="8"/>
      <c r="K28" s="9"/>
      <c r="L28" s="12"/>
      <c r="M28" s="11"/>
    </row>
    <row r="29" spans="1:14" hidden="1" x14ac:dyDescent="0.25">
      <c r="A29" s="20" t="s">
        <v>10</v>
      </c>
      <c r="B29" s="21"/>
      <c r="C29" s="8">
        <v>1.99946739</v>
      </c>
      <c r="D29" s="8">
        <v>23.235891850000002</v>
      </c>
      <c r="E29" s="8">
        <v>0</v>
      </c>
      <c r="F29" s="8">
        <v>2.2954986699999997</v>
      </c>
      <c r="G29" s="8">
        <v>27.530857910000002</v>
      </c>
      <c r="H29" s="8">
        <v>4.6682747999999998</v>
      </c>
      <c r="I29" s="8">
        <v>4.6682747999999998</v>
      </c>
      <c r="J29" s="8">
        <v>1.8704639300000001</v>
      </c>
      <c r="K29" s="9">
        <v>34.06959664</v>
      </c>
      <c r="L29" s="12"/>
      <c r="M29" s="11"/>
    </row>
    <row r="30" spans="1:14" hidden="1" x14ac:dyDescent="0.25">
      <c r="A30" s="20" t="s">
        <v>11</v>
      </c>
      <c r="B30" s="21"/>
      <c r="C30" s="8">
        <v>7.1183492900000003</v>
      </c>
      <c r="D30" s="8">
        <v>64.062960160000003</v>
      </c>
      <c r="E30" s="8">
        <v>1.9274079999999999E-2</v>
      </c>
      <c r="F30" s="8">
        <v>1.51529961</v>
      </c>
      <c r="G30" s="8">
        <v>72.715883140000003</v>
      </c>
      <c r="H30" s="8">
        <v>1.1964493599999999</v>
      </c>
      <c r="I30" s="8">
        <v>1.1964493599999999</v>
      </c>
      <c r="J30" s="8">
        <v>4.4622249999999995E-2</v>
      </c>
      <c r="K30" s="9">
        <v>73.956954750000008</v>
      </c>
      <c r="L30" s="12"/>
      <c r="M30" s="11"/>
    </row>
    <row r="31" spans="1:14" hidden="1" x14ac:dyDescent="0.25">
      <c r="A31" s="24" t="s">
        <v>12</v>
      </c>
      <c r="B31" s="25"/>
      <c r="C31" s="8">
        <v>1.9475590299999999</v>
      </c>
      <c r="D31" s="8">
        <v>41.23984961</v>
      </c>
      <c r="E31" s="8">
        <v>0</v>
      </c>
      <c r="F31" s="8">
        <v>3.4259613299999998</v>
      </c>
      <c r="G31" s="8">
        <v>46.613369969999994</v>
      </c>
      <c r="H31" s="8">
        <v>2.4631303499999997</v>
      </c>
      <c r="I31" s="8">
        <v>2.4631303499999997</v>
      </c>
      <c r="J31" s="8">
        <v>1.8246617599999999</v>
      </c>
      <c r="K31" s="9">
        <v>50.901162079999992</v>
      </c>
      <c r="L31" s="12"/>
      <c r="M31" s="11"/>
    </row>
    <row r="32" spans="1:14" hidden="1" x14ac:dyDescent="0.25">
      <c r="A32" s="24" t="s">
        <v>13</v>
      </c>
      <c r="B32" s="25"/>
      <c r="C32" s="8">
        <v>7.1513935599999998</v>
      </c>
      <c r="D32" s="8">
        <v>132.57537662999999</v>
      </c>
      <c r="E32" s="8">
        <v>2.7845020000000002E-2</v>
      </c>
      <c r="F32" s="8">
        <v>2.0226695800000001</v>
      </c>
      <c r="G32" s="8">
        <v>141.77728479000001</v>
      </c>
      <c r="H32" s="8">
        <v>1.14840056</v>
      </c>
      <c r="I32" s="8">
        <v>1.14840056</v>
      </c>
      <c r="J32" s="8">
        <v>4.6235770000000002E-2</v>
      </c>
      <c r="K32" s="9">
        <v>142.97192112000002</v>
      </c>
      <c r="L32" s="12"/>
      <c r="M32" s="11"/>
    </row>
    <row r="33" spans="1:13" hidden="1" x14ac:dyDescent="0.25">
      <c r="A33" s="22">
        <v>2011</v>
      </c>
      <c r="B33" s="23"/>
      <c r="C33" s="8"/>
      <c r="D33" s="8"/>
      <c r="E33" s="8"/>
      <c r="F33" s="8"/>
      <c r="G33" s="19"/>
      <c r="H33" s="8"/>
      <c r="I33" s="8"/>
      <c r="J33" s="8"/>
      <c r="K33" s="9"/>
      <c r="L33" s="12"/>
      <c r="M33" s="11"/>
    </row>
    <row r="34" spans="1:13" hidden="1" x14ac:dyDescent="0.25">
      <c r="A34" s="20" t="s">
        <v>10</v>
      </c>
      <c r="B34" s="21"/>
      <c r="C34" s="8">
        <v>2.0362996999999998</v>
      </c>
      <c r="D34" s="8">
        <v>22.51605618</v>
      </c>
      <c r="E34" s="8">
        <v>0</v>
      </c>
      <c r="F34" s="8">
        <v>3.6142987600000005</v>
      </c>
      <c r="G34" s="8">
        <v>28.166654640000004</v>
      </c>
      <c r="H34" s="8">
        <v>2.15423623</v>
      </c>
      <c r="I34" s="8">
        <v>2.15423623</v>
      </c>
      <c r="J34" s="8">
        <v>0.82237103999999994</v>
      </c>
      <c r="K34" s="9">
        <v>31.143261910000003</v>
      </c>
      <c r="L34" s="12"/>
      <c r="M34" s="11"/>
    </row>
    <row r="35" spans="1:13" hidden="1" x14ac:dyDescent="0.25">
      <c r="A35" s="24" t="s">
        <v>11</v>
      </c>
      <c r="B35" s="25"/>
      <c r="C35" s="8">
        <v>8.1464873400000002</v>
      </c>
      <c r="D35" s="8">
        <v>65.305899089999997</v>
      </c>
      <c r="E35" s="8">
        <v>0.29954679000000001</v>
      </c>
      <c r="F35" s="8">
        <v>3.30678027</v>
      </c>
      <c r="G35" s="8">
        <v>77.058713490000002</v>
      </c>
      <c r="H35" s="8">
        <v>1.3211686199999999</v>
      </c>
      <c r="I35" s="8">
        <v>1.3211686199999999</v>
      </c>
      <c r="J35" s="8">
        <v>4.8153380000000003E-2</v>
      </c>
      <c r="K35" s="9">
        <v>78.428035489999999</v>
      </c>
      <c r="L35" s="12"/>
      <c r="M35" s="11"/>
    </row>
    <row r="36" spans="1:13" hidden="1" x14ac:dyDescent="0.25">
      <c r="A36" s="24" t="s">
        <v>12</v>
      </c>
      <c r="B36" s="25"/>
      <c r="C36" s="8">
        <v>2.60634363</v>
      </c>
      <c r="D36" s="8">
        <v>38.14070624</v>
      </c>
      <c r="E36" s="8">
        <v>4.0553600000000002E-2</v>
      </c>
      <c r="F36" s="8">
        <v>5.0451039399999997</v>
      </c>
      <c r="G36" s="8">
        <v>45.832707409999998</v>
      </c>
      <c r="H36" s="8">
        <v>2.6248679899999998</v>
      </c>
      <c r="I36" s="8">
        <v>2.6248679899999998</v>
      </c>
      <c r="J36" s="8">
        <v>0.80104730000000002</v>
      </c>
      <c r="K36" s="9">
        <v>49.258622699999997</v>
      </c>
      <c r="L36" s="12"/>
      <c r="M36" s="11"/>
    </row>
    <row r="37" spans="1:13" hidden="1" x14ac:dyDescent="0.25">
      <c r="A37" s="24" t="s">
        <v>13</v>
      </c>
      <c r="B37" s="25"/>
      <c r="C37" s="8">
        <v>7.69560449</v>
      </c>
      <c r="D37" s="8">
        <v>60.556057150000001</v>
      </c>
      <c r="E37" s="8">
        <v>3.8401129999999999E-2</v>
      </c>
      <c r="F37" s="8">
        <v>3.2787936200000001</v>
      </c>
      <c r="G37" s="8">
        <v>71.568856389999993</v>
      </c>
      <c r="H37" s="8">
        <v>1.3697349400000001</v>
      </c>
      <c r="I37" s="8">
        <v>1.3697349400000001</v>
      </c>
      <c r="J37" s="8">
        <v>7.851706E-2</v>
      </c>
      <c r="K37" s="9">
        <v>73.01710838999999</v>
      </c>
      <c r="L37" s="12"/>
      <c r="M37" s="11"/>
    </row>
    <row r="38" spans="1:13" x14ac:dyDescent="0.25">
      <c r="A38" s="22">
        <v>2012</v>
      </c>
      <c r="B38" s="23"/>
      <c r="C38" s="8"/>
      <c r="D38" s="8"/>
      <c r="E38" s="8"/>
      <c r="F38" s="8"/>
      <c r="G38" s="19"/>
      <c r="H38" s="8"/>
      <c r="I38" s="8"/>
      <c r="J38" s="8"/>
      <c r="K38" s="9"/>
      <c r="L38" s="12"/>
      <c r="M38" s="11"/>
    </row>
    <row r="39" spans="1:13" x14ac:dyDescent="0.25">
      <c r="A39" s="20" t="s">
        <v>10</v>
      </c>
      <c r="B39" s="21"/>
      <c r="C39" s="8">
        <v>2.5682563700000003</v>
      </c>
      <c r="D39" s="8">
        <v>32.532270230000002</v>
      </c>
      <c r="E39" s="8">
        <v>0</v>
      </c>
      <c r="F39" s="8">
        <v>3.88713263</v>
      </c>
      <c r="G39" s="8">
        <v>38.987659230000006</v>
      </c>
      <c r="H39" s="8">
        <v>2.4324022300000001</v>
      </c>
      <c r="I39" s="8">
        <v>2.4324022300000001</v>
      </c>
      <c r="J39" s="8">
        <v>0.79073704</v>
      </c>
      <c r="K39" s="9">
        <v>42.21079850000001</v>
      </c>
      <c r="L39" s="10"/>
      <c r="M39" s="11"/>
    </row>
    <row r="40" spans="1:13" x14ac:dyDescent="0.25">
      <c r="A40" s="24" t="s">
        <v>11</v>
      </c>
      <c r="B40" s="25"/>
      <c r="C40" s="8">
        <v>8.0559917999999993</v>
      </c>
      <c r="D40" s="8">
        <v>65.362719990000002</v>
      </c>
      <c r="E40" s="8">
        <v>9.3604510000000002E-2</v>
      </c>
      <c r="F40" s="8">
        <v>4.6109407300000003</v>
      </c>
      <c r="G40" s="8">
        <v>78.123257029999991</v>
      </c>
      <c r="H40" s="8">
        <v>1.4115339600000001</v>
      </c>
      <c r="I40" s="8">
        <v>1.4115339600000001</v>
      </c>
      <c r="J40" s="8">
        <v>7.4265569999999989E-2</v>
      </c>
      <c r="K40" s="9">
        <v>79.609056559999985</v>
      </c>
      <c r="L40" s="10"/>
      <c r="M40" s="11"/>
    </row>
    <row r="41" spans="1:13" x14ac:dyDescent="0.25">
      <c r="A41" s="24" t="s">
        <v>12</v>
      </c>
      <c r="B41" s="26"/>
      <c r="C41" s="8">
        <v>2.6106414899999999</v>
      </c>
      <c r="D41" s="8">
        <v>36.240359240000004</v>
      </c>
      <c r="E41" s="8">
        <v>0</v>
      </c>
      <c r="F41" s="8">
        <v>254.99860029999999</v>
      </c>
      <c r="G41" s="8">
        <v>293.84960102999997</v>
      </c>
      <c r="H41" s="8">
        <v>2.4111323499999999</v>
      </c>
      <c r="I41" s="8">
        <v>2.4111323499999999</v>
      </c>
      <c r="J41" s="8">
        <v>0.79102298999999998</v>
      </c>
      <c r="K41" s="9">
        <v>297.05175636999996</v>
      </c>
      <c r="L41" s="10"/>
      <c r="M41" s="11"/>
    </row>
    <row r="42" spans="1:13" x14ac:dyDescent="0.25">
      <c r="A42" s="24" t="s">
        <v>13</v>
      </c>
      <c r="B42" s="26"/>
      <c r="C42" s="8">
        <v>7.957891</v>
      </c>
      <c r="D42" s="8">
        <v>69.673961460000001</v>
      </c>
      <c r="E42" s="8">
        <v>0.10067751999999999</v>
      </c>
      <c r="F42" s="8">
        <v>7.64107994</v>
      </c>
      <c r="G42" s="8">
        <v>85.373609920000007</v>
      </c>
      <c r="H42" s="8">
        <v>1.4145052199999999</v>
      </c>
      <c r="I42" s="8">
        <v>1.4145052199999999</v>
      </c>
      <c r="J42" s="8">
        <v>7.3130410000000007E-2</v>
      </c>
      <c r="K42" s="9">
        <v>86.861245550000007</v>
      </c>
      <c r="L42" s="10"/>
      <c r="M42" s="11"/>
    </row>
    <row r="43" spans="1:13" x14ac:dyDescent="0.25">
      <c r="A43" s="22">
        <v>2013</v>
      </c>
      <c r="B43" s="23"/>
      <c r="C43" s="8"/>
      <c r="D43" s="8"/>
      <c r="E43" s="8"/>
      <c r="F43" s="8"/>
      <c r="G43" s="19"/>
      <c r="H43" s="8"/>
      <c r="I43" s="8"/>
      <c r="J43" s="8"/>
      <c r="K43" s="9"/>
      <c r="L43" s="10"/>
      <c r="M43" s="11"/>
    </row>
    <row r="44" spans="1:13" x14ac:dyDescent="0.25">
      <c r="A44" s="20" t="s">
        <v>10</v>
      </c>
      <c r="B44" s="21"/>
      <c r="C44" s="8">
        <v>2.6893780999999999</v>
      </c>
      <c r="D44" s="8">
        <v>46.260386409999995</v>
      </c>
      <c r="E44" s="8">
        <v>0</v>
      </c>
      <c r="F44" s="8">
        <v>2.684881259</v>
      </c>
      <c r="G44" s="8">
        <v>51.634645768999995</v>
      </c>
      <c r="H44" s="8">
        <v>2.3941890199999998</v>
      </c>
      <c r="I44" s="8">
        <v>2.3941890199999998</v>
      </c>
      <c r="J44" s="8">
        <v>0.77010073000000001</v>
      </c>
      <c r="K44" s="9">
        <v>54.798935518999997</v>
      </c>
      <c r="L44" s="10"/>
      <c r="M44" s="11"/>
    </row>
    <row r="45" spans="1:13" x14ac:dyDescent="0.25">
      <c r="A45" s="24" t="s">
        <v>11</v>
      </c>
      <c r="B45" s="21"/>
      <c r="C45" s="8">
        <v>8.04376332</v>
      </c>
      <c r="D45" s="8">
        <v>79.89949218000001</v>
      </c>
      <c r="E45" s="8">
        <v>0.10123788</v>
      </c>
      <c r="F45" s="8">
        <v>1.8550934799999999</v>
      </c>
      <c r="G45" s="8">
        <v>89.899586859999999</v>
      </c>
      <c r="H45" s="8">
        <v>1.4146150099999999</v>
      </c>
      <c r="I45" s="8">
        <v>1.4146150099999999</v>
      </c>
      <c r="J45" s="8">
        <v>7.2914729999999997E-2</v>
      </c>
      <c r="K45" s="9">
        <v>91.387116599999999</v>
      </c>
      <c r="L45" s="10"/>
      <c r="M45" s="11"/>
    </row>
    <row r="46" spans="1:13" x14ac:dyDescent="0.25">
      <c r="A46" s="24" t="s">
        <v>12</v>
      </c>
      <c r="B46" s="21"/>
      <c r="C46" s="8">
        <v>2.74756014</v>
      </c>
      <c r="D46" s="8">
        <v>45.262154750000001</v>
      </c>
      <c r="E46" s="8">
        <v>0</v>
      </c>
      <c r="F46" s="8">
        <v>3.8141015999999999</v>
      </c>
      <c r="G46" s="8">
        <v>51.823816489999999</v>
      </c>
      <c r="H46" s="8">
        <v>2.3783880600000002</v>
      </c>
      <c r="I46" s="8">
        <v>2.3783880600000002</v>
      </c>
      <c r="J46" s="8">
        <v>0.75589518999999994</v>
      </c>
      <c r="K46" s="9">
        <v>54.958099739999994</v>
      </c>
      <c r="L46" s="10"/>
      <c r="M46" s="11"/>
    </row>
    <row r="47" spans="1:13" x14ac:dyDescent="0.25">
      <c r="A47" s="24" t="s">
        <v>13</v>
      </c>
      <c r="B47" s="21"/>
      <c r="C47" s="8">
        <v>7.7120047899999999</v>
      </c>
      <c r="D47" s="8">
        <v>71.700856540000004</v>
      </c>
      <c r="E47" s="8">
        <v>0.32445431000000002</v>
      </c>
      <c r="F47" s="8">
        <v>3.2952729700000001</v>
      </c>
      <c r="G47" s="8">
        <v>83.032588610000005</v>
      </c>
      <c r="H47" s="8">
        <v>1.42540979</v>
      </c>
      <c r="I47" s="8">
        <v>1.42540979</v>
      </c>
      <c r="J47" s="8">
        <v>8.5226730000000001E-2</v>
      </c>
      <c r="K47" s="9">
        <v>84.54322513000001</v>
      </c>
      <c r="L47" s="10"/>
      <c r="M47" s="11"/>
    </row>
    <row r="48" spans="1:13" x14ac:dyDescent="0.25">
      <c r="A48" s="22">
        <v>2014</v>
      </c>
      <c r="B48" s="23"/>
      <c r="C48" s="8"/>
      <c r="D48" s="8"/>
      <c r="E48" s="8"/>
      <c r="F48" s="8"/>
      <c r="G48" s="8"/>
      <c r="H48" s="8"/>
      <c r="I48" s="8"/>
      <c r="J48" s="8"/>
      <c r="K48" s="9"/>
      <c r="L48" s="10"/>
      <c r="M48" s="11"/>
    </row>
    <row r="49" spans="1:13" x14ac:dyDescent="0.25">
      <c r="A49" s="20" t="s">
        <v>10</v>
      </c>
      <c r="B49" s="21"/>
      <c r="C49" s="8">
        <v>3.6728495699999999</v>
      </c>
      <c r="D49" s="8">
        <v>82.604636639999995</v>
      </c>
      <c r="E49" s="8">
        <v>0</v>
      </c>
      <c r="F49" s="8">
        <v>3.3835994</v>
      </c>
      <c r="G49" s="8">
        <v>89.661085610000015</v>
      </c>
      <c r="H49" s="8">
        <v>2.4113165900000002</v>
      </c>
      <c r="I49" s="8">
        <v>2.4113165900000002</v>
      </c>
      <c r="J49" s="8">
        <v>0.74659485999999997</v>
      </c>
      <c r="K49" s="9">
        <v>92.818997060000015</v>
      </c>
      <c r="L49" s="10"/>
      <c r="M49" s="11"/>
    </row>
    <row r="50" spans="1:13" x14ac:dyDescent="0.25">
      <c r="A50" s="24" t="s">
        <v>11</v>
      </c>
      <c r="B50" s="21"/>
      <c r="C50" s="8">
        <v>7.3119512000000002</v>
      </c>
      <c r="D50" s="8">
        <v>84.520363939999996</v>
      </c>
      <c r="E50" s="8">
        <v>0.31964669000000001</v>
      </c>
      <c r="F50" s="8">
        <v>4.8217649500000004</v>
      </c>
      <c r="G50" s="8">
        <v>96.973726779999993</v>
      </c>
      <c r="H50" s="8">
        <v>1.59533233</v>
      </c>
      <c r="I50" s="8">
        <v>1.59533233</v>
      </c>
      <c r="J50" s="8">
        <v>8.5044969999999998E-2</v>
      </c>
      <c r="K50" s="9">
        <v>98.654104079999996</v>
      </c>
      <c r="L50" s="10"/>
      <c r="M50" s="11"/>
    </row>
    <row r="51" spans="1:13" x14ac:dyDescent="0.25">
      <c r="A51" s="24" t="s">
        <v>12</v>
      </c>
      <c r="B51" s="21"/>
      <c r="C51" s="8">
        <v>4.0652013299999998</v>
      </c>
      <c r="D51" s="8">
        <v>65.355613360000007</v>
      </c>
      <c r="E51" s="8">
        <v>0</v>
      </c>
      <c r="F51" s="8">
        <v>6.5640627399999998</v>
      </c>
      <c r="G51" s="8">
        <v>75.984877429999997</v>
      </c>
      <c r="H51" s="8">
        <v>0.30664913999999999</v>
      </c>
      <c r="I51" s="8">
        <v>0.30664913999999999</v>
      </c>
      <c r="J51" s="8">
        <v>0.73448754999999999</v>
      </c>
      <c r="K51" s="9">
        <v>77.026014119999999</v>
      </c>
      <c r="L51" s="10"/>
      <c r="M51" s="11"/>
    </row>
    <row r="52" spans="1:13" x14ac:dyDescent="0.25">
      <c r="A52" s="24" t="s">
        <v>13</v>
      </c>
      <c r="B52" s="21"/>
      <c r="C52" s="8">
        <v>7.3906024499999994</v>
      </c>
      <c r="D52" s="8">
        <v>84.475060850000006</v>
      </c>
      <c r="E52" s="8">
        <v>0.46952136</v>
      </c>
      <c r="F52" s="8">
        <v>4.5493352700000003</v>
      </c>
      <c r="G52" s="8">
        <v>96.884519929999996</v>
      </c>
      <c r="H52" s="8">
        <v>1.66650264</v>
      </c>
      <c r="I52" s="8">
        <v>1.66650264</v>
      </c>
      <c r="J52" s="8">
        <v>7.712753E-2</v>
      </c>
      <c r="K52" s="9">
        <v>98.628150099999999</v>
      </c>
      <c r="L52" s="10"/>
      <c r="M52" s="11"/>
    </row>
    <row r="53" spans="1:13" x14ac:dyDescent="0.25">
      <c r="A53" s="22">
        <v>2015</v>
      </c>
      <c r="B53" s="23"/>
      <c r="C53" s="8"/>
      <c r="D53" s="8"/>
      <c r="E53" s="8"/>
      <c r="F53" s="8"/>
      <c r="G53" s="8"/>
      <c r="H53" s="8"/>
      <c r="I53" s="8"/>
      <c r="J53" s="8"/>
      <c r="K53" s="9"/>
      <c r="L53" s="10"/>
      <c r="M53" s="11"/>
    </row>
    <row r="54" spans="1:13" x14ac:dyDescent="0.25">
      <c r="A54" s="20" t="s">
        <v>10</v>
      </c>
      <c r="B54" s="21"/>
      <c r="C54" s="8">
        <v>5.1494977000000004</v>
      </c>
      <c r="D54" s="8">
        <v>69.236295409999997</v>
      </c>
      <c r="E54" s="8">
        <v>0</v>
      </c>
      <c r="F54" s="8">
        <v>5.0088182900000007</v>
      </c>
      <c r="G54" s="8">
        <v>79.394611400000002</v>
      </c>
      <c r="H54" s="8">
        <v>0.29519742999999998</v>
      </c>
      <c r="I54" s="8">
        <v>0.29519742999999998</v>
      </c>
      <c r="J54" s="8">
        <v>0.72423042000000004</v>
      </c>
      <c r="K54" s="9">
        <v>80.414039250000002</v>
      </c>
      <c r="L54" s="27"/>
      <c r="M54" s="11"/>
    </row>
    <row r="55" spans="1:13" x14ac:dyDescent="0.25">
      <c r="A55" s="24" t="s">
        <v>11</v>
      </c>
      <c r="B55" s="21"/>
      <c r="C55" s="8">
        <v>7.5474923899999995</v>
      </c>
      <c r="D55" s="8">
        <v>102.04574066000001</v>
      </c>
      <c r="E55" s="8">
        <v>0.47686963999999998</v>
      </c>
      <c r="F55" s="8">
        <v>126.27621793</v>
      </c>
      <c r="G55" s="8">
        <v>236.34632062000003</v>
      </c>
      <c r="H55" s="8">
        <v>1.6131003800000001</v>
      </c>
      <c r="I55" s="8">
        <v>1.6131003800000001</v>
      </c>
      <c r="J55" s="8">
        <v>6.6509700000000005E-2</v>
      </c>
      <c r="K55" s="9">
        <v>238.02593070000003</v>
      </c>
      <c r="L55" s="28"/>
      <c r="M55" s="11"/>
    </row>
    <row r="56" spans="1:13" x14ac:dyDescent="0.25">
      <c r="A56" s="24" t="s">
        <v>12</v>
      </c>
      <c r="B56" s="21"/>
      <c r="C56" s="8">
        <v>5.4955403</v>
      </c>
      <c r="D56" s="8">
        <v>76.294823859999994</v>
      </c>
      <c r="E56" s="8">
        <v>0</v>
      </c>
      <c r="F56" s="8">
        <v>2.9537553399999998</v>
      </c>
      <c r="G56" s="8">
        <v>84.744119499999996</v>
      </c>
      <c r="H56" s="8">
        <v>0.29647966999999997</v>
      </c>
      <c r="I56" s="8">
        <v>0.29647966999999997</v>
      </c>
      <c r="J56" s="8">
        <v>0.71041155</v>
      </c>
      <c r="K56" s="9">
        <v>85.751010719999996</v>
      </c>
      <c r="L56" s="28"/>
      <c r="M56" s="11"/>
    </row>
    <row r="57" spans="1:13" x14ac:dyDescent="0.25">
      <c r="A57" s="24" t="s">
        <v>13</v>
      </c>
      <c r="B57" s="21"/>
      <c r="C57" s="8">
        <v>7.3383719900000006</v>
      </c>
      <c r="D57" s="8">
        <v>110.65673441999999</v>
      </c>
      <c r="E57" s="8">
        <v>0.49128711999999997</v>
      </c>
      <c r="F57" s="8">
        <v>1.9668909800000112</v>
      </c>
      <c r="G57" s="8">
        <v>120.45328451</v>
      </c>
      <c r="H57" s="8">
        <v>1.5877384799999998</v>
      </c>
      <c r="I57" s="8">
        <v>1.5877384799999998</v>
      </c>
      <c r="J57" s="8">
        <v>6.6970669999999885E-2</v>
      </c>
      <c r="K57" s="9">
        <v>122.10799366000001</v>
      </c>
      <c r="L57" s="27"/>
      <c r="M57" s="11"/>
    </row>
    <row r="58" spans="1:13" x14ac:dyDescent="0.25">
      <c r="A58" s="22">
        <v>2016</v>
      </c>
      <c r="B58" s="23"/>
      <c r="C58" s="8"/>
      <c r="D58" s="8"/>
      <c r="E58" s="8"/>
      <c r="F58" s="8"/>
      <c r="G58" s="8"/>
      <c r="H58" s="8"/>
      <c r="I58" s="8"/>
      <c r="J58" s="8"/>
      <c r="K58" s="9"/>
      <c r="L58" s="10"/>
      <c r="M58" s="11"/>
    </row>
    <row r="59" spans="1:13" x14ac:dyDescent="0.25">
      <c r="A59" s="20" t="s">
        <v>10</v>
      </c>
      <c r="B59" s="21"/>
      <c r="C59" s="8">
        <v>5.9768066399999995</v>
      </c>
      <c r="D59" s="8">
        <v>85.240305419999999</v>
      </c>
      <c r="E59" s="8">
        <v>0</v>
      </c>
      <c r="F59" s="8">
        <v>3.0670000000000002</v>
      </c>
      <c r="G59" s="8">
        <v>94.284112059999998</v>
      </c>
      <c r="H59" s="8">
        <v>0.29600000000000004</v>
      </c>
      <c r="I59" s="8">
        <v>0.29600000000000004</v>
      </c>
      <c r="J59" s="8">
        <v>0.70599999999999996</v>
      </c>
      <c r="K59" s="9">
        <v>95.286112060000008</v>
      </c>
      <c r="L59" s="10"/>
      <c r="M59" s="11"/>
    </row>
    <row r="60" spans="1:13" x14ac:dyDescent="0.25">
      <c r="A60" s="24" t="s">
        <v>11</v>
      </c>
      <c r="B60" s="21"/>
      <c r="C60" s="8">
        <v>7.6281631399999998</v>
      </c>
      <c r="D60" s="8">
        <v>116.9925099</v>
      </c>
      <c r="E60" s="8">
        <v>0.54431822000000007</v>
      </c>
      <c r="F60" s="8">
        <v>3.94251247</v>
      </c>
      <c r="G60" s="8">
        <v>129.10750373000002</v>
      </c>
      <c r="H60" s="8">
        <v>0.88100000000000001</v>
      </c>
      <c r="I60" s="8">
        <v>0.88100000000000001</v>
      </c>
      <c r="J60" s="8">
        <v>8.0000000000000002E-3</v>
      </c>
      <c r="K60" s="9">
        <v>129.99650373000003</v>
      </c>
      <c r="L60" s="10"/>
      <c r="M60" s="11"/>
    </row>
    <row r="61" spans="1:13" x14ac:dyDescent="0.25">
      <c r="A61" s="24" t="s">
        <v>12</v>
      </c>
      <c r="B61" s="21"/>
      <c r="C61" s="8">
        <v>6.0921655599999998</v>
      </c>
      <c r="D61" s="8">
        <v>93.319000860000003</v>
      </c>
      <c r="E61" s="8">
        <v>0</v>
      </c>
      <c r="F61" s="8">
        <v>3.2862609000000003</v>
      </c>
      <c r="G61" s="8">
        <v>102.69742732</v>
      </c>
      <c r="H61" s="8">
        <v>0.29800000000000004</v>
      </c>
      <c r="I61" s="8">
        <v>0.29800000000000004</v>
      </c>
      <c r="J61" s="8">
        <v>0.70099999999999996</v>
      </c>
      <c r="K61" s="9">
        <v>103.69642732</v>
      </c>
      <c r="L61" s="10"/>
      <c r="M61" s="11"/>
    </row>
    <row r="62" spans="1:13" x14ac:dyDescent="0.25">
      <c r="A62" s="24" t="s">
        <v>13</v>
      </c>
      <c r="B62" s="21"/>
      <c r="C62" s="8">
        <v>6.5764216799999993</v>
      </c>
      <c r="D62" s="8">
        <v>123.60918802</v>
      </c>
      <c r="E62" s="8">
        <v>0.53316748000000003</v>
      </c>
      <c r="F62" s="8">
        <v>3.5108898900000001</v>
      </c>
      <c r="G62" s="8">
        <v>134.22966707</v>
      </c>
      <c r="H62" s="8">
        <v>0.84348776999999997</v>
      </c>
      <c r="I62" s="8">
        <v>0.84348776999999997</v>
      </c>
      <c r="J62" s="8">
        <v>7.7518200000000004E-3</v>
      </c>
      <c r="K62" s="9">
        <v>135.08090666000001</v>
      </c>
      <c r="L62" s="10"/>
      <c r="M62" s="11"/>
    </row>
    <row r="63" spans="1:13" x14ac:dyDescent="0.25">
      <c r="A63" s="22">
        <v>2017</v>
      </c>
      <c r="B63" s="23"/>
      <c r="C63" s="8"/>
      <c r="D63" s="8"/>
      <c r="E63" s="8"/>
      <c r="F63" s="8"/>
      <c r="G63" s="8"/>
      <c r="H63" s="8"/>
      <c r="I63" s="8"/>
      <c r="J63" s="8"/>
      <c r="K63" s="9"/>
      <c r="L63" s="10"/>
      <c r="M63" s="11"/>
    </row>
    <row r="64" spans="1:13" x14ac:dyDescent="0.25">
      <c r="A64" s="20" t="s">
        <v>10</v>
      </c>
      <c r="B64" s="21"/>
      <c r="C64" s="8">
        <v>7.3974054599999999</v>
      </c>
      <c r="D64" s="8">
        <v>103.7786033</v>
      </c>
      <c r="E64" s="8">
        <v>0</v>
      </c>
      <c r="F64" s="8">
        <v>5.0708836000000002</v>
      </c>
      <c r="G64" s="8">
        <v>116.24689236</v>
      </c>
      <c r="H64" s="8">
        <v>0.29051284999999999</v>
      </c>
      <c r="I64" s="8">
        <v>0.29051284999999999</v>
      </c>
      <c r="J64" s="8">
        <v>0.82562727999999996</v>
      </c>
      <c r="K64" s="9">
        <v>117.36303249000001</v>
      </c>
      <c r="L64" s="10"/>
      <c r="M64" s="11"/>
    </row>
    <row r="65" spans="1:13" x14ac:dyDescent="0.25">
      <c r="A65" s="24" t="s">
        <v>11</v>
      </c>
      <c r="B65" s="21"/>
      <c r="C65" s="8">
        <v>6.9778199000000001</v>
      </c>
      <c r="D65" s="8">
        <v>137.73222261000001</v>
      </c>
      <c r="E65" s="8">
        <v>0.52693651000000008</v>
      </c>
      <c r="F65" s="8">
        <v>3.9162797600000001</v>
      </c>
      <c r="G65" s="8">
        <v>149.15325878000002</v>
      </c>
      <c r="H65" s="8">
        <v>1.0653445100000001</v>
      </c>
      <c r="I65" s="8">
        <v>1.0653445100000001</v>
      </c>
      <c r="J65" s="8">
        <v>8.4378700000000001E-3</v>
      </c>
      <c r="K65" s="9">
        <v>150.22704116</v>
      </c>
      <c r="L65" s="10"/>
      <c r="M65" s="11"/>
    </row>
    <row r="66" spans="1:13" x14ac:dyDescent="0.25">
      <c r="A66" s="24" t="s">
        <v>12</v>
      </c>
      <c r="B66" s="21"/>
      <c r="C66" s="8">
        <v>8.2780874700000009</v>
      </c>
      <c r="D66" s="8">
        <v>137.07850793</v>
      </c>
      <c r="E66" s="8">
        <v>0</v>
      </c>
      <c r="F66" s="8">
        <v>5.4412164700000005</v>
      </c>
      <c r="G66" s="8">
        <v>150.79781187</v>
      </c>
      <c r="H66" s="8">
        <v>0.29220935000000003</v>
      </c>
      <c r="I66" s="8">
        <v>0.29220935000000003</v>
      </c>
      <c r="J66" s="8">
        <v>0.80113086999999994</v>
      </c>
      <c r="K66" s="9">
        <v>151.89115209000002</v>
      </c>
      <c r="L66" s="10"/>
      <c r="M66" s="11"/>
    </row>
    <row r="67" spans="1:13" x14ac:dyDescent="0.25">
      <c r="A67" s="24" t="s">
        <v>13</v>
      </c>
      <c r="B67" s="21"/>
      <c r="C67" s="8">
        <v>6.7705505500000003</v>
      </c>
      <c r="D67" s="8">
        <v>148.47637064</v>
      </c>
      <c r="E67" s="8">
        <v>0.52069074999999998</v>
      </c>
      <c r="F67" s="8">
        <v>3.8782518000000001</v>
      </c>
      <c r="G67" s="8">
        <v>159.64586374000001</v>
      </c>
      <c r="H67" s="8">
        <v>1.07730193</v>
      </c>
      <c r="I67" s="8">
        <v>1.07730193</v>
      </c>
      <c r="J67" s="8">
        <v>8.7834799999999998E-3</v>
      </c>
      <c r="K67" s="9">
        <v>160.73194915000002</v>
      </c>
      <c r="L67" s="10"/>
      <c r="M67" s="11"/>
    </row>
    <row r="68" spans="1:13" x14ac:dyDescent="0.25">
      <c r="A68" s="22">
        <v>2018</v>
      </c>
      <c r="B68" s="23"/>
      <c r="C68" s="8"/>
      <c r="D68" s="8"/>
      <c r="E68" s="8"/>
      <c r="F68" s="8"/>
      <c r="G68" s="8"/>
      <c r="H68" s="8"/>
      <c r="I68" s="8"/>
      <c r="J68" s="8"/>
      <c r="K68" s="9"/>
      <c r="L68" s="10"/>
      <c r="M68" s="11"/>
    </row>
    <row r="69" spans="1:13" x14ac:dyDescent="0.25">
      <c r="A69" s="20" t="s">
        <v>10</v>
      </c>
      <c r="B69" s="21"/>
      <c r="C69" s="8">
        <v>10.151159490000001</v>
      </c>
      <c r="D69" s="8">
        <v>147.75158400000001</v>
      </c>
      <c r="E69" s="8">
        <v>0</v>
      </c>
      <c r="F69" s="8">
        <v>6.2183959799999995</v>
      </c>
      <c r="G69" s="8">
        <v>163.52113947000004</v>
      </c>
      <c r="H69" s="8">
        <v>0.28805674999999997</v>
      </c>
      <c r="I69" s="8">
        <v>0.28805674999999997</v>
      </c>
      <c r="J69" s="8">
        <v>0.79570090999999998</v>
      </c>
      <c r="K69" s="9">
        <v>164.60489713000004</v>
      </c>
      <c r="L69" s="10"/>
      <c r="M69" s="11"/>
    </row>
    <row r="70" spans="1:13" x14ac:dyDescent="0.25">
      <c r="A70" s="24" t="s">
        <v>11</v>
      </c>
      <c r="B70" s="21"/>
      <c r="C70" s="8">
        <v>6.9427715800000005</v>
      </c>
      <c r="D70" s="8">
        <v>149.78046656000001</v>
      </c>
      <c r="E70" s="8">
        <v>0.51443112000000002</v>
      </c>
      <c r="F70" s="8">
        <v>5.5446666600000007</v>
      </c>
      <c r="G70" s="8">
        <v>162.78233592000001</v>
      </c>
      <c r="H70" s="8">
        <v>1.05593508</v>
      </c>
      <c r="I70" s="8">
        <v>1.05593508</v>
      </c>
      <c r="J70" s="8">
        <v>8.4787200000000004E-3</v>
      </c>
      <c r="K70" s="9">
        <v>163.84674972000002</v>
      </c>
      <c r="L70" s="10"/>
      <c r="M70" s="11"/>
    </row>
    <row r="71" spans="1:13" x14ac:dyDescent="0.25">
      <c r="A71" s="24" t="s">
        <v>12</v>
      </c>
      <c r="B71" s="21"/>
      <c r="C71" s="8">
        <v>10.47096883</v>
      </c>
      <c r="D71" s="8">
        <v>162.82083469999998</v>
      </c>
      <c r="E71" s="8">
        <v>0</v>
      </c>
      <c r="F71" s="8">
        <v>5.9370999799999993</v>
      </c>
      <c r="G71" s="8">
        <v>179.22890350999998</v>
      </c>
      <c r="H71" s="8">
        <v>0.28759382999999999</v>
      </c>
      <c r="I71" s="8">
        <v>0.28759382999999999</v>
      </c>
      <c r="J71" s="8">
        <v>0.78715022999999995</v>
      </c>
      <c r="K71" s="9">
        <v>180.30364756999998</v>
      </c>
      <c r="L71" s="10"/>
      <c r="M71" s="11"/>
    </row>
    <row r="72" spans="1:13" x14ac:dyDescent="0.25">
      <c r="A72" s="24" t="s">
        <v>13</v>
      </c>
      <c r="B72" s="21"/>
      <c r="C72" s="8">
        <v>3.8280893300000001</v>
      </c>
      <c r="D72" s="8">
        <v>158.50280807000001</v>
      </c>
      <c r="E72" s="8">
        <v>2.4888542899999999</v>
      </c>
      <c r="F72" s="8">
        <v>6.2842561700000008</v>
      </c>
      <c r="G72" s="8">
        <v>171.10400786000002</v>
      </c>
      <c r="H72" s="8">
        <v>1.0218159099999999</v>
      </c>
      <c r="I72" s="8">
        <v>1.0218159099999999</v>
      </c>
      <c r="J72" s="8">
        <v>7.4974899999999999E-3</v>
      </c>
      <c r="K72" s="9">
        <v>172.13332126</v>
      </c>
      <c r="L72" s="10"/>
      <c r="M72" s="11"/>
    </row>
    <row r="73" spans="1:13" x14ac:dyDescent="0.25">
      <c r="A73" s="22">
        <v>2019</v>
      </c>
      <c r="B73" s="23"/>
      <c r="C73" s="8"/>
      <c r="D73" s="8"/>
      <c r="E73" s="8"/>
      <c r="F73" s="8"/>
      <c r="G73" s="8"/>
      <c r="H73" s="8"/>
      <c r="I73" s="8"/>
      <c r="J73" s="8"/>
      <c r="K73" s="9"/>
      <c r="L73" s="10"/>
      <c r="M73" s="11"/>
    </row>
    <row r="74" spans="1:13" x14ac:dyDescent="0.25">
      <c r="A74" s="20" t="s">
        <v>10</v>
      </c>
      <c r="B74" s="21"/>
      <c r="C74" s="8">
        <v>10.626554080000002</v>
      </c>
      <c r="D74" s="8">
        <v>182.4403280730001</v>
      </c>
      <c r="E74" s="8">
        <v>0</v>
      </c>
      <c r="F74" s="8">
        <v>6.0880409000000002</v>
      </c>
      <c r="G74" s="8">
        <v>199.15492305300012</v>
      </c>
      <c r="H74" s="8">
        <v>0.28415959000000002</v>
      </c>
      <c r="I74" s="8">
        <v>0.28415959000000002</v>
      </c>
      <c r="J74" s="8">
        <v>0.5533062299999999</v>
      </c>
      <c r="K74" s="9">
        <v>199.99238887300012</v>
      </c>
      <c r="L74" s="10"/>
      <c r="M74" s="11"/>
    </row>
    <row r="75" spans="1:13" x14ac:dyDescent="0.25">
      <c r="A75" s="24" t="s">
        <v>11</v>
      </c>
      <c r="B75" s="21"/>
      <c r="C75" s="8">
        <v>4.141270413</v>
      </c>
      <c r="D75" s="8">
        <v>168.96965679899992</v>
      </c>
      <c r="E75" s="8">
        <v>0.50192574000000001</v>
      </c>
      <c r="F75" s="8">
        <v>5.2756001729999999</v>
      </c>
      <c r="G75" s="8">
        <v>178.58845312499992</v>
      </c>
      <c r="H75" s="8">
        <v>1.034907359</v>
      </c>
      <c r="I75" s="8">
        <v>1.034907359</v>
      </c>
      <c r="J75" s="8">
        <v>7.9597010000000412E-3</v>
      </c>
      <c r="K75" s="9">
        <v>179.63132018499991</v>
      </c>
      <c r="L75" s="10"/>
      <c r="M75" s="11"/>
    </row>
    <row r="76" spans="1:13" x14ac:dyDescent="0.25">
      <c r="A76" s="24" t="s">
        <v>12</v>
      </c>
      <c r="B76" s="21"/>
      <c r="C76" s="8">
        <v>10.608542396000001</v>
      </c>
      <c r="D76" s="8">
        <v>193.74037008200017</v>
      </c>
      <c r="E76" s="8">
        <v>0</v>
      </c>
      <c r="F76" s="8">
        <v>11.382545423000002</v>
      </c>
      <c r="G76" s="8">
        <v>215.73145790100017</v>
      </c>
      <c r="H76" s="8">
        <v>0.28363206999999979</v>
      </c>
      <c r="I76" s="8">
        <v>0.28363206999999979</v>
      </c>
      <c r="J76" s="8">
        <v>0.55028432999999988</v>
      </c>
      <c r="K76" s="9">
        <v>216.56537430100019</v>
      </c>
      <c r="L76" s="10"/>
      <c r="M76" s="11"/>
    </row>
    <row r="77" spans="1:13" x14ac:dyDescent="0.25">
      <c r="A77" s="24" t="s">
        <v>13</v>
      </c>
      <c r="B77" s="21"/>
      <c r="C77" s="8">
        <v>4.0031774949999823</v>
      </c>
      <c r="D77" s="8">
        <v>175.69230800599934</v>
      </c>
      <c r="E77" s="8">
        <v>0.49567784000000009</v>
      </c>
      <c r="F77" s="8">
        <v>5.0299190539999943</v>
      </c>
      <c r="G77" s="8">
        <v>185.22108239499931</v>
      </c>
      <c r="H77" s="8">
        <v>1.0256740510000004</v>
      </c>
      <c r="I77" s="8">
        <v>1.0256740510000004</v>
      </c>
      <c r="J77" s="8">
        <v>1.0700091999999994E-2</v>
      </c>
      <c r="K77" s="9">
        <v>186.25745653799933</v>
      </c>
      <c r="L77" s="10"/>
      <c r="M77" s="11"/>
    </row>
    <row r="78" spans="1:13" x14ac:dyDescent="0.25">
      <c r="A78" s="22">
        <v>2020</v>
      </c>
      <c r="B78" s="23"/>
      <c r="C78" s="8"/>
      <c r="D78" s="8"/>
      <c r="E78" s="8"/>
      <c r="F78" s="8"/>
      <c r="G78" s="8"/>
      <c r="H78" s="8"/>
      <c r="I78" s="8"/>
      <c r="J78" s="8"/>
      <c r="K78" s="9"/>
      <c r="L78" s="10"/>
      <c r="M78" s="11"/>
    </row>
    <row r="79" spans="1:13" x14ac:dyDescent="0.25">
      <c r="A79" s="20" t="s">
        <v>10</v>
      </c>
      <c r="B79" s="21"/>
      <c r="C79" s="8">
        <v>10.721611847</v>
      </c>
      <c r="D79" s="8">
        <v>197.67497193</v>
      </c>
      <c r="E79" s="8">
        <v>0</v>
      </c>
      <c r="F79" s="8">
        <v>11.720734304</v>
      </c>
      <c r="G79" s="8">
        <v>220.11731808100001</v>
      </c>
      <c r="H79" s="8">
        <v>0.28062795000000001</v>
      </c>
      <c r="I79" s="8">
        <v>0.28062795000000001</v>
      </c>
      <c r="J79" s="8">
        <v>0.53985559999999999</v>
      </c>
      <c r="K79" s="9">
        <v>220.93780163100001</v>
      </c>
      <c r="L79" s="10"/>
      <c r="M79" s="11"/>
    </row>
    <row r="80" spans="1:13" x14ac:dyDescent="0.25">
      <c r="A80" s="24" t="s">
        <v>11</v>
      </c>
      <c r="B80" s="29"/>
      <c r="C80" s="8">
        <v>4.0101494529999897</v>
      </c>
      <c r="D80" s="8">
        <v>176.37149434299997</v>
      </c>
      <c r="E80" s="8">
        <v>0.48942461000000004</v>
      </c>
      <c r="F80" s="8">
        <v>5.0133760259999987</v>
      </c>
      <c r="G80" s="8">
        <v>185.78444443199996</v>
      </c>
      <c r="H80" s="8">
        <v>1.0163544380000002</v>
      </c>
      <c r="I80" s="8">
        <v>1.0163544380000002</v>
      </c>
      <c r="J80" s="8">
        <v>9.2466670000000278E-3</v>
      </c>
      <c r="K80" s="9">
        <v>186.81004553699998</v>
      </c>
      <c r="L80" s="10"/>
      <c r="M80" s="11"/>
    </row>
    <row r="81" spans="1:14" x14ac:dyDescent="0.25">
      <c r="A81" s="24" t="s">
        <v>12</v>
      </c>
      <c r="B81" s="29"/>
      <c r="C81" s="8">
        <v>10.35453451200001</v>
      </c>
      <c r="D81" s="8">
        <v>208.695549497</v>
      </c>
      <c r="E81" s="8">
        <v>0</v>
      </c>
      <c r="F81" s="8">
        <v>11.695611050000004</v>
      </c>
      <c r="G81" s="8">
        <v>230.74569505900001</v>
      </c>
      <c r="H81" s="8">
        <v>0.27944298999999972</v>
      </c>
      <c r="I81" s="8">
        <v>0.27944298999999972</v>
      </c>
      <c r="J81" s="8">
        <v>0.32261128000000006</v>
      </c>
      <c r="K81" s="9">
        <v>231.34774932900001</v>
      </c>
      <c r="L81" s="10"/>
      <c r="M81" s="11"/>
    </row>
    <row r="82" spans="1:14" x14ac:dyDescent="0.25">
      <c r="A82" s="24" t="s">
        <v>13</v>
      </c>
      <c r="B82" s="29"/>
      <c r="C82" s="8">
        <v>3.6893989980000002</v>
      </c>
      <c r="D82" s="8">
        <v>165.99861721599999</v>
      </c>
      <c r="E82" s="8">
        <v>0.48317137999999987</v>
      </c>
      <c r="F82" s="8">
        <v>4.866864640000002</v>
      </c>
      <c r="G82" s="8">
        <v>175.03805223399999</v>
      </c>
      <c r="H82" s="8">
        <v>1.0307803259999999</v>
      </c>
      <c r="I82" s="8">
        <v>1.0307803259999999</v>
      </c>
      <c r="J82" s="8">
        <v>1.0051841000000006E-2</v>
      </c>
      <c r="K82" s="9">
        <v>176.07888440100001</v>
      </c>
      <c r="L82" s="10"/>
      <c r="M82" s="11"/>
    </row>
    <row r="83" spans="1:14" x14ac:dyDescent="0.25">
      <c r="A83" s="22">
        <v>2021</v>
      </c>
      <c r="B83" s="23"/>
      <c r="C83" s="8"/>
      <c r="D83" s="8"/>
      <c r="E83" s="8"/>
      <c r="F83" s="8"/>
      <c r="G83" s="8"/>
      <c r="H83" s="8"/>
      <c r="I83" s="8"/>
      <c r="J83" s="8"/>
      <c r="K83" s="9"/>
      <c r="L83" s="10"/>
      <c r="M83" s="11"/>
    </row>
    <row r="84" spans="1:14" x14ac:dyDescent="0.25">
      <c r="A84" s="24" t="s">
        <v>10</v>
      </c>
      <c r="B84" s="29"/>
      <c r="C84" s="8">
        <v>9.9566549620000231</v>
      </c>
      <c r="D84" s="8">
        <v>205.83369006000001</v>
      </c>
      <c r="E84" s="8">
        <v>0</v>
      </c>
      <c r="F84" s="8">
        <v>11.396131130000001</v>
      </c>
      <c r="G84" s="8">
        <v>227.18647615200001</v>
      </c>
      <c r="H84" s="8">
        <v>0.27623861999999999</v>
      </c>
      <c r="I84" s="8">
        <v>0.27623861999999999</v>
      </c>
      <c r="J84" s="8">
        <v>0.33199128</v>
      </c>
      <c r="K84" s="9">
        <v>227.79470605200001</v>
      </c>
      <c r="L84" s="10"/>
      <c r="M84" s="11"/>
      <c r="N84" s="30"/>
    </row>
    <row r="85" spans="1:14" x14ac:dyDescent="0.25">
      <c r="A85" s="24" t="s">
        <v>11</v>
      </c>
      <c r="B85" s="29"/>
      <c r="C85" s="8">
        <v>3.6870000000000003</v>
      </c>
      <c r="D85" s="8">
        <v>168.31100000000001</v>
      </c>
      <c r="E85" s="8">
        <v>0.47699999999999998</v>
      </c>
      <c r="F85" s="8">
        <v>4.895999999999999</v>
      </c>
      <c r="G85" s="8">
        <v>177.37100000000001</v>
      </c>
      <c r="H85" s="8">
        <v>1.0170000000000001</v>
      </c>
      <c r="I85" s="8">
        <v>1.0170000000000001</v>
      </c>
      <c r="J85" s="8">
        <v>3.25797850699555E-2</v>
      </c>
      <c r="K85" s="9">
        <v>178.42057978506995</v>
      </c>
      <c r="L85" s="10"/>
      <c r="M85" s="11"/>
      <c r="N85" s="30"/>
    </row>
    <row r="86" spans="1:14" x14ac:dyDescent="0.25">
      <c r="A86" s="24" t="s">
        <v>12</v>
      </c>
      <c r="B86" s="31"/>
      <c r="C86" s="8">
        <v>9.9175575699999996</v>
      </c>
      <c r="D86" s="8">
        <v>214.09380541300004</v>
      </c>
      <c r="E86" s="8">
        <v>0</v>
      </c>
      <c r="F86" s="8">
        <v>11.286451260000002</v>
      </c>
      <c r="G86" s="8">
        <v>235.29781424300003</v>
      </c>
      <c r="H86" s="8">
        <v>0.27570855</v>
      </c>
      <c r="I86" s="8">
        <v>0.27570855</v>
      </c>
      <c r="J86" s="8">
        <v>0.32696606</v>
      </c>
      <c r="K86" s="9">
        <v>235.90048885300001</v>
      </c>
      <c r="L86" s="10"/>
      <c r="M86" s="11"/>
      <c r="N86" s="30"/>
    </row>
    <row r="87" spans="1:14" x14ac:dyDescent="0.25">
      <c r="A87" s="24" t="s">
        <v>13</v>
      </c>
      <c r="B87" s="31"/>
      <c r="C87" s="8">
        <v>3.8159004919999995</v>
      </c>
      <c r="D87" s="8">
        <v>174.41346675299999</v>
      </c>
      <c r="E87" s="8">
        <v>0.47073332000000001</v>
      </c>
      <c r="F87" s="8">
        <v>4.8856719470000005</v>
      </c>
      <c r="G87" s="8">
        <v>183.58577251199998</v>
      </c>
      <c r="H87" s="8">
        <v>0.99863444699999993</v>
      </c>
      <c r="I87" s="8">
        <v>0.99863444699999993</v>
      </c>
      <c r="J87" s="8">
        <v>9.2479620000000002E-3</v>
      </c>
      <c r="K87" s="9">
        <v>184.59365492099997</v>
      </c>
      <c r="L87" s="32"/>
      <c r="M87" s="10"/>
      <c r="N87" s="33"/>
    </row>
    <row r="88" spans="1:14" x14ac:dyDescent="0.25">
      <c r="A88" s="22" t="s">
        <v>14</v>
      </c>
      <c r="B88" s="31"/>
      <c r="C88" s="8"/>
      <c r="D88" s="8"/>
      <c r="E88" s="8"/>
      <c r="F88" s="8"/>
      <c r="G88" s="8"/>
      <c r="H88" s="8"/>
      <c r="I88" s="8"/>
      <c r="J88" s="8"/>
      <c r="K88" s="9"/>
      <c r="L88" s="10"/>
      <c r="M88" s="11"/>
    </row>
    <row r="89" spans="1:14" x14ac:dyDescent="0.25">
      <c r="A89" s="24" t="s">
        <v>10</v>
      </c>
      <c r="B89" s="31"/>
      <c r="C89" s="8">
        <v>9.9190000000000005</v>
      </c>
      <c r="D89" s="8">
        <v>1041.946084704</v>
      </c>
      <c r="E89" s="8">
        <v>0</v>
      </c>
      <c r="F89" s="8">
        <v>14.353999999999999</v>
      </c>
      <c r="G89" s="8">
        <v>1066.2190847040001</v>
      </c>
      <c r="H89" s="8">
        <v>0.27200000000000002</v>
      </c>
      <c r="I89" s="8">
        <v>0.27200000000000002</v>
      </c>
      <c r="J89" s="8">
        <v>0.318</v>
      </c>
      <c r="K89" s="9">
        <v>1066.809084704</v>
      </c>
      <c r="L89" s="10"/>
      <c r="M89" s="11"/>
    </row>
    <row r="90" spans="1:14" x14ac:dyDescent="0.25">
      <c r="A90" s="24" t="s">
        <v>11</v>
      </c>
      <c r="B90" s="31"/>
      <c r="C90" s="8">
        <v>2.8041843880000004</v>
      </c>
      <c r="D90" s="8">
        <v>164.66711590000003</v>
      </c>
      <c r="E90" s="8">
        <v>0.46440957000000005</v>
      </c>
      <c r="F90" s="8">
        <v>9.2342235160000001</v>
      </c>
      <c r="G90" s="8">
        <v>177.16993337400004</v>
      </c>
      <c r="H90" s="8">
        <v>0.96901683999999999</v>
      </c>
      <c r="I90" s="8">
        <v>0.96901683999999999</v>
      </c>
      <c r="J90" s="8">
        <v>8.4841099999999996E-3</v>
      </c>
      <c r="K90" s="9">
        <v>178.14743432400005</v>
      </c>
      <c r="L90" s="10"/>
      <c r="M90" s="11"/>
    </row>
    <row r="91" spans="1:14" x14ac:dyDescent="0.25">
      <c r="A91" s="24" t="s">
        <v>12</v>
      </c>
      <c r="B91" s="31"/>
      <c r="C91" s="8">
        <v>9.8183374860000008</v>
      </c>
      <c r="D91" s="8">
        <v>284.14766979300003</v>
      </c>
      <c r="E91" s="8">
        <v>0</v>
      </c>
      <c r="F91" s="8">
        <v>14.296189829999999</v>
      </c>
      <c r="G91" s="8">
        <f>SUM(C91:F91)</f>
        <v>308.26219710900006</v>
      </c>
      <c r="H91" s="8">
        <v>0.27174679000000002</v>
      </c>
      <c r="I91" s="8">
        <f>+H91</f>
        <v>0.27174679000000002</v>
      </c>
      <c r="J91" s="8">
        <v>0.31139919000000005</v>
      </c>
      <c r="K91" s="9">
        <f>+J91+I91+G91</f>
        <v>308.84534308900004</v>
      </c>
      <c r="L91" s="10"/>
      <c r="M91" s="11"/>
    </row>
    <row r="92" spans="1:14" x14ac:dyDescent="0.25">
      <c r="A92" s="24" t="s">
        <v>13</v>
      </c>
      <c r="B92" s="29"/>
      <c r="C92" s="8">
        <v>2.8934512200000011</v>
      </c>
      <c r="D92" s="8">
        <v>242.83686564899992</v>
      </c>
      <c r="E92" s="8">
        <v>0.45819267999999996</v>
      </c>
      <c r="F92" s="8">
        <v>9.0032978630000002</v>
      </c>
      <c r="G92" s="8">
        <f>SUM(C92:F92)</f>
        <v>255.19180741199992</v>
      </c>
      <c r="H92" s="8">
        <v>0.96839957199999993</v>
      </c>
      <c r="I92" s="8">
        <f>+H92</f>
        <v>0.96839957199999993</v>
      </c>
      <c r="J92" s="8">
        <v>8.6098300000000006E-3</v>
      </c>
      <c r="K92" s="9">
        <f>+J92+I92+G92</f>
        <v>256.16881681399991</v>
      </c>
      <c r="L92" s="10"/>
      <c r="M92" s="11"/>
    </row>
    <row r="93" spans="1:14" x14ac:dyDescent="0.25">
      <c r="A93" s="22" t="s">
        <v>15</v>
      </c>
      <c r="B93" s="29"/>
      <c r="C93" s="8"/>
      <c r="D93" s="8"/>
      <c r="E93" s="8"/>
      <c r="F93" s="8"/>
      <c r="G93" s="8"/>
      <c r="H93" s="8"/>
      <c r="I93" s="8"/>
      <c r="J93" s="8"/>
      <c r="K93" s="9"/>
      <c r="L93" s="10"/>
      <c r="M93" s="11"/>
    </row>
    <row r="94" spans="1:14" x14ac:dyDescent="0.25">
      <c r="A94" s="24" t="s">
        <v>10</v>
      </c>
      <c r="B94" s="29"/>
      <c r="C94" s="8">
        <f>11255988.749/1000000</f>
        <v>11.255988749</v>
      </c>
      <c r="D94" s="8">
        <f>351003216.452/1000000</f>
        <v>351.003216452</v>
      </c>
      <c r="E94" s="8">
        <v>0</v>
      </c>
      <c r="F94" s="8">
        <f>16427312.92/1000000</f>
        <v>16.427312919999999</v>
      </c>
      <c r="G94" s="8">
        <f>SUM(C94:F94)</f>
        <v>378.68651812100001</v>
      </c>
      <c r="H94" s="8">
        <f>268570.91/1000000</f>
        <v>0.26857091</v>
      </c>
      <c r="I94" s="8">
        <f>+H94</f>
        <v>0.26857091</v>
      </c>
      <c r="J94" s="8">
        <f>357123.58/1000000</f>
        <v>0.35712358</v>
      </c>
      <c r="K94" s="9">
        <f>+J94+I94+G94</f>
        <v>379.31221261100001</v>
      </c>
      <c r="L94" s="10"/>
      <c r="M94" s="11"/>
    </row>
    <row r="95" spans="1:14" x14ac:dyDescent="0.25">
      <c r="A95" s="24" t="s">
        <v>11</v>
      </c>
      <c r="B95" s="29"/>
      <c r="C95" s="8">
        <f>3219171.43/1000000</f>
        <v>3.2191714300000003</v>
      </c>
      <c r="D95" s="8">
        <f>234568762.23/1000000</f>
        <v>234.56876222999998</v>
      </c>
      <c r="E95" s="8">
        <f>451904.18/1000000</f>
        <v>0.45190417999999999</v>
      </c>
      <c r="F95" s="8">
        <f>9377134.67/1000000</f>
        <v>9.3771346700000002</v>
      </c>
      <c r="G95" s="8">
        <f>SUM(C95:F95)</f>
        <v>247.61697250999998</v>
      </c>
      <c r="H95" s="8">
        <f>960401.99/1000000</f>
        <v>0.96040199000000004</v>
      </c>
      <c r="I95" s="8">
        <f>+H95</f>
        <v>0.96040199000000004</v>
      </c>
      <c r="J95" s="8">
        <f>8780.68/1000000</f>
        <v>8.7806800000000008E-3</v>
      </c>
      <c r="K95" s="9">
        <f>+J95+I95+G95</f>
        <v>248.58615517999999</v>
      </c>
      <c r="L95" s="10"/>
      <c r="M95" s="11"/>
    </row>
    <row r="96" spans="1:14" x14ac:dyDescent="0.25">
      <c r="A96" s="24" t="s">
        <v>12</v>
      </c>
      <c r="B96" s="29"/>
      <c r="C96" s="34">
        <f>11545639.34/1000000</f>
        <v>11.545639339999999</v>
      </c>
      <c r="D96" s="8">
        <f>577195410.59/1000000</f>
        <v>577.19541059000005</v>
      </c>
      <c r="E96" s="8">
        <v>0</v>
      </c>
      <c r="F96" s="8">
        <f>18228126.29/1000000</f>
        <v>18.228126289999999</v>
      </c>
      <c r="G96" s="8">
        <f>SUM(C96:F96)</f>
        <v>606.96917622000001</v>
      </c>
      <c r="H96" s="8">
        <f>267785.02/1000000</f>
        <v>0.26778502000000004</v>
      </c>
      <c r="I96" s="8">
        <f>+H96</f>
        <v>0.26778502000000004</v>
      </c>
      <c r="J96" s="8">
        <f>191792.99/1000000</f>
        <v>0.19179299</v>
      </c>
      <c r="K96" s="9">
        <f>+J96+I96+G96</f>
        <v>607.42875422999998</v>
      </c>
      <c r="L96" s="10"/>
      <c r="M96" s="11"/>
    </row>
    <row r="97" spans="1:13" x14ac:dyDescent="0.25">
      <c r="A97" s="24" t="s">
        <v>13</v>
      </c>
      <c r="B97" s="29"/>
      <c r="C97" s="34">
        <v>3.6068597530000019</v>
      </c>
      <c r="D97" s="8">
        <v>241.20207783600085</v>
      </c>
      <c r="E97" s="8">
        <v>0.44565215000000002</v>
      </c>
      <c r="F97" s="8">
        <v>9.6377830409999987</v>
      </c>
      <c r="G97" s="8">
        <f>SUM(C97:F97)</f>
        <v>254.89237278000087</v>
      </c>
      <c r="H97" s="8">
        <v>0.95923316899999977</v>
      </c>
      <c r="I97" s="8">
        <f>+H97</f>
        <v>0.95923316899999977</v>
      </c>
      <c r="J97" s="8">
        <v>8.9380340000000391E-3</v>
      </c>
      <c r="K97" s="9">
        <f>+J97+I97+G97</f>
        <v>255.86054398300087</v>
      </c>
      <c r="L97" s="10"/>
      <c r="M97" s="11"/>
    </row>
    <row r="98" spans="1:13" x14ac:dyDescent="0.25">
      <c r="A98" s="22" t="s">
        <v>26</v>
      </c>
      <c r="B98" s="29"/>
      <c r="C98" s="8"/>
      <c r="D98" s="8"/>
      <c r="E98" s="8"/>
      <c r="F98" s="8"/>
      <c r="G98" s="8"/>
      <c r="H98" s="8"/>
      <c r="I98" s="8"/>
      <c r="J98" s="8"/>
      <c r="K98" s="9"/>
      <c r="L98" s="10"/>
      <c r="M98" s="11"/>
    </row>
    <row r="99" spans="1:13" x14ac:dyDescent="0.25">
      <c r="A99" s="24" t="s">
        <v>10</v>
      </c>
      <c r="B99" s="29"/>
      <c r="C99" s="8">
        <v>11.72442796</v>
      </c>
      <c r="D99" s="8">
        <v>424.66444029999991</v>
      </c>
      <c r="E99" s="8">
        <v>0</v>
      </c>
      <c r="F99" s="8">
        <v>38.646123149999994</v>
      </c>
      <c r="G99" s="8">
        <f>SUM(C99:F99)</f>
        <v>475.03499140999992</v>
      </c>
      <c r="H99" s="8">
        <v>0.26497128000000003</v>
      </c>
      <c r="I99" s="8">
        <f>+H99</f>
        <v>0.26497128000000003</v>
      </c>
      <c r="J99" s="8">
        <v>0.19024124000000001</v>
      </c>
      <c r="K99" s="9">
        <f>+J99+I99+G99</f>
        <v>475.49020392999989</v>
      </c>
      <c r="L99" s="10"/>
      <c r="M99" s="11"/>
    </row>
    <row r="100" spans="1:13" x14ac:dyDescent="0.25">
      <c r="A100" s="24" t="s">
        <v>11</v>
      </c>
      <c r="B100" s="29"/>
      <c r="C100" s="8">
        <v>3.5603224839999994</v>
      </c>
      <c r="D100" s="8">
        <v>273.72073406100003</v>
      </c>
      <c r="E100" s="8">
        <v>0.40099766000000003</v>
      </c>
      <c r="F100" s="8">
        <v>9.5693274300000013</v>
      </c>
      <c r="G100" s="8">
        <f>SUM(C100:F100)</f>
        <v>287.25138163499997</v>
      </c>
      <c r="H100" s="8">
        <v>0.93999044999999992</v>
      </c>
      <c r="I100" s="8">
        <f>+H100</f>
        <v>0.93999044999999992</v>
      </c>
      <c r="J100" s="8">
        <v>8.5935460000000005E-3</v>
      </c>
      <c r="K100" s="9">
        <f>+J100+I100+G100</f>
        <v>288.199965631</v>
      </c>
      <c r="L100" s="10"/>
      <c r="M100" s="49"/>
    </row>
    <row r="101" spans="1:13" x14ac:dyDescent="0.25">
      <c r="A101" s="24" t="s">
        <v>12</v>
      </c>
      <c r="B101" s="29"/>
      <c r="C101" s="8">
        <v>11.770228512000001</v>
      </c>
      <c r="D101" s="8">
        <v>429.26998171600002</v>
      </c>
      <c r="E101" s="8">
        <v>0</v>
      </c>
      <c r="F101" s="8">
        <v>38.090357560000001</v>
      </c>
      <c r="G101" s="8">
        <f>SUM(C101:F101)</f>
        <v>479.13056778800001</v>
      </c>
      <c r="H101" s="8">
        <v>0.26363924</v>
      </c>
      <c r="I101" s="8">
        <f>+H101</f>
        <v>0.26363924</v>
      </c>
      <c r="J101" s="8">
        <v>0.18357992000000001</v>
      </c>
      <c r="K101" s="9">
        <f>+J101+I101+G101</f>
        <v>479.57778694799998</v>
      </c>
      <c r="L101" s="10"/>
      <c r="M101" s="49"/>
    </row>
    <row r="102" spans="1:13" x14ac:dyDescent="0.25">
      <c r="A102" s="24" t="s">
        <v>13</v>
      </c>
      <c r="B102" s="29"/>
      <c r="C102" s="8">
        <v>3.7964147750000006</v>
      </c>
      <c r="D102" s="8">
        <v>268.09519903799992</v>
      </c>
      <c r="E102" s="8">
        <v>0.39484203000000001</v>
      </c>
      <c r="F102" s="8">
        <v>9.5710264990000002</v>
      </c>
      <c r="G102" s="8">
        <f>SUM(C102:F102)</f>
        <v>281.85748234199997</v>
      </c>
      <c r="H102" s="8">
        <v>0.92658178999999996</v>
      </c>
      <c r="I102" s="8">
        <f>+H102</f>
        <v>0.92658178999999996</v>
      </c>
      <c r="J102" s="8">
        <v>8.3383299999999997E-3</v>
      </c>
      <c r="K102" s="9">
        <f>+J102+I102+G102</f>
        <v>282.79240246199998</v>
      </c>
      <c r="L102" s="10"/>
      <c r="M102" s="49"/>
    </row>
    <row r="103" spans="1:13" x14ac:dyDescent="0.25">
      <c r="A103" s="22" t="s">
        <v>27</v>
      </c>
      <c r="B103" s="29"/>
      <c r="C103" s="8"/>
      <c r="D103" s="8"/>
      <c r="E103" s="8"/>
      <c r="F103" s="8"/>
      <c r="G103" s="8"/>
      <c r="H103" s="8"/>
      <c r="I103" s="8"/>
      <c r="J103" s="8"/>
      <c r="K103" s="9"/>
      <c r="L103" s="10"/>
      <c r="M103" s="11"/>
    </row>
    <row r="104" spans="1:13" x14ac:dyDescent="0.25">
      <c r="A104" s="24" t="s">
        <v>10</v>
      </c>
      <c r="B104" s="29"/>
      <c r="C104" s="8">
        <v>11.643454355000001</v>
      </c>
      <c r="D104" s="8">
        <v>420.46557979000011</v>
      </c>
      <c r="E104" s="8">
        <v>0</v>
      </c>
      <c r="F104" s="8">
        <v>37.626014000999994</v>
      </c>
      <c r="G104" s="8">
        <f>SUM(C104:F104)</f>
        <v>469.73504814600011</v>
      </c>
      <c r="H104" s="8">
        <v>0.26067465000000001</v>
      </c>
      <c r="I104" s="8">
        <f>+H104</f>
        <v>0.26067465000000001</v>
      </c>
      <c r="J104" s="8">
        <v>0.18696147999999999</v>
      </c>
      <c r="K104" s="9">
        <f>+J104+I104+G104</f>
        <v>470.18268427600009</v>
      </c>
      <c r="L104" s="10"/>
      <c r="M104" s="49"/>
    </row>
    <row r="105" spans="1:13" x14ac:dyDescent="0.25">
      <c r="A105" s="24" t="s">
        <v>11</v>
      </c>
      <c r="B105" s="29"/>
      <c r="C105" s="8">
        <v>5.3288450120000013</v>
      </c>
      <c r="D105" s="8">
        <v>276.39256441900005</v>
      </c>
      <c r="E105" s="8">
        <v>0.38868641000000004</v>
      </c>
      <c r="F105" s="8">
        <v>10.612375550000001</v>
      </c>
      <c r="G105" s="8">
        <f>SUM(C105:F105)</f>
        <v>292.72247139100006</v>
      </c>
      <c r="H105" s="8">
        <v>0.94296510000000011</v>
      </c>
      <c r="I105" s="8">
        <f>+H105</f>
        <v>0.94296510000000011</v>
      </c>
      <c r="J105" s="8">
        <v>9.3304500000000005E-3</v>
      </c>
      <c r="K105" s="9">
        <f>+J105+I105+G105</f>
        <v>293.67476694100003</v>
      </c>
      <c r="L105" s="10"/>
      <c r="M105" s="49"/>
    </row>
    <row r="106" spans="1:13" x14ac:dyDescent="0.25">
      <c r="A106" s="24" t="s">
        <v>12</v>
      </c>
      <c r="B106" s="29"/>
      <c r="C106" s="8">
        <v>11.246927497999994</v>
      </c>
      <c r="D106" s="8">
        <v>372.94012173899978</v>
      </c>
      <c r="E106" s="8">
        <v>0</v>
      </c>
      <c r="F106" s="8">
        <v>38.911756119000003</v>
      </c>
      <c r="G106" s="8">
        <f>SUM(C106:F106)</f>
        <v>423.09880535599979</v>
      </c>
      <c r="H106" s="8">
        <v>0.25986149000000003</v>
      </c>
      <c r="I106" s="8">
        <f>+H106</f>
        <v>0.25986149000000003</v>
      </c>
      <c r="J106" s="8">
        <v>0.19021449000000004</v>
      </c>
      <c r="K106" s="9">
        <f>+J106+I106+G106</f>
        <v>423.54888133599979</v>
      </c>
      <c r="L106" s="10"/>
      <c r="M106" s="49"/>
    </row>
    <row r="107" spans="1:13" x14ac:dyDescent="0.25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10"/>
      <c r="M107" s="11"/>
    </row>
    <row r="108" spans="1:13" x14ac:dyDescent="0.25">
      <c r="A108" s="38" t="s">
        <v>31</v>
      </c>
      <c r="B108" s="38"/>
      <c r="C108" s="39" t="s">
        <v>16</v>
      </c>
      <c r="D108" s="19"/>
      <c r="E108" s="19"/>
      <c r="F108" s="19"/>
      <c r="G108" s="19"/>
      <c r="H108" s="19"/>
      <c r="I108" s="19"/>
      <c r="J108" s="19"/>
      <c r="K108" s="19"/>
    </row>
    <row r="109" spans="1:13" ht="13.2" customHeight="1" x14ac:dyDescent="0.25">
      <c r="A109" s="40" t="s">
        <v>17</v>
      </c>
      <c r="B109" s="38"/>
      <c r="C109" s="53" t="s">
        <v>18</v>
      </c>
      <c r="D109" s="53"/>
      <c r="E109" s="53"/>
      <c r="F109" s="53"/>
      <c r="G109" s="53"/>
      <c r="H109" s="53"/>
      <c r="I109" s="53"/>
      <c r="J109" s="53"/>
      <c r="K109" s="53"/>
    </row>
    <row r="110" spans="1:13" ht="12.75" customHeight="1" x14ac:dyDescent="0.25">
      <c r="A110" s="38"/>
      <c r="B110" s="38"/>
      <c r="C110" s="53" t="s">
        <v>19</v>
      </c>
      <c r="D110" s="53"/>
      <c r="E110" s="53"/>
      <c r="F110" s="53"/>
      <c r="G110" s="53"/>
      <c r="H110" s="53"/>
      <c r="I110" s="53"/>
      <c r="J110" s="53"/>
      <c r="K110" s="53"/>
    </row>
    <row r="111" spans="1:13" ht="12.75" customHeight="1" x14ac:dyDescent="0.25">
      <c r="A111" s="38"/>
      <c r="B111" s="38"/>
      <c r="C111" s="53" t="s">
        <v>20</v>
      </c>
      <c r="D111" s="53"/>
      <c r="E111" s="53"/>
      <c r="F111" s="53"/>
      <c r="G111" s="53"/>
      <c r="H111" s="53"/>
      <c r="I111" s="53"/>
      <c r="J111" s="53"/>
      <c r="K111" s="53"/>
    </row>
    <row r="112" spans="1:13" ht="12.75" customHeight="1" x14ac:dyDescent="0.25">
      <c r="A112" s="38"/>
      <c r="B112" s="38"/>
      <c r="C112" s="53" t="s">
        <v>21</v>
      </c>
      <c r="D112" s="53"/>
      <c r="E112" s="53"/>
      <c r="F112" s="53"/>
      <c r="G112" s="53"/>
      <c r="H112" s="53"/>
      <c r="I112" s="53"/>
      <c r="J112" s="53"/>
      <c r="K112" s="53"/>
    </row>
    <row r="113" spans="1:12" ht="12.75" customHeight="1" x14ac:dyDescent="0.25">
      <c r="A113" s="38"/>
      <c r="B113" s="38"/>
      <c r="C113" s="53" t="s">
        <v>22</v>
      </c>
      <c r="D113" s="53"/>
      <c r="E113" s="53"/>
      <c r="F113" s="53"/>
      <c r="G113" s="53"/>
      <c r="H113" s="53"/>
      <c r="I113" s="53"/>
      <c r="J113" s="53"/>
      <c r="K113" s="53"/>
    </row>
    <row r="114" spans="1:12" ht="12.75" customHeight="1" x14ac:dyDescent="0.25">
      <c r="A114" s="38"/>
      <c r="B114" s="38"/>
      <c r="C114" s="53" t="s">
        <v>23</v>
      </c>
      <c r="D114" s="53"/>
      <c r="E114" s="53"/>
      <c r="F114" s="53"/>
      <c r="G114" s="53"/>
      <c r="H114" s="53"/>
      <c r="I114" s="53"/>
      <c r="J114" s="53"/>
      <c r="K114" s="53"/>
    </row>
    <row r="115" spans="1:12" x14ac:dyDescent="0.25">
      <c r="A115" s="38"/>
      <c r="B115" s="38"/>
      <c r="C115" s="53" t="s">
        <v>24</v>
      </c>
      <c r="D115" s="53"/>
      <c r="E115" s="53"/>
      <c r="F115" s="53"/>
      <c r="G115" s="53"/>
      <c r="H115" s="53"/>
      <c r="I115" s="53"/>
      <c r="J115" s="53"/>
      <c r="K115" s="53"/>
    </row>
    <row r="116" spans="1:12" x14ac:dyDescent="0.25">
      <c r="A116" s="38"/>
      <c r="B116" s="38"/>
      <c r="C116" s="41" t="s">
        <v>25</v>
      </c>
      <c r="D116" s="42"/>
      <c r="E116" s="42"/>
      <c r="F116" s="42"/>
      <c r="G116" s="42"/>
      <c r="H116" s="42"/>
      <c r="I116" s="42"/>
      <c r="J116" s="42"/>
      <c r="K116" s="42"/>
    </row>
    <row r="117" spans="1:12" ht="23.25" customHeight="1" x14ac:dyDescent="0.25">
      <c r="A117" s="38"/>
      <c r="B117" s="38"/>
      <c r="C117" s="54"/>
      <c r="D117" s="54"/>
      <c r="E117" s="54"/>
      <c r="F117" s="54"/>
      <c r="G117" s="54"/>
      <c r="H117" s="54"/>
      <c r="I117" s="54"/>
      <c r="J117" s="54"/>
      <c r="K117" s="54"/>
      <c r="L117" s="43"/>
    </row>
    <row r="118" spans="1:12" s="47" customFormat="1" x14ac:dyDescent="0.25">
      <c r="A118" s="44"/>
      <c r="B118" s="44"/>
      <c r="C118" s="45"/>
      <c r="D118" s="46"/>
      <c r="E118" s="46"/>
      <c r="F118" s="46"/>
      <c r="G118" s="46"/>
      <c r="H118" s="46"/>
      <c r="I118" s="46"/>
      <c r="J118" s="46"/>
      <c r="K118" s="46"/>
    </row>
    <row r="119" spans="1:12" x14ac:dyDescent="0.25">
      <c r="A119" s="48"/>
      <c r="B119" s="48"/>
      <c r="C119" s="39"/>
      <c r="D119" s="39"/>
      <c r="E119" s="39"/>
      <c r="F119" s="39"/>
      <c r="G119" s="32"/>
      <c r="H119" s="39"/>
      <c r="I119" s="32"/>
      <c r="J119" s="39"/>
      <c r="K119" s="32"/>
    </row>
    <row r="120" spans="1:12" x14ac:dyDescent="0.25">
      <c r="C120" s="32"/>
      <c r="D120" s="32"/>
      <c r="E120" s="32"/>
      <c r="F120" s="32"/>
      <c r="G120" s="32"/>
      <c r="H120" s="32"/>
      <c r="I120" s="32"/>
      <c r="J120" s="32"/>
      <c r="K120" s="32"/>
    </row>
    <row r="121" spans="1:12" x14ac:dyDescent="0.25">
      <c r="C121" s="32"/>
      <c r="D121" s="32"/>
      <c r="E121" s="32"/>
      <c r="F121" s="32"/>
      <c r="G121" s="32"/>
      <c r="H121" s="32"/>
      <c r="I121" s="32"/>
      <c r="J121" s="32"/>
      <c r="K121" s="32"/>
    </row>
    <row r="122" spans="1:12" x14ac:dyDescent="0.25">
      <c r="C122" s="32"/>
      <c r="D122" s="32"/>
      <c r="E122" s="32"/>
      <c r="F122" s="32"/>
      <c r="G122" s="32"/>
      <c r="H122" s="32"/>
      <c r="I122" s="32"/>
      <c r="J122" s="32"/>
      <c r="K122" s="32"/>
    </row>
    <row r="123" spans="1:12" x14ac:dyDescent="0.25"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1:12" x14ac:dyDescent="0.25">
      <c r="C124" s="32"/>
      <c r="D124" s="32"/>
      <c r="E124" s="32"/>
      <c r="F124" s="32"/>
      <c r="G124" s="32"/>
      <c r="H124" s="32"/>
      <c r="I124" s="32"/>
      <c r="J124" s="32"/>
      <c r="K124" s="32"/>
    </row>
    <row r="125" spans="1:12" x14ac:dyDescent="0.25">
      <c r="C125" s="32"/>
      <c r="D125" s="32"/>
      <c r="E125" s="32"/>
      <c r="F125" s="32"/>
      <c r="G125" s="32"/>
      <c r="H125" s="32"/>
      <c r="I125" s="32"/>
      <c r="J125" s="32"/>
      <c r="K125" s="32"/>
    </row>
    <row r="126" spans="1:12" x14ac:dyDescent="0.25">
      <c r="C126" s="32"/>
      <c r="D126" s="32"/>
      <c r="E126" s="32"/>
      <c r="F126" s="32"/>
      <c r="G126" s="32"/>
      <c r="H126" s="32"/>
      <c r="I126" s="32"/>
      <c r="J126" s="32"/>
      <c r="K126" s="32"/>
    </row>
    <row r="127" spans="1:12" x14ac:dyDescent="0.25">
      <c r="C127" s="32"/>
      <c r="D127" s="32"/>
      <c r="E127" s="32"/>
      <c r="F127" s="32"/>
      <c r="G127" s="32"/>
      <c r="H127" s="32"/>
      <c r="I127" s="32"/>
      <c r="J127" s="32"/>
      <c r="K127" s="32"/>
    </row>
    <row r="128" spans="1:12" x14ac:dyDescent="0.25">
      <c r="C128" s="32"/>
      <c r="D128" s="32"/>
      <c r="E128" s="32"/>
      <c r="F128" s="32"/>
      <c r="G128" s="32"/>
      <c r="H128" s="32"/>
      <c r="I128" s="32"/>
      <c r="J128" s="32"/>
      <c r="K128" s="32"/>
    </row>
  </sheetData>
  <mergeCells count="16">
    <mergeCell ref="C115:K115"/>
    <mergeCell ref="C117:K117"/>
    <mergeCell ref="C109:K109"/>
    <mergeCell ref="C110:K110"/>
    <mergeCell ref="C111:K111"/>
    <mergeCell ref="C112:K112"/>
    <mergeCell ref="C113:K113"/>
    <mergeCell ref="C114:K114"/>
    <mergeCell ref="A2:K2"/>
    <mergeCell ref="A3:K3"/>
    <mergeCell ref="I4:K4"/>
    <mergeCell ref="A5:B6"/>
    <mergeCell ref="C5:G5"/>
    <mergeCell ref="H5:I5"/>
    <mergeCell ref="J5:J6"/>
    <mergeCell ref="K5:K6"/>
  </mergeCells>
  <printOptions horizontalCentered="1"/>
  <pageMargins left="0.19685039370078741" right="0.19685039370078741" top="1.0236220472440944" bottom="0.23622047244094491" header="0" footer="0"/>
  <pageSetup scale="55" orientation="portrait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10.07</vt:lpstr>
      <vt:lpstr>'10.07'!Área_de_impresión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2024-05-08T17:11:20Z</cp:lastPrinted>
  <dcterms:created xsi:type="dcterms:W3CDTF">2023-12-21T02:28:05Z</dcterms:created>
  <dcterms:modified xsi:type="dcterms:W3CDTF">2025-12-30T23:52:44Z</dcterms:modified>
</cp:coreProperties>
</file>