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TRIM\TRIMESTRALES 2025\TRIMESTRE SEPTIEMBRE\SMF\"/>
    </mc:Choice>
  </mc:AlternateContent>
  <bookViews>
    <workbookView xWindow="0" yWindow="0" windowWidth="18552" windowHeight="9600"/>
  </bookViews>
  <sheets>
    <sheet name="10.06" sheetId="1" r:id="rId1"/>
  </sheets>
  <definedNames>
    <definedName name="_xlnm.Print_Area" localSheetId="0">'10.06'!$A$1:$K$116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6" i="1" l="1"/>
  <c r="G106" i="1"/>
  <c r="G105" i="1" l="1"/>
  <c r="K105" i="1" s="1"/>
  <c r="K104" i="1" l="1"/>
  <c r="K102" i="1"/>
  <c r="I102" i="1"/>
  <c r="I104" i="1"/>
  <c r="G104" i="1"/>
  <c r="G102" i="1"/>
  <c r="G101" i="1" l="1"/>
  <c r="K101" i="1" l="1"/>
  <c r="K100" i="1"/>
  <c r="I101" i="1"/>
  <c r="G100" i="1"/>
  <c r="K99" i="1" l="1"/>
  <c r="G99" i="1"/>
  <c r="K97" i="1" l="1"/>
  <c r="K96" i="1"/>
  <c r="G97" i="1"/>
  <c r="G96" i="1"/>
  <c r="F96" i="1" l="1"/>
  <c r="D96" i="1"/>
  <c r="C96" i="1"/>
  <c r="F95" i="1"/>
  <c r="D95" i="1"/>
  <c r="C95" i="1"/>
  <c r="G95" i="1" s="1"/>
  <c r="K95" i="1" s="1"/>
  <c r="G94" i="1"/>
  <c r="K94" i="1" s="1"/>
  <c r="F94" i="1"/>
  <c r="D94" i="1"/>
  <c r="C94" i="1"/>
  <c r="G92" i="1"/>
  <c r="K92" i="1" s="1"/>
  <c r="G91" i="1"/>
  <c r="K91" i="1" s="1"/>
</calcChain>
</file>

<file path=xl/sharedStrings.xml><?xml version="1.0" encoding="utf-8"?>
<sst xmlns="http://schemas.openxmlformats.org/spreadsheetml/2006/main" count="98" uniqueCount="34">
  <si>
    <t>CUADRO NO. 10.06</t>
  </si>
  <si>
    <t>DESEMBOLSOS POR DEUDOR 1/</t>
  </si>
  <si>
    <t>(Expresado en millones de $us)</t>
  </si>
  <si>
    <t>PERIODO</t>
  </si>
  <si>
    <t>TOTAL</t>
  </si>
  <si>
    <t>GOBIERNO CENTRAL 3/</t>
  </si>
  <si>
    <t>INST. PUB. NO FIN. 4/</t>
  </si>
  <si>
    <t>EMP. PUB. Y MIXTAS 5/</t>
  </si>
  <si>
    <t>SUBTOTAL</t>
  </si>
  <si>
    <t>INST. PUB. FINAN. 6/</t>
  </si>
  <si>
    <t xml:space="preserve"> </t>
  </si>
  <si>
    <t>I TRIM</t>
  </si>
  <si>
    <t>II TRIM</t>
  </si>
  <si>
    <t>III TRIM</t>
  </si>
  <si>
    <t>IV TRIM</t>
  </si>
  <si>
    <t>2022 (p)</t>
  </si>
  <si>
    <t>2023 (p)</t>
  </si>
  <si>
    <t>BANCO CENTRAL DE BOLIVIA</t>
  </si>
  <si>
    <t>NOTAS:</t>
  </si>
  <si>
    <t>1/ La exposición de cifras se encuentra en el marco del Reglamento para el Registro de Operaciones de la Deuda Pública Externa del Estado Plurinacional de Bolivia vigente</t>
  </si>
  <si>
    <t>2/ Gobiernos Autónomos Departamentales y Gobiernos Autónomos Municipales</t>
  </si>
  <si>
    <t>3/ Tesoro General de la Nación</t>
  </si>
  <si>
    <t>4/ AASANA, Caja Nacional de Salud, UMSFX, UATF, UAJMS, UTB, UAP</t>
  </si>
  <si>
    <t>5/ AAPOS, COMIBOL, ECE, EDEL, ELAPAS, ENDE, ENTEL, EMPRESA MISICUNI, EMP. SIDER. MUTUN, SEMAPA, YPFB</t>
  </si>
  <si>
    <t>6/ BDP, FNDR, FONDESIF</t>
  </si>
  <si>
    <t>7/ BISA, COATRI, ELFEC, GUARACACHI, VALLE HERMOSO, ANDINA, CORANI, SABSA, ORIENTAL, SAGUAPAC, FBE y Otros</t>
  </si>
  <si>
    <t>(p) Preliminar</t>
  </si>
  <si>
    <t>2024 (p)</t>
  </si>
  <si>
    <t>2025 (p)</t>
  </si>
  <si>
    <t>DEUDA EXTERNA PÚBLICA DE MEDIANO Y LARGO PLAZO</t>
  </si>
  <si>
    <t>SECTOR PRIV. CON GARANTÍA PÚBLICA 7/</t>
  </si>
  <si>
    <t>SECTOR PÚBLICO NO FINANCIERO</t>
  </si>
  <si>
    <t>ELABORACIÓN:</t>
  </si>
  <si>
    <t>GOBIERNOS LOCALES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</si>
</sst>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_(* #,##0.00_);_(* \(#,##0.00\);_(* &quot;-&quot;??_);_(@_)"/>
    <numFmt numFmtId="166" formatCode="_(* #,##0.0_);_(* \(#,##0.0\);_(* &quot;-&quot;??_);_(@_)"/>
    <numFmt numFmtId="167" formatCode="_(* #,##0.0000000_);_(* \(#,##0.0000000\);_(* &quot;-&quot;??_);_(@_)"/>
  </numFmts>
  <fonts count="8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164" fontId="0" fillId="0" borderId="12" xfId="0" applyNumberFormat="1" applyBorder="1"/>
    <xf numFmtId="164" fontId="0" fillId="0" borderId="11" xfId="0" applyNumberFormat="1" applyBorder="1"/>
    <xf numFmtId="166" fontId="0" fillId="0" borderId="0" xfId="1" applyNumberFormat="1" applyFont="1"/>
    <xf numFmtId="166" fontId="0" fillId="0" borderId="0" xfId="0" applyNumberFormat="1"/>
    <xf numFmtId="164" fontId="0" fillId="2" borderId="12" xfId="0" applyNumberFormat="1" applyFill="1" applyBorder="1"/>
    <xf numFmtId="164" fontId="0" fillId="0" borderId="0" xfId="0" applyNumberFormat="1" applyBorder="1"/>
    <xf numFmtId="0" fontId="0" fillId="0" borderId="11" xfId="0" applyBorder="1" applyAlignment="1">
      <alignment horizontal="right"/>
    </xf>
    <xf numFmtId="0" fontId="0" fillId="0" borderId="0" xfId="0" applyBorder="1" applyAlignment="1">
      <alignment horizontal="right"/>
    </xf>
    <xf numFmtId="0" fontId="4" fillId="0" borderId="1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7" fontId="0" fillId="0" borderId="0" xfId="1" applyNumberFormat="1" applyFont="1"/>
    <xf numFmtId="164" fontId="4" fillId="0" borderId="11" xfId="0" applyNumberFormat="1" applyFont="1" applyBorder="1"/>
    <xf numFmtId="0" fontId="4" fillId="0" borderId="13" xfId="0" applyFont="1" applyBorder="1" applyAlignment="1">
      <alignment horizontal="left"/>
    </xf>
    <xf numFmtId="0" fontId="0" fillId="0" borderId="13" xfId="0" applyBorder="1" applyAlignment="1">
      <alignment horizontal="right"/>
    </xf>
    <xf numFmtId="0" fontId="4" fillId="0" borderId="13" xfId="0" applyFont="1" applyBorder="1" applyAlignment="1">
      <alignment horizontal="right"/>
    </xf>
    <xf numFmtId="164" fontId="4" fillId="0" borderId="12" xfId="0" applyNumberFormat="1" applyFont="1" applyBorder="1"/>
    <xf numFmtId="164" fontId="0" fillId="2" borderId="11" xfId="0" applyNumberFormat="1" applyFill="1" applyBorder="1"/>
    <xf numFmtId="0" fontId="5" fillId="0" borderId="13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164" fontId="0" fillId="0" borderId="0" xfId="0" applyNumberFormat="1"/>
    <xf numFmtId="43" fontId="0" fillId="0" borderId="0" xfId="0" applyNumberFormat="1"/>
    <xf numFmtId="0" fontId="4" fillId="0" borderId="9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164" fontId="0" fillId="0" borderId="10" xfId="0" applyNumberFormat="1" applyBorder="1"/>
    <xf numFmtId="164" fontId="0" fillId="0" borderId="9" xfId="0" applyNumberForma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justify" vertical="top"/>
    </xf>
    <xf numFmtId="0" fontId="0" fillId="0" borderId="0" xfId="0" applyAlignment="1">
      <alignment horizontal="right"/>
    </xf>
    <xf numFmtId="165" fontId="0" fillId="0" borderId="0" xfId="0" applyNumberFormat="1"/>
    <xf numFmtId="0" fontId="4" fillId="0" borderId="0" xfId="0" applyFont="1"/>
    <xf numFmtId="164" fontId="7" fillId="0" borderId="0" xfId="0" applyNumberFormat="1" applyFont="1" applyAlignment="1">
      <alignment vertical="top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7"/>
  <sheetViews>
    <sheetView showGridLines="0" tabSelected="1" zoomScale="115" zoomScaleNormal="115" zoomScaleSheetLayoutView="100" workbookViewId="0">
      <pane ySplit="6" topLeftCell="A7" activePane="bottomLeft" state="frozen"/>
      <selection pane="bottomLeft"/>
    </sheetView>
  </sheetViews>
  <sheetFormatPr baseColWidth="10" defaultRowHeight="13.2" x14ac:dyDescent="0.25"/>
  <cols>
    <col min="1" max="1" width="12.6640625" customWidth="1"/>
    <col min="2" max="2" width="3.5546875" customWidth="1"/>
    <col min="3" max="11" width="12.6640625" customWidth="1"/>
    <col min="13" max="13" width="14.88671875" bestFit="1" customWidth="1"/>
  </cols>
  <sheetData>
    <row r="1" spans="1:13" x14ac:dyDescent="0.25">
      <c r="A1" s="1" t="s">
        <v>0</v>
      </c>
      <c r="B1" s="1"/>
    </row>
    <row r="2" spans="1:13" ht="21" x14ac:dyDescent="0.4">
      <c r="A2" s="45" t="s">
        <v>29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3" ht="17.399999999999999" x14ac:dyDescent="0.3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3" x14ac:dyDescent="0.25">
      <c r="I4" s="47" t="s">
        <v>2</v>
      </c>
      <c r="J4" s="47"/>
      <c r="K4" s="47"/>
    </row>
    <row r="5" spans="1:13" ht="12.75" customHeight="1" x14ac:dyDescent="0.25">
      <c r="A5" s="49" t="s">
        <v>3</v>
      </c>
      <c r="B5" s="50"/>
      <c r="C5" s="51" t="s">
        <v>31</v>
      </c>
      <c r="D5" s="52"/>
      <c r="E5" s="52"/>
      <c r="F5" s="52"/>
      <c r="G5" s="53"/>
      <c r="H5" s="54"/>
      <c r="I5" s="54"/>
      <c r="J5" s="55" t="s">
        <v>30</v>
      </c>
      <c r="K5" s="55" t="s">
        <v>4</v>
      </c>
    </row>
    <row r="6" spans="1:13" ht="41.25" customHeight="1" x14ac:dyDescent="0.25">
      <c r="A6" s="56"/>
      <c r="B6" s="57"/>
      <c r="C6" s="58" t="s">
        <v>33</v>
      </c>
      <c r="D6" s="59" t="s">
        <v>5</v>
      </c>
      <c r="E6" s="58" t="s">
        <v>6</v>
      </c>
      <c r="F6" s="58" t="s">
        <v>7</v>
      </c>
      <c r="G6" s="58" t="s">
        <v>8</v>
      </c>
      <c r="H6" s="58" t="s">
        <v>9</v>
      </c>
      <c r="I6" s="58" t="s">
        <v>8</v>
      </c>
      <c r="J6" s="61"/>
      <c r="K6" s="60"/>
    </row>
    <row r="7" spans="1:13" x14ac:dyDescent="0.25">
      <c r="A7" s="2"/>
      <c r="B7" s="2"/>
      <c r="D7" s="2"/>
    </row>
    <row r="8" spans="1:13" x14ac:dyDescent="0.25">
      <c r="A8" s="3"/>
      <c r="B8" s="4"/>
      <c r="C8" s="5"/>
      <c r="D8" s="3"/>
      <c r="E8" s="5"/>
      <c r="F8" s="5"/>
      <c r="G8" s="4"/>
      <c r="H8" s="5"/>
      <c r="I8" s="4"/>
      <c r="J8" s="5"/>
      <c r="K8" s="5"/>
    </row>
    <row r="9" spans="1:13" hidden="1" x14ac:dyDescent="0.25">
      <c r="A9" s="6">
        <v>2009</v>
      </c>
      <c r="B9" s="7"/>
      <c r="C9" s="8">
        <v>32.088388219999999</v>
      </c>
      <c r="D9" s="9">
        <v>286.05392324000002</v>
      </c>
      <c r="E9" s="8">
        <v>0.95715806000000003</v>
      </c>
      <c r="F9" s="8">
        <v>66.996219929999995</v>
      </c>
      <c r="G9" s="8">
        <v>386.09568944999995</v>
      </c>
      <c r="H9" s="8">
        <v>1.7420232200000001</v>
      </c>
      <c r="I9" s="8">
        <v>0</v>
      </c>
      <c r="J9" s="8">
        <v>4.67685789</v>
      </c>
      <c r="K9" s="8">
        <v>390.77254733999996</v>
      </c>
      <c r="L9" s="10"/>
      <c r="M9" s="11"/>
    </row>
    <row r="10" spans="1:13" hidden="1" x14ac:dyDescent="0.25">
      <c r="A10" s="6">
        <v>2010</v>
      </c>
      <c r="B10" s="7"/>
      <c r="C10" s="8">
        <v>47.022117190000003</v>
      </c>
      <c r="D10" s="9">
        <v>393.56394998999997</v>
      </c>
      <c r="E10" s="8">
        <v>1.0699651999999999</v>
      </c>
      <c r="F10" s="8">
        <v>99.271565510000016</v>
      </c>
      <c r="G10" s="8">
        <v>540.92759789000002</v>
      </c>
      <c r="H10" s="8">
        <v>7.470387549999999</v>
      </c>
      <c r="I10" s="8">
        <v>0</v>
      </c>
      <c r="J10" s="8">
        <v>-1.2872E-2</v>
      </c>
      <c r="K10" s="8">
        <v>540.91472589</v>
      </c>
      <c r="L10" s="10"/>
      <c r="M10" s="11"/>
    </row>
    <row r="11" spans="1:13" hidden="1" x14ac:dyDescent="0.25">
      <c r="A11" s="6">
        <v>2011</v>
      </c>
      <c r="B11" s="7"/>
      <c r="C11" s="8">
        <v>23.422124880000002</v>
      </c>
      <c r="D11" s="9">
        <v>626.58050262999996</v>
      </c>
      <c r="E11" s="8">
        <v>1.16015957</v>
      </c>
      <c r="F11" s="8">
        <v>116.52006159</v>
      </c>
      <c r="G11" s="8">
        <v>767.68284867000011</v>
      </c>
      <c r="H11" s="8">
        <v>9.8889999999999993</v>
      </c>
      <c r="I11" s="8">
        <v>0</v>
      </c>
      <c r="J11" s="8">
        <v>4.9000000000000002E-2</v>
      </c>
      <c r="K11" s="8">
        <v>767.73184867000009</v>
      </c>
      <c r="L11" s="10"/>
      <c r="M11" s="11"/>
    </row>
    <row r="12" spans="1:13" x14ac:dyDescent="0.25">
      <c r="A12" s="6">
        <v>2012</v>
      </c>
      <c r="B12" s="7"/>
      <c r="C12" s="8">
        <v>27.036945660000001</v>
      </c>
      <c r="D12" s="9">
        <v>1056.54492996</v>
      </c>
      <c r="E12" s="8">
        <v>0.64458752999999991</v>
      </c>
      <c r="F12" s="8">
        <v>50.869562540000004</v>
      </c>
      <c r="G12" s="8">
        <v>1135.0960256899998</v>
      </c>
      <c r="H12" s="8">
        <v>0</v>
      </c>
      <c r="I12" s="8">
        <v>0</v>
      </c>
      <c r="J12" s="8">
        <v>0</v>
      </c>
      <c r="K12" s="12">
        <v>1135.0960256899998</v>
      </c>
      <c r="L12" s="10"/>
      <c r="M12" s="11"/>
    </row>
    <row r="13" spans="1:13" x14ac:dyDescent="0.25">
      <c r="A13" s="6">
        <v>2013</v>
      </c>
      <c r="B13" s="7"/>
      <c r="C13" s="8">
        <v>17.926168420000003</v>
      </c>
      <c r="D13" s="8">
        <v>1181.3414937699999</v>
      </c>
      <c r="E13" s="8">
        <v>0.87683725000000001</v>
      </c>
      <c r="F13" s="8">
        <v>42.708792150000001</v>
      </c>
      <c r="G13" s="8">
        <v>1242.8532915899998</v>
      </c>
      <c r="H13" s="8">
        <v>0</v>
      </c>
      <c r="I13" s="8">
        <v>0</v>
      </c>
      <c r="J13" s="8">
        <v>0</v>
      </c>
      <c r="K13" s="12">
        <v>1242.8532915899998</v>
      </c>
      <c r="L13" s="10"/>
      <c r="M13" s="11"/>
    </row>
    <row r="14" spans="1:13" x14ac:dyDescent="0.25">
      <c r="A14" s="6">
        <v>2014</v>
      </c>
      <c r="B14" s="7"/>
      <c r="C14" s="8">
        <v>49.712129109999999</v>
      </c>
      <c r="D14" s="9">
        <v>620.50605490999999</v>
      </c>
      <c r="E14" s="8">
        <v>1.14208098</v>
      </c>
      <c r="F14" s="8">
        <v>87.386549790000004</v>
      </c>
      <c r="G14" s="8">
        <v>758.74681478999992</v>
      </c>
      <c r="H14" s="8">
        <v>0</v>
      </c>
      <c r="I14" s="8">
        <v>0</v>
      </c>
      <c r="J14" s="8">
        <v>0</v>
      </c>
      <c r="K14" s="12">
        <v>758.74681478999992</v>
      </c>
      <c r="L14" s="10"/>
      <c r="M14" s="11"/>
    </row>
    <row r="15" spans="1:13" x14ac:dyDescent="0.25">
      <c r="A15" s="6">
        <v>2015</v>
      </c>
      <c r="B15" s="7"/>
      <c r="C15" s="8">
        <v>39.076117100000005</v>
      </c>
      <c r="D15" s="9">
        <v>919.94940642000006</v>
      </c>
      <c r="E15" s="8">
        <v>3.9698253100000001</v>
      </c>
      <c r="F15" s="8">
        <v>57.566029290000003</v>
      </c>
      <c r="G15" s="8">
        <v>1020.56137812</v>
      </c>
      <c r="H15" s="8">
        <v>0</v>
      </c>
      <c r="I15" s="8">
        <v>0</v>
      </c>
      <c r="J15" s="8">
        <v>0</v>
      </c>
      <c r="K15" s="12">
        <v>1020.56137812</v>
      </c>
      <c r="L15" s="10"/>
      <c r="M15" s="11"/>
    </row>
    <row r="16" spans="1:13" x14ac:dyDescent="0.25">
      <c r="A16" s="6">
        <v>2016</v>
      </c>
      <c r="B16" s="7"/>
      <c r="C16" s="8">
        <v>49.996687899999998</v>
      </c>
      <c r="D16" s="9">
        <v>923.90664961999994</v>
      </c>
      <c r="E16" s="8">
        <v>0.76700000000000002</v>
      </c>
      <c r="F16" s="8">
        <v>25.37261912</v>
      </c>
      <c r="G16" s="8">
        <v>1000.0429566400001</v>
      </c>
      <c r="H16" s="8">
        <v>0</v>
      </c>
      <c r="I16" s="8">
        <v>0</v>
      </c>
      <c r="J16" s="8">
        <v>0</v>
      </c>
      <c r="K16" s="12">
        <v>1000.0429566400001</v>
      </c>
      <c r="L16" s="10"/>
      <c r="M16" s="11"/>
    </row>
    <row r="17" spans="1:13" x14ac:dyDescent="0.25">
      <c r="A17" s="6">
        <v>2017</v>
      </c>
      <c r="B17" s="7"/>
      <c r="C17" s="8">
        <v>58.864717339999999</v>
      </c>
      <c r="D17" s="9">
        <v>2305.6795445500002</v>
      </c>
      <c r="E17" s="8">
        <v>0</v>
      </c>
      <c r="F17" s="8">
        <v>30.327530670000002</v>
      </c>
      <c r="G17" s="8">
        <v>2394.8717925600004</v>
      </c>
      <c r="H17" s="8">
        <v>0</v>
      </c>
      <c r="I17" s="8">
        <v>0</v>
      </c>
      <c r="J17" s="8">
        <v>0</v>
      </c>
      <c r="K17" s="12">
        <v>2394.8717925600004</v>
      </c>
      <c r="L17" s="10"/>
      <c r="M17" s="11"/>
    </row>
    <row r="18" spans="1:13" x14ac:dyDescent="0.25">
      <c r="A18" s="6">
        <v>2018</v>
      </c>
      <c r="B18" s="7"/>
      <c r="C18" s="8">
        <v>34.645725549999995</v>
      </c>
      <c r="D18" s="9">
        <v>1038.84888976</v>
      </c>
      <c r="E18" s="8">
        <v>0</v>
      </c>
      <c r="F18" s="8">
        <v>94.825350170000007</v>
      </c>
      <c r="G18" s="8">
        <v>1168.3199654799998</v>
      </c>
      <c r="H18" s="8">
        <v>0</v>
      </c>
      <c r="I18" s="8">
        <v>0</v>
      </c>
      <c r="J18" s="8">
        <v>0</v>
      </c>
      <c r="K18" s="12">
        <v>1168.3199654799998</v>
      </c>
      <c r="L18" s="10"/>
      <c r="M18" s="11"/>
    </row>
    <row r="19" spans="1:13" x14ac:dyDescent="0.25">
      <c r="A19" s="6">
        <v>2019</v>
      </c>
      <c r="B19" s="7"/>
      <c r="C19" s="8">
        <v>15.602235172</v>
      </c>
      <c r="D19" s="9">
        <v>1398.321152878</v>
      </c>
      <c r="E19" s="8">
        <v>0</v>
      </c>
      <c r="F19" s="8">
        <v>106.076574744</v>
      </c>
      <c r="G19" s="8">
        <v>1519.9999627940001</v>
      </c>
      <c r="H19" s="8">
        <v>0</v>
      </c>
      <c r="I19" s="8">
        <v>0</v>
      </c>
      <c r="J19" s="8">
        <v>0</v>
      </c>
      <c r="K19" s="12">
        <v>1519.9999627940001</v>
      </c>
      <c r="L19" s="10"/>
      <c r="M19" s="11"/>
    </row>
    <row r="20" spans="1:13" x14ac:dyDescent="0.25">
      <c r="A20" s="6">
        <v>2020</v>
      </c>
      <c r="B20" s="7"/>
      <c r="C20" s="8">
        <v>5.3179698380000007</v>
      </c>
      <c r="D20" s="8">
        <v>1209.9084127430001</v>
      </c>
      <c r="E20" s="8">
        <v>0</v>
      </c>
      <c r="F20" s="8">
        <v>36.873634510999999</v>
      </c>
      <c r="G20" s="8">
        <v>1252.1000170920001</v>
      </c>
      <c r="H20" s="8">
        <v>0</v>
      </c>
      <c r="I20" s="8">
        <v>0</v>
      </c>
      <c r="J20" s="8">
        <v>0</v>
      </c>
      <c r="K20" s="12">
        <v>1252.1000170920001</v>
      </c>
      <c r="L20" s="10"/>
      <c r="M20" s="11"/>
    </row>
    <row r="21" spans="1:13" x14ac:dyDescent="0.25">
      <c r="A21" s="6">
        <v>2021</v>
      </c>
      <c r="B21" s="7"/>
      <c r="C21" s="8">
        <v>11.462040170000002</v>
      </c>
      <c r="D21" s="8">
        <v>1180.2211953399999</v>
      </c>
      <c r="E21" s="8">
        <v>0</v>
      </c>
      <c r="F21" s="8">
        <v>174.56196217430016</v>
      </c>
      <c r="G21" s="8">
        <v>1366.2451976843001</v>
      </c>
      <c r="H21" s="8">
        <v>0</v>
      </c>
      <c r="I21" s="8">
        <v>0</v>
      </c>
      <c r="J21" s="8">
        <v>0</v>
      </c>
      <c r="K21" s="12">
        <v>1366.2451976843001</v>
      </c>
      <c r="L21" s="10"/>
      <c r="M21" s="11"/>
    </row>
    <row r="22" spans="1:13" x14ac:dyDescent="0.25">
      <c r="A22" s="6"/>
      <c r="B22" s="7"/>
      <c r="C22" s="8"/>
      <c r="D22" s="9"/>
      <c r="E22" s="8"/>
      <c r="F22" s="8"/>
      <c r="G22" s="13"/>
      <c r="H22" s="8"/>
      <c r="I22" s="8"/>
      <c r="J22" s="8"/>
      <c r="K22" s="8" t="s">
        <v>10</v>
      </c>
      <c r="L22" s="10"/>
      <c r="M22" s="11"/>
    </row>
    <row r="23" spans="1:13" hidden="1" x14ac:dyDescent="0.25">
      <c r="A23" s="6">
        <v>2009</v>
      </c>
      <c r="B23" s="7"/>
      <c r="C23" s="8"/>
      <c r="D23" s="9"/>
      <c r="E23" s="8"/>
      <c r="F23" s="8"/>
      <c r="G23" s="13"/>
      <c r="H23" s="8"/>
      <c r="I23" s="8"/>
      <c r="J23" s="8"/>
      <c r="K23" s="8"/>
      <c r="L23" s="10"/>
      <c r="M23" s="11"/>
    </row>
    <row r="24" spans="1:13" hidden="1" x14ac:dyDescent="0.25">
      <c r="A24" s="14" t="s">
        <v>11</v>
      </c>
      <c r="B24" s="15"/>
      <c r="C24" s="8">
        <v>5.0988921300000003</v>
      </c>
      <c r="D24" s="9">
        <v>25.692618589999999</v>
      </c>
      <c r="E24" s="8">
        <v>0.95715806000000003</v>
      </c>
      <c r="F24" s="8">
        <v>10.928741710000001</v>
      </c>
      <c r="G24" s="13">
        <v>42.67741049</v>
      </c>
      <c r="H24" s="8">
        <v>-0.41729013999999998</v>
      </c>
      <c r="I24" s="8"/>
      <c r="J24" s="8">
        <v>2.05196771</v>
      </c>
      <c r="K24" s="8">
        <v>44.729378199999999</v>
      </c>
      <c r="L24" s="10"/>
      <c r="M24" s="11"/>
    </row>
    <row r="25" spans="1:13" hidden="1" x14ac:dyDescent="0.25">
      <c r="A25" s="14" t="s">
        <v>12</v>
      </c>
      <c r="B25" s="15"/>
      <c r="C25" s="8">
        <v>5.9544482800000003</v>
      </c>
      <c r="D25" s="9">
        <v>60.840467020000006</v>
      </c>
      <c r="E25" s="8">
        <v>0</v>
      </c>
      <c r="F25" s="8">
        <v>14.1176139</v>
      </c>
      <c r="G25" s="13">
        <v>80.912529199999994</v>
      </c>
      <c r="H25" s="8">
        <v>0.01</v>
      </c>
      <c r="I25" s="8"/>
      <c r="J25" s="8">
        <v>1.2957613700000001</v>
      </c>
      <c r="K25" s="8">
        <v>82.208290569999988</v>
      </c>
      <c r="L25" s="10"/>
      <c r="M25" s="11"/>
    </row>
    <row r="26" spans="1:13" hidden="1" x14ac:dyDescent="0.25">
      <c r="A26" s="14" t="s">
        <v>13</v>
      </c>
      <c r="B26" s="15"/>
      <c r="C26" s="8">
        <v>9.08308684</v>
      </c>
      <c r="D26" s="9">
        <v>63.472450379999998</v>
      </c>
      <c r="E26" s="8">
        <v>0</v>
      </c>
      <c r="F26" s="8">
        <v>21.800979470000001</v>
      </c>
      <c r="G26" s="13">
        <v>94.356516689999992</v>
      </c>
      <c r="H26" s="8">
        <v>-0.60456175000000001</v>
      </c>
      <c r="I26" s="8"/>
      <c r="J26" s="8">
        <v>1.32912881</v>
      </c>
      <c r="K26" s="8">
        <v>95.685645499999993</v>
      </c>
      <c r="L26" s="10"/>
      <c r="M26" s="11"/>
    </row>
    <row r="27" spans="1:13" hidden="1" x14ac:dyDescent="0.25">
      <c r="A27" s="14" t="s">
        <v>14</v>
      </c>
      <c r="B27" s="15"/>
      <c r="C27" s="8">
        <v>11.95196097</v>
      </c>
      <c r="D27" s="9">
        <v>136.04838724999999</v>
      </c>
      <c r="E27" s="8">
        <v>0</v>
      </c>
      <c r="F27" s="8">
        <v>20.148884850000002</v>
      </c>
      <c r="G27" s="13">
        <v>168.14923306999998</v>
      </c>
      <c r="H27" s="8">
        <v>2.7538751100000001</v>
      </c>
      <c r="I27" s="8"/>
      <c r="J27" s="8">
        <v>0</v>
      </c>
      <c r="K27" s="8">
        <v>168.14923306999998</v>
      </c>
      <c r="L27" s="10"/>
      <c r="M27" s="11"/>
    </row>
    <row r="28" spans="1:13" hidden="1" x14ac:dyDescent="0.25">
      <c r="A28" s="16">
        <v>2010</v>
      </c>
      <c r="B28" s="17"/>
      <c r="C28" s="8"/>
      <c r="D28" s="9"/>
      <c r="E28" s="8"/>
      <c r="F28" s="8"/>
      <c r="G28" s="13"/>
      <c r="H28" s="8"/>
      <c r="I28" s="8"/>
      <c r="J28" s="8"/>
      <c r="K28" s="8"/>
      <c r="L28" s="10"/>
      <c r="M28" s="11"/>
    </row>
    <row r="29" spans="1:13" hidden="1" x14ac:dyDescent="0.25">
      <c r="A29" s="14" t="s">
        <v>11</v>
      </c>
      <c r="B29" s="15"/>
      <c r="C29" s="8">
        <v>8.9219084399999993</v>
      </c>
      <c r="D29" s="9">
        <v>41.935170429999999</v>
      </c>
      <c r="E29" s="8">
        <v>0</v>
      </c>
      <c r="F29" s="8">
        <v>24.206164619999999</v>
      </c>
      <c r="G29" s="13">
        <v>75.063243489999991</v>
      </c>
      <c r="H29" s="8">
        <v>-1.0883214999999999</v>
      </c>
      <c r="I29" s="8"/>
      <c r="J29" s="8">
        <v>0</v>
      </c>
      <c r="K29" s="8">
        <v>75.063243489999991</v>
      </c>
      <c r="L29" s="10"/>
      <c r="M29" s="11"/>
    </row>
    <row r="30" spans="1:13" hidden="1" x14ac:dyDescent="0.25">
      <c r="A30" s="14" t="s">
        <v>12</v>
      </c>
      <c r="B30" s="15"/>
      <c r="C30" s="8">
        <v>5.6669915299999998</v>
      </c>
      <c r="D30" s="9">
        <v>74.833834499999995</v>
      </c>
      <c r="E30" s="8">
        <v>0.41207669000000002</v>
      </c>
      <c r="F30" s="8">
        <v>19.507409930000001</v>
      </c>
      <c r="G30" s="13">
        <v>100.42031265</v>
      </c>
      <c r="H30" s="8">
        <v>0</v>
      </c>
      <c r="I30" s="8"/>
      <c r="J30" s="8">
        <v>0</v>
      </c>
      <c r="K30" s="8">
        <v>100.42031265</v>
      </c>
      <c r="L30" s="10"/>
      <c r="M30" s="11"/>
    </row>
    <row r="31" spans="1:13" hidden="1" x14ac:dyDescent="0.25">
      <c r="A31" s="18" t="s">
        <v>13</v>
      </c>
      <c r="B31" s="19"/>
      <c r="C31" s="8">
        <v>3.4837186500000001</v>
      </c>
      <c r="D31" s="9">
        <v>70.787464749999998</v>
      </c>
      <c r="E31" s="8">
        <v>8.1081310000000004E-2</v>
      </c>
      <c r="F31" s="8">
        <v>24.076492900000002</v>
      </c>
      <c r="G31" s="13">
        <v>98.428757610000005</v>
      </c>
      <c r="H31" s="8">
        <v>0</v>
      </c>
      <c r="I31" s="8"/>
      <c r="J31" s="8">
        <v>-6.4359999999999999E-3</v>
      </c>
      <c r="K31" s="8">
        <v>98.422321610000012</v>
      </c>
      <c r="L31" s="10"/>
      <c r="M31" s="11"/>
    </row>
    <row r="32" spans="1:13" hidden="1" x14ac:dyDescent="0.25">
      <c r="A32" s="18" t="s">
        <v>14</v>
      </c>
      <c r="B32" s="19"/>
      <c r="C32" s="8">
        <v>28.949498569999999</v>
      </c>
      <c r="D32" s="9">
        <v>206.00748031000001</v>
      </c>
      <c r="E32" s="8">
        <v>0.57680719999999996</v>
      </c>
      <c r="F32" s="8">
        <v>31.48149806</v>
      </c>
      <c r="G32" s="13">
        <v>267.01528414000001</v>
      </c>
      <c r="H32" s="8">
        <v>8.5587090499999992</v>
      </c>
      <c r="I32" s="8"/>
      <c r="J32" s="8">
        <v>-6.4359999999999999E-3</v>
      </c>
      <c r="K32" s="8">
        <v>267.00884814</v>
      </c>
      <c r="L32" s="10"/>
      <c r="M32" s="11"/>
    </row>
    <row r="33" spans="1:13" hidden="1" x14ac:dyDescent="0.25">
      <c r="A33" s="16">
        <v>2011</v>
      </c>
      <c r="B33" s="17"/>
      <c r="C33" s="8"/>
      <c r="D33" s="9"/>
      <c r="E33" s="8"/>
      <c r="F33" s="8"/>
      <c r="G33" s="13"/>
      <c r="H33" s="8"/>
      <c r="I33" s="8"/>
      <c r="J33" s="8"/>
      <c r="K33" s="8"/>
      <c r="L33" s="10"/>
      <c r="M33" s="11"/>
    </row>
    <row r="34" spans="1:13" hidden="1" x14ac:dyDescent="0.25">
      <c r="A34" s="14" t="s">
        <v>11</v>
      </c>
      <c r="B34" s="15"/>
      <c r="C34" s="8">
        <v>5.4070933099999996</v>
      </c>
      <c r="D34" s="9">
        <v>45.537879400000001</v>
      </c>
      <c r="E34" s="8">
        <v>0</v>
      </c>
      <c r="F34" s="8">
        <v>24.818934899999999</v>
      </c>
      <c r="G34" s="13">
        <v>75.763907610000004</v>
      </c>
      <c r="H34" s="8">
        <v>9.8780000000000001</v>
      </c>
      <c r="I34" s="8"/>
      <c r="J34" s="8">
        <v>0</v>
      </c>
      <c r="K34" s="8">
        <v>75.763907610000004</v>
      </c>
      <c r="L34" s="10"/>
      <c r="M34" s="11"/>
    </row>
    <row r="35" spans="1:13" hidden="1" x14ac:dyDescent="0.25">
      <c r="A35" s="18" t="s">
        <v>12</v>
      </c>
      <c r="B35" s="19"/>
      <c r="C35" s="8">
        <v>6.2826833300000002</v>
      </c>
      <c r="D35" s="9">
        <v>99.151447399999995</v>
      </c>
      <c r="E35" s="8">
        <v>0.15623012999999999</v>
      </c>
      <c r="F35" s="8">
        <v>34.095383429999998</v>
      </c>
      <c r="G35" s="13">
        <v>139.68574429</v>
      </c>
      <c r="H35" s="8">
        <v>0</v>
      </c>
      <c r="I35" s="8"/>
      <c r="J35" s="8">
        <v>0</v>
      </c>
      <c r="K35" s="8">
        <v>139.68574429</v>
      </c>
      <c r="L35" s="10"/>
      <c r="M35" s="11"/>
    </row>
    <row r="36" spans="1:13" hidden="1" x14ac:dyDescent="0.25">
      <c r="A36" s="18" t="s">
        <v>13</v>
      </c>
      <c r="B36" s="19"/>
      <c r="C36" s="8">
        <v>4.8970162899999998</v>
      </c>
      <c r="D36" s="9">
        <v>182.58055755000001</v>
      </c>
      <c r="E36" s="8">
        <v>0.90934612999999997</v>
      </c>
      <c r="F36" s="8">
        <v>28.278489960000002</v>
      </c>
      <c r="G36" s="13">
        <v>216.66540993000001</v>
      </c>
      <c r="H36" s="8">
        <v>0</v>
      </c>
      <c r="I36" s="8"/>
      <c r="J36" s="8">
        <v>0</v>
      </c>
      <c r="K36" s="8">
        <v>216.66540993000001</v>
      </c>
      <c r="L36" s="10"/>
      <c r="M36" s="11"/>
    </row>
    <row r="37" spans="1:13" hidden="1" x14ac:dyDescent="0.25">
      <c r="A37" s="18" t="s">
        <v>14</v>
      </c>
      <c r="B37" s="19"/>
      <c r="C37" s="8">
        <v>6.8353319499999996</v>
      </c>
      <c r="D37" s="9">
        <v>299.31061828000003</v>
      </c>
      <c r="E37" s="8">
        <v>9.4583310000000004E-2</v>
      </c>
      <c r="F37" s="8">
        <v>29.327253299999999</v>
      </c>
      <c r="G37" s="13">
        <v>335.56778684000005</v>
      </c>
      <c r="H37" s="8">
        <v>1.0999999999999999E-2</v>
      </c>
      <c r="I37" s="8"/>
      <c r="J37" s="8">
        <v>4.9000000000000002E-2</v>
      </c>
      <c r="K37" s="8">
        <v>335.61678684000003</v>
      </c>
      <c r="L37" s="20"/>
      <c r="M37" s="11"/>
    </row>
    <row r="38" spans="1:13" x14ac:dyDescent="0.25">
      <c r="A38" s="16">
        <v>2012</v>
      </c>
      <c r="B38" s="17"/>
      <c r="C38" s="8"/>
      <c r="D38" s="9"/>
      <c r="E38" s="8"/>
      <c r="F38" s="8"/>
      <c r="G38" s="13"/>
      <c r="H38" s="8"/>
      <c r="I38" s="8"/>
      <c r="J38" s="8"/>
      <c r="K38" s="8"/>
      <c r="L38" s="10"/>
      <c r="M38" s="11"/>
    </row>
    <row r="39" spans="1:13" x14ac:dyDescent="0.25">
      <c r="A39" s="14" t="s">
        <v>11</v>
      </c>
      <c r="B39" s="15"/>
      <c r="C39" s="8">
        <v>4.7744819600000001</v>
      </c>
      <c r="D39" s="9">
        <v>69.159530450000005</v>
      </c>
      <c r="E39" s="8">
        <v>0.22061127</v>
      </c>
      <c r="F39" s="8">
        <v>7.7604253700000001</v>
      </c>
      <c r="G39" s="13">
        <v>81.915049050000022</v>
      </c>
      <c r="H39" s="8">
        <v>0</v>
      </c>
      <c r="I39" s="8">
        <v>0</v>
      </c>
      <c r="J39" s="8">
        <v>0</v>
      </c>
      <c r="K39" s="8">
        <v>81.915049050000022</v>
      </c>
      <c r="L39" s="10"/>
      <c r="M39" s="11"/>
    </row>
    <row r="40" spans="1:13" x14ac:dyDescent="0.25">
      <c r="A40" s="18" t="s">
        <v>12</v>
      </c>
      <c r="B40" s="19"/>
      <c r="C40" s="8">
        <v>5.6624769600000002</v>
      </c>
      <c r="D40" s="9">
        <v>123.95113881</v>
      </c>
      <c r="E40" s="8">
        <v>0</v>
      </c>
      <c r="F40" s="8">
        <v>16.270139740000001</v>
      </c>
      <c r="G40" s="13">
        <v>145.88375550999999</v>
      </c>
      <c r="H40" s="8">
        <v>0</v>
      </c>
      <c r="I40" s="8">
        <v>0</v>
      </c>
      <c r="J40" s="8">
        <v>0</v>
      </c>
      <c r="K40" s="8">
        <v>145.88375550999999</v>
      </c>
      <c r="L40" s="10"/>
      <c r="M40" s="11"/>
    </row>
    <row r="41" spans="1:13" x14ac:dyDescent="0.25">
      <c r="A41" s="18" t="s">
        <v>13</v>
      </c>
      <c r="B41" s="19"/>
      <c r="C41" s="8">
        <v>3.8021001000000001</v>
      </c>
      <c r="D41" s="9">
        <v>68.258250489999995</v>
      </c>
      <c r="E41" s="8">
        <v>0.27805565999999998</v>
      </c>
      <c r="F41" s="8">
        <v>1.2053840199999999</v>
      </c>
      <c r="G41" s="13">
        <v>73.543790270000002</v>
      </c>
      <c r="H41" s="8">
        <v>0</v>
      </c>
      <c r="I41" s="8">
        <v>0</v>
      </c>
      <c r="J41" s="8">
        <v>0</v>
      </c>
      <c r="K41" s="8">
        <v>73.543790270000002</v>
      </c>
      <c r="L41" s="10"/>
      <c r="M41" s="11"/>
    </row>
    <row r="42" spans="1:13" x14ac:dyDescent="0.25">
      <c r="A42" s="18" t="s">
        <v>14</v>
      </c>
      <c r="B42" s="19"/>
      <c r="C42" s="8">
        <v>12.79788664</v>
      </c>
      <c r="D42" s="9">
        <v>795.17601020999996</v>
      </c>
      <c r="E42" s="8">
        <v>0.14592060000000001</v>
      </c>
      <c r="F42" s="8">
        <v>25.633613409999999</v>
      </c>
      <c r="G42" s="13">
        <v>833.75343085999987</v>
      </c>
      <c r="H42" s="8">
        <v>0</v>
      </c>
      <c r="I42" s="8">
        <v>0</v>
      </c>
      <c r="J42" s="8">
        <v>0</v>
      </c>
      <c r="K42" s="8">
        <v>833.75343085999987</v>
      </c>
      <c r="L42" s="10"/>
      <c r="M42" s="11"/>
    </row>
    <row r="43" spans="1:13" x14ac:dyDescent="0.25">
      <c r="A43" s="16">
        <v>2013</v>
      </c>
      <c r="B43" s="17"/>
      <c r="C43" s="8"/>
      <c r="D43" s="9"/>
      <c r="E43" s="8"/>
      <c r="F43" s="8"/>
      <c r="G43" s="13"/>
      <c r="H43" s="8"/>
      <c r="I43" s="8"/>
      <c r="J43" s="8"/>
      <c r="K43" s="8"/>
      <c r="L43" s="10"/>
      <c r="M43" s="11"/>
    </row>
    <row r="44" spans="1:13" x14ac:dyDescent="0.25">
      <c r="A44" s="14" t="s">
        <v>11</v>
      </c>
      <c r="B44" s="15"/>
      <c r="C44" s="8">
        <v>2.7650460699999999</v>
      </c>
      <c r="D44" s="9">
        <v>60.35722354</v>
      </c>
      <c r="E44" s="8">
        <v>0.12589938000000001</v>
      </c>
      <c r="F44" s="8">
        <v>2.1433127199999999</v>
      </c>
      <c r="G44" s="13">
        <v>65.391481709999994</v>
      </c>
      <c r="H44" s="8">
        <v>0</v>
      </c>
      <c r="I44" s="8">
        <v>0</v>
      </c>
      <c r="J44" s="8">
        <v>0</v>
      </c>
      <c r="K44" s="8">
        <v>65.391481709999994</v>
      </c>
      <c r="L44" s="10"/>
      <c r="M44" s="11"/>
    </row>
    <row r="45" spans="1:13" x14ac:dyDescent="0.25">
      <c r="A45" s="18" t="s">
        <v>12</v>
      </c>
      <c r="B45" s="19"/>
      <c r="C45" s="8">
        <v>1.74491895</v>
      </c>
      <c r="D45" s="9">
        <v>200.15726738999999</v>
      </c>
      <c r="E45" s="8">
        <v>0.50817705000000002</v>
      </c>
      <c r="F45" s="8">
        <v>14.704196720000001</v>
      </c>
      <c r="G45" s="13">
        <v>217.11456010999999</v>
      </c>
      <c r="H45" s="8">
        <v>0</v>
      </c>
      <c r="I45" s="8">
        <v>0</v>
      </c>
      <c r="J45" s="8">
        <v>0</v>
      </c>
      <c r="K45" s="8">
        <v>217.11456010999999</v>
      </c>
      <c r="L45" s="10"/>
      <c r="M45" s="11"/>
    </row>
    <row r="46" spans="1:13" x14ac:dyDescent="0.25">
      <c r="A46" s="18" t="s">
        <v>13</v>
      </c>
      <c r="B46" s="19"/>
      <c r="C46" s="8">
        <v>4.1560166499999998</v>
      </c>
      <c r="D46" s="21">
        <v>591.45192540999994</v>
      </c>
      <c r="E46" s="8">
        <v>7.4700310000000006E-2</v>
      </c>
      <c r="F46" s="8">
        <v>10.548498370000001</v>
      </c>
      <c r="G46" s="13">
        <v>606.23114073999989</v>
      </c>
      <c r="H46" s="8">
        <v>0</v>
      </c>
      <c r="I46" s="8">
        <v>0</v>
      </c>
      <c r="J46" s="8">
        <v>0</v>
      </c>
      <c r="K46" s="8">
        <v>606.23114073999989</v>
      </c>
      <c r="L46" s="10"/>
      <c r="M46" s="11"/>
    </row>
    <row r="47" spans="1:13" x14ac:dyDescent="0.25">
      <c r="A47" s="18" t="s">
        <v>14</v>
      </c>
      <c r="B47" s="19"/>
      <c r="C47" s="8">
        <v>9.2601867500000008</v>
      </c>
      <c r="D47" s="9">
        <v>329.37507742999998</v>
      </c>
      <c r="E47" s="8">
        <v>0.16806051</v>
      </c>
      <c r="F47" s="8">
        <v>15.31278434</v>
      </c>
      <c r="G47" s="13">
        <v>354.11610902999996</v>
      </c>
      <c r="H47" s="8">
        <v>0</v>
      </c>
      <c r="I47" s="8">
        <v>0</v>
      </c>
      <c r="J47" s="8">
        <v>0</v>
      </c>
      <c r="K47" s="8">
        <v>354.11610902999996</v>
      </c>
      <c r="L47" s="10"/>
      <c r="M47" s="11"/>
    </row>
    <row r="48" spans="1:13" x14ac:dyDescent="0.25">
      <c r="A48" s="16">
        <v>2014</v>
      </c>
      <c r="B48" s="22"/>
      <c r="C48" s="8"/>
      <c r="D48" s="9"/>
      <c r="E48" s="8"/>
      <c r="F48" s="8"/>
      <c r="G48" s="8"/>
      <c r="H48" s="8"/>
      <c r="I48" s="8"/>
      <c r="J48" s="8"/>
      <c r="K48" s="8"/>
      <c r="L48" s="10"/>
      <c r="M48" s="11"/>
    </row>
    <row r="49" spans="1:13" x14ac:dyDescent="0.25">
      <c r="A49" s="14" t="s">
        <v>11</v>
      </c>
      <c r="B49" s="23"/>
      <c r="C49" s="8">
        <v>9.99332493</v>
      </c>
      <c r="D49" s="9">
        <v>58.398948760000003</v>
      </c>
      <c r="E49" s="8">
        <v>8.4879780000000002E-2</v>
      </c>
      <c r="F49" s="8">
        <v>20.50536078</v>
      </c>
      <c r="G49" s="8">
        <v>88.982514249999994</v>
      </c>
      <c r="H49" s="8">
        <v>0</v>
      </c>
      <c r="I49" s="8">
        <v>0</v>
      </c>
      <c r="J49" s="8">
        <v>0</v>
      </c>
      <c r="K49" s="8">
        <v>88.982514249999994</v>
      </c>
      <c r="L49" s="10"/>
      <c r="M49" s="11"/>
    </row>
    <row r="50" spans="1:13" x14ac:dyDescent="0.25">
      <c r="A50" s="18" t="s">
        <v>12</v>
      </c>
      <c r="B50" s="24"/>
      <c r="C50" s="8">
        <v>6.5194162999999996</v>
      </c>
      <c r="D50" s="9">
        <v>146.18554868999999</v>
      </c>
      <c r="E50" s="8">
        <v>0.15485584999999999</v>
      </c>
      <c r="F50" s="8">
        <v>5.7064454500000004</v>
      </c>
      <c r="G50" s="8">
        <v>158.56626628999996</v>
      </c>
      <c r="H50" s="8">
        <v>0</v>
      </c>
      <c r="I50" s="8">
        <v>0</v>
      </c>
      <c r="J50" s="8">
        <v>0</v>
      </c>
      <c r="K50" s="8">
        <v>158.56626628999996</v>
      </c>
      <c r="L50" s="10"/>
      <c r="M50" s="11"/>
    </row>
    <row r="51" spans="1:13" x14ac:dyDescent="0.25">
      <c r="A51" s="18" t="s">
        <v>13</v>
      </c>
      <c r="B51" s="24"/>
      <c r="C51" s="8">
        <v>14.05712578</v>
      </c>
      <c r="D51" s="9">
        <v>203.99339327000001</v>
      </c>
      <c r="E51" s="8">
        <v>0.62086273000000003</v>
      </c>
      <c r="F51" s="8">
        <v>29.294586729999999</v>
      </c>
      <c r="G51" s="8">
        <v>247.96596851000001</v>
      </c>
      <c r="H51" s="8">
        <v>0</v>
      </c>
      <c r="I51" s="8">
        <v>0</v>
      </c>
      <c r="J51" s="8">
        <v>0</v>
      </c>
      <c r="K51" s="8">
        <v>247.96596851000001</v>
      </c>
      <c r="L51" s="10"/>
      <c r="M51" s="11"/>
    </row>
    <row r="52" spans="1:13" x14ac:dyDescent="0.25">
      <c r="A52" s="18" t="s">
        <v>14</v>
      </c>
      <c r="B52" s="24"/>
      <c r="C52" s="8">
        <v>19.1422621</v>
      </c>
      <c r="D52" s="9">
        <v>211.92816418999999</v>
      </c>
      <c r="E52" s="8">
        <v>0.28148262000000002</v>
      </c>
      <c r="F52" s="8">
        <v>31.880156830000001</v>
      </c>
      <c r="G52" s="8">
        <v>263.23206574</v>
      </c>
      <c r="H52" s="8">
        <v>0</v>
      </c>
      <c r="I52" s="8">
        <v>0</v>
      </c>
      <c r="J52" s="8">
        <v>0</v>
      </c>
      <c r="K52" s="8">
        <v>263.23206574</v>
      </c>
      <c r="L52" s="10"/>
      <c r="M52" s="11"/>
    </row>
    <row r="53" spans="1:13" x14ac:dyDescent="0.25">
      <c r="A53" s="16">
        <v>2015</v>
      </c>
      <c r="B53" s="22"/>
      <c r="C53" s="8"/>
      <c r="D53" s="9"/>
      <c r="E53" s="8"/>
      <c r="F53" s="8"/>
      <c r="G53" s="8"/>
      <c r="H53" s="8"/>
      <c r="I53" s="8"/>
      <c r="J53" s="8"/>
      <c r="K53" s="8"/>
      <c r="L53" s="10"/>
      <c r="M53" s="11"/>
    </row>
    <row r="54" spans="1:13" x14ac:dyDescent="0.25">
      <c r="A54" s="14" t="s">
        <v>11</v>
      </c>
      <c r="B54" s="23"/>
      <c r="C54" s="8">
        <v>3.7184018700000001</v>
      </c>
      <c r="D54" s="9">
        <v>67.156273949999999</v>
      </c>
      <c r="E54" s="8">
        <v>8.4648539999999994E-2</v>
      </c>
      <c r="F54" s="8">
        <v>4.8515246799999998</v>
      </c>
      <c r="G54" s="8">
        <v>75.810849039999994</v>
      </c>
      <c r="H54" s="8">
        <v>0</v>
      </c>
      <c r="I54" s="8">
        <v>0</v>
      </c>
      <c r="J54" s="8">
        <v>0</v>
      </c>
      <c r="K54" s="8">
        <v>75.810849039999994</v>
      </c>
      <c r="L54" s="10"/>
      <c r="M54" s="11"/>
    </row>
    <row r="55" spans="1:13" x14ac:dyDescent="0.25">
      <c r="A55" s="18" t="s">
        <v>12</v>
      </c>
      <c r="B55" s="24"/>
      <c r="C55" s="8">
        <v>11.19174602</v>
      </c>
      <c r="D55" s="21">
        <v>331.58781879999998</v>
      </c>
      <c r="E55" s="8">
        <v>0.91243527999999996</v>
      </c>
      <c r="F55" s="8">
        <v>11.86474198</v>
      </c>
      <c r="G55" s="8">
        <v>355.55674207999999</v>
      </c>
      <c r="H55" s="8">
        <v>0</v>
      </c>
      <c r="I55" s="8">
        <v>0</v>
      </c>
      <c r="J55" s="8">
        <v>0</v>
      </c>
      <c r="K55" s="8">
        <v>355.55674207999999</v>
      </c>
      <c r="L55" s="10"/>
      <c r="M55" s="11"/>
    </row>
    <row r="56" spans="1:13" x14ac:dyDescent="0.25">
      <c r="A56" s="18" t="s">
        <v>13</v>
      </c>
      <c r="B56" s="24"/>
      <c r="C56" s="8">
        <v>8.7019692099999997</v>
      </c>
      <c r="D56" s="21">
        <v>249.91031366999999</v>
      </c>
      <c r="E56" s="8">
        <v>2.0445793999999999</v>
      </c>
      <c r="F56" s="8">
        <v>6.4923026300000002</v>
      </c>
      <c r="G56" s="8">
        <v>267.14916490999997</v>
      </c>
      <c r="H56" s="8">
        <v>0</v>
      </c>
      <c r="I56" s="8">
        <v>0</v>
      </c>
      <c r="J56" s="8">
        <v>0</v>
      </c>
      <c r="K56" s="8">
        <v>267.14916490999997</v>
      </c>
      <c r="L56" s="10"/>
      <c r="M56" s="11"/>
    </row>
    <row r="57" spans="1:13" x14ac:dyDescent="0.25">
      <c r="A57" s="18" t="s">
        <v>14</v>
      </c>
      <c r="B57" s="24"/>
      <c r="C57" s="8">
        <v>15.464</v>
      </c>
      <c r="D57" s="21">
        <v>271.29500000000002</v>
      </c>
      <c r="E57" s="8">
        <v>0.92816209000000016</v>
      </c>
      <c r="F57" s="8">
        <v>34.35746000000001</v>
      </c>
      <c r="G57" s="8">
        <v>322.04462209000002</v>
      </c>
      <c r="H57" s="8">
        <v>0</v>
      </c>
      <c r="I57" s="8">
        <v>0</v>
      </c>
      <c r="J57" s="8">
        <v>0</v>
      </c>
      <c r="K57" s="8">
        <v>322.04462209000002</v>
      </c>
      <c r="L57" s="10"/>
      <c r="M57" s="11"/>
    </row>
    <row r="58" spans="1:13" x14ac:dyDescent="0.25">
      <c r="A58" s="16">
        <v>2016</v>
      </c>
      <c r="B58" s="22"/>
      <c r="C58" s="8"/>
      <c r="D58" s="9"/>
      <c r="E58" s="8"/>
      <c r="F58" s="8"/>
      <c r="G58" s="8"/>
      <c r="H58" s="8"/>
      <c r="I58" s="8"/>
      <c r="J58" s="8"/>
      <c r="K58" s="8"/>
      <c r="L58" s="10"/>
      <c r="M58" s="11"/>
    </row>
    <row r="59" spans="1:13" x14ac:dyDescent="0.25">
      <c r="A59" s="14" t="s">
        <v>11</v>
      </c>
      <c r="B59" s="23"/>
      <c r="C59" s="8">
        <v>1.9750000000000001</v>
      </c>
      <c r="D59" s="9">
        <v>105.279</v>
      </c>
      <c r="E59" s="8">
        <v>0.30099999999999999</v>
      </c>
      <c r="F59" s="8">
        <v>4.7290000000000001</v>
      </c>
      <c r="G59" s="8">
        <v>112.28399999999999</v>
      </c>
      <c r="H59" s="8">
        <v>0</v>
      </c>
      <c r="I59" s="8">
        <v>0</v>
      </c>
      <c r="J59" s="8">
        <v>0</v>
      </c>
      <c r="K59" s="8">
        <v>112.28399999999999</v>
      </c>
      <c r="L59" s="10"/>
      <c r="M59" s="11"/>
    </row>
    <row r="60" spans="1:13" x14ac:dyDescent="0.25">
      <c r="A60" s="18" t="s">
        <v>12</v>
      </c>
      <c r="B60" s="24"/>
      <c r="C60" s="8">
        <v>2.5089999999999999</v>
      </c>
      <c r="D60" s="9">
        <v>318.95800000000003</v>
      </c>
      <c r="E60" s="8">
        <v>0.46600000000000003</v>
      </c>
      <c r="F60" s="8">
        <v>8.2729999999999997</v>
      </c>
      <c r="G60" s="8">
        <v>330.20600000000007</v>
      </c>
      <c r="H60" s="8">
        <v>0</v>
      </c>
      <c r="I60" s="8">
        <v>0</v>
      </c>
      <c r="J60" s="8">
        <v>0</v>
      </c>
      <c r="K60" s="8">
        <v>330.20600000000007</v>
      </c>
      <c r="L60" s="10"/>
      <c r="M60" s="11"/>
    </row>
    <row r="61" spans="1:13" x14ac:dyDescent="0.25">
      <c r="A61" s="18" t="s">
        <v>13</v>
      </c>
      <c r="B61" s="24"/>
      <c r="C61" s="8">
        <v>18.113</v>
      </c>
      <c r="D61" s="9">
        <v>266.178</v>
      </c>
      <c r="E61" s="8">
        <v>0</v>
      </c>
      <c r="F61" s="8">
        <v>1.6819999999999999</v>
      </c>
      <c r="G61" s="8">
        <v>285.97300000000001</v>
      </c>
      <c r="H61" s="8">
        <v>0</v>
      </c>
      <c r="I61" s="8">
        <v>0</v>
      </c>
      <c r="J61" s="8">
        <v>0</v>
      </c>
      <c r="K61" s="8">
        <v>285.97300000000001</v>
      </c>
      <c r="L61" s="10"/>
      <c r="M61" s="11"/>
    </row>
    <row r="62" spans="1:13" x14ac:dyDescent="0.25">
      <c r="A62" s="18" t="s">
        <v>14</v>
      </c>
      <c r="B62" s="24"/>
      <c r="C62" s="8">
        <v>27.3996879</v>
      </c>
      <c r="D62" s="9">
        <v>233.49164962</v>
      </c>
      <c r="E62" s="8">
        <v>0</v>
      </c>
      <c r="F62" s="8">
        <v>10.68861912</v>
      </c>
      <c r="G62" s="8">
        <v>271.57995663999998</v>
      </c>
      <c r="H62" s="8">
        <v>0</v>
      </c>
      <c r="I62" s="8">
        <v>0</v>
      </c>
      <c r="J62" s="8">
        <v>0</v>
      </c>
      <c r="K62" s="8">
        <v>271.57995663999998</v>
      </c>
      <c r="L62" s="10"/>
      <c r="M62" s="11"/>
    </row>
    <row r="63" spans="1:13" x14ac:dyDescent="0.25">
      <c r="A63" s="16">
        <v>2017</v>
      </c>
      <c r="B63" s="22"/>
      <c r="C63" s="8"/>
      <c r="D63" s="9"/>
      <c r="E63" s="8"/>
      <c r="F63" s="8"/>
      <c r="G63" s="8"/>
      <c r="H63" s="8"/>
      <c r="I63" s="8"/>
      <c r="J63" s="8"/>
      <c r="K63" s="8"/>
      <c r="M63" s="10"/>
    </row>
    <row r="64" spans="1:13" x14ac:dyDescent="0.25">
      <c r="A64" s="14" t="s">
        <v>11</v>
      </c>
      <c r="B64" s="23"/>
      <c r="C64" s="8">
        <v>7.5851392799999999</v>
      </c>
      <c r="D64" s="9">
        <v>1163.33139966</v>
      </c>
      <c r="E64" s="8">
        <v>0</v>
      </c>
      <c r="F64" s="8">
        <v>2.7740904</v>
      </c>
      <c r="G64" s="8">
        <v>1173.69062934</v>
      </c>
      <c r="H64" s="8">
        <v>0</v>
      </c>
      <c r="I64" s="8">
        <v>0</v>
      </c>
      <c r="J64" s="8">
        <v>0</v>
      </c>
      <c r="K64" s="8">
        <v>1173.69062934</v>
      </c>
      <c r="M64" s="10"/>
    </row>
    <row r="65" spans="1:13" x14ac:dyDescent="0.25">
      <c r="A65" s="18" t="s">
        <v>12</v>
      </c>
      <c r="B65" s="24"/>
      <c r="C65" s="8">
        <v>7.9216966700000002</v>
      </c>
      <c r="D65" s="9">
        <v>369.57873862999998</v>
      </c>
      <c r="E65" s="8">
        <v>0</v>
      </c>
      <c r="F65" s="8">
        <v>5.1660260400000002</v>
      </c>
      <c r="G65" s="8">
        <v>382.66646134000001</v>
      </c>
      <c r="H65" s="8">
        <v>0</v>
      </c>
      <c r="I65" s="8">
        <v>0</v>
      </c>
      <c r="J65" s="8">
        <v>0</v>
      </c>
      <c r="K65" s="8">
        <v>382.66646134000001</v>
      </c>
      <c r="M65" s="10"/>
    </row>
    <row r="66" spans="1:13" x14ac:dyDescent="0.25">
      <c r="A66" s="18" t="s">
        <v>13</v>
      </c>
      <c r="B66" s="24"/>
      <c r="C66" s="8">
        <v>3.2838870199999999</v>
      </c>
      <c r="D66" s="9">
        <v>162.17601400000001</v>
      </c>
      <c r="E66" s="8">
        <v>0</v>
      </c>
      <c r="F66" s="8">
        <v>5.7994297399999999</v>
      </c>
      <c r="G66" s="8">
        <v>171.25933076000001</v>
      </c>
      <c r="H66" s="8">
        <v>0</v>
      </c>
      <c r="I66" s="8">
        <v>0</v>
      </c>
      <c r="J66" s="8">
        <v>0</v>
      </c>
      <c r="K66" s="8">
        <v>171.25933076000001</v>
      </c>
      <c r="M66" s="10"/>
    </row>
    <row r="67" spans="1:13" x14ac:dyDescent="0.25">
      <c r="A67" s="18" t="s">
        <v>14</v>
      </c>
      <c r="B67" s="24"/>
      <c r="C67" s="8">
        <v>40.073994370000001</v>
      </c>
      <c r="D67" s="9">
        <v>610.59339225999997</v>
      </c>
      <c r="E67" s="8">
        <v>0</v>
      </c>
      <c r="F67" s="8">
        <v>16.58798449</v>
      </c>
      <c r="G67" s="8">
        <v>667.25537112000006</v>
      </c>
      <c r="H67" s="8">
        <v>0</v>
      </c>
      <c r="I67" s="8">
        <v>0</v>
      </c>
      <c r="J67" s="8">
        <v>0</v>
      </c>
      <c r="K67" s="8">
        <v>667.25537112000006</v>
      </c>
      <c r="M67" s="10"/>
    </row>
    <row r="68" spans="1:13" x14ac:dyDescent="0.25">
      <c r="A68" s="16">
        <v>2018</v>
      </c>
      <c r="B68" s="22"/>
      <c r="C68" s="8"/>
      <c r="D68" s="9"/>
      <c r="E68" s="8"/>
      <c r="F68" s="8"/>
      <c r="G68" s="8"/>
      <c r="H68" s="8"/>
      <c r="I68" s="8"/>
      <c r="J68" s="8"/>
      <c r="K68" s="8"/>
      <c r="M68" s="10"/>
    </row>
    <row r="69" spans="1:13" x14ac:dyDescent="0.25">
      <c r="A69" s="14" t="s">
        <v>11</v>
      </c>
      <c r="B69" s="23"/>
      <c r="C69" s="8">
        <v>3.90722266</v>
      </c>
      <c r="D69" s="9">
        <v>167.62439900999999</v>
      </c>
      <c r="E69" s="8">
        <v>0</v>
      </c>
      <c r="F69" s="8">
        <v>0</v>
      </c>
      <c r="G69" s="8">
        <v>171.53162166999999</v>
      </c>
      <c r="H69" s="8">
        <v>0</v>
      </c>
      <c r="I69" s="8">
        <v>0</v>
      </c>
      <c r="J69" s="8">
        <v>0</v>
      </c>
      <c r="K69" s="8">
        <v>171.53162166999999</v>
      </c>
      <c r="M69" s="10"/>
    </row>
    <row r="70" spans="1:13" x14ac:dyDescent="0.25">
      <c r="A70" s="18" t="s">
        <v>12</v>
      </c>
      <c r="B70" s="24"/>
      <c r="C70" s="8">
        <v>15.124557360000001</v>
      </c>
      <c r="D70" s="9">
        <v>264.31684003999999</v>
      </c>
      <c r="E70" s="8">
        <v>0</v>
      </c>
      <c r="F70" s="25">
        <v>26.697293050000003</v>
      </c>
      <c r="G70" s="8">
        <v>306.13869044999996</v>
      </c>
      <c r="H70" s="8">
        <v>0</v>
      </c>
      <c r="I70" s="8">
        <v>0</v>
      </c>
      <c r="J70" s="8">
        <v>0</v>
      </c>
      <c r="K70" s="8">
        <v>306.13869044999996</v>
      </c>
      <c r="M70" s="10"/>
    </row>
    <row r="71" spans="1:13" x14ac:dyDescent="0.25">
      <c r="A71" s="18" t="s">
        <v>13</v>
      </c>
      <c r="B71" s="24"/>
      <c r="C71" s="8">
        <v>2.2859923200000001</v>
      </c>
      <c r="D71" s="9">
        <v>201.82445122999999</v>
      </c>
      <c r="E71" s="8">
        <v>0</v>
      </c>
      <c r="F71" s="8">
        <v>5.8870326899999998</v>
      </c>
      <c r="G71" s="8">
        <v>209.99747624</v>
      </c>
      <c r="H71" s="8">
        <v>0</v>
      </c>
      <c r="I71" s="8">
        <v>0</v>
      </c>
      <c r="J71" s="8">
        <v>0</v>
      </c>
      <c r="K71" s="8">
        <v>209.99747624</v>
      </c>
      <c r="M71" s="10"/>
    </row>
    <row r="72" spans="1:13" x14ac:dyDescent="0.25">
      <c r="A72" s="18" t="s">
        <v>14</v>
      </c>
      <c r="B72" s="24"/>
      <c r="C72" s="8">
        <v>13.32795321</v>
      </c>
      <c r="D72" s="9">
        <v>405.08319948000002</v>
      </c>
      <c r="E72" s="8">
        <v>0</v>
      </c>
      <c r="F72" s="8">
        <v>62.241024430000003</v>
      </c>
      <c r="G72" s="8">
        <v>480.65217711999998</v>
      </c>
      <c r="H72" s="8">
        <v>0</v>
      </c>
      <c r="I72" s="8">
        <v>0</v>
      </c>
      <c r="J72" s="8">
        <v>0</v>
      </c>
      <c r="K72" s="8">
        <v>480.65217711999998</v>
      </c>
      <c r="M72" s="10"/>
    </row>
    <row r="73" spans="1:13" x14ac:dyDescent="0.25">
      <c r="A73" s="16">
        <v>2019</v>
      </c>
      <c r="B73" s="22"/>
      <c r="C73" s="8"/>
      <c r="D73" s="9"/>
      <c r="E73" s="8"/>
      <c r="F73" s="8"/>
      <c r="G73" s="8"/>
      <c r="H73" s="8"/>
      <c r="I73" s="8"/>
      <c r="J73" s="8"/>
      <c r="K73" s="8"/>
      <c r="M73" s="10"/>
    </row>
    <row r="74" spans="1:13" x14ac:dyDescent="0.25">
      <c r="A74" s="14" t="s">
        <v>11</v>
      </c>
      <c r="B74" s="23"/>
      <c r="C74" s="8">
        <v>0.75664938599999998</v>
      </c>
      <c r="D74" s="9">
        <v>79.892067249999997</v>
      </c>
      <c r="E74" s="8">
        <v>0</v>
      </c>
      <c r="F74" s="8">
        <v>3.0272843700000003</v>
      </c>
      <c r="G74" s="8">
        <v>83.676001006000007</v>
      </c>
      <c r="H74" s="8">
        <v>0</v>
      </c>
      <c r="I74" s="8">
        <v>0</v>
      </c>
      <c r="J74" s="8">
        <v>0</v>
      </c>
      <c r="K74" s="8">
        <v>83.676001006000007</v>
      </c>
      <c r="M74" s="10"/>
    </row>
    <row r="75" spans="1:13" x14ac:dyDescent="0.25">
      <c r="A75" s="18" t="s">
        <v>12</v>
      </c>
      <c r="B75" s="24"/>
      <c r="C75" s="8">
        <v>5.7344818679999987</v>
      </c>
      <c r="D75" s="26">
        <v>458.51041835600006</v>
      </c>
      <c r="E75" s="12">
        <v>0</v>
      </c>
      <c r="F75" s="12">
        <v>26.666800233</v>
      </c>
      <c r="G75" s="12">
        <v>490.91170045700005</v>
      </c>
      <c r="H75" s="12">
        <v>0</v>
      </c>
      <c r="I75" s="8">
        <v>0</v>
      </c>
      <c r="J75" s="12">
        <v>0</v>
      </c>
      <c r="K75" s="8">
        <v>490.91170045700005</v>
      </c>
      <c r="M75" s="10"/>
    </row>
    <row r="76" spans="1:13" x14ac:dyDescent="0.25">
      <c r="A76" s="18" t="s">
        <v>13</v>
      </c>
      <c r="B76" s="24"/>
      <c r="C76" s="8">
        <v>1.3383039020000007</v>
      </c>
      <c r="D76" s="26">
        <v>390.03504102300008</v>
      </c>
      <c r="E76" s="12">
        <v>0</v>
      </c>
      <c r="F76" s="12">
        <v>52.57382722600002</v>
      </c>
      <c r="G76" s="12">
        <v>443.94717215100013</v>
      </c>
      <c r="H76" s="12">
        <v>0</v>
      </c>
      <c r="I76" s="8">
        <v>0</v>
      </c>
      <c r="J76" s="12">
        <v>0</v>
      </c>
      <c r="K76" s="8">
        <v>443.94717215100013</v>
      </c>
      <c r="M76" s="10"/>
    </row>
    <row r="77" spans="1:13" x14ac:dyDescent="0.25">
      <c r="A77" s="18" t="s">
        <v>14</v>
      </c>
      <c r="B77" s="24"/>
      <c r="C77" s="8">
        <v>7.7728000160000006</v>
      </c>
      <c r="D77" s="26">
        <v>469.88362624899992</v>
      </c>
      <c r="E77" s="12">
        <v>0</v>
      </c>
      <c r="F77" s="12">
        <v>23.808662914999978</v>
      </c>
      <c r="G77" s="12">
        <v>501.46508917999989</v>
      </c>
      <c r="H77" s="12">
        <v>0</v>
      </c>
      <c r="I77" s="8">
        <v>0</v>
      </c>
      <c r="J77" s="12">
        <v>0</v>
      </c>
      <c r="K77" s="8">
        <v>501.46508917999989</v>
      </c>
      <c r="M77" s="10"/>
    </row>
    <row r="78" spans="1:13" x14ac:dyDescent="0.25">
      <c r="A78" s="16">
        <v>2020</v>
      </c>
      <c r="B78" s="22"/>
      <c r="C78" s="8"/>
      <c r="D78" s="26"/>
      <c r="E78" s="12"/>
      <c r="F78" s="12"/>
      <c r="G78" s="12"/>
      <c r="H78" s="12"/>
      <c r="I78" s="8"/>
      <c r="J78" s="12"/>
      <c r="K78" s="8"/>
      <c r="M78" s="10"/>
    </row>
    <row r="79" spans="1:13" x14ac:dyDescent="0.25">
      <c r="A79" s="14" t="s">
        <v>11</v>
      </c>
      <c r="B79" s="23"/>
      <c r="C79" s="8">
        <v>0.29612761900000001</v>
      </c>
      <c r="D79" s="26">
        <v>177.28982972</v>
      </c>
      <c r="E79" s="12">
        <v>0</v>
      </c>
      <c r="F79" s="12">
        <v>7.4685966050000001</v>
      </c>
      <c r="G79" s="12">
        <v>185.05455394399999</v>
      </c>
      <c r="H79" s="12">
        <v>0</v>
      </c>
      <c r="I79" s="8">
        <v>0</v>
      </c>
      <c r="J79" s="12">
        <v>0</v>
      </c>
      <c r="K79" s="8">
        <v>185.05455394399999</v>
      </c>
      <c r="M79" s="10"/>
    </row>
    <row r="80" spans="1:13" x14ac:dyDescent="0.25">
      <c r="A80" s="18" t="s">
        <v>12</v>
      </c>
      <c r="B80" s="27"/>
      <c r="C80" s="8">
        <v>0</v>
      </c>
      <c r="D80" s="26">
        <v>65.101981780000045</v>
      </c>
      <c r="E80" s="12">
        <v>0</v>
      </c>
      <c r="F80" s="12">
        <v>9.2730402300000012</v>
      </c>
      <c r="G80" s="12">
        <v>74.375022010000052</v>
      </c>
      <c r="H80" s="12">
        <v>0</v>
      </c>
      <c r="I80" s="8">
        <v>0</v>
      </c>
      <c r="J80" s="12">
        <v>0</v>
      </c>
      <c r="K80" s="8">
        <v>74.375022010000052</v>
      </c>
      <c r="M80" s="10"/>
    </row>
    <row r="81" spans="1:14" x14ac:dyDescent="0.25">
      <c r="A81" s="18" t="s">
        <v>13</v>
      </c>
      <c r="B81" s="27"/>
      <c r="C81" s="8">
        <v>2.5306436740000002</v>
      </c>
      <c r="D81" s="26">
        <v>129.51937466799978</v>
      </c>
      <c r="E81" s="12">
        <v>0</v>
      </c>
      <c r="F81" s="12">
        <v>10.206763630999996</v>
      </c>
      <c r="G81" s="12">
        <v>142.25678197299979</v>
      </c>
      <c r="H81" s="12">
        <v>0</v>
      </c>
      <c r="I81" s="8">
        <v>0</v>
      </c>
      <c r="J81" s="12">
        <v>0</v>
      </c>
      <c r="K81" s="8">
        <v>142.25678197299979</v>
      </c>
      <c r="M81" s="10"/>
    </row>
    <row r="82" spans="1:14" x14ac:dyDescent="0.25">
      <c r="A82" s="18" t="s">
        <v>14</v>
      </c>
      <c r="B82" s="27"/>
      <c r="C82" s="8">
        <v>2.4911985450000005</v>
      </c>
      <c r="D82" s="26">
        <v>837.99722657500024</v>
      </c>
      <c r="E82" s="12">
        <v>0</v>
      </c>
      <c r="F82" s="12">
        <v>9.9252340450000052</v>
      </c>
      <c r="G82" s="12">
        <v>850.41365916500024</v>
      </c>
      <c r="H82" s="12">
        <v>0</v>
      </c>
      <c r="I82" s="8">
        <v>0</v>
      </c>
      <c r="J82" s="12">
        <v>0</v>
      </c>
      <c r="K82" s="8">
        <v>850.41365916500024</v>
      </c>
      <c r="M82" s="10"/>
    </row>
    <row r="83" spans="1:14" x14ac:dyDescent="0.25">
      <c r="A83" s="16">
        <v>2021</v>
      </c>
      <c r="B83" s="22"/>
      <c r="C83" s="8"/>
      <c r="D83" s="26"/>
      <c r="E83" s="12"/>
      <c r="F83" s="12"/>
      <c r="G83" s="12"/>
      <c r="H83" s="12"/>
      <c r="I83" s="8"/>
      <c r="J83" s="12"/>
      <c r="K83" s="8"/>
      <c r="M83" s="10"/>
    </row>
    <row r="84" spans="1:14" x14ac:dyDescent="0.25">
      <c r="A84" s="18" t="s">
        <v>11</v>
      </c>
      <c r="B84" s="27"/>
      <c r="C84" s="8">
        <v>0.20804017</v>
      </c>
      <c r="D84" s="26">
        <v>425.49819533999994</v>
      </c>
      <c r="E84" s="12">
        <v>0</v>
      </c>
      <c r="F84" s="12">
        <v>18.822646167999999</v>
      </c>
      <c r="G84" s="12">
        <v>444.52888167799995</v>
      </c>
      <c r="H84" s="12">
        <v>0</v>
      </c>
      <c r="I84" s="8">
        <v>0</v>
      </c>
      <c r="J84" s="12">
        <v>0</v>
      </c>
      <c r="K84" s="8">
        <v>444.52888167799995</v>
      </c>
      <c r="M84" s="10"/>
    </row>
    <row r="85" spans="1:14" x14ac:dyDescent="0.25">
      <c r="A85" s="18" t="s">
        <v>12</v>
      </c>
      <c r="B85" s="27"/>
      <c r="C85" s="8">
        <v>0.30200000000000005</v>
      </c>
      <c r="D85" s="26">
        <v>174.16499999999999</v>
      </c>
      <c r="E85" s="12">
        <v>0</v>
      </c>
      <c r="F85" s="12">
        <v>46.803000000000004</v>
      </c>
      <c r="G85" s="12">
        <v>221.26999999999998</v>
      </c>
      <c r="H85" s="12">
        <v>0</v>
      </c>
      <c r="I85" s="8">
        <v>0</v>
      </c>
      <c r="J85" s="12">
        <v>0</v>
      </c>
      <c r="K85" s="8">
        <v>221.26999999999998</v>
      </c>
      <c r="M85" s="10"/>
    </row>
    <row r="86" spans="1:14" x14ac:dyDescent="0.25">
      <c r="A86" s="18" t="s">
        <v>13</v>
      </c>
      <c r="B86" s="28"/>
      <c r="C86" s="8">
        <v>6.5540000000000003</v>
      </c>
      <c r="D86" s="26">
        <v>379.90400000000005</v>
      </c>
      <c r="E86" s="12">
        <v>0</v>
      </c>
      <c r="F86" s="12">
        <v>6.7193160063001418</v>
      </c>
      <c r="G86" s="12">
        <v>393.17731600630015</v>
      </c>
      <c r="H86" s="12">
        <v>0</v>
      </c>
      <c r="I86" s="8">
        <v>0</v>
      </c>
      <c r="J86" s="12">
        <v>0</v>
      </c>
      <c r="K86" s="8">
        <v>393.17731600630015</v>
      </c>
      <c r="L86" s="29"/>
      <c r="M86" s="10"/>
      <c r="N86" s="30"/>
    </row>
    <row r="87" spans="1:14" x14ac:dyDescent="0.25">
      <c r="A87" s="18" t="s">
        <v>14</v>
      </c>
      <c r="B87" s="28"/>
      <c r="C87" s="8">
        <v>4.3980000000000006</v>
      </c>
      <c r="D87" s="26">
        <v>200.65399999999994</v>
      </c>
      <c r="E87" s="12">
        <v>0</v>
      </c>
      <c r="F87" s="12">
        <v>102.217</v>
      </c>
      <c r="G87" s="12">
        <v>307.26899999999995</v>
      </c>
      <c r="H87" s="12">
        <v>0</v>
      </c>
      <c r="I87" s="8">
        <v>0</v>
      </c>
      <c r="J87" s="12">
        <v>0</v>
      </c>
      <c r="K87" s="8">
        <v>307.26899999999995</v>
      </c>
      <c r="M87" s="10"/>
    </row>
    <row r="88" spans="1:14" x14ac:dyDescent="0.25">
      <c r="A88" s="16" t="s">
        <v>15</v>
      </c>
      <c r="B88" s="28"/>
      <c r="C88" s="8"/>
      <c r="D88" s="26"/>
      <c r="E88" s="12"/>
      <c r="F88" s="12"/>
      <c r="G88" s="12"/>
      <c r="H88" s="12"/>
      <c r="I88" s="8"/>
      <c r="J88" s="12"/>
      <c r="K88" s="8"/>
      <c r="M88" s="10"/>
    </row>
    <row r="89" spans="1:14" x14ac:dyDescent="0.25">
      <c r="A89" s="18" t="s">
        <v>11</v>
      </c>
      <c r="B89" s="28"/>
      <c r="C89" s="8">
        <v>1.1300000000000001</v>
      </c>
      <c r="D89" s="26">
        <v>965.053</v>
      </c>
      <c r="E89" s="12">
        <v>0</v>
      </c>
      <c r="F89" s="12">
        <v>4.0999999999999996</v>
      </c>
      <c r="G89" s="12">
        <v>970.28300000000002</v>
      </c>
      <c r="H89" s="12">
        <v>0</v>
      </c>
      <c r="I89" s="8">
        <v>0</v>
      </c>
      <c r="J89" s="12">
        <v>0</v>
      </c>
      <c r="K89" s="8">
        <v>970.28300000000002</v>
      </c>
      <c r="M89" s="10"/>
    </row>
    <row r="90" spans="1:14" x14ac:dyDescent="0.25">
      <c r="A90" s="18" t="s">
        <v>12</v>
      </c>
      <c r="B90" s="28"/>
      <c r="C90" s="8">
        <v>2.0803799199999999</v>
      </c>
      <c r="D90" s="26">
        <v>135.54146192000002</v>
      </c>
      <c r="E90" s="12">
        <v>0</v>
      </c>
      <c r="F90" s="12">
        <v>17.794062929999999</v>
      </c>
      <c r="G90" s="12">
        <v>155.41590477000003</v>
      </c>
      <c r="H90" s="12">
        <v>0</v>
      </c>
      <c r="I90" s="8">
        <v>0</v>
      </c>
      <c r="J90" s="12">
        <v>0</v>
      </c>
      <c r="K90" s="8">
        <v>155.41590477000003</v>
      </c>
      <c r="M90" s="10"/>
    </row>
    <row r="91" spans="1:14" x14ac:dyDescent="0.25">
      <c r="A91" s="18" t="s">
        <v>13</v>
      </c>
      <c r="B91" s="28"/>
      <c r="C91" s="8">
        <v>6.7892597549999998</v>
      </c>
      <c r="D91" s="26">
        <v>695.24262923899983</v>
      </c>
      <c r="E91" s="12">
        <v>0</v>
      </c>
      <c r="F91" s="12">
        <v>12.848221220000001</v>
      </c>
      <c r="G91" s="12">
        <f>SUM(C91:F91)</f>
        <v>714.88011021399984</v>
      </c>
      <c r="H91" s="12">
        <v>0</v>
      </c>
      <c r="I91" s="8">
        <v>0</v>
      </c>
      <c r="J91" s="12">
        <v>0</v>
      </c>
      <c r="K91" s="8">
        <f>+J91+I91+G91</f>
        <v>714.88011021399984</v>
      </c>
      <c r="M91" s="10"/>
    </row>
    <row r="92" spans="1:14" x14ac:dyDescent="0.25">
      <c r="A92" s="18" t="s">
        <v>14</v>
      </c>
      <c r="B92" s="28"/>
      <c r="C92" s="8">
        <v>4.9306119960000006</v>
      </c>
      <c r="D92" s="26">
        <v>207.22824765499999</v>
      </c>
      <c r="E92" s="12">
        <v>0</v>
      </c>
      <c r="F92" s="12">
        <v>67.620204329999993</v>
      </c>
      <c r="G92" s="12">
        <f>SUM(C92:F92)</f>
        <v>279.77906398099998</v>
      </c>
      <c r="H92" s="12">
        <v>0</v>
      </c>
      <c r="I92" s="8">
        <v>0</v>
      </c>
      <c r="J92" s="12">
        <v>0</v>
      </c>
      <c r="K92" s="8">
        <f>+J92+I92+G92</f>
        <v>279.77906398099998</v>
      </c>
      <c r="M92" s="10"/>
    </row>
    <row r="93" spans="1:14" x14ac:dyDescent="0.25">
      <c r="A93" s="16" t="s">
        <v>16</v>
      </c>
      <c r="B93" s="28"/>
      <c r="C93" s="8"/>
      <c r="D93" s="26"/>
      <c r="E93" s="12"/>
      <c r="F93" s="12"/>
      <c r="G93" s="12"/>
      <c r="H93" s="12"/>
      <c r="I93" s="8"/>
      <c r="J93" s="12"/>
      <c r="K93" s="8"/>
      <c r="M93" s="10"/>
    </row>
    <row r="94" spans="1:14" x14ac:dyDescent="0.25">
      <c r="A94" s="18" t="s">
        <v>11</v>
      </c>
      <c r="B94" s="28"/>
      <c r="C94" s="8">
        <f>2436357.296/1000000</f>
        <v>2.4363572960000002</v>
      </c>
      <c r="D94" s="26">
        <f>213691365.794/1000000</f>
        <v>213.69136579400001</v>
      </c>
      <c r="E94" s="12">
        <v>0</v>
      </c>
      <c r="F94" s="12">
        <f>15928498.36/1000000</f>
        <v>15.928498359999999</v>
      </c>
      <c r="G94" s="12">
        <f>SUM(C94:F94)</f>
        <v>232.05622145000001</v>
      </c>
      <c r="H94" s="12">
        <v>0</v>
      </c>
      <c r="I94" s="8">
        <v>0</v>
      </c>
      <c r="J94" s="12">
        <v>0</v>
      </c>
      <c r="K94" s="8">
        <f>+J94+I94+G94</f>
        <v>232.05622145000001</v>
      </c>
      <c r="M94" s="10"/>
    </row>
    <row r="95" spans="1:14" x14ac:dyDescent="0.25">
      <c r="A95" s="18" t="s">
        <v>12</v>
      </c>
      <c r="B95" s="28"/>
      <c r="C95" s="8">
        <f>10712345.98/1000000</f>
        <v>10.71234598</v>
      </c>
      <c r="D95" s="26">
        <f>106759359.44/1000000</f>
        <v>106.75935944</v>
      </c>
      <c r="E95" s="12">
        <v>0</v>
      </c>
      <c r="F95" s="12">
        <f>16654687.34/1000000</f>
        <v>16.654687339999999</v>
      </c>
      <c r="G95" s="12">
        <f>SUM(C95:F95)</f>
        <v>134.12639275999999</v>
      </c>
      <c r="H95" s="12">
        <v>0</v>
      </c>
      <c r="I95" s="8">
        <v>0</v>
      </c>
      <c r="J95" s="12">
        <v>0</v>
      </c>
      <c r="K95" s="8">
        <f>+J95+I95+G95</f>
        <v>134.12639275999999</v>
      </c>
      <c r="M95" s="10"/>
    </row>
    <row r="96" spans="1:14" x14ac:dyDescent="0.25">
      <c r="A96" s="18" t="s">
        <v>13</v>
      </c>
      <c r="B96" s="28"/>
      <c r="C96" s="25">
        <f>2143831.61/1000000</f>
        <v>2.1438316099999999</v>
      </c>
      <c r="D96" s="26">
        <f>495477695.11/1000000</f>
        <v>495.47769511000001</v>
      </c>
      <c r="E96" s="12">
        <v>0</v>
      </c>
      <c r="F96" s="12">
        <f>7640940.31/1000000</f>
        <v>7.6409403099999995</v>
      </c>
      <c r="G96" s="12">
        <f>SUM(C96:F96)</f>
        <v>505.26246703000004</v>
      </c>
      <c r="H96" s="12">
        <v>0</v>
      </c>
      <c r="I96" s="8">
        <v>0</v>
      </c>
      <c r="J96" s="12">
        <v>0</v>
      </c>
      <c r="K96" s="8">
        <f>+J96+I96+G96</f>
        <v>505.26246703000004</v>
      </c>
      <c r="M96" s="10"/>
    </row>
    <row r="97" spans="1:13" x14ac:dyDescent="0.25">
      <c r="A97" s="18" t="s">
        <v>14</v>
      </c>
      <c r="B97" s="28"/>
      <c r="C97" s="25">
        <v>8.7213419720000012</v>
      </c>
      <c r="D97" s="26">
        <v>242.77891806800005</v>
      </c>
      <c r="E97" s="12">
        <v>0</v>
      </c>
      <c r="F97" s="12">
        <v>2.5917394100000024</v>
      </c>
      <c r="G97" s="12">
        <f>SUM(C97:F97)</f>
        <v>254.09199945000006</v>
      </c>
      <c r="H97" s="12">
        <v>0</v>
      </c>
      <c r="I97" s="8">
        <v>0</v>
      </c>
      <c r="J97" s="12">
        <v>0</v>
      </c>
      <c r="K97" s="8">
        <f>+J97+I97+G97</f>
        <v>254.09199945000006</v>
      </c>
      <c r="M97" s="20"/>
    </row>
    <row r="98" spans="1:13" x14ac:dyDescent="0.25">
      <c r="A98" s="16" t="s">
        <v>27</v>
      </c>
      <c r="B98" s="28"/>
      <c r="C98" s="8"/>
      <c r="D98" s="26"/>
      <c r="E98" s="12"/>
      <c r="F98" s="12"/>
      <c r="G98" s="12"/>
      <c r="H98" s="12"/>
      <c r="I98" s="8"/>
      <c r="J98" s="12"/>
      <c r="K98" s="8"/>
      <c r="M98" s="10"/>
    </row>
    <row r="99" spans="1:13" x14ac:dyDescent="0.25">
      <c r="A99" s="18" t="s">
        <v>11</v>
      </c>
      <c r="B99" s="28"/>
      <c r="C99" s="8">
        <v>5.4600604859999997</v>
      </c>
      <c r="D99" s="26">
        <v>68.531714270999998</v>
      </c>
      <c r="E99" s="12">
        <v>0</v>
      </c>
      <c r="F99" s="12">
        <v>0</v>
      </c>
      <c r="G99" s="12">
        <f>SUM(C99:F99)</f>
        <v>73.991774757000002</v>
      </c>
      <c r="H99" s="12">
        <v>0</v>
      </c>
      <c r="I99" s="8">
        <v>0</v>
      </c>
      <c r="J99" s="12">
        <v>0</v>
      </c>
      <c r="K99" s="8">
        <f>+J99+I99+G99</f>
        <v>73.991774757000002</v>
      </c>
      <c r="M99" s="10"/>
    </row>
    <row r="100" spans="1:13" x14ac:dyDescent="0.25">
      <c r="A100" s="18" t="s">
        <v>12</v>
      </c>
      <c r="B100" s="28"/>
      <c r="C100" s="8">
        <v>9.5601715860000009</v>
      </c>
      <c r="D100" s="26">
        <v>149.88008631800002</v>
      </c>
      <c r="E100" s="12">
        <v>0</v>
      </c>
      <c r="F100" s="12">
        <v>7.6470324999999999</v>
      </c>
      <c r="G100" s="12">
        <f>SUM(C100:F100)</f>
        <v>167.08729040400002</v>
      </c>
      <c r="H100" s="12">
        <v>0</v>
      </c>
      <c r="I100" s="8">
        <v>0</v>
      </c>
      <c r="J100" s="12">
        <v>0</v>
      </c>
      <c r="K100" s="8">
        <f>+J100+I100+G100</f>
        <v>167.08729040400002</v>
      </c>
      <c r="M100" s="10"/>
    </row>
    <row r="101" spans="1:13" x14ac:dyDescent="0.25">
      <c r="A101" s="18" t="s">
        <v>13</v>
      </c>
      <c r="B101" s="28"/>
      <c r="C101" s="8">
        <v>5.3216406319999994</v>
      </c>
      <c r="D101" s="26">
        <v>152.08321410999997</v>
      </c>
      <c r="E101" s="12">
        <v>0</v>
      </c>
      <c r="F101" s="12">
        <v>6.2349533530000008</v>
      </c>
      <c r="G101" s="12">
        <f>SUM(C101:F101)</f>
        <v>163.63980809499998</v>
      </c>
      <c r="H101" s="12">
        <v>0</v>
      </c>
      <c r="I101" s="8">
        <f>SUM(H101)</f>
        <v>0</v>
      </c>
      <c r="J101" s="12">
        <v>0</v>
      </c>
      <c r="K101" s="8">
        <f>+J101+I101+G101</f>
        <v>163.63980809499998</v>
      </c>
      <c r="M101" s="10"/>
    </row>
    <row r="102" spans="1:13" x14ac:dyDescent="0.25">
      <c r="A102" s="18" t="s">
        <v>14</v>
      </c>
      <c r="B102" s="28"/>
      <c r="C102" s="8">
        <v>8.353179806</v>
      </c>
      <c r="D102" s="26">
        <v>213.11138564800001</v>
      </c>
      <c r="E102" s="12">
        <v>0</v>
      </c>
      <c r="F102" s="12">
        <v>47.685422760000002</v>
      </c>
      <c r="G102" s="12">
        <f>SUM(C102:F102)</f>
        <v>269.14998821400002</v>
      </c>
      <c r="H102" s="12">
        <v>0</v>
      </c>
      <c r="I102" s="8">
        <f>SUM(H102)</f>
        <v>0</v>
      </c>
      <c r="J102" s="12">
        <v>0</v>
      </c>
      <c r="K102" s="8">
        <f>+J102+I102+G102</f>
        <v>269.14998821400002</v>
      </c>
      <c r="M102" s="10"/>
    </row>
    <row r="103" spans="1:13" x14ac:dyDescent="0.25">
      <c r="A103" s="16" t="s">
        <v>28</v>
      </c>
      <c r="B103" s="28"/>
      <c r="C103" s="8"/>
      <c r="D103" s="26"/>
      <c r="E103" s="12"/>
      <c r="F103" s="12"/>
      <c r="G103" s="12"/>
      <c r="H103" s="12"/>
      <c r="I103" s="8"/>
      <c r="J103" s="12"/>
      <c r="K103" s="8"/>
      <c r="M103" s="10"/>
    </row>
    <row r="104" spans="1:13" x14ac:dyDescent="0.25">
      <c r="A104" s="18" t="s">
        <v>11</v>
      </c>
      <c r="B104" s="28"/>
      <c r="C104" s="8">
        <v>12.094028317999999</v>
      </c>
      <c r="D104" s="26">
        <v>382.9927209280001</v>
      </c>
      <c r="E104" s="12">
        <v>0</v>
      </c>
      <c r="F104" s="12">
        <v>8.120952462</v>
      </c>
      <c r="G104" s="12">
        <f>SUM(C104:F104)</f>
        <v>403.20770170800006</v>
      </c>
      <c r="H104" s="12">
        <v>0</v>
      </c>
      <c r="I104" s="8">
        <f>SUM(H104)</f>
        <v>0</v>
      </c>
      <c r="J104" s="12">
        <v>0</v>
      </c>
      <c r="K104" s="8">
        <f>+J104+I104+G104</f>
        <v>403.20770170800006</v>
      </c>
      <c r="M104" s="10"/>
    </row>
    <row r="105" spans="1:13" x14ac:dyDescent="0.25">
      <c r="A105" s="18" t="s">
        <v>12</v>
      </c>
      <c r="B105" s="28"/>
      <c r="C105" s="8">
        <v>14.384690921999999</v>
      </c>
      <c r="D105" s="26">
        <v>217.70379483100001</v>
      </c>
      <c r="E105" s="12">
        <v>0</v>
      </c>
      <c r="F105" s="12">
        <v>13.147757564999999</v>
      </c>
      <c r="G105" s="12">
        <f>SUM(C105:F105)</f>
        <v>245.23624331800002</v>
      </c>
      <c r="H105" s="12">
        <v>0</v>
      </c>
      <c r="I105" s="8">
        <v>0</v>
      </c>
      <c r="J105" s="12">
        <v>0</v>
      </c>
      <c r="K105" s="8">
        <f>+J105+I105+G105</f>
        <v>245.23624331800002</v>
      </c>
      <c r="M105" s="10"/>
    </row>
    <row r="106" spans="1:13" x14ac:dyDescent="0.25">
      <c r="A106" s="18" t="s">
        <v>13</v>
      </c>
      <c r="B106" s="28"/>
      <c r="C106" s="8">
        <v>7.0508206650000034</v>
      </c>
      <c r="D106" s="26">
        <v>190.25025804499978</v>
      </c>
      <c r="E106" s="12">
        <v>0</v>
      </c>
      <c r="F106" s="12">
        <v>0</v>
      </c>
      <c r="G106" s="12">
        <f>SUM(C106:F106)</f>
        <v>197.30107870999979</v>
      </c>
      <c r="H106" s="12">
        <v>0</v>
      </c>
      <c r="I106" s="8">
        <v>0</v>
      </c>
      <c r="J106" s="12">
        <v>0</v>
      </c>
      <c r="K106" s="8">
        <f>+J106+I106+G106</f>
        <v>197.30107870999979</v>
      </c>
      <c r="M106" s="10"/>
    </row>
    <row r="107" spans="1:13" x14ac:dyDescent="0.25">
      <c r="A107" s="31"/>
      <c r="B107" s="32"/>
      <c r="C107" s="33"/>
      <c r="D107" s="34"/>
      <c r="E107" s="33"/>
      <c r="F107" s="33"/>
      <c r="G107" s="33"/>
      <c r="H107" s="33"/>
      <c r="I107" s="33"/>
      <c r="J107" s="33"/>
      <c r="K107" s="33"/>
      <c r="M107" s="10"/>
    </row>
    <row r="108" spans="1:13" x14ac:dyDescent="0.25">
      <c r="A108" s="35" t="s">
        <v>32</v>
      </c>
      <c r="B108" s="35"/>
      <c r="C108" s="35" t="s">
        <v>17</v>
      </c>
      <c r="D108" s="35"/>
      <c r="H108" s="29"/>
      <c r="M108" s="10"/>
    </row>
    <row r="109" spans="1:13" ht="16.8" customHeight="1" x14ac:dyDescent="0.25">
      <c r="A109" s="36" t="s">
        <v>18</v>
      </c>
      <c r="B109" s="35"/>
      <c r="C109" s="44" t="s">
        <v>19</v>
      </c>
      <c r="D109" s="44"/>
      <c r="E109" s="44"/>
      <c r="F109" s="44"/>
      <c r="G109" s="44"/>
      <c r="H109" s="44"/>
      <c r="I109" s="44"/>
      <c r="J109" s="44"/>
      <c r="K109" s="44"/>
      <c r="M109" s="10"/>
    </row>
    <row r="110" spans="1:13" ht="12.75" customHeight="1" x14ac:dyDescent="0.25">
      <c r="A110" s="37"/>
      <c r="B110" s="37"/>
      <c r="C110" s="38" t="s">
        <v>20</v>
      </c>
      <c r="D110" s="38"/>
      <c r="E110" s="38"/>
      <c r="F110" s="38"/>
      <c r="G110" s="38"/>
      <c r="H110" s="38"/>
      <c r="I110" s="38"/>
      <c r="J110" s="38"/>
      <c r="K110" s="38"/>
      <c r="M110" s="10"/>
    </row>
    <row r="111" spans="1:13" ht="12.75" customHeight="1" x14ac:dyDescent="0.25">
      <c r="A111" s="37"/>
      <c r="B111" s="37"/>
      <c r="C111" s="48" t="s">
        <v>21</v>
      </c>
      <c r="D111" s="48"/>
      <c r="E111" s="48"/>
      <c r="F111" s="48"/>
      <c r="G111" s="48"/>
      <c r="H111" s="48"/>
      <c r="I111" s="48"/>
      <c r="J111" s="48"/>
      <c r="K111" s="48"/>
      <c r="M111" s="10"/>
    </row>
    <row r="112" spans="1:13" ht="12.75" customHeight="1" x14ac:dyDescent="0.25">
      <c r="A112" s="37"/>
      <c r="B112" s="37"/>
      <c r="C112" s="44" t="s">
        <v>22</v>
      </c>
      <c r="D112" s="44"/>
      <c r="E112" s="44"/>
      <c r="F112" s="44"/>
      <c r="G112" s="44"/>
      <c r="H112" s="44"/>
      <c r="I112" s="44"/>
      <c r="J112" s="44"/>
      <c r="K112" s="44"/>
      <c r="M112" s="10"/>
    </row>
    <row r="113" spans="1:13" ht="12.75" customHeight="1" x14ac:dyDescent="0.25">
      <c r="A113" s="37"/>
      <c r="B113" s="37"/>
      <c r="C113" s="44" t="s">
        <v>23</v>
      </c>
      <c r="D113" s="44"/>
      <c r="E113" s="44"/>
      <c r="F113" s="44"/>
      <c r="G113" s="44"/>
      <c r="H113" s="44"/>
      <c r="I113" s="44"/>
      <c r="J113" s="44"/>
      <c r="K113" s="44"/>
      <c r="M113" s="10"/>
    </row>
    <row r="114" spans="1:13" ht="12.75" customHeight="1" x14ac:dyDescent="0.25">
      <c r="A114" s="37"/>
      <c r="B114" s="37"/>
      <c r="C114" s="44" t="s">
        <v>24</v>
      </c>
      <c r="D114" s="44"/>
      <c r="E114" s="44"/>
      <c r="F114" s="44"/>
      <c r="G114" s="44"/>
      <c r="H114" s="44"/>
      <c r="I114" s="44"/>
      <c r="J114" s="44"/>
      <c r="K114" s="44"/>
      <c r="M114" s="10"/>
    </row>
    <row r="115" spans="1:13" ht="12.75" customHeight="1" x14ac:dyDescent="0.25">
      <c r="A115" s="37"/>
      <c r="B115" s="37"/>
      <c r="C115" s="44" t="s">
        <v>25</v>
      </c>
      <c r="D115" s="44"/>
      <c r="E115" s="44"/>
      <c r="F115" s="44"/>
      <c r="G115" s="44"/>
      <c r="H115" s="44"/>
      <c r="I115" s="44"/>
      <c r="J115" s="44"/>
      <c r="K115" s="44"/>
      <c r="M115" s="10"/>
    </row>
    <row r="116" spans="1:13" ht="12.75" customHeight="1" x14ac:dyDescent="0.25">
      <c r="A116" s="37"/>
      <c r="B116" s="37"/>
      <c r="C116" s="39" t="s">
        <v>26</v>
      </c>
      <c r="D116" s="39"/>
      <c r="E116" s="39"/>
      <c r="F116" s="39"/>
      <c r="G116" s="39"/>
      <c r="H116" s="39"/>
      <c r="I116" s="39"/>
      <c r="J116" s="39"/>
      <c r="K116" s="39"/>
      <c r="M116" s="10"/>
    </row>
    <row r="117" spans="1:13" ht="12.75" customHeight="1" x14ac:dyDescent="0.25">
      <c r="A117" s="37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M117" s="10"/>
    </row>
    <row r="118" spans="1:13" ht="24" customHeight="1" x14ac:dyDescent="0.25">
      <c r="A118" s="37"/>
      <c r="B118" s="37"/>
      <c r="C118" s="43"/>
      <c r="D118" s="43"/>
      <c r="E118" s="38"/>
      <c r="F118" s="43"/>
      <c r="G118" s="38"/>
      <c r="H118" s="38"/>
      <c r="I118" s="38"/>
      <c r="J118" s="38"/>
      <c r="K118" s="38"/>
      <c r="M118" s="10"/>
    </row>
    <row r="119" spans="1:13" x14ac:dyDescent="0.25">
      <c r="A119" s="40"/>
      <c r="B119" s="40"/>
      <c r="C119" s="43"/>
      <c r="D119" s="43"/>
      <c r="E119" s="38"/>
      <c r="F119" s="43"/>
      <c r="G119" s="38"/>
      <c r="H119" s="38"/>
      <c r="I119" s="38"/>
      <c r="J119" s="38"/>
      <c r="K119" s="38"/>
      <c r="M119" s="10"/>
    </row>
    <row r="120" spans="1:13" x14ac:dyDescent="0.25">
      <c r="C120" s="29"/>
      <c r="D120" s="29"/>
      <c r="E120" s="29"/>
      <c r="F120" s="29"/>
      <c r="M120" s="10"/>
    </row>
    <row r="121" spans="1:13" x14ac:dyDescent="0.25">
      <c r="C121" s="29"/>
      <c r="D121" s="29"/>
      <c r="F121" s="29"/>
      <c r="I121" s="29"/>
      <c r="M121" s="10"/>
    </row>
    <row r="122" spans="1:13" x14ac:dyDescent="0.25">
      <c r="D122" s="29"/>
      <c r="M122" s="41">
        <v>0</v>
      </c>
    </row>
    <row r="123" spans="1:13" x14ac:dyDescent="0.25">
      <c r="D123" s="29"/>
    </row>
    <row r="124" spans="1:13" x14ac:dyDescent="0.25">
      <c r="D124" s="29"/>
    </row>
    <row r="125" spans="1:13" x14ac:dyDescent="0.25">
      <c r="D125" s="29"/>
    </row>
    <row r="126" spans="1:13" x14ac:dyDescent="0.25">
      <c r="D126" s="29"/>
    </row>
    <row r="127" spans="1:13" x14ac:dyDescent="0.25">
      <c r="D127" s="29"/>
    </row>
    <row r="128" spans="1:13" x14ac:dyDescent="0.25">
      <c r="D128" s="29"/>
    </row>
    <row r="129" spans="4:4" x14ac:dyDescent="0.25">
      <c r="D129" s="29"/>
    </row>
    <row r="197" spans="1:1" x14ac:dyDescent="0.25">
      <c r="A197" s="42"/>
    </row>
  </sheetData>
  <mergeCells count="14">
    <mergeCell ref="C115:K115"/>
    <mergeCell ref="A2:K2"/>
    <mergeCell ref="A3:K3"/>
    <mergeCell ref="I4:K4"/>
    <mergeCell ref="A5:A6"/>
    <mergeCell ref="C5:G5"/>
    <mergeCell ref="H5:I5"/>
    <mergeCell ref="J5:J6"/>
    <mergeCell ref="K5:K6"/>
    <mergeCell ref="C109:K109"/>
    <mergeCell ref="C111:K111"/>
    <mergeCell ref="C112:K112"/>
    <mergeCell ref="C113:K113"/>
    <mergeCell ref="C114:K114"/>
  </mergeCells>
  <printOptions horizontalCentered="1"/>
  <pageMargins left="0.19685039370078741" right="0.19685039370078741" top="1.0236220472440944" bottom="0.19685039370078741" header="0" footer="0"/>
  <pageSetup scale="55" orientation="portrait" horizontalDpi="4294967295" verticalDpi="4294967295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10.06</vt:lpstr>
      <vt:lpstr>'10.06'!Área_de_impresión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Llanos Marcos</dc:creator>
  <cp:lastModifiedBy>Oporto de Valencia Maria Renee</cp:lastModifiedBy>
  <cp:lastPrinted>2024-05-08T17:10:35Z</cp:lastPrinted>
  <dcterms:created xsi:type="dcterms:W3CDTF">2023-12-21T02:27:14Z</dcterms:created>
  <dcterms:modified xsi:type="dcterms:W3CDTF">2025-12-30T23:52:26Z</dcterms:modified>
</cp:coreProperties>
</file>