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35" windowWidth="17490" windowHeight="20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7" i="4" l="1"/>
  <c r="DL16" i="4"/>
  <c r="DL15" i="4"/>
  <c r="DL14" i="4"/>
  <c r="DR32" i="1" l="1"/>
  <c r="DR31" i="1"/>
  <c r="DR30" i="1"/>
  <c r="DR29" i="1"/>
  <c r="DR28" i="1"/>
  <c r="DQ32" i="1"/>
  <c r="DQ31" i="1"/>
  <c r="DQ30" i="1"/>
  <c r="DQ29" i="1"/>
  <c r="DQ28" i="1"/>
  <c r="DP32" i="1"/>
  <c r="DP31" i="1"/>
  <c r="DP30" i="1"/>
  <c r="DP29" i="1"/>
  <c r="DP28" i="1"/>
  <c r="DO32" i="1"/>
  <c r="DO31" i="1"/>
  <c r="DO30" i="1"/>
  <c r="DO29" i="1"/>
  <c r="DO28" i="1"/>
  <c r="DN32" i="1"/>
  <c r="DN31" i="1"/>
  <c r="DN30" i="1"/>
  <c r="DN29" i="1"/>
  <c r="DN28" i="1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 l="1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T95" i="1"/>
  <c r="DT92" i="1"/>
  <c r="DT90" i="1"/>
  <c r="DT89" i="1"/>
  <c r="DT88" i="1"/>
  <c r="DT85" i="1"/>
  <c r="DT84" i="1"/>
  <c r="DT83" i="1"/>
  <c r="DT82" i="1"/>
  <c r="DT81" i="1"/>
  <c r="DT80" i="1"/>
  <c r="DT79" i="1"/>
  <c r="DT78" i="1"/>
  <c r="DT77" i="1"/>
  <c r="DT76" i="1"/>
  <c r="DT72" i="1"/>
  <c r="DT69" i="1"/>
  <c r="DT66" i="1"/>
  <c r="DT63" i="1"/>
  <c r="DT60" i="1"/>
  <c r="DT58" i="1"/>
  <c r="DT48" i="1"/>
  <c r="DT47" i="1"/>
  <c r="DT46" i="1"/>
  <c r="DT44" i="1"/>
  <c r="DT43" i="1"/>
  <c r="DT42" i="1"/>
  <c r="DT36" i="1"/>
  <c r="DT35" i="1"/>
  <c r="DT34" i="1"/>
  <c r="DT32" i="1"/>
  <c r="DT31" i="1"/>
  <c r="DT30" i="1"/>
  <c r="DT29" i="1"/>
  <c r="DT28" i="1"/>
  <c r="DT16" i="1"/>
  <c r="DT15" i="1"/>
  <c r="DT13" i="1"/>
  <c r="DT12" i="1"/>
  <c r="DT11" i="1"/>
  <c r="DT10" i="1"/>
  <c r="DT9" i="1"/>
  <c r="DT8" i="1"/>
  <c r="DT7" i="1"/>
  <c r="DS95" i="1"/>
  <c r="DS92" i="1"/>
  <c r="DS90" i="1"/>
  <c r="DS89" i="1"/>
  <c r="DS88" i="1"/>
  <c r="DS86" i="1"/>
  <c r="DS85" i="1"/>
  <c r="DS84" i="1"/>
  <c r="DS83" i="1"/>
  <c r="DS82" i="1"/>
  <c r="DS81" i="1"/>
  <c r="DS80" i="1"/>
  <c r="DS79" i="1"/>
  <c r="DS78" i="1"/>
  <c r="DS77" i="1"/>
  <c r="DS76" i="1"/>
  <c r="DS73" i="1"/>
  <c r="DS72" i="1"/>
  <c r="DS70" i="1"/>
  <c r="DS69" i="1"/>
  <c r="DS67" i="1"/>
  <c r="DS66" i="1"/>
  <c r="DS64" i="1"/>
  <c r="DS63" i="1"/>
  <c r="DS61" i="1"/>
  <c r="DS60" i="1"/>
  <c r="DS59" i="1"/>
  <c r="DS58" i="1"/>
  <c r="DS56" i="1"/>
  <c r="DS55" i="1"/>
  <c r="DS54" i="1"/>
  <c r="DS53" i="1"/>
  <c r="DS52" i="1"/>
  <c r="DS49" i="1"/>
  <c r="DS48" i="1"/>
  <c r="DS47" i="1"/>
  <c r="DS46" i="1"/>
  <c r="DS45" i="1"/>
  <c r="DS44" i="1"/>
  <c r="DS43" i="1"/>
  <c r="DS42" i="1"/>
  <c r="DS40" i="1"/>
  <c r="DS39" i="1"/>
  <c r="DS38" i="1"/>
  <c r="DS36" i="1"/>
  <c r="DS35" i="1"/>
  <c r="DS34" i="1"/>
  <c r="DS32" i="1"/>
  <c r="DS31" i="1"/>
  <c r="DS30" i="1"/>
  <c r="DS29" i="1"/>
  <c r="DS28" i="1"/>
  <c r="DS17" i="1"/>
  <c r="DS16" i="1"/>
  <c r="DS15" i="1"/>
  <c r="DS13" i="1"/>
  <c r="DS12" i="1"/>
  <c r="DS11" i="1"/>
  <c r="DS10" i="1"/>
  <c r="DS9" i="1"/>
  <c r="DS8" i="1"/>
  <c r="DS7" i="1"/>
  <c r="DM88" i="1"/>
  <c r="DM75" i="1"/>
  <c r="DM54" i="1"/>
  <c r="DM51" i="1"/>
  <c r="DM50" i="1"/>
  <c r="DM32" i="1"/>
  <c r="DM31" i="1"/>
  <c r="DM30" i="1"/>
  <c r="DM29" i="1"/>
  <c r="DM28" i="1"/>
  <c r="DM18" i="1"/>
  <c r="DM14" i="1"/>
  <c r="DR20" i="4" l="1"/>
  <c r="DR19" i="4"/>
  <c r="DL20" i="4"/>
  <c r="DL19" i="4"/>
  <c r="DL13" i="4"/>
  <c r="DL12" i="4"/>
  <c r="DL11" i="4"/>
  <c r="DL10" i="4"/>
  <c r="DL9" i="4"/>
  <c r="DL8" i="4"/>
  <c r="DL7" i="4"/>
  <c r="DL6" i="4"/>
  <c r="DL3" i="4"/>
  <c r="DR10" i="10"/>
  <c r="DR9" i="10"/>
  <c r="DR8" i="10"/>
  <c r="DR7" i="10"/>
  <c r="DR6" i="10"/>
  <c r="DL10" i="10"/>
  <c r="DL9" i="10"/>
  <c r="DL8" i="10"/>
  <c r="DL7" i="10"/>
  <c r="DL6" i="10"/>
  <c r="DL3" i="10"/>
  <c r="DR10" i="5"/>
  <c r="DR8" i="5"/>
  <c r="DR7" i="5"/>
  <c r="DR6" i="5"/>
  <c r="DL11" i="5"/>
  <c r="DL10" i="5"/>
  <c r="DL9" i="5"/>
  <c r="DL8" i="5"/>
  <c r="DL7" i="5"/>
  <c r="DL6" i="5"/>
  <c r="DL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R19" i="7"/>
  <c r="DR18" i="7"/>
  <c r="DR17" i="7"/>
  <c r="DR16" i="7"/>
  <c r="DR15" i="7"/>
  <c r="DR12" i="7"/>
  <c r="DR11" i="7"/>
  <c r="DR10" i="7"/>
  <c r="DR9" i="7"/>
  <c r="DR8" i="7"/>
  <c r="DR7" i="7"/>
  <c r="DR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R18" i="8"/>
  <c r="DR17" i="8"/>
  <c r="DR16" i="8"/>
  <c r="DR14" i="8"/>
  <c r="DR13" i="8"/>
  <c r="DR12" i="8"/>
  <c r="DR10" i="8"/>
  <c r="DR9" i="8"/>
  <c r="DR8" i="8"/>
  <c r="DR7" i="8"/>
  <c r="DR6" i="8"/>
  <c r="DL18" i="8"/>
  <c r="DL17" i="8"/>
  <c r="DL16" i="8"/>
  <c r="DL14" i="8"/>
  <c r="DL13" i="8"/>
  <c r="DL12" i="8"/>
  <c r="DL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R88" i="1"/>
  <c r="DR75" i="1"/>
  <c r="DR54" i="1"/>
  <c r="DR51" i="1"/>
  <c r="DR18" i="1"/>
  <c r="DR14" i="1"/>
  <c r="DL88" i="1"/>
  <c r="DL75" i="1"/>
  <c r="DL54" i="1"/>
  <c r="DL51" i="1"/>
  <c r="DL50" i="1" s="1"/>
  <c r="DL13" i="7" s="1"/>
  <c r="DL32" i="1"/>
  <c r="DL31" i="1"/>
  <c r="DL30" i="1"/>
  <c r="DL29" i="1"/>
  <c r="DL7" i="8" s="1"/>
  <c r="DL28" i="1"/>
  <c r="DL6" i="8" s="1"/>
  <c r="DL18" i="1"/>
  <c r="DL18" i="9" s="1"/>
  <c r="DL14" i="1"/>
  <c r="DR18" i="9" l="1"/>
  <c r="DT18" i="1"/>
  <c r="DS18" i="1"/>
  <c r="DS14" i="1"/>
  <c r="DT14" i="1"/>
  <c r="DS75" i="1"/>
  <c r="DT75" i="1"/>
  <c r="DR14" i="7"/>
  <c r="DS51" i="1"/>
  <c r="DL14" i="7"/>
  <c r="DL14" i="9"/>
  <c r="DL8" i="8"/>
  <c r="DS8" i="8"/>
  <c r="DL10" i="8"/>
  <c r="DL9" i="8"/>
  <c r="DR14" i="9"/>
  <c r="DR23" i="6"/>
  <c r="DS23" i="6"/>
  <c r="DS18" i="9"/>
  <c r="DR50" i="1"/>
  <c r="DS50" i="1" s="1"/>
  <c r="DS14" i="7"/>
  <c r="DQ10" i="8"/>
  <c r="DT7" i="8"/>
  <c r="DT6" i="8"/>
  <c r="DP10" i="8"/>
  <c r="DP9" i="8"/>
  <c r="DP8" i="8"/>
  <c r="DP7" i="8"/>
  <c r="DO10" i="8"/>
  <c r="DO9" i="8"/>
  <c r="DO8" i="8"/>
  <c r="DO7" i="8"/>
  <c r="DO6" i="8"/>
  <c r="DN10" i="8"/>
  <c r="DN9" i="8"/>
  <c r="DN6" i="8"/>
  <c r="DT10" i="5"/>
  <c r="DT8" i="5"/>
  <c r="DQ88" i="1"/>
  <c r="DT34" i="6"/>
  <c r="DT33" i="6"/>
  <c r="DT31" i="6"/>
  <c r="DT30" i="6"/>
  <c r="DT26" i="6"/>
  <c r="DQ75" i="1"/>
  <c r="DQ23" i="6" s="1"/>
  <c r="DT15" i="6"/>
  <c r="DT12" i="6"/>
  <c r="DT11" i="6"/>
  <c r="DT10" i="7"/>
  <c r="DT8" i="7"/>
  <c r="DT13" i="8"/>
  <c r="DT12" i="8"/>
  <c r="DT8" i="8"/>
  <c r="DQ18" i="1"/>
  <c r="DQ18" i="9" s="1"/>
  <c r="DQ14" i="1"/>
  <c r="DQ14" i="9" s="1"/>
  <c r="DT14" i="9"/>
  <c r="DT10" i="9"/>
  <c r="DS10" i="10"/>
  <c r="DS34" i="6"/>
  <c r="DS27" i="6"/>
  <c r="DS26" i="6"/>
  <c r="DS24" i="6"/>
  <c r="DS21" i="6"/>
  <c r="DS15" i="6"/>
  <c r="DS14" i="6"/>
  <c r="DS11" i="6"/>
  <c r="DS9" i="6"/>
  <c r="DS19" i="7"/>
  <c r="DS18" i="7"/>
  <c r="DQ54" i="1"/>
  <c r="DS17" i="7"/>
  <c r="DS16" i="7"/>
  <c r="DQ51" i="1"/>
  <c r="DQ50" i="1" s="1"/>
  <c r="DQ13" i="7" s="1"/>
  <c r="DS12" i="7"/>
  <c r="DS10" i="7"/>
  <c r="DS6" i="7"/>
  <c r="DS18" i="8"/>
  <c r="DS16" i="8"/>
  <c r="DS14" i="8"/>
  <c r="DS17" i="9"/>
  <c r="DS15" i="9"/>
  <c r="DS14" i="9"/>
  <c r="DS10" i="9"/>
  <c r="DS9" i="9"/>
  <c r="D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88" i="1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75" i="1"/>
  <c r="DK23" i="6" s="1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1"/>
  <c r="DK18" i="9" s="1"/>
  <c r="DK17" i="9"/>
  <c r="DK16" i="9"/>
  <c r="DK15" i="9"/>
  <c r="DK14" i="1"/>
  <c r="DK14" i="9" s="1"/>
  <c r="DK13" i="9"/>
  <c r="DK12" i="9"/>
  <c r="DK11" i="9"/>
  <c r="DK10" i="9"/>
  <c r="DK9" i="9"/>
  <c r="DK8" i="9"/>
  <c r="DK7" i="9"/>
  <c r="DK5" i="9"/>
  <c r="DK4" i="9"/>
  <c r="DK54" i="1"/>
  <c r="DK17" i="7" s="1"/>
  <c r="DK51" i="1"/>
  <c r="DK14" i="7" s="1"/>
  <c r="DK50" i="1"/>
  <c r="DK13" i="7" s="1"/>
  <c r="DK32" i="1"/>
  <c r="DK10" i="8" s="1"/>
  <c r="DK31" i="1"/>
  <c r="DK9" i="8" s="1"/>
  <c r="DK30" i="1"/>
  <c r="DK8" i="8" s="1"/>
  <c r="DK29" i="1"/>
  <c r="DK7" i="8" s="1"/>
  <c r="DK28" i="1"/>
  <c r="DK6" i="8" s="1"/>
  <c r="DQ9" i="8"/>
  <c r="DQ8" i="8"/>
  <c r="DP6" i="8"/>
  <c r="DN8" i="8"/>
  <c r="DN7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N18" i="8"/>
  <c r="DN17" i="8"/>
  <c r="DN16" i="8"/>
  <c r="DN14" i="8"/>
  <c r="DN13" i="8"/>
  <c r="DN12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4" i="6"/>
  <c r="DT9" i="6"/>
  <c r="DT11" i="7"/>
  <c r="DT7" i="7"/>
  <c r="DT13" i="9"/>
  <c r="DT9" i="9"/>
  <c r="DT8" i="9"/>
  <c r="DS10" i="5"/>
  <c r="DS33" i="6"/>
  <c r="DS30" i="6"/>
  <c r="DS25" i="6"/>
  <c r="DS20" i="6"/>
  <c r="DS8" i="6"/>
  <c r="DS7" i="7"/>
  <c r="DS17" i="8"/>
  <c r="DO4" i="1"/>
  <c r="DP4" i="1" s="1"/>
  <c r="DO88" i="1"/>
  <c r="DO6" i="5" s="1"/>
  <c r="DN88" i="1"/>
  <c r="DN6" i="5"/>
  <c r="DO75" i="1"/>
  <c r="DO23" i="6" s="1"/>
  <c r="DN75" i="1"/>
  <c r="DN23" i="6" s="1"/>
  <c r="DO54" i="1"/>
  <c r="DO17" i="7" s="1"/>
  <c r="DN54" i="1"/>
  <c r="DN17" i="7" s="1"/>
  <c r="DO51" i="1"/>
  <c r="DO14" i="7" s="1"/>
  <c r="DN51" i="1"/>
  <c r="DN14" i="7" s="1"/>
  <c r="DO18" i="1"/>
  <c r="DO18" i="9" s="1"/>
  <c r="DN18" i="1"/>
  <c r="DN18" i="9" s="1"/>
  <c r="DO14" i="1"/>
  <c r="DO14" i="9" s="1"/>
  <c r="DN14" i="1"/>
  <c r="DN14" i="9" s="1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88" i="1"/>
  <c r="DJ6" i="5" s="1"/>
  <c r="DJ75" i="1"/>
  <c r="DJ23" i="6" s="1"/>
  <c r="DJ54" i="1"/>
  <c r="DJ17" i="7" s="1"/>
  <c r="DJ51" i="1"/>
  <c r="DJ14" i="7" s="1"/>
  <c r="DJ32" i="1"/>
  <c r="DJ10" i="8" s="1"/>
  <c r="DJ31" i="1"/>
  <c r="DJ9" i="8" s="1"/>
  <c r="DJ30" i="1"/>
  <c r="DJ8" i="8" s="1"/>
  <c r="DJ29" i="1"/>
  <c r="DJ7" i="8" s="1"/>
  <c r="DJ28" i="1"/>
  <c r="DJ6" i="8" s="1"/>
  <c r="DJ18" i="1"/>
  <c r="DJ18" i="9" s="1"/>
  <c r="DJ14" i="1"/>
  <c r="DJ14" i="9" s="1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17" i="7"/>
  <c r="DP88" i="1"/>
  <c r="DP6" i="5" s="1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T19" i="6"/>
  <c r="DS19" i="6"/>
  <c r="DI19" i="6"/>
  <c r="DI18" i="6"/>
  <c r="DI17" i="6"/>
  <c r="DT16" i="6"/>
  <c r="DS16" i="6"/>
  <c r="DP16" i="6"/>
  <c r="DI16" i="6"/>
  <c r="DI15" i="6"/>
  <c r="DP14" i="6"/>
  <c r="DI14" i="6"/>
  <c r="DT13" i="6"/>
  <c r="DS13" i="6"/>
  <c r="DI13" i="6"/>
  <c r="DP12" i="6"/>
  <c r="DI12" i="6"/>
  <c r="DI11" i="6"/>
  <c r="DP20" i="4"/>
  <c r="DP19" i="4"/>
  <c r="DP10" i="10"/>
  <c r="DT9" i="10"/>
  <c r="DS9" i="10"/>
  <c r="DP9" i="10"/>
  <c r="DT8" i="10"/>
  <c r="DS8" i="10"/>
  <c r="DP8" i="10"/>
  <c r="DT7" i="10"/>
  <c r="DS7" i="10"/>
  <c r="DP7" i="10"/>
  <c r="DT6" i="10"/>
  <c r="DS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T19" i="7"/>
  <c r="DP19" i="7"/>
  <c r="DT18" i="7"/>
  <c r="DP18" i="7"/>
  <c r="DT17" i="7"/>
  <c r="DT16" i="7"/>
  <c r="DP16" i="7"/>
  <c r="DT15" i="7"/>
  <c r="DP15" i="7"/>
  <c r="DT14" i="7"/>
  <c r="DT13" i="7"/>
  <c r="DT12" i="7"/>
  <c r="DP12" i="7"/>
  <c r="DP11" i="7"/>
  <c r="DP10" i="7"/>
  <c r="DT9" i="7"/>
  <c r="DP9" i="7"/>
  <c r="DP8" i="7"/>
  <c r="DP7" i="7"/>
  <c r="DP6" i="7"/>
  <c r="DT18" i="8"/>
  <c r="DP18" i="8"/>
  <c r="DT17" i="8"/>
  <c r="DP17" i="8"/>
  <c r="DT16" i="8"/>
  <c r="DP16" i="8"/>
  <c r="DP14" i="8"/>
  <c r="DP13" i="8"/>
  <c r="DP12" i="8"/>
  <c r="DS26" i="9"/>
  <c r="DP26" i="9"/>
  <c r="DS25" i="9"/>
  <c r="DP25" i="9"/>
  <c r="DS24" i="9"/>
  <c r="DP24" i="9"/>
  <c r="DS23" i="9"/>
  <c r="DP23" i="9"/>
  <c r="DS22" i="9"/>
  <c r="DP22" i="9"/>
  <c r="DS21" i="9"/>
  <c r="DP21" i="9"/>
  <c r="DS20" i="9"/>
  <c r="DP20" i="9"/>
  <c r="DS19" i="9"/>
  <c r="DP19" i="9"/>
  <c r="DP17" i="9"/>
  <c r="DP16" i="9"/>
  <c r="DP15" i="9"/>
  <c r="DP13" i="9"/>
  <c r="DP12" i="9"/>
  <c r="DP11" i="9"/>
  <c r="DP10" i="9"/>
  <c r="DP9" i="9"/>
  <c r="DP8" i="9"/>
  <c r="DP7" i="9"/>
  <c r="DP54" i="1"/>
  <c r="DP17" i="7" s="1"/>
  <c r="DT20" i="6"/>
  <c r="DT18" i="6"/>
  <c r="DS18" i="6"/>
  <c r="DT17" i="6"/>
  <c r="DS17" i="6"/>
  <c r="DS12" i="6"/>
  <c r="DP51" i="1"/>
  <c r="DP50" i="1" s="1"/>
  <c r="DP13" i="7" s="1"/>
  <c r="DP14" i="1"/>
  <c r="DP14" i="9" s="1"/>
  <c r="DP28" i="6"/>
  <c r="DP75" i="1"/>
  <c r="DP23" i="6" s="1"/>
  <c r="DP18" i="1"/>
  <c r="DP18" i="9" s="1"/>
  <c r="DT10" i="10"/>
  <c r="DT7" i="5"/>
  <c r="DT32" i="6"/>
  <c r="DT29" i="6"/>
  <c r="DT28" i="6"/>
  <c r="DT27" i="6"/>
  <c r="DT25" i="6"/>
  <c r="DT24" i="6"/>
  <c r="DT8" i="6"/>
  <c r="DT7" i="6"/>
  <c r="DT6" i="6"/>
  <c r="DT6" i="7"/>
  <c r="DT14" i="8"/>
  <c r="DS16" i="9"/>
  <c r="DS13" i="9"/>
  <c r="DS12" i="9"/>
  <c r="DS11" i="9"/>
  <c r="DS8" i="9"/>
  <c r="DS8" i="5"/>
  <c r="DS7" i="5"/>
  <c r="DS32" i="6"/>
  <c r="DS31" i="6"/>
  <c r="DS29" i="6"/>
  <c r="DS28" i="6"/>
  <c r="DS7" i="6"/>
  <c r="DS6" i="6"/>
  <c r="DS15" i="7"/>
  <c r="DS11" i="7"/>
  <c r="DS9" i="7"/>
  <c r="DS8" i="7"/>
  <c r="DS13" i="8"/>
  <c r="D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7" i="9"/>
  <c r="DS6" i="5"/>
  <c r="DT6" i="5"/>
  <c r="DO4" i="6"/>
  <c r="DO5" i="9" l="1"/>
  <c r="DO4" i="10"/>
  <c r="DO4" i="8"/>
  <c r="DO4" i="4"/>
  <c r="DO4" i="7"/>
  <c r="DR13" i="7"/>
  <c r="DQ14" i="7"/>
  <c r="DO50" i="1"/>
  <c r="DO13" i="7" s="1"/>
  <c r="DP14" i="7"/>
  <c r="DP5" i="9"/>
  <c r="DP4" i="4"/>
  <c r="DP4" i="10"/>
  <c r="DQ4" i="1"/>
  <c r="DP4" i="8"/>
  <c r="DP4" i="5"/>
  <c r="DP4" i="6"/>
  <c r="DP4" i="7"/>
  <c r="DO4" i="5"/>
  <c r="DQ6" i="8"/>
  <c r="DQ7" i="8"/>
  <c r="DN50" i="1"/>
  <c r="DN13" i="7" s="1"/>
  <c r="DS13" i="7"/>
  <c r="DJ50" i="1"/>
  <c r="DJ13" i="7" s="1"/>
  <c r="DT18" i="9"/>
  <c r="DT9" i="8"/>
  <c r="DT23" i="6"/>
  <c r="DS9" i="8"/>
  <c r="DS6" i="8"/>
  <c r="DS7" i="8"/>
  <c r="DS10" i="8"/>
  <c r="DT10" i="8"/>
  <c r="DQ4" i="10" l="1"/>
  <c r="DR4" i="1"/>
  <c r="DQ4" i="6"/>
  <c r="DQ4" i="7"/>
  <c r="DQ4" i="5"/>
  <c r="DQ4" i="8"/>
  <c r="DQ4" i="4"/>
  <c r="DQ5" i="9"/>
  <c r="DR4" i="6" l="1"/>
  <c r="DR4" i="7"/>
  <c r="DR4" i="4"/>
  <c r="DR4" i="8"/>
  <c r="DR4" i="10"/>
  <c r="DR4" i="5"/>
  <c r="DR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<sst xmlns="http://schemas.openxmlformats.org/spreadsheetml/2006/main" count="460" uniqueCount="263">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</sst>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3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febrero\2018-02-2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Marzo\2018-03-29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63930.377756703761</v>
          </cell>
        </row>
        <row r="515">
          <cell r="H515">
            <v>-24671.654456474731</v>
          </cell>
        </row>
        <row r="517">
          <cell r="H517">
            <v>736.41994070961664</v>
          </cell>
        </row>
        <row r="616">
          <cell r="H616">
            <v>5590.8931910642004</v>
          </cell>
        </row>
        <row r="814">
          <cell r="H814">
            <v>-45478.963243099999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2.2471199999999998</v>
          </cell>
        </row>
        <row r="485">
          <cell r="H485">
            <v>62011.413864181239</v>
          </cell>
        </row>
        <row r="515">
          <cell r="H515">
            <v>-23745.31115701982</v>
          </cell>
        </row>
        <row r="517">
          <cell r="H517">
            <v>113.67161142816079</v>
          </cell>
        </row>
        <row r="616">
          <cell r="H616">
            <v>5588.8484502818001</v>
          </cell>
        </row>
        <row r="814">
          <cell r="H814">
            <v>-44614.191946999999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62787.741952850884</v>
          </cell>
        </row>
        <row r="515">
          <cell r="H515">
            <v>-23486.811634935824</v>
          </cell>
        </row>
        <row r="517">
          <cell r="H517">
            <v>1842.3785759053553</v>
          </cell>
        </row>
        <row r="616">
          <cell r="H616">
            <v>5680.0225891564005</v>
          </cell>
        </row>
        <row r="814">
          <cell r="H814">
            <v>-43772.786461199998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63521.990499784231</v>
          </cell>
        </row>
        <row r="515">
          <cell r="H515">
            <v>-22137.116250366988</v>
          </cell>
        </row>
        <row r="517">
          <cell r="H517">
            <v>3511.0361422924634</v>
          </cell>
        </row>
        <row r="616">
          <cell r="H616">
            <v>5579.4730391563999</v>
          </cell>
        </row>
        <row r="814">
          <cell r="H814">
            <v>-44293.697387199994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63442.994296180499</v>
          </cell>
        </row>
        <row r="515">
          <cell r="H515">
            <v>-22141.05271510785</v>
          </cell>
        </row>
        <row r="517">
          <cell r="H517">
            <v>3555.7957269277758</v>
          </cell>
        </row>
        <row r="616">
          <cell r="H616">
            <v>5579.5239129850006</v>
          </cell>
        </row>
        <row r="814">
          <cell r="H814">
            <v>-44337.035247599997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63539.211100657645</v>
          </cell>
        </row>
        <row r="515">
          <cell r="H515">
            <v>-22262.804140179083</v>
          </cell>
        </row>
        <row r="517">
          <cell r="H517">
            <v>3506.428468542872</v>
          </cell>
        </row>
        <row r="616">
          <cell r="H616">
            <v>5581.4221027679996</v>
          </cell>
        </row>
        <row r="814">
          <cell r="H814">
            <v>-44393.32905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63375.36787554856</v>
          </cell>
        </row>
        <row r="515">
          <cell r="H515">
            <v>-22321.864586117757</v>
          </cell>
        </row>
        <row r="517">
          <cell r="H517">
            <v>3401.3066771908179</v>
          </cell>
        </row>
        <row r="616">
          <cell r="H616">
            <v>5581.4582485882001</v>
          </cell>
        </row>
        <row r="814">
          <cell r="H814">
            <v>-44362.397668999998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63167.477508828684</v>
          </cell>
        </row>
        <row r="515">
          <cell r="H515">
            <v>-22631.015159482246</v>
          </cell>
        </row>
        <row r="517">
          <cell r="H517">
            <v>3200.7535889737537</v>
          </cell>
        </row>
        <row r="616">
          <cell r="H616">
            <v>5558.9580193401998</v>
          </cell>
        </row>
        <row r="814">
          <cell r="H814">
            <v>-44260.431142300004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63387.336241016194</v>
          </cell>
        </row>
        <row r="515">
          <cell r="H515">
            <v>-22688.788676506323</v>
          </cell>
        </row>
        <row r="517">
          <cell r="H517">
            <v>3151.1605709017003</v>
          </cell>
        </row>
        <row r="616">
          <cell r="H616">
            <v>5558.9531726129999</v>
          </cell>
        </row>
        <row r="814">
          <cell r="H814">
            <v>-44233.248365500003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U5" sqref="DU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1" width="7.85546875" style="149" customWidth="1"/>
    <col min="112" max="115" width="8.140625" style="149" customWidth="1"/>
    <col min="116" max="116" width="8.42578125" style="149" customWidth="1"/>
    <col min="117" max="117" width="9.7109375" style="149" customWidth="1"/>
    <col min="118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46" t="s">
        <v>104</v>
      </c>
      <c r="E3" s="1048" t="s">
        <v>85</v>
      </c>
      <c r="F3" s="1048" t="s">
        <v>87</v>
      </c>
      <c r="G3" s="1048" t="s">
        <v>88</v>
      </c>
      <c r="H3" s="1048" t="s">
        <v>89</v>
      </c>
      <c r="I3" s="1048" t="s">
        <v>238</v>
      </c>
      <c r="J3" s="1048" t="s">
        <v>91</v>
      </c>
      <c r="K3" s="1048" t="s">
        <v>93</v>
      </c>
      <c r="L3" s="1034" t="s">
        <v>94</v>
      </c>
      <c r="M3" s="1039" t="s">
        <v>95</v>
      </c>
      <c r="N3" s="1034" t="s">
        <v>96</v>
      </c>
      <c r="O3" s="1034" t="s">
        <v>97</v>
      </c>
      <c r="P3" s="1039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9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9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41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253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249</v>
      </c>
      <c r="DJ3" s="1034" t="s">
        <v>255</v>
      </c>
      <c r="DK3" s="1034" t="s">
        <v>260</v>
      </c>
      <c r="DL3" s="1034" t="s">
        <v>261</v>
      </c>
      <c r="DM3" s="1025" t="s">
        <v>222</v>
      </c>
      <c r="DN3" s="1036" t="s">
        <v>262</v>
      </c>
      <c r="DO3" s="1037"/>
      <c r="DP3" s="1037"/>
      <c r="DQ3" s="1037"/>
      <c r="DR3" s="1038"/>
      <c r="DS3" s="1051" t="s">
        <v>254</v>
      </c>
      <c r="DT3" s="1052"/>
    </row>
    <row r="4" spans="1:133" ht="16.5" customHeight="1" x14ac:dyDescent="0.2">
      <c r="A4"/>
      <c r="C4" s="19"/>
      <c r="D4" s="1047"/>
      <c r="E4" s="1049"/>
      <c r="F4" s="1049"/>
      <c r="G4" s="1049"/>
      <c r="H4" s="1049"/>
      <c r="I4" s="1049"/>
      <c r="J4" s="1049"/>
      <c r="K4" s="1049"/>
      <c r="L4" s="1035"/>
      <c r="M4" s="1040"/>
      <c r="N4" s="1035"/>
      <c r="O4" s="1035"/>
      <c r="P4" s="1040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40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40"/>
      <c r="BM4" s="1035"/>
      <c r="BN4" s="1035"/>
      <c r="BO4" s="1035"/>
      <c r="BP4" s="1035"/>
      <c r="BQ4" s="1035"/>
      <c r="BR4" s="1035"/>
      <c r="BS4" s="1054"/>
      <c r="BT4" s="1054"/>
      <c r="BU4" s="1042"/>
      <c r="BV4" s="1035"/>
      <c r="BW4" s="1035"/>
      <c r="BX4" s="1035"/>
      <c r="BY4" s="1035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26">
        <v>43196</v>
      </c>
      <c r="DN4" s="843">
        <v>43199</v>
      </c>
      <c r="DO4" s="843">
        <f>+DN4+1</f>
        <v>43200</v>
      </c>
      <c r="DP4" s="843">
        <f>+DO4+1</f>
        <v>43201</v>
      </c>
      <c r="DQ4" s="843">
        <f t="shared" ref="DQ4:DR4" si="0">+DP4+1</f>
        <v>43202</v>
      </c>
      <c r="DR4" s="843">
        <f t="shared" si="0"/>
        <v>43203</v>
      </c>
      <c r="DS4" s="1000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7"/>
      <c r="DN5" s="248"/>
      <c r="DO5" s="894"/>
      <c r="DP5" s="894"/>
      <c r="DQ5" s="894"/>
      <c r="DR5" s="894"/>
      <c r="DS5" s="862"/>
      <c r="DT5" s="860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1013"/>
      <c r="DN6" s="844"/>
      <c r="DO6" s="844"/>
      <c r="DP6" s="844"/>
      <c r="DQ6" s="844"/>
      <c r="DR6" s="844"/>
      <c r="DS6" s="875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829">
        <v>9683.7937277899982</v>
      </c>
      <c r="DN7" s="364">
        <v>9690.7373115199989</v>
      </c>
      <c r="DO7" s="364">
        <v>9716.7576400800008</v>
      </c>
      <c r="DP7" s="364">
        <v>9720.858086870001</v>
      </c>
      <c r="DQ7" s="364">
        <v>9751.0598429400015</v>
      </c>
      <c r="DR7" s="364">
        <v>9755.4002170000003</v>
      </c>
      <c r="DS7" s="291">
        <f t="shared" ref="DS7:DS18" si="1">+DR7-DM7</f>
        <v>71.60648921000211</v>
      </c>
      <c r="DT7" s="641">
        <f t="shared" ref="DT7:DT16" si="2">+(DR7/DM7-1)*100</f>
        <v>0.73944665926237718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829">
        <v>7574.4976068699998</v>
      </c>
      <c r="DN8" s="364">
        <v>7572.0613469</v>
      </c>
      <c r="DO8" s="364">
        <v>7591.9927140099999</v>
      </c>
      <c r="DP8" s="364">
        <v>7593.4978492500004</v>
      </c>
      <c r="DQ8" s="364">
        <v>7606.9731671300005</v>
      </c>
      <c r="DR8" s="364">
        <v>7634.1608287199997</v>
      </c>
      <c r="DS8" s="291">
        <f t="shared" si="1"/>
        <v>59.6632218499999</v>
      </c>
      <c r="DT8" s="641">
        <f t="shared" si="2"/>
        <v>0.78768553304295885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829">
        <v>242.38817473</v>
      </c>
      <c r="DN9" s="364">
        <v>241.87874535</v>
      </c>
      <c r="DO9" s="364">
        <v>242.29798067999999</v>
      </c>
      <c r="DP9" s="364">
        <v>242.79237773</v>
      </c>
      <c r="DQ9" s="364">
        <v>243.20493203000001</v>
      </c>
      <c r="DR9" s="364">
        <v>242.95439297999999</v>
      </c>
      <c r="DS9" s="291">
        <f t="shared" si="1"/>
        <v>0.56621824999999149</v>
      </c>
      <c r="DT9" s="641">
        <f t="shared" si="2"/>
        <v>0.23359978292287753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829">
        <v>1829.1083076</v>
      </c>
      <c r="DN10" s="364">
        <v>1839.0770245199999</v>
      </c>
      <c r="DO10" s="364">
        <v>1844.68137226</v>
      </c>
      <c r="DP10" s="364">
        <v>1846.70518717</v>
      </c>
      <c r="DQ10" s="364">
        <v>1862.9547345799999</v>
      </c>
      <c r="DR10" s="364">
        <v>1840.39705684</v>
      </c>
      <c r="DS10" s="291">
        <f t="shared" si="1"/>
        <v>11.288749240000016</v>
      </c>
      <c r="DT10" s="641">
        <f t="shared" si="2"/>
        <v>0.61717226875495079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829">
        <v>37.799638590000001</v>
      </c>
      <c r="DN11" s="364">
        <v>37.720194750000005</v>
      </c>
      <c r="DO11" s="364">
        <v>37.785573129999996</v>
      </c>
      <c r="DP11" s="364">
        <v>37.862672719999999</v>
      </c>
      <c r="DQ11" s="364">
        <v>37.927009200000001</v>
      </c>
      <c r="DR11" s="364">
        <v>37.887938460000001</v>
      </c>
      <c r="DS11" s="291">
        <f t="shared" si="1"/>
        <v>8.8299870000000169E-2</v>
      </c>
      <c r="DT11" s="641">
        <f t="shared" si="2"/>
        <v>0.23359977315593472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829">
        <v>9683.7920754899988</v>
      </c>
      <c r="DN12" s="364">
        <v>9690.6833765299998</v>
      </c>
      <c r="DO12" s="364">
        <v>9716.6374913300024</v>
      </c>
      <c r="DP12" s="364">
        <v>9720.7379381200026</v>
      </c>
      <c r="DQ12" s="364">
        <v>9750.9396941900013</v>
      </c>
      <c r="DR12" s="364">
        <v>9755.3989857699999</v>
      </c>
      <c r="DS12" s="291">
        <f t="shared" si="1"/>
        <v>71.606910280001102</v>
      </c>
      <c r="DT12" s="641">
        <f t="shared" si="2"/>
        <v>0.73945113362399173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829">
        <v>2381.0993857069966</v>
      </c>
      <c r="DN13" s="364">
        <v>2391.970653669096</v>
      </c>
      <c r="DO13" s="364">
        <v>2400.4963476967928</v>
      </c>
      <c r="DP13" s="364">
        <v>2402.7003455437316</v>
      </c>
      <c r="DQ13" s="364">
        <v>2428.6871779533521</v>
      </c>
      <c r="DR13" s="364">
        <v>2427.7533848833814</v>
      </c>
      <c r="DS13" s="291">
        <f t="shared" si="1"/>
        <v>46.653999176384787</v>
      </c>
      <c r="DT13" s="641">
        <f t="shared" si="2"/>
        <v>1.9593469914122252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f t="shared" ref="DJ14:DO14" si="3">+DJ79</f>
        <v>1417.8923384100003</v>
      </c>
      <c r="DK14" s="364">
        <f t="shared" si="3"/>
        <v>1413.8714124700002</v>
      </c>
      <c r="DL14" s="829">
        <f t="shared" si="3"/>
        <v>1411.1213432100001</v>
      </c>
      <c r="DM14" s="829">
        <f t="shared" si="3"/>
        <v>1410.7143235400001</v>
      </c>
      <c r="DN14" s="364">
        <f t="shared" si="3"/>
        <v>1410.9138412699999</v>
      </c>
      <c r="DO14" s="364">
        <f t="shared" si="3"/>
        <v>1419.9307707400008</v>
      </c>
      <c r="DP14" s="364">
        <f t="shared" ref="DP14" si="4">+DP79</f>
        <v>1419.9787304300005</v>
      </c>
      <c r="DQ14" s="364">
        <f t="shared" ref="DQ14:DR14" si="5">+DQ79</f>
        <v>1420.0779958600001</v>
      </c>
      <c r="DR14" s="364">
        <f t="shared" si="5"/>
        <v>1420.1627618499999</v>
      </c>
      <c r="DS14" s="291">
        <f t="shared" si="1"/>
        <v>9.4484383099998013</v>
      </c>
      <c r="DT14" s="641">
        <f t="shared" si="2"/>
        <v>0.66976269768710406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829">
        <v>495.21377462999999</v>
      </c>
      <c r="DN15" s="364">
        <v>495.27565427000002</v>
      </c>
      <c r="DO15" s="364">
        <v>495.32198260000001</v>
      </c>
      <c r="DP15" s="364">
        <v>495.33476309000002</v>
      </c>
      <c r="DQ15" s="364">
        <v>495.36264788</v>
      </c>
      <c r="DR15" s="364">
        <v>495.37953747</v>
      </c>
      <c r="DS15" s="291">
        <f t="shared" si="1"/>
        <v>0.16576284000001351</v>
      </c>
      <c r="DT15" s="641">
        <f t="shared" si="2"/>
        <v>3.3472986514526681E-2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829">
        <v>123.25732042</v>
      </c>
      <c r="DN16" s="364">
        <v>123.27163217</v>
      </c>
      <c r="DO16" s="364">
        <v>123.26609757</v>
      </c>
      <c r="DP16" s="364">
        <v>123.2730119</v>
      </c>
      <c r="DQ16" s="364">
        <v>123.27887958000001</v>
      </c>
      <c r="DR16" s="364">
        <v>123.28447982</v>
      </c>
      <c r="DS16" s="291">
        <f t="shared" si="1"/>
        <v>2.7159400000002165E-2</v>
      </c>
      <c r="DT16" s="641">
        <f t="shared" si="2"/>
        <v>2.2034715591301435E-2</v>
      </c>
      <c r="DU16" s="417"/>
      <c r="DV16" s="712"/>
      <c r="DW16" s="624"/>
      <c r="DX16" s="624"/>
      <c r="DY16" s="624"/>
      <c r="DZ16" s="624"/>
    </row>
    <row r="17" spans="1:130" s="839" customFormat="1" ht="12.75" customHeight="1" x14ac:dyDescent="0.2">
      <c r="A17" s="828"/>
      <c r="C17" s="826"/>
      <c r="D17" s="892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829">
        <v>252.85182379</v>
      </c>
      <c r="DN17" s="364">
        <v>252.88122572</v>
      </c>
      <c r="DO17" s="364">
        <v>252.90575433999999</v>
      </c>
      <c r="DP17" s="364">
        <v>252.91804762000001</v>
      </c>
      <c r="DQ17" s="364">
        <v>252.93153404</v>
      </c>
      <c r="DR17" s="364">
        <v>252.94501908000001</v>
      </c>
      <c r="DS17" s="291">
        <f t="shared" si="1"/>
        <v>9.3195290000011255E-2</v>
      </c>
      <c r="DT17" s="893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f t="shared" ref="DJ18:DO18" si="6">+DJ12+DJ13+DJ15+DJ16+DJ17</f>
        <v>13471.967924457727</v>
      </c>
      <c r="DK18" s="364">
        <f t="shared" si="6"/>
        <v>13162.37138993706</v>
      </c>
      <c r="DL18" s="829">
        <f t="shared" si="6"/>
        <v>13016.911610957142</v>
      </c>
      <c r="DM18" s="829">
        <f t="shared" si="6"/>
        <v>12936.214380036996</v>
      </c>
      <c r="DN18" s="364">
        <f t="shared" si="6"/>
        <v>12954.082542359098</v>
      </c>
      <c r="DO18" s="364">
        <f t="shared" si="6"/>
        <v>12988.627673536796</v>
      </c>
      <c r="DP18" s="364">
        <f t="shared" ref="DP18" si="7">+DP12+DP13+DP15+DP16+DP17</f>
        <v>12994.964106273736</v>
      </c>
      <c r="DQ18" s="364">
        <f t="shared" ref="DQ18:DR18" si="8">+DQ12+DQ13+DQ15+DQ16+DQ17</f>
        <v>13051.199933643355</v>
      </c>
      <c r="DR18" s="364">
        <f t="shared" si="8"/>
        <v>13054.761407023381</v>
      </c>
      <c r="DS18" s="291">
        <f t="shared" si="1"/>
        <v>118.54702698638539</v>
      </c>
      <c r="DT18" s="641">
        <f>+(DR18/DM18-1)*100</f>
        <v>0.91639658638718036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829">
        <v>0</v>
      </c>
      <c r="DN19" s="364">
        <v>0</v>
      </c>
      <c r="DO19" s="364">
        <v>0</v>
      </c>
      <c r="DP19" s="364">
        <v>0</v>
      </c>
      <c r="DQ19" s="364">
        <v>0</v>
      </c>
      <c r="DR19" s="364">
        <v>0</v>
      </c>
      <c r="DS19" s="876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829">
        <v>0</v>
      </c>
      <c r="DN20" s="364">
        <v>0</v>
      </c>
      <c r="DO20" s="364">
        <v>0</v>
      </c>
      <c r="DP20" s="364">
        <v>0</v>
      </c>
      <c r="DQ20" s="364">
        <v>0</v>
      </c>
      <c r="DR20" s="364">
        <v>0</v>
      </c>
      <c r="DS20" s="876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829">
        <v>43</v>
      </c>
      <c r="DN21" s="364">
        <v>0</v>
      </c>
      <c r="DO21" s="364">
        <v>2.2000000000000002</v>
      </c>
      <c r="DP21" s="364">
        <v>0.2</v>
      </c>
      <c r="DQ21" s="364">
        <v>4</v>
      </c>
      <c r="DR21" s="364">
        <v>4</v>
      </c>
      <c r="DS21" s="876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829">
        <v>1.5</v>
      </c>
      <c r="DN22" s="364">
        <v>0</v>
      </c>
      <c r="DO22" s="364">
        <v>0.3</v>
      </c>
      <c r="DP22" s="364">
        <v>0</v>
      </c>
      <c r="DQ22" s="364">
        <v>0</v>
      </c>
      <c r="DR22" s="364">
        <v>0.6</v>
      </c>
      <c r="DS22" s="876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829">
        <v>0.51893123000000008</v>
      </c>
      <c r="DN23" s="364">
        <v>0.121324</v>
      </c>
      <c r="DO23" s="364">
        <v>5.1700999999999997E-2</v>
      </c>
      <c r="DP23" s="364">
        <v>0.26150499999999999</v>
      </c>
      <c r="DQ23" s="364">
        <v>0.12399028999999999</v>
      </c>
      <c r="DR23" s="364">
        <v>0.24010999999999999</v>
      </c>
      <c r="DS23" s="876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829">
        <v>0</v>
      </c>
      <c r="DN24" s="364">
        <v>0</v>
      </c>
      <c r="DO24" s="364">
        <v>0</v>
      </c>
      <c r="DP24" s="364">
        <v>0</v>
      </c>
      <c r="DQ24" s="364">
        <v>0</v>
      </c>
      <c r="DR24" s="364">
        <v>0</v>
      </c>
      <c r="DS24" s="876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829">
        <v>0</v>
      </c>
      <c r="DN25" s="364">
        <v>0</v>
      </c>
      <c r="DO25" s="364">
        <v>0</v>
      </c>
      <c r="DP25" s="364">
        <v>0</v>
      </c>
      <c r="DQ25" s="364">
        <v>0</v>
      </c>
      <c r="DR25" s="364">
        <v>0</v>
      </c>
      <c r="DS25" s="876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829">
        <v>61.7</v>
      </c>
      <c r="DN26" s="364">
        <v>0.4</v>
      </c>
      <c r="DO26" s="364">
        <v>0</v>
      </c>
      <c r="DP26" s="364">
        <v>1.5</v>
      </c>
      <c r="DQ26" s="364">
        <v>0.4</v>
      </c>
      <c r="DR26" s="364">
        <v>0</v>
      </c>
      <c r="DS26" s="876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784"/>
      <c r="DN27" s="568"/>
      <c r="DO27" s="568"/>
      <c r="DP27" s="568"/>
      <c r="DQ27" s="568"/>
      <c r="DR27" s="568"/>
      <c r="DS27" s="632"/>
      <c r="DT27" s="418"/>
      <c r="DU27" s="417"/>
      <c r="DV27" s="714"/>
    </row>
    <row r="28" spans="1:130" x14ac:dyDescent="0.2">
      <c r="A28" s="171"/>
      <c r="B28" s="104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f>+[20]MACRO!$H$485</f>
        <v>63930.377756703761</v>
      </c>
      <c r="DK28" s="594">
        <f>+[21]MACRO!$H$485</f>
        <v>62011.413864181239</v>
      </c>
      <c r="DL28" s="803">
        <f>+[22]MACRO!$H$485</f>
        <v>62787.741952850884</v>
      </c>
      <c r="DM28" s="803">
        <f>+[23]MACRO!$H$485</f>
        <v>63521.990499784231</v>
      </c>
      <c r="DN28" s="594">
        <f>+[24]MACRO!$H$485</f>
        <v>63442.994296180499</v>
      </c>
      <c r="DO28" s="594">
        <f>+[25]MACRO!$H$485</f>
        <v>63539.211100657645</v>
      </c>
      <c r="DP28" s="594">
        <f>+[26]MACRO!$H$485</f>
        <v>63375.36787554856</v>
      </c>
      <c r="DQ28" s="594">
        <f>+[27]MACRO!$H$485</f>
        <v>63167.477508828684</v>
      </c>
      <c r="DR28" s="594">
        <f>+[28]MACRO!$H$485</f>
        <v>63387.336241016194</v>
      </c>
      <c r="DS28" s="291">
        <f>+DR28-DM28</f>
        <v>-134.65425876803783</v>
      </c>
      <c r="DT28" s="641">
        <f>+(DR28/DM28-1)*100</f>
        <v>-0.2119805404531494</v>
      </c>
      <c r="DU28" s="417"/>
      <c r="DV28" s="630"/>
      <c r="DW28" s="232"/>
    </row>
    <row r="29" spans="1:130" x14ac:dyDescent="0.2">
      <c r="A29" s="171"/>
      <c r="B29" s="104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f>-[20]MACRO!$H$814</f>
        <v>45478.963243099999</v>
      </c>
      <c r="DK29" s="594">
        <f>-[21]MACRO!$H$814</f>
        <v>44614.191946999999</v>
      </c>
      <c r="DL29" s="803">
        <f>-[22]MACRO!$H$814</f>
        <v>43772.786461199998</v>
      </c>
      <c r="DM29" s="803">
        <f>-[23]MACRO!$H$814</f>
        <v>44293.697387199994</v>
      </c>
      <c r="DN29" s="594">
        <f>-[24]MACRO!$H$814</f>
        <v>44337.035247599997</v>
      </c>
      <c r="DO29" s="594">
        <f>-[25]MACRO!$H$814</f>
        <v>44393.32905</v>
      </c>
      <c r="DP29" s="594">
        <f>-[26]MACRO!$H$814</f>
        <v>44362.397668999998</v>
      </c>
      <c r="DQ29" s="594">
        <f>-[27]MACRO!$H$814</f>
        <v>44260.431142300004</v>
      </c>
      <c r="DR29" s="594">
        <f>-[28]MACRO!$H$814</f>
        <v>44233.248365500003</v>
      </c>
      <c r="DS29" s="291">
        <f>+DR29-DM29</f>
        <v>-60.449021699991135</v>
      </c>
      <c r="DT29" s="641">
        <f>+(DR29/DM29-1)*100</f>
        <v>-0.13647318978943224</v>
      </c>
      <c r="DU29" s="417"/>
      <c r="DV29" s="630"/>
      <c r="DW29" s="232"/>
    </row>
    <row r="30" spans="1:130" x14ac:dyDescent="0.2">
      <c r="A30" s="171"/>
      <c r="B30" s="104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f>+[20]MACRO!$H$515</f>
        <v>-24671.654456474731</v>
      </c>
      <c r="DK30" s="594">
        <f>+[21]MACRO!$H$515</f>
        <v>-23745.31115701982</v>
      </c>
      <c r="DL30" s="803">
        <f>+[22]MACRO!$H$515</f>
        <v>-23486.811634935824</v>
      </c>
      <c r="DM30" s="803">
        <f>+[23]MACRO!$H$515</f>
        <v>-22137.116250366988</v>
      </c>
      <c r="DN30" s="594">
        <f>+[24]MACRO!$H$515</f>
        <v>-22141.05271510785</v>
      </c>
      <c r="DO30" s="594">
        <f>+[25]MACRO!$H$515</f>
        <v>-22262.804140179083</v>
      </c>
      <c r="DP30" s="594">
        <f>+[26]MACRO!$H$515</f>
        <v>-22321.864586117757</v>
      </c>
      <c r="DQ30" s="594">
        <f>+[27]MACRO!$H$515</f>
        <v>-22631.015159482246</v>
      </c>
      <c r="DR30" s="594">
        <f>+[28]MACRO!$H$515</f>
        <v>-22688.788676506323</v>
      </c>
      <c r="DS30" s="291">
        <f>+DR30-DM30</f>
        <v>-551.67242613933558</v>
      </c>
      <c r="DT30" s="641">
        <f>+(DR30/DM30-1)*100</f>
        <v>2.4920699692769999</v>
      </c>
      <c r="DU30" s="646"/>
      <c r="DV30" s="630"/>
      <c r="DW30" s="232"/>
    </row>
    <row r="31" spans="1:130" x14ac:dyDescent="0.2">
      <c r="A31" s="171"/>
      <c r="B31" s="104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f>+[20]MACRO!$H$517</f>
        <v>736.41994070961664</v>
      </c>
      <c r="DK31" s="594">
        <f>+[21]MACRO!$H$517</f>
        <v>113.67161142816079</v>
      </c>
      <c r="DL31" s="803">
        <f>+[22]MACRO!$H$517</f>
        <v>1842.3785759053553</v>
      </c>
      <c r="DM31" s="803">
        <f>+[23]MACRO!$H$517</f>
        <v>3511.0361422924634</v>
      </c>
      <c r="DN31" s="594">
        <f>+[24]MACRO!$H$517</f>
        <v>3555.7957269277758</v>
      </c>
      <c r="DO31" s="594">
        <f>+[25]MACRO!$H$517</f>
        <v>3506.428468542872</v>
      </c>
      <c r="DP31" s="594">
        <f>+[26]MACRO!$H$517</f>
        <v>3401.3066771908179</v>
      </c>
      <c r="DQ31" s="594">
        <f>+[27]MACRO!$H$517</f>
        <v>3200.7535889737537</v>
      </c>
      <c r="DR31" s="594">
        <f>+[28]MACRO!$H$517</f>
        <v>3151.1605709017003</v>
      </c>
      <c r="DS31" s="291">
        <f>+DR31-DM31</f>
        <v>-359.87557139076307</v>
      </c>
      <c r="DT31" s="641">
        <f>+(DR31/DM31-1)*100</f>
        <v>-10.249839557498518</v>
      </c>
      <c r="DU31" s="646"/>
      <c r="DV31" s="630"/>
      <c r="DW31" s="232"/>
    </row>
    <row r="32" spans="1:130" x14ac:dyDescent="0.2">
      <c r="A32" s="171"/>
      <c r="B32" s="104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f>+[20]MACRO!$H$616</f>
        <v>5590.8931910642004</v>
      </c>
      <c r="DK32" s="594">
        <f>+[21]MACRO!$H$616</f>
        <v>5588.8484502818001</v>
      </c>
      <c r="DL32" s="803">
        <f>+[22]MACRO!$H$616</f>
        <v>5680.0225891564005</v>
      </c>
      <c r="DM32" s="803">
        <f>+[23]MACRO!$H$616</f>
        <v>5579.4730391563999</v>
      </c>
      <c r="DN32" s="594">
        <f>+[24]MACRO!$H$616</f>
        <v>5579.5239129850006</v>
      </c>
      <c r="DO32" s="594">
        <f>+[25]MACRO!$H$616</f>
        <v>5581.4221027679996</v>
      </c>
      <c r="DP32" s="594">
        <f>+[26]MACRO!$H$616</f>
        <v>5581.4582485882001</v>
      </c>
      <c r="DQ32" s="594">
        <f>+[27]MACRO!$H$616</f>
        <v>5558.9580193401998</v>
      </c>
      <c r="DR32" s="594">
        <f>+[28]MACRO!$H$616</f>
        <v>5558.9531726129999</v>
      </c>
      <c r="DS32" s="291">
        <f>+DR32-DM32</f>
        <v>-20.519866543399985</v>
      </c>
      <c r="DT32" s="641">
        <f>+(DR32/DM32-1)*100</f>
        <v>-0.36777427544487651</v>
      </c>
      <c r="DU32" s="646"/>
      <c r="DV32" s="630"/>
      <c r="DW32" s="232"/>
    </row>
    <row r="33" spans="1:127" ht="13.5" x14ac:dyDescent="0.2">
      <c r="A33" s="171"/>
      <c r="B33" s="104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804"/>
      <c r="DN33" s="563"/>
      <c r="DO33" s="563"/>
      <c r="DP33" s="563"/>
      <c r="DQ33" s="563"/>
      <c r="DR33" s="563"/>
      <c r="DS33" s="477"/>
      <c r="DT33" s="642"/>
      <c r="DU33" s="417"/>
      <c r="DV33" s="226"/>
    </row>
    <row r="34" spans="1:127" x14ac:dyDescent="0.2">
      <c r="A34" s="171"/>
      <c r="B34" s="104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803">
        <v>71501.927387864111</v>
      </c>
      <c r="DN34" s="594">
        <v>71632.144903064109</v>
      </c>
      <c r="DO34" s="594">
        <v>71405.853075064108</v>
      </c>
      <c r="DP34" s="594">
        <v>71197.618964964116</v>
      </c>
      <c r="DQ34" s="594">
        <v>71571.760309114106</v>
      </c>
      <c r="DR34" s="594">
        <v>71427.063171394111</v>
      </c>
      <c r="DS34" s="291">
        <f>+DR34-DM34</f>
        <v>-74.864216469999519</v>
      </c>
      <c r="DT34" s="641">
        <f>+(DR34/DM34-1)*100</f>
        <v>-0.10470237545331385</v>
      </c>
      <c r="DU34" s="623"/>
      <c r="DV34" s="713"/>
      <c r="DW34" s="232"/>
    </row>
    <row r="35" spans="1:127" x14ac:dyDescent="0.2">
      <c r="A35" s="171"/>
      <c r="B35" s="104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803">
        <v>126089.45333331537</v>
      </c>
      <c r="DN35" s="594">
        <v>125913.14420149539</v>
      </c>
      <c r="DO35" s="594">
        <v>125652.7155663154</v>
      </c>
      <c r="DP35" s="594">
        <v>125326.30716745539</v>
      </c>
      <c r="DQ35" s="594">
        <v>125579.37016513538</v>
      </c>
      <c r="DR35" s="594">
        <v>125493.22141825539</v>
      </c>
      <c r="DS35" s="291">
        <f>+DR35-DM35</f>
        <v>-596.23191505997966</v>
      </c>
      <c r="DT35" s="641">
        <f>+(DR35/DM35-1)*100</f>
        <v>-0.47286422400757422</v>
      </c>
      <c r="DU35" s="623"/>
      <c r="DV35" s="713"/>
      <c r="DW35" s="232"/>
    </row>
    <row r="36" spans="1:127" x14ac:dyDescent="0.2">
      <c r="A36" s="171"/>
      <c r="B36" s="104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803">
        <v>208398.41971079292</v>
      </c>
      <c r="DN36" s="594">
        <v>208177.64607712289</v>
      </c>
      <c r="DO36" s="594">
        <v>207998.76797821291</v>
      </c>
      <c r="DP36" s="594">
        <v>207627.16646164295</v>
      </c>
      <c r="DQ36" s="594">
        <v>208118.08756849292</v>
      </c>
      <c r="DR36" s="594">
        <v>208225.70411626296</v>
      </c>
      <c r="DS36" s="291">
        <f>+DR36-DM36</f>
        <v>-172.71559452996007</v>
      </c>
      <c r="DT36" s="641">
        <f>+(DR36/DM36-1)*100</f>
        <v>-8.2877593203267708E-2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4"/>
      <c r="DN37" s="873"/>
      <c r="DO37" s="873"/>
      <c r="DP37" s="873"/>
      <c r="DQ37" s="873"/>
      <c r="DR37" s="873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807">
        <v>90.118334269910065</v>
      </c>
      <c r="DN38" s="627">
        <v>90.068907493420525</v>
      </c>
      <c r="DO38" s="627">
        <v>90.027134195884045</v>
      </c>
      <c r="DP38" s="627">
        <v>90.020426814066923</v>
      </c>
      <c r="DQ38" s="627">
        <v>90.099030378916126</v>
      </c>
      <c r="DR38" s="627">
        <v>90.033794412870023</v>
      </c>
      <c r="DS38" s="885">
        <f>+DR38-DM38</f>
        <v>-8.4539857040041966E-2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807">
        <v>85.420831034940619</v>
      </c>
      <c r="DN39" s="627">
        <v>85.334741853937089</v>
      </c>
      <c r="DO39" s="627">
        <v>85.302945896153489</v>
      </c>
      <c r="DP39" s="627">
        <v>85.303372686459639</v>
      </c>
      <c r="DQ39" s="627">
        <v>85.341954123971078</v>
      </c>
      <c r="DR39" s="627">
        <v>85.316629683997235</v>
      </c>
      <c r="DS39" s="885">
        <f>+DR39-DM39</f>
        <v>-0.10420135094338434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1028">
        <v>88.911311492207446</v>
      </c>
      <c r="DN40" s="990">
        <v>88.861865072092371</v>
      </c>
      <c r="DO40" s="990">
        <v>88.841715279725577</v>
      </c>
      <c r="DP40" s="990">
        <v>88.845345115933753</v>
      </c>
      <c r="DQ40" s="990">
        <v>88.880663231581906</v>
      </c>
      <c r="DR40" s="990">
        <v>88.87619728361723</v>
      </c>
      <c r="DS40" s="886">
        <f>+DR40-DM40</f>
        <v>-3.5114208590215412E-2</v>
      </c>
      <c r="DT40" s="878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20"/>
      <c r="DN41" s="913"/>
      <c r="DO41" s="913"/>
      <c r="DP41" s="913"/>
      <c r="DQ41" s="913"/>
      <c r="DR41" s="913"/>
      <c r="DS41" s="478"/>
      <c r="DT41" s="753"/>
      <c r="DU41" s="417"/>
      <c r="DV41" s="226"/>
    </row>
    <row r="42" spans="1:127" ht="12.75" customHeight="1" x14ac:dyDescent="0.2">
      <c r="A42" s="171"/>
      <c r="B42" s="104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829">
        <v>2571.4367749314861</v>
      </c>
      <c r="DN42" s="364">
        <v>2571.4367749314861</v>
      </c>
      <c r="DO42" s="364">
        <v>2571.4367749314861</v>
      </c>
      <c r="DP42" s="364">
        <v>2571.4367749314861</v>
      </c>
      <c r="DQ42" s="364">
        <v>2571.4367749314861</v>
      </c>
      <c r="DR42" s="364">
        <v>2559.4725788673463</v>
      </c>
      <c r="DS42" s="291">
        <f t="shared" ref="DS42:DS56" si="9">+DR42-DM42</f>
        <v>-11.964196064139742</v>
      </c>
      <c r="DT42" s="641">
        <f>+(DR42/DM42-1)*100</f>
        <v>-0.46527280704611318</v>
      </c>
      <c r="DU42" s="417"/>
      <c r="DV42" s="537"/>
      <c r="DW42" s="232"/>
    </row>
    <row r="43" spans="1:127" x14ac:dyDescent="0.2">
      <c r="A43" s="171"/>
      <c r="B43" s="104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829">
        <v>2161.9387660349853</v>
      </c>
      <c r="DN43" s="364">
        <v>2161.9387660349853</v>
      </c>
      <c r="DO43" s="364">
        <v>2161.9387660349853</v>
      </c>
      <c r="DP43" s="364">
        <v>2161.9387660349853</v>
      </c>
      <c r="DQ43" s="364">
        <v>2161.9387660349853</v>
      </c>
      <c r="DR43" s="364">
        <v>2156.2617419825074</v>
      </c>
      <c r="DS43" s="291">
        <f t="shared" si="9"/>
        <v>-5.6770240524779183</v>
      </c>
      <c r="DT43" s="641">
        <f>+(DR43/DM43-1)*100</f>
        <v>-0.2625894933596884</v>
      </c>
      <c r="DU43" s="417"/>
      <c r="DV43" s="226"/>
      <c r="DW43" s="232"/>
    </row>
    <row r="44" spans="1:127" ht="12.75" customHeight="1" x14ac:dyDescent="0.2">
      <c r="A44" s="171"/>
      <c r="B44" s="104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829">
        <v>14830.899935000001</v>
      </c>
      <c r="DN44" s="364">
        <v>14830.899935000001</v>
      </c>
      <c r="DO44" s="364">
        <v>14830.899935000001</v>
      </c>
      <c r="DP44" s="364">
        <v>14830.899935000001</v>
      </c>
      <c r="DQ44" s="364">
        <v>14830.899935000001</v>
      </c>
      <c r="DR44" s="364">
        <v>14791.955550000002</v>
      </c>
      <c r="DS44" s="291">
        <f t="shared" si="9"/>
        <v>-38.944384999998874</v>
      </c>
      <c r="DT44" s="641">
        <f>+(DR44/DM44-1)*100</f>
        <v>-0.2625894933596884</v>
      </c>
      <c r="DU44" s="417"/>
      <c r="DV44" s="226"/>
      <c r="DW44" s="232"/>
    </row>
    <row r="45" spans="1:127" ht="12.75" customHeight="1" x14ac:dyDescent="0.2">
      <c r="A45" s="171"/>
      <c r="B45" s="104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829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9"/>
        <v>0</v>
      </c>
      <c r="DT45" s="736"/>
      <c r="DU45" s="417"/>
      <c r="DV45" s="226"/>
      <c r="DW45" s="232"/>
    </row>
    <row r="46" spans="1:127" x14ac:dyDescent="0.2">
      <c r="A46" s="171"/>
      <c r="B46" s="104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829">
        <v>409.49800889650061</v>
      </c>
      <c r="DN46" s="364">
        <v>409.49800889650061</v>
      </c>
      <c r="DO46" s="364">
        <v>409.49800889650061</v>
      </c>
      <c r="DP46" s="364">
        <v>409.49800889650061</v>
      </c>
      <c r="DQ46" s="364">
        <v>409.49800889650061</v>
      </c>
      <c r="DR46" s="364">
        <v>403.21083688483878</v>
      </c>
      <c r="DS46" s="291">
        <f t="shared" si="9"/>
        <v>-6.2871720116618235</v>
      </c>
      <c r="DT46" s="641">
        <f>+(DR46/DM46-1)*100</f>
        <v>-1.5353364058116603</v>
      </c>
      <c r="DU46" s="417"/>
      <c r="DV46" s="226"/>
      <c r="DW46" s="232"/>
    </row>
    <row r="47" spans="1:127" ht="13.5" x14ac:dyDescent="0.2">
      <c r="A47" s="171"/>
      <c r="B47" s="104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829">
        <v>2809.1563410299941</v>
      </c>
      <c r="DN47" s="364">
        <v>2809.1563410299941</v>
      </c>
      <c r="DO47" s="364">
        <v>2809.1563410299941</v>
      </c>
      <c r="DP47" s="364">
        <v>2809.1563410299941</v>
      </c>
      <c r="DQ47" s="364">
        <v>2809.1563410299941</v>
      </c>
      <c r="DR47" s="364">
        <v>2766.026341029994</v>
      </c>
      <c r="DS47" s="291">
        <f t="shared" si="9"/>
        <v>-43.130000000000109</v>
      </c>
      <c r="DT47" s="641">
        <f>+(DR47/DM47-1)*100</f>
        <v>-1.5353364058116603</v>
      </c>
      <c r="DU47" s="417"/>
      <c r="DV47" s="226"/>
      <c r="DW47" s="232"/>
    </row>
    <row r="48" spans="1:127" ht="12.75" customHeight="1" x14ac:dyDescent="0.2">
      <c r="A48" s="171"/>
      <c r="B48" s="104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829">
        <v>1682.0113410299996</v>
      </c>
      <c r="DN48" s="364">
        <v>1682.0113410299996</v>
      </c>
      <c r="DO48" s="364">
        <v>1682.0113410299996</v>
      </c>
      <c r="DP48" s="364">
        <v>1682.0113410299996</v>
      </c>
      <c r="DQ48" s="364">
        <v>1682.0113410299996</v>
      </c>
      <c r="DR48" s="364">
        <v>1688.3813410299995</v>
      </c>
      <c r="DS48" s="291">
        <f t="shared" si="9"/>
        <v>6.3699999999998909</v>
      </c>
      <c r="DT48" s="641">
        <f>+(DR48/DM48-1)*100</f>
        <v>0.37871326099971903</v>
      </c>
      <c r="DU48" s="417"/>
      <c r="DV48" s="226"/>
      <c r="DW48" s="232"/>
    </row>
    <row r="49" spans="1:129" x14ac:dyDescent="0.2">
      <c r="A49" s="171"/>
      <c r="B49" s="104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829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f t="shared" si="9"/>
        <v>0</v>
      </c>
      <c r="DT49" s="733"/>
      <c r="DU49" s="417"/>
      <c r="DV49" s="226"/>
    </row>
    <row r="50" spans="1:129" x14ac:dyDescent="0.2">
      <c r="A50" s="171"/>
      <c r="B50" s="104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f t="shared" ref="DJ50:DO50" si="10">+DJ51+DJ54</f>
        <v>11.64868804664723</v>
      </c>
      <c r="DK50" s="800">
        <f t="shared" si="10"/>
        <v>11.370262390670554</v>
      </c>
      <c r="DL50" s="805">
        <f t="shared" si="10"/>
        <v>24.641399416909621</v>
      </c>
      <c r="DM50" s="805">
        <f t="shared" si="10"/>
        <v>10</v>
      </c>
      <c r="DN50" s="800">
        <f t="shared" si="10"/>
        <v>10</v>
      </c>
      <c r="DO50" s="800">
        <f t="shared" si="10"/>
        <v>10.271000000000001</v>
      </c>
      <c r="DP50" s="800">
        <f t="shared" ref="DP50" si="11">+DP51+DP54</f>
        <v>10.271000000000001</v>
      </c>
      <c r="DQ50" s="800">
        <f t="shared" ref="DQ50:DR50" si="12">+DQ51+DQ54</f>
        <v>7</v>
      </c>
      <c r="DR50" s="800">
        <f t="shared" si="12"/>
        <v>7</v>
      </c>
      <c r="DS50" s="291">
        <f t="shared" si="9"/>
        <v>-3</v>
      </c>
      <c r="DT50" s="736"/>
      <c r="DU50" s="417"/>
      <c r="DV50" s="226"/>
    </row>
    <row r="51" spans="1:129" x14ac:dyDescent="0.2">
      <c r="A51" s="171"/>
      <c r="B51" s="104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f t="shared" ref="DJ51:DO51" si="13">+DJ53+(DJ52/6.86)</f>
        <v>11.64868804664723</v>
      </c>
      <c r="DK51" s="800">
        <f t="shared" si="13"/>
        <v>11.370262390670554</v>
      </c>
      <c r="DL51" s="805">
        <f t="shared" si="13"/>
        <v>24.641399416909621</v>
      </c>
      <c r="DM51" s="805">
        <f t="shared" si="13"/>
        <v>10</v>
      </c>
      <c r="DN51" s="800">
        <f t="shared" si="13"/>
        <v>10</v>
      </c>
      <c r="DO51" s="800">
        <f t="shared" si="13"/>
        <v>10.271000000000001</v>
      </c>
      <c r="DP51" s="800">
        <f t="shared" ref="DP51" si="14">+DP53+(DP52/6.86)</f>
        <v>10.271000000000001</v>
      </c>
      <c r="DQ51" s="800">
        <f t="shared" ref="DQ51:DR51" si="15">+DQ53+(DQ52/6.86)</f>
        <v>7</v>
      </c>
      <c r="DR51" s="800">
        <f t="shared" si="15"/>
        <v>7</v>
      </c>
      <c r="DS51" s="291">
        <f t="shared" si="9"/>
        <v>-3</v>
      </c>
      <c r="DT51" s="736"/>
      <c r="DU51" s="417"/>
      <c r="DV51" s="537"/>
    </row>
    <row r="52" spans="1:129" ht="12.75" customHeight="1" outlineLevel="1" x14ac:dyDescent="0.2">
      <c r="A52" s="171"/>
      <c r="B52" s="104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5">
        <v>0</v>
      </c>
      <c r="DN52" s="800">
        <v>0</v>
      </c>
      <c r="DO52" s="800">
        <v>0</v>
      </c>
      <c r="DP52" s="800">
        <v>0</v>
      </c>
      <c r="DQ52" s="800">
        <v>0</v>
      </c>
      <c r="DR52" s="800">
        <v>0</v>
      </c>
      <c r="DS52" s="291">
        <f t="shared" si="9"/>
        <v>0</v>
      </c>
      <c r="DT52" s="736"/>
      <c r="DU52" s="646"/>
      <c r="DV52" s="537"/>
    </row>
    <row r="53" spans="1:129" ht="12.75" customHeight="1" outlineLevel="1" x14ac:dyDescent="0.2">
      <c r="A53" s="171"/>
      <c r="B53" s="104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5">
        <v>10</v>
      </c>
      <c r="DN53" s="800">
        <v>10</v>
      </c>
      <c r="DO53" s="800">
        <v>10.271000000000001</v>
      </c>
      <c r="DP53" s="800">
        <v>10.271000000000001</v>
      </c>
      <c r="DQ53" s="800">
        <v>7</v>
      </c>
      <c r="DR53" s="800">
        <v>7</v>
      </c>
      <c r="DS53" s="291">
        <f t="shared" si="9"/>
        <v>-3</v>
      </c>
      <c r="DT53" s="736"/>
      <c r="DU53" s="417"/>
      <c r="DV53" s="537"/>
    </row>
    <row r="54" spans="1:129" x14ac:dyDescent="0.2">
      <c r="A54" s="171"/>
      <c r="B54" s="104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f t="shared" ref="DJ54:DO54" si="16">+DJ55+DJ56</f>
        <v>0</v>
      </c>
      <c r="DK54" s="800">
        <f t="shared" si="16"/>
        <v>0</v>
      </c>
      <c r="DL54" s="805">
        <f t="shared" si="16"/>
        <v>0</v>
      </c>
      <c r="DM54" s="805">
        <f t="shared" si="16"/>
        <v>0</v>
      </c>
      <c r="DN54" s="800">
        <f t="shared" si="16"/>
        <v>0</v>
      </c>
      <c r="DO54" s="800">
        <f t="shared" si="16"/>
        <v>0</v>
      </c>
      <c r="DP54" s="800">
        <f t="shared" ref="DP54" si="17">+DP55+DP56</f>
        <v>0</v>
      </c>
      <c r="DQ54" s="800">
        <f t="shared" ref="DQ54:DR54" si="18">+DQ55+DQ56</f>
        <v>0</v>
      </c>
      <c r="DR54" s="800">
        <f t="shared" si="18"/>
        <v>0</v>
      </c>
      <c r="DS54" s="291">
        <f t="shared" si="9"/>
        <v>0</v>
      </c>
      <c r="DT54" s="736"/>
      <c r="DU54" s="417"/>
      <c r="DV54" s="226"/>
    </row>
    <row r="55" spans="1:129" ht="12.75" customHeight="1" outlineLevel="1" x14ac:dyDescent="0.2">
      <c r="A55" s="171"/>
      <c r="B55" s="104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800">
        <v>0</v>
      </c>
      <c r="DS55" s="291">
        <f t="shared" si="9"/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45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1029">
        <v>0</v>
      </c>
      <c r="DN56" s="992">
        <v>0</v>
      </c>
      <c r="DO56" s="992">
        <v>0</v>
      </c>
      <c r="DP56" s="992">
        <v>0</v>
      </c>
      <c r="DQ56" s="895">
        <v>0</v>
      </c>
      <c r="DR56" s="895">
        <v>0</v>
      </c>
      <c r="DS56" s="879">
        <f t="shared" si="9"/>
        <v>0</v>
      </c>
      <c r="DT56" s="880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778"/>
      <c r="DN57" s="140"/>
      <c r="DO57" s="140"/>
      <c r="DP57" s="140"/>
      <c r="DQ57" s="140"/>
      <c r="DR57" s="140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829">
        <v>25966.974321520829</v>
      </c>
      <c r="DN58" s="364">
        <v>25920.838380974179</v>
      </c>
      <c r="DO58" s="364">
        <v>25923.725913286144</v>
      </c>
      <c r="DP58" s="364">
        <v>25888.200772516466</v>
      </c>
      <c r="DQ58" s="364">
        <v>25973.025223036864</v>
      </c>
      <c r="DR58" s="364">
        <v>25990.914385576223</v>
      </c>
      <c r="DS58" s="291">
        <f>+DR58-DM58</f>
        <v>23.940064055394032</v>
      </c>
      <c r="DT58" s="641">
        <f>+(DR58/DM58-1)*100</f>
        <v>9.2194276310242351E-2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5">
        <v>86.808943052238931</v>
      </c>
      <c r="DN59" s="800">
        <v>86.727425581219691</v>
      </c>
      <c r="DO59" s="800">
        <v>86.713730293570251</v>
      </c>
      <c r="DP59" s="800">
        <v>86.724319887040522</v>
      </c>
      <c r="DQ59" s="800">
        <v>86.763432394256341</v>
      </c>
      <c r="DR59" s="800">
        <v>86.765318905027996</v>
      </c>
      <c r="DS59" s="853">
        <f>+DR59-DM59</f>
        <v>-4.3624147210934439E-2</v>
      </c>
      <c r="DT59" s="641"/>
      <c r="DU59" s="819"/>
      <c r="DV59" s="537"/>
      <c r="DW59" s="169"/>
    </row>
    <row r="60" spans="1:129" ht="12.75" customHeight="1" x14ac:dyDescent="0.2">
      <c r="A60" s="171"/>
      <c r="B60" s="104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829">
        <v>24833.104367047068</v>
      </c>
      <c r="DN60" s="364">
        <v>24786.214079185549</v>
      </c>
      <c r="DO60" s="364">
        <v>24788.641999127249</v>
      </c>
      <c r="DP60" s="364">
        <v>24752.869790049994</v>
      </c>
      <c r="DQ60" s="364">
        <v>24837.485218910049</v>
      </c>
      <c r="DR60" s="364">
        <v>24856.784018681185</v>
      </c>
      <c r="DS60" s="291">
        <f>+DR60-DM60</f>
        <v>23.679651634116453</v>
      </c>
      <c r="DT60" s="641">
        <f>+(DR60/DM60-1)*100</f>
        <v>9.5355181068446093E-2</v>
      </c>
      <c r="DU60" s="623"/>
      <c r="DV60" s="712"/>
      <c r="DW60" s="715"/>
    </row>
    <row r="61" spans="1:129" ht="12.75" customHeight="1" x14ac:dyDescent="0.2">
      <c r="A61" s="171"/>
      <c r="B61" s="104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5">
        <v>86.053580234183769</v>
      </c>
      <c r="DN61" s="800">
        <v>85.965448851454994</v>
      </c>
      <c r="DO61" s="800">
        <v>85.938534460441971</v>
      </c>
      <c r="DP61" s="800">
        <v>85.947460558607077</v>
      </c>
      <c r="DQ61" s="800">
        <v>86.000706677930197</v>
      </c>
      <c r="DR61" s="800">
        <v>85.999472434227968</v>
      </c>
      <c r="DS61" s="853">
        <f>+DR61-DM61</f>
        <v>-5.4107799955801283E-2</v>
      </c>
      <c r="DT61" s="641"/>
      <c r="DU61" s="623"/>
      <c r="DV61" s="713"/>
      <c r="DW61" s="715"/>
    </row>
    <row r="62" spans="1:129" ht="3" customHeight="1" x14ac:dyDescent="0.2">
      <c r="A62" s="171"/>
      <c r="B62" s="104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801"/>
      <c r="DN62" s="595"/>
      <c r="DO62" s="595"/>
      <c r="DP62" s="595"/>
      <c r="DQ62" s="595"/>
      <c r="DR62" s="595"/>
      <c r="DS62" s="291"/>
      <c r="DT62" s="641"/>
      <c r="DU62" s="623"/>
      <c r="DV62" s="714"/>
      <c r="DW62" s="715"/>
    </row>
    <row r="63" spans="1:129" x14ac:dyDescent="0.2">
      <c r="A63" s="171"/>
      <c r="B63" s="104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829">
        <v>4877.3474686609488</v>
      </c>
      <c r="DN63" s="364">
        <v>4881.6220713052635</v>
      </c>
      <c r="DO63" s="364">
        <v>4877.1383689306285</v>
      </c>
      <c r="DP63" s="364">
        <v>4865.1806505924351</v>
      </c>
      <c r="DQ63" s="364">
        <v>4932.7727904291696</v>
      </c>
      <c r="DR63" s="364">
        <v>4915.2911695749444</v>
      </c>
      <c r="DS63" s="548">
        <f>+DR63-DM63</f>
        <v>37.943700913995599</v>
      </c>
      <c r="DT63" s="641">
        <f>+(DR63/DM63-1)*100</f>
        <v>0.77795771488089471</v>
      </c>
      <c r="DU63" s="623"/>
      <c r="DV63" s="714"/>
      <c r="DW63" s="715"/>
    </row>
    <row r="64" spans="1:129" x14ac:dyDescent="0.2">
      <c r="A64" s="171"/>
      <c r="B64" s="104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5">
        <v>78.882617062816436</v>
      </c>
      <c r="DN64" s="800">
        <v>78.756957730308059</v>
      </c>
      <c r="DO64" s="800">
        <v>78.715444039575289</v>
      </c>
      <c r="DP64" s="800">
        <v>78.711044663374281</v>
      </c>
      <c r="DQ64" s="800">
        <v>79.058672954979841</v>
      </c>
      <c r="DR64" s="800">
        <v>78.888491307563541</v>
      </c>
      <c r="DS64" s="883">
        <f>+DR64-DM64</f>
        <v>5.8742447471047399E-3</v>
      </c>
      <c r="DT64" s="641"/>
      <c r="DU64" s="623"/>
      <c r="DV64" s="714"/>
      <c r="DW64" s="714"/>
      <c r="DX64" s="714"/>
      <c r="DY64" s="714"/>
    </row>
    <row r="65" spans="1:127" ht="3" customHeight="1" x14ac:dyDescent="0.2">
      <c r="A65" s="171"/>
      <c r="B65" s="104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801"/>
      <c r="DN65" s="595"/>
      <c r="DO65" s="595"/>
      <c r="DP65" s="595"/>
      <c r="DQ65" s="595"/>
      <c r="DR65" s="595"/>
      <c r="DS65" s="548"/>
      <c r="DT65" s="641"/>
      <c r="DU65" s="623"/>
      <c r="DV65" s="714"/>
      <c r="DW65" s="715"/>
    </row>
    <row r="66" spans="1:127" x14ac:dyDescent="0.2">
      <c r="A66" s="171"/>
      <c r="B66" s="104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829">
        <v>7957.3652981707355</v>
      </c>
      <c r="DN66" s="364">
        <v>7912.6821134739457</v>
      </c>
      <c r="DO66" s="364">
        <v>7907.7059025147628</v>
      </c>
      <c r="DP66" s="364">
        <v>7890.4793298092236</v>
      </c>
      <c r="DQ66" s="364">
        <v>7872.8294250759873</v>
      </c>
      <c r="DR66" s="364">
        <v>7881.3641759272987</v>
      </c>
      <c r="DS66" s="548">
        <f>+DR66-DM66</f>
        <v>-76.001122243436839</v>
      </c>
      <c r="DT66" s="641">
        <f>+(DR66/DM66-1)*100</f>
        <v>-0.95510410035980486</v>
      </c>
      <c r="DU66" s="623"/>
      <c r="DV66" s="714"/>
      <c r="DW66" s="715"/>
    </row>
    <row r="67" spans="1:127" x14ac:dyDescent="0.2">
      <c r="A67" s="171"/>
      <c r="B67" s="104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5">
        <v>79.267767136300421</v>
      </c>
      <c r="DN67" s="800">
        <v>79.087280615831531</v>
      </c>
      <c r="DO67" s="800">
        <v>79.084435181660083</v>
      </c>
      <c r="DP67" s="800">
        <v>79.098843562122994</v>
      </c>
      <c r="DQ67" s="800">
        <v>79.037799535409022</v>
      </c>
      <c r="DR67" s="800">
        <v>79.084760544328375</v>
      </c>
      <c r="DS67" s="883">
        <f>+DR67-DM67</f>
        <v>-0.18300659197204538</v>
      </c>
      <c r="DT67" s="641"/>
      <c r="DU67" s="623"/>
      <c r="DV67" s="714"/>
      <c r="DW67" s="715"/>
    </row>
    <row r="68" spans="1:127" ht="3.75" customHeight="1" x14ac:dyDescent="0.2">
      <c r="A68" s="171"/>
      <c r="B68" s="104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801"/>
      <c r="DN68" s="595"/>
      <c r="DO68" s="595"/>
      <c r="DP68" s="595"/>
      <c r="DQ68" s="595"/>
      <c r="DR68" s="595"/>
      <c r="DS68" s="548"/>
      <c r="DT68" s="641"/>
      <c r="DU68" s="623"/>
      <c r="DV68" s="714"/>
      <c r="DW68" s="715"/>
    </row>
    <row r="69" spans="1:127" x14ac:dyDescent="0.2">
      <c r="A69" s="171"/>
      <c r="B69" s="104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829">
        <v>11197.33318932944</v>
      </c>
      <c r="DN69" s="364">
        <v>11189.699991157422</v>
      </c>
      <c r="DO69" s="364">
        <v>11197.478263304658</v>
      </c>
      <c r="DP69" s="364">
        <v>11193.256058867344</v>
      </c>
      <c r="DQ69" s="364">
        <v>11224.673671959179</v>
      </c>
      <c r="DR69" s="364">
        <v>11251.816147740517</v>
      </c>
      <c r="DS69" s="548">
        <f>+DR69-DM69</f>
        <v>54.482958411077561</v>
      </c>
      <c r="DT69" s="641">
        <f>+(DR69/DM69-1)*100</f>
        <v>0.48657084226981784</v>
      </c>
      <c r="DU69" s="623"/>
      <c r="DV69" s="714"/>
      <c r="DW69" s="715"/>
    </row>
    <row r="70" spans="1:127" x14ac:dyDescent="0.2">
      <c r="A70" s="171"/>
      <c r="B70" s="104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5">
        <v>95.275082714123442</v>
      </c>
      <c r="DN70" s="800">
        <v>95.274333329156036</v>
      </c>
      <c r="DO70" s="800">
        <v>95.278900869536329</v>
      </c>
      <c r="DP70" s="800">
        <v>95.278341478177879</v>
      </c>
      <c r="DQ70" s="800">
        <v>95.294348961681465</v>
      </c>
      <c r="DR70" s="800">
        <v>95.313561577607132</v>
      </c>
      <c r="DS70" s="883">
        <f>+DR70-DM70</f>
        <v>3.8478863483689452E-2</v>
      </c>
      <c r="DT70" s="641"/>
      <c r="DU70" s="871"/>
      <c r="DV70" s="714"/>
      <c r="DW70" s="715"/>
    </row>
    <row r="71" spans="1:127" ht="3" customHeight="1" x14ac:dyDescent="0.2">
      <c r="A71" s="171"/>
      <c r="B71" s="104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801"/>
      <c r="DN71" s="595"/>
      <c r="DO71" s="595"/>
      <c r="DP71" s="595"/>
      <c r="DQ71" s="595"/>
      <c r="DR71" s="595"/>
      <c r="DS71" s="548"/>
      <c r="DT71" s="641"/>
      <c r="DU71" s="623"/>
      <c r="DV71" s="714"/>
      <c r="DW71" s="715"/>
    </row>
    <row r="72" spans="1:127" x14ac:dyDescent="0.2">
      <c r="A72" s="171"/>
      <c r="B72" s="104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829">
        <v>801.0584108859457</v>
      </c>
      <c r="DN72" s="364">
        <v>802.20990324891932</v>
      </c>
      <c r="DO72" s="364">
        <v>806.31946437719898</v>
      </c>
      <c r="DP72" s="364">
        <v>803.95375078098959</v>
      </c>
      <c r="DQ72" s="364">
        <v>807.20933144571245</v>
      </c>
      <c r="DR72" s="364">
        <v>808.31252543842334</v>
      </c>
      <c r="DS72" s="548">
        <f>+DR72-DM72</f>
        <v>7.2541145524776312</v>
      </c>
      <c r="DT72" s="641">
        <f>+(DR72/DM72-1)*100</f>
        <v>0.9055662425983213</v>
      </c>
      <c r="DU72" s="871"/>
      <c r="DV72" s="714"/>
      <c r="DW72" s="715"/>
    </row>
    <row r="73" spans="1:127" ht="12.75" customHeight="1" x14ac:dyDescent="0.2">
      <c r="A73" s="171"/>
      <c r="B73" s="104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5">
        <v>80.046931876550275</v>
      </c>
      <c r="DN73" s="800">
        <v>80.118071555514405</v>
      </c>
      <c r="DO73" s="800">
        <v>79.835868771660643</v>
      </c>
      <c r="DP73" s="800">
        <v>79.768477426866752</v>
      </c>
      <c r="DQ73" s="800">
        <v>79.946410693874057</v>
      </c>
      <c r="DR73" s="800">
        <v>79.826247850902902</v>
      </c>
      <c r="DS73" s="883">
        <f>+DR73-DM73</f>
        <v>-0.22068402564737255</v>
      </c>
      <c r="DT73" s="641"/>
      <c r="DU73" s="872"/>
      <c r="DV73" s="714"/>
      <c r="DW73" s="715"/>
    </row>
    <row r="74" spans="1:127" s="377" customFormat="1" ht="4.5" customHeight="1" x14ac:dyDescent="0.2">
      <c r="A74" s="171"/>
      <c r="B74" s="104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809"/>
      <c r="DN74" s="631"/>
      <c r="DO74" s="631"/>
      <c r="DP74" s="631"/>
      <c r="DQ74" s="631"/>
      <c r="DR74" s="631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4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f t="shared" ref="DJ75:DO75" si="19">+DJ76+DJ77+DJ78+DJ79</f>
        <v>4715.931397222108</v>
      </c>
      <c r="DK75" s="364">
        <f t="shared" si="19"/>
        <v>4547.6284860143032</v>
      </c>
      <c r="DL75" s="829">
        <f t="shared" si="19"/>
        <v>4791.5164509383267</v>
      </c>
      <c r="DM75" s="829">
        <f t="shared" si="19"/>
        <v>4827.038115055685</v>
      </c>
      <c r="DN75" s="364">
        <f t="shared" si="19"/>
        <v>4802.9819327171135</v>
      </c>
      <c r="DO75" s="364">
        <f t="shared" si="19"/>
        <v>4814.7507292621121</v>
      </c>
      <c r="DP75" s="364">
        <f t="shared" ref="DP75" si="20">+DP76+DP77+DP78+DP79</f>
        <v>4796.6411021846598</v>
      </c>
      <c r="DQ75" s="364">
        <f t="shared" ref="DQ75:DR75" si="21">+DQ76+DQ77+DQ78+DQ79</f>
        <v>4781.642881573167</v>
      </c>
      <c r="DR75" s="364">
        <f t="shared" si="21"/>
        <v>4820.9781933455097</v>
      </c>
      <c r="DS75" s="291">
        <f t="shared" ref="DS75:DS86" si="22">+DR75-DM75</f>
        <v>-6.0599217101753311</v>
      </c>
      <c r="DT75" s="641">
        <f t="shared" ref="DT75:DT85" si="23">+(DR75/DM75-1)*100</f>
        <v>-0.12554120281905723</v>
      </c>
      <c r="DU75" s="819"/>
      <c r="DV75" s="712"/>
      <c r="DW75" s="715"/>
    </row>
    <row r="76" spans="1:127" x14ac:dyDescent="0.2">
      <c r="A76" s="171"/>
      <c r="B76" s="104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829">
        <v>1883.1609973483967</v>
      </c>
      <c r="DN76" s="364">
        <v>1862.779139983965</v>
      </c>
      <c r="DO76" s="364">
        <v>1870.4364589241989</v>
      </c>
      <c r="DP76" s="364">
        <v>1859.7499340976674</v>
      </c>
      <c r="DQ76" s="364">
        <v>1849.0644598498543</v>
      </c>
      <c r="DR76" s="364">
        <v>1882.7673518804661</v>
      </c>
      <c r="DS76" s="291">
        <f t="shared" si="22"/>
        <v>-0.39364546793058253</v>
      </c>
      <c r="DT76" s="641">
        <f t="shared" si="23"/>
        <v>-2.0903442057518262E-2</v>
      </c>
      <c r="DU76" s="819"/>
      <c r="DV76" s="537"/>
      <c r="DW76" s="232"/>
    </row>
    <row r="77" spans="1:127" ht="15" x14ac:dyDescent="0.25">
      <c r="A77" s="171"/>
      <c r="B77" s="104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829">
        <v>557.56688127405255</v>
      </c>
      <c r="DN77" s="364">
        <v>557.58361675655988</v>
      </c>
      <c r="DO77" s="364">
        <v>558.5760907463557</v>
      </c>
      <c r="DP77" s="364">
        <v>558.58167907288635</v>
      </c>
      <c r="DQ77" s="364">
        <v>558.58726745772583</v>
      </c>
      <c r="DR77" s="364">
        <v>558.5928557696792</v>
      </c>
      <c r="DS77" s="291">
        <f t="shared" si="22"/>
        <v>1.0259744956266559</v>
      </c>
      <c r="DT77" s="641">
        <f t="shared" si="23"/>
        <v>0.18400922473771342</v>
      </c>
      <c r="DU77" s="819"/>
      <c r="DV77" s="537"/>
      <c r="DW77" s="559"/>
    </row>
    <row r="78" spans="1:127" ht="15" x14ac:dyDescent="0.25">
      <c r="A78" s="171"/>
      <c r="B78" s="104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829">
        <v>975.59591289323612</v>
      </c>
      <c r="DN78" s="364">
        <v>971.70533470658881</v>
      </c>
      <c r="DO78" s="364">
        <v>965.8074088515566</v>
      </c>
      <c r="DP78" s="364">
        <v>958.3307585841053</v>
      </c>
      <c r="DQ78" s="364">
        <v>953.91315840558616</v>
      </c>
      <c r="DR78" s="364">
        <v>959.45522384536434</v>
      </c>
      <c r="DS78" s="291">
        <f t="shared" si="22"/>
        <v>-16.140689047871774</v>
      </c>
      <c r="DT78" s="641">
        <f t="shared" si="23"/>
        <v>-1.6544441027848134</v>
      </c>
      <c r="DU78" s="819"/>
      <c r="DV78" s="537"/>
      <c r="DW78" s="559"/>
    </row>
    <row r="79" spans="1:127" ht="15" x14ac:dyDescent="0.25">
      <c r="A79" s="171"/>
      <c r="B79" s="104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829">
        <v>1410.7143235400001</v>
      </c>
      <c r="DN79" s="364">
        <v>1410.9138412699999</v>
      </c>
      <c r="DO79" s="364">
        <v>1419.9307707400008</v>
      </c>
      <c r="DP79" s="364">
        <v>1419.9787304300005</v>
      </c>
      <c r="DQ79" s="364">
        <v>1420.0779958600001</v>
      </c>
      <c r="DR79" s="364">
        <v>1420.1627618499999</v>
      </c>
      <c r="DS79" s="291">
        <f t="shared" si="22"/>
        <v>9.4484383099998013</v>
      </c>
      <c r="DT79" s="641">
        <f t="shared" si="23"/>
        <v>0.66976269768710406</v>
      </c>
      <c r="DU79" s="819"/>
      <c r="DV79" s="537"/>
      <c r="DW79" s="559"/>
    </row>
    <row r="80" spans="1:127" ht="15" x14ac:dyDescent="0.25">
      <c r="A80" s="171"/>
      <c r="B80" s="104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829">
        <v>1482.823853461957</v>
      </c>
      <c r="DN80" s="364">
        <v>1459.603205638942</v>
      </c>
      <c r="DO80" s="364">
        <v>1471.9656724874774</v>
      </c>
      <c r="DP80" s="364">
        <v>1454.9968392077278</v>
      </c>
      <c r="DQ80" s="364">
        <v>1441.9826168751451</v>
      </c>
      <c r="DR80" s="364">
        <v>1479.3515434549884</v>
      </c>
      <c r="DS80" s="291">
        <f t="shared" si="22"/>
        <v>-3.4723100069686552</v>
      </c>
      <c r="DT80" s="641">
        <f t="shared" si="23"/>
        <v>-0.23416874491611894</v>
      </c>
      <c r="DU80" s="819"/>
      <c r="DV80" s="537"/>
      <c r="DW80" s="559"/>
    </row>
    <row r="81" spans="1:127" x14ac:dyDescent="0.2">
      <c r="A81" s="171"/>
      <c r="B81" s="104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829">
        <v>973.57330971872091</v>
      </c>
      <c r="DN81" s="364">
        <v>954.18101348235314</v>
      </c>
      <c r="DO81" s="364">
        <v>978.18272690592062</v>
      </c>
      <c r="DP81" s="364">
        <v>968.57398476362255</v>
      </c>
      <c r="DQ81" s="364">
        <v>956.9477122295591</v>
      </c>
      <c r="DR81" s="364">
        <v>988.60203087962418</v>
      </c>
      <c r="DS81" s="291">
        <f t="shared" si="22"/>
        <v>15.028721160903274</v>
      </c>
      <c r="DT81" s="641">
        <f t="shared" si="23"/>
        <v>1.5436661020673759</v>
      </c>
      <c r="DU81" s="819"/>
      <c r="DV81" s="537"/>
      <c r="DW81" s="232"/>
    </row>
    <row r="82" spans="1:127" x14ac:dyDescent="0.2">
      <c r="A82" s="171"/>
      <c r="B82" s="1044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829">
        <v>509.25054374323616</v>
      </c>
      <c r="DN82" s="364">
        <v>505.42219215658889</v>
      </c>
      <c r="DO82" s="364">
        <v>493.7829455815567</v>
      </c>
      <c r="DP82" s="364">
        <v>486.42285444410533</v>
      </c>
      <c r="DQ82" s="364">
        <v>485.03490464558615</v>
      </c>
      <c r="DR82" s="364">
        <v>490.74951257536424</v>
      </c>
      <c r="DS82" s="291">
        <f t="shared" si="22"/>
        <v>-18.501031167871929</v>
      </c>
      <c r="DT82" s="641">
        <f t="shared" si="23"/>
        <v>-3.6329919320027493</v>
      </c>
      <c r="DU82" s="819"/>
      <c r="DV82" s="537"/>
      <c r="DW82" s="232"/>
    </row>
    <row r="83" spans="1:127" ht="12.75" hidden="1" customHeight="1" outlineLevel="1" x14ac:dyDescent="0.2">
      <c r="A83" s="171"/>
      <c r="B83" s="1044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811"/>
      <c r="DN83" s="625"/>
      <c r="DO83" s="625"/>
      <c r="DP83" s="625"/>
      <c r="DQ83" s="625"/>
      <c r="DR83" s="625"/>
      <c r="DS83" s="291">
        <f t="shared" si="22"/>
        <v>0</v>
      </c>
      <c r="DT83" s="641" t="e">
        <f t="shared" si="23"/>
        <v>#DIV/0!</v>
      </c>
      <c r="DU83" s="819"/>
      <c r="DV83" s="226"/>
      <c r="DW83" s="232"/>
    </row>
    <row r="84" spans="1:127" collapsed="1" x14ac:dyDescent="0.2">
      <c r="A84" s="171"/>
      <c r="B84" s="1044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829">
        <v>22734.119573303607</v>
      </c>
      <c r="DN84" s="364">
        <v>22713.557296536845</v>
      </c>
      <c r="DO84" s="364">
        <v>22680.514220557256</v>
      </c>
      <c r="DP84" s="364">
        <v>22692.643749173872</v>
      </c>
      <c r="DQ84" s="364">
        <v>22725.613809698654</v>
      </c>
      <c r="DR84" s="364">
        <v>22752.861339306528</v>
      </c>
      <c r="DS84" s="291">
        <f t="shared" si="22"/>
        <v>18.741766002920485</v>
      </c>
      <c r="DT84" s="641">
        <f t="shared" si="23"/>
        <v>8.2438934758344296E-2</v>
      </c>
      <c r="DU84" s="819"/>
      <c r="DV84" s="623"/>
      <c r="DW84" s="232"/>
    </row>
    <row r="85" spans="1:127" ht="12.75" hidden="1" customHeight="1" x14ac:dyDescent="0.2">
      <c r="A85" s="171"/>
      <c r="B85" s="1044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815"/>
      <c r="DN85" s="626"/>
      <c r="DO85" s="626"/>
      <c r="DP85" s="626"/>
      <c r="DQ85" s="626"/>
      <c r="DR85" s="626"/>
      <c r="DS85" s="291">
        <f t="shared" si="22"/>
        <v>0</v>
      </c>
      <c r="DT85" s="641" t="e">
        <f t="shared" si="23"/>
        <v>#DIV/0!</v>
      </c>
      <c r="DU85" s="819"/>
      <c r="DV85" s="226"/>
      <c r="DW85" s="232"/>
    </row>
    <row r="86" spans="1:127" ht="13.5" thickBot="1" x14ac:dyDescent="0.25">
      <c r="A86" s="171"/>
      <c r="B86" s="1044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1030">
        <v>97.959627058442038</v>
      </c>
      <c r="DN86" s="993">
        <v>97.961323168580932</v>
      </c>
      <c r="DO86" s="993">
        <v>97.962768384204651</v>
      </c>
      <c r="DP86" s="993">
        <v>97.965094335045279</v>
      </c>
      <c r="DQ86" s="993">
        <v>97.966671244750842</v>
      </c>
      <c r="DR86" s="993">
        <v>97.970528124627293</v>
      </c>
      <c r="DS86" s="877">
        <f t="shared" si="22"/>
        <v>1.0901066185255104E-2</v>
      </c>
      <c r="DT86" s="878"/>
      <c r="DU86" s="819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779"/>
      <c r="DN87" s="268"/>
      <c r="DO87" s="268"/>
      <c r="DP87" s="268"/>
      <c r="DQ87" s="268"/>
      <c r="DR87" s="268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f t="shared" ref="DJ88:DK88" si="24">+DJ89+0.1</f>
        <v>6.96</v>
      </c>
      <c r="DK88" s="628">
        <f t="shared" si="24"/>
        <v>6.96</v>
      </c>
      <c r="DL88" s="822">
        <f>+DL89+0.1</f>
        <v>6.96</v>
      </c>
      <c r="DM88" s="822">
        <f>+DM89+0.1</f>
        <v>6.96</v>
      </c>
      <c r="DN88" s="628">
        <f t="shared" ref="DN88:DP88" si="25">+DN89+0.1</f>
        <v>6.96</v>
      </c>
      <c r="DO88" s="628">
        <f t="shared" si="25"/>
        <v>6.96</v>
      </c>
      <c r="DP88" s="628">
        <f t="shared" si="25"/>
        <v>6.96</v>
      </c>
      <c r="DQ88" s="628">
        <f>+DQ89+0.1</f>
        <v>6.96</v>
      </c>
      <c r="DR88" s="628">
        <f>+DR89+0.1</f>
        <v>6.96</v>
      </c>
      <c r="DS88" s="291">
        <f>+DR88-DM88</f>
        <v>0</v>
      </c>
      <c r="DT88" s="641">
        <f>+(DR88/DM88-1)*100</f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822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291">
        <f>+DR89-DM89</f>
        <v>0</v>
      </c>
      <c r="DT89" s="641">
        <f>+(DR89/DM89-1)*100</f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820">
        <v>6.9694660524529803</v>
      </c>
      <c r="DN90" s="995">
        <v>6.9577104742306517</v>
      </c>
      <c r="DO90" s="995">
        <v>6.9721642214942943</v>
      </c>
      <c r="DP90" s="995">
        <v>6.9689637876953157</v>
      </c>
      <c r="DQ90" s="995">
        <v>6.9619978308802839</v>
      </c>
      <c r="DR90" s="995">
        <v>6.9696334463700715</v>
      </c>
      <c r="DS90" s="291">
        <f>+DR90-DM90</f>
        <v>1.6739391709119644E-4</v>
      </c>
      <c r="DT90" s="641">
        <f>+(DR90/DM90-1)*100</f>
        <v>2.4018183865326392E-3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1031"/>
      <c r="DN91" s="271"/>
      <c r="DO91" s="271"/>
      <c r="DP91" s="271"/>
      <c r="DQ91" s="271"/>
      <c r="DR91" s="271"/>
      <c r="DS91" s="854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822">
        <v>2.2534700000000001</v>
      </c>
      <c r="DN92" s="628">
        <v>2.2540100000000001</v>
      </c>
      <c r="DO92" s="628">
        <v>2.2541899999999999</v>
      </c>
      <c r="DP92" s="628">
        <v>2.2543600000000001</v>
      </c>
      <c r="DQ92" s="628">
        <v>2.2545299999999999</v>
      </c>
      <c r="DR92" s="628">
        <v>2.2547000000000001</v>
      </c>
      <c r="DS92" s="854">
        <f>+DR92-DM92</f>
        <v>1.2300000000000644E-3</v>
      </c>
      <c r="DT92" s="641">
        <f>+(DR92/DM92-1)*100</f>
        <v>5.4582488340204627E-2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1031"/>
      <c r="DN93" s="271"/>
      <c r="DO93" s="271"/>
      <c r="DP93" s="271"/>
      <c r="DQ93" s="271"/>
      <c r="DR93" s="271"/>
      <c r="DS93" s="879"/>
      <c r="DT93" s="878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812"/>
      <c r="DN94" s="685"/>
      <c r="DO94" s="685"/>
      <c r="DP94" s="685"/>
      <c r="DQ94" s="685"/>
      <c r="DR94" s="685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43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70">
        <v>966.94739446344317</v>
      </c>
      <c r="DN95" s="845">
        <v>966.94739446344317</v>
      </c>
      <c r="DO95" s="845">
        <v>966.94739446344317</v>
      </c>
      <c r="DP95" s="845">
        <v>966.94739446344317</v>
      </c>
      <c r="DQ95" s="845">
        <v>966.94739446344317</v>
      </c>
      <c r="DR95" s="845">
        <v>961.68619694740801</v>
      </c>
      <c r="DS95" s="853">
        <f>+DR95-DM95</f>
        <v>-5.2611975160351676</v>
      </c>
      <c r="DT95" s="641">
        <f>+(DR95/DM95-1)*100</f>
        <v>-0.54410379987162028</v>
      </c>
      <c r="DU95" s="623"/>
      <c r="DV95" s="537"/>
      <c r="DW95" s="232"/>
    </row>
    <row r="96" spans="1:127" x14ac:dyDescent="0.2">
      <c r="A96" s="171"/>
      <c r="B96" s="1043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4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814"/>
      <c r="DN97" s="320"/>
      <c r="DO97" s="320"/>
      <c r="DP97" s="320"/>
      <c r="DQ97" s="320"/>
      <c r="DR97" s="320"/>
      <c r="DS97" s="480"/>
      <c r="DT97" s="912"/>
      <c r="DU97" s="417"/>
      <c r="DV97" s="226"/>
    </row>
    <row r="98" spans="1:126" x14ac:dyDescent="0.2">
      <c r="A98" s="171"/>
      <c r="B98" s="104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14"/>
      <c r="DN98" s="320"/>
      <c r="DO98" s="320"/>
      <c r="DP98" s="320"/>
      <c r="DQ98" s="320"/>
      <c r="DR98" s="320"/>
      <c r="DS98" s="480"/>
      <c r="DT98" s="912"/>
      <c r="DU98" s="417"/>
      <c r="DV98" s="226"/>
    </row>
    <row r="99" spans="1:126" x14ac:dyDescent="0.2">
      <c r="A99" s="171"/>
      <c r="B99" s="104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14"/>
      <c r="DN99" s="320"/>
      <c r="DO99" s="320"/>
      <c r="DP99" s="320"/>
      <c r="DQ99" s="320"/>
      <c r="DR99" s="320"/>
      <c r="DS99" s="480"/>
      <c r="DT99" s="912"/>
      <c r="DU99" s="417"/>
      <c r="DV99" s="226"/>
    </row>
    <row r="100" spans="1:126" x14ac:dyDescent="0.2">
      <c r="A100" s="171"/>
      <c r="B100" s="104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14"/>
      <c r="DN100" s="320"/>
      <c r="DO100" s="320"/>
      <c r="DP100" s="320"/>
      <c r="DQ100" s="320"/>
      <c r="DR100" s="320"/>
      <c r="DS100" s="480"/>
      <c r="DT100" s="912"/>
      <c r="DU100" s="417"/>
      <c r="DV100" s="226"/>
    </row>
    <row r="101" spans="1:126" hidden="1" x14ac:dyDescent="0.2">
      <c r="A101" s="171"/>
      <c r="B101" s="104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814"/>
      <c r="DN101" s="320"/>
      <c r="DO101" s="320"/>
      <c r="DP101" s="320"/>
      <c r="DQ101" s="320"/>
      <c r="DR101" s="320"/>
      <c r="DS101" s="480"/>
      <c r="DT101" s="912"/>
      <c r="DU101" s="417"/>
      <c r="DV101" s="226"/>
    </row>
    <row r="102" spans="1:126" x14ac:dyDescent="0.2">
      <c r="A102" s="171"/>
      <c r="B102" s="104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14"/>
      <c r="DN102" s="320"/>
      <c r="DO102" s="320"/>
      <c r="DP102" s="320"/>
      <c r="DQ102" s="320"/>
      <c r="DR102" s="320"/>
      <c r="DS102" s="480"/>
      <c r="DT102" s="912"/>
      <c r="DU102" s="417"/>
      <c r="DV102" s="226"/>
    </row>
    <row r="103" spans="1:126" x14ac:dyDescent="0.2">
      <c r="A103" s="171"/>
      <c r="B103" s="104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14"/>
      <c r="DN103" s="320"/>
      <c r="DO103" s="320"/>
      <c r="DP103" s="320"/>
      <c r="DQ103" s="320"/>
      <c r="DR103" s="320"/>
      <c r="DS103" s="480"/>
      <c r="DT103" s="912"/>
      <c r="DU103" s="417"/>
      <c r="DV103" s="226"/>
    </row>
    <row r="104" spans="1:126" x14ac:dyDescent="0.2">
      <c r="A104" s="171"/>
      <c r="B104" s="104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14"/>
      <c r="DN104" s="320"/>
      <c r="DO104" s="320"/>
      <c r="DP104" s="320"/>
      <c r="DQ104" s="320"/>
      <c r="DR104" s="320"/>
      <c r="DS104" s="480"/>
      <c r="DT104" s="912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0.47398617176823998</v>
      </c>
      <c r="DL105" s="849">
        <v>8.3417545718957403E-2</v>
      </c>
      <c r="DM105" s="814"/>
      <c r="DN105" s="320"/>
      <c r="DO105" s="320"/>
      <c r="DP105" s="320"/>
      <c r="DQ105" s="320"/>
      <c r="DR105" s="320"/>
      <c r="DS105" s="480"/>
      <c r="DT105" s="912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49">
        <v>1.72755918097045</v>
      </c>
      <c r="DM106" s="814"/>
      <c r="DN106" s="320"/>
      <c r="DO106" s="320"/>
      <c r="DP106" s="320"/>
      <c r="DQ106" s="320"/>
      <c r="DR106" s="320"/>
      <c r="DS106" s="480"/>
      <c r="DT106" s="912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49">
        <v>3.2104682069321102</v>
      </c>
      <c r="DM107" s="814"/>
      <c r="DN107" s="320"/>
      <c r="DO107" s="320"/>
      <c r="DP107" s="320"/>
      <c r="DQ107" s="320"/>
      <c r="DR107" s="320"/>
      <c r="DS107" s="480"/>
      <c r="DT107" s="912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986">
        <v>-1.35456259143216</v>
      </c>
      <c r="DM108" s="814"/>
      <c r="DN108" s="320"/>
      <c r="DO108" s="320"/>
      <c r="DP108" s="320"/>
      <c r="DQ108" s="320"/>
      <c r="DR108" s="320"/>
      <c r="DS108" s="917"/>
      <c r="DT108" s="918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788"/>
      <c r="DN109" s="319"/>
      <c r="DO109" s="319"/>
      <c r="DP109" s="319"/>
      <c r="DQ109" s="319"/>
      <c r="DR109" s="319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291"/>
      <c r="DT110" s="881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1032">
        <v>4</v>
      </c>
      <c r="DN111" s="835">
        <v>4</v>
      </c>
      <c r="DO111" s="994">
        <v>4</v>
      </c>
      <c r="DP111" s="994">
        <v>4</v>
      </c>
      <c r="DQ111" s="969">
        <v>4</v>
      </c>
      <c r="DR111" s="969">
        <v>4</v>
      </c>
      <c r="DS111" s="879"/>
      <c r="DT111" s="882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0"/>
      <c r="DT113" s="1050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8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  <ignoredErrors>
    <ignoredError sqref="DS7:DS9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8.85546875" style="839" customWidth="1"/>
    <col min="121" max="122" width="11.42578125" style="839"/>
    <col min="123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921"/>
      <c r="DP3" s="8"/>
      <c r="DQ3" s="921"/>
      <c r="DR3" s="921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46" t="str">
        <f>+entero!D3</f>
        <v>V   A   R   I   A   B   L   E   S     b/</v>
      </c>
      <c r="E4" s="1048" t="str">
        <f>+entero!E3</f>
        <v>2008                          A  fines de Dic*</v>
      </c>
      <c r="F4" s="1048" t="str">
        <f>+entero!F3</f>
        <v>2009                          A  fines de Ene*</v>
      </c>
      <c r="G4" s="1048" t="str">
        <f>+entero!G3</f>
        <v>2009                          A  fines de Feb*</v>
      </c>
      <c r="H4" s="1048" t="str">
        <f>+entero!H3</f>
        <v>2009                          A  fines de Mar*</v>
      </c>
      <c r="I4" s="1048" t="str">
        <f>+entero!I3</f>
        <v>2009                          A  fines de adr*</v>
      </c>
      <c r="J4" s="1048" t="str">
        <f>+entero!J3</f>
        <v>2009                          A  fines de May*</v>
      </c>
      <c r="K4" s="1048" t="str">
        <f>+entero!K3</f>
        <v>2009                          A  fines de Jun*</v>
      </c>
      <c r="L4" s="1048" t="str">
        <f>+entero!L3</f>
        <v>2009                          A  fines de Jul*</v>
      </c>
      <c r="M4" s="1048" t="str">
        <f>+entero!M3</f>
        <v>2009                          A  fines de Ago*</v>
      </c>
      <c r="N4" s="1048" t="str">
        <f>+entero!N3</f>
        <v>2009                          A  fines de Sep*</v>
      </c>
      <c r="O4" s="1048" t="str">
        <f>+entero!O3</f>
        <v>2009                          A  fines de Oct*</v>
      </c>
      <c r="P4" s="1048" t="str">
        <f>+entero!P3</f>
        <v>2009                          A  fines de Nov*</v>
      </c>
      <c r="Q4" s="1048" t="str">
        <f>+entero!Q3</f>
        <v>2009                          A  fines de Dic*</v>
      </c>
      <c r="R4" s="1048" t="str">
        <f>+entero!R3</f>
        <v>2010                          A  fines de Ene*</v>
      </c>
      <c r="S4" s="1048" t="str">
        <f>+entero!S3</f>
        <v>2010                          A  fines de Feb*</v>
      </c>
      <c r="T4" s="1048" t="str">
        <f>+entero!T3</f>
        <v>2010                          A  fines de Mar*</v>
      </c>
      <c r="U4" s="1048" t="str">
        <f>+entero!U3</f>
        <v>2010                          A  fines de adr*</v>
      </c>
      <c r="V4" s="1048" t="str">
        <f>+entero!V3</f>
        <v>2010                          A  fines de May*</v>
      </c>
      <c r="W4" s="1048" t="str">
        <f>+entero!W3</f>
        <v>2010                          A  fines de Jun*</v>
      </c>
      <c r="X4" s="1048" t="str">
        <f>+entero!X3</f>
        <v>2010                          A  fines de Jul*</v>
      </c>
      <c r="Y4" s="1048" t="str">
        <f>+entero!Y3</f>
        <v>2010                          A  fines de Ago*</v>
      </c>
      <c r="Z4" s="1048" t="str">
        <f>+entero!Z3</f>
        <v>2010                          A  fines de Sep*</v>
      </c>
      <c r="AA4" s="1048" t="str">
        <f>+entero!AA3</f>
        <v>2010                          A  fines de Oct*</v>
      </c>
      <c r="AB4" s="1048" t="str">
        <f>+entero!AB3</f>
        <v>2010                          A  fines de Nov*</v>
      </c>
      <c r="AC4" s="1048" t="str">
        <f>+entero!AC3</f>
        <v>2010                          A  fines de Dic*</v>
      </c>
      <c r="AD4" s="1048" t="str">
        <f>+entero!AD3</f>
        <v>2011                          A  fines de Ene*</v>
      </c>
      <c r="AE4" s="1048" t="str">
        <f>+entero!AE3</f>
        <v>2011                          A  fines de Feb*</v>
      </c>
      <c r="AF4" s="1048" t="str">
        <f>+entero!AF3</f>
        <v>2011                          A  fines de Mar*</v>
      </c>
      <c r="AG4" s="1048" t="str">
        <f>+entero!AG3</f>
        <v>2011                          A  fines de adr*</v>
      </c>
      <c r="AH4" s="1048" t="str">
        <f>+entero!AH3</f>
        <v>2011                          A  fines de May*</v>
      </c>
      <c r="AI4" s="1048" t="str">
        <f>+entero!AI3</f>
        <v>2011                          A  fines de Jun*</v>
      </c>
      <c r="AJ4" s="1048" t="str">
        <f>+entero!AJ3</f>
        <v>2011                          A  fines de Jul*</v>
      </c>
      <c r="AK4" s="1048" t="str">
        <f>+entero!AK3</f>
        <v>2011                          A  fines de Ago*</v>
      </c>
      <c r="AL4" s="1048" t="str">
        <f>+entero!AL3</f>
        <v>2011                          A  fines de Sep*</v>
      </c>
      <c r="AM4" s="1048" t="str">
        <f>+entero!AM3</f>
        <v>2011                          A  fines de Oct*</v>
      </c>
      <c r="AN4" s="1048" t="str">
        <f>+entero!AN3</f>
        <v>2011                          A  fines de Nov*</v>
      </c>
      <c r="AO4" s="1048" t="str">
        <f>+entero!AO3</f>
        <v>2011                          A  fines de Dic*</v>
      </c>
      <c r="AP4" s="1048" t="str">
        <f>+entero!AP3</f>
        <v>2012                          A  fines de Ene*</v>
      </c>
      <c r="AQ4" s="1048" t="str">
        <f>+entero!AQ3</f>
        <v>2012                          A  fines de Feb*</v>
      </c>
      <c r="AR4" s="1048" t="str">
        <f>+entero!AR3</f>
        <v>2012                          A  fines de Mar*</v>
      </c>
      <c r="AS4" s="1048" t="str">
        <f>+entero!AS3</f>
        <v>2012                          A  fines de adr*</v>
      </c>
      <c r="AT4" s="1048" t="str">
        <f>+entero!AT3</f>
        <v>2012                          A  fines de May*</v>
      </c>
      <c r="AU4" s="1048" t="str">
        <f>+entero!AU3</f>
        <v>2012                          A  fines de Jun*</v>
      </c>
      <c r="AV4" s="1048" t="str">
        <f>+entero!AV3</f>
        <v>2012                          A  fines de Jul*</v>
      </c>
      <c r="AW4" s="1048" t="str">
        <f>+entero!AW3</f>
        <v>2012                          A  fines de Ago*</v>
      </c>
      <c r="AX4" s="1048" t="str">
        <f>+entero!AX3</f>
        <v>2012                          A  fines de Sep*</v>
      </c>
      <c r="AY4" s="1048" t="str">
        <f>+entero!AY3</f>
        <v>2012                          A  fines de Oct*</v>
      </c>
      <c r="AZ4" s="1048" t="str">
        <f>+entero!AZ3</f>
        <v>2012                          A  fines de Nov*</v>
      </c>
      <c r="BA4" s="1048" t="str">
        <f>+entero!BA3</f>
        <v>2012                          A  fines de Dic*</v>
      </c>
      <c r="BB4" s="1048" t="str">
        <f>+entero!BB3</f>
        <v>2013                          A  fines de Ene*</v>
      </c>
      <c r="BC4" s="1048" t="str">
        <f>+entero!BC3</f>
        <v>2013                          A  fines de Feb*</v>
      </c>
      <c r="BD4" s="1048" t="str">
        <f>+entero!BD3</f>
        <v>2013                          A  fines de Mar*</v>
      </c>
      <c r="BE4" s="1048" t="str">
        <f>+entero!BE3</f>
        <v>2013                          A  fines de adr*</v>
      </c>
      <c r="BF4" s="1048" t="str">
        <f>+entero!BF3</f>
        <v>2013                          A  fines de May*</v>
      </c>
      <c r="BG4" s="1048" t="str">
        <f>+entero!BG3</f>
        <v>2013                          A  fines de Jun*</v>
      </c>
      <c r="BH4" s="1048" t="str">
        <f>+entero!BH3</f>
        <v>2013                          A  fines de Jul*</v>
      </c>
      <c r="BI4" s="1048" t="str">
        <f>+entero!BI3</f>
        <v>2013                          A  fines de Ago*</v>
      </c>
      <c r="BJ4" s="1048" t="str">
        <f>+entero!BJ3</f>
        <v>2013                          A  fines de Sep*</v>
      </c>
      <c r="BK4" s="1048" t="str">
        <f>+entero!BK3</f>
        <v>2013                          A  fines de Oct*</v>
      </c>
      <c r="BL4" s="1048" t="str">
        <f>+entero!BL3</f>
        <v>2013                          A  fines de Nov*</v>
      </c>
      <c r="BM4" s="1048" t="str">
        <f>+entero!BM3</f>
        <v>2013                          A  fines de Dic*</v>
      </c>
      <c r="BN4" s="1048" t="str">
        <f>+entero!BN3</f>
        <v>2014                          A  fines de Ene*</v>
      </c>
      <c r="BO4" s="1048" t="str">
        <f>+entero!BO3</f>
        <v>2014                          A  fines de Feb*</v>
      </c>
      <c r="BP4" s="1048" t="str">
        <f>+entero!BP3</f>
        <v>2014                          A  fines de Mar*</v>
      </c>
      <c r="BQ4" s="1048" t="str">
        <f>+entero!BQ3</f>
        <v>2014                          A  fines de adr*</v>
      </c>
      <c r="BR4" s="1048" t="str">
        <f>+entero!BR3</f>
        <v>2014                          A  fines de May*</v>
      </c>
      <c r="BS4" s="1048" t="str">
        <f>+entero!BS3</f>
        <v>2014                          A  fines de Jun*</v>
      </c>
      <c r="BT4" s="1048" t="str">
        <f>+entero!BT3</f>
        <v>2014                          A  fines de Jul*</v>
      </c>
      <c r="BU4" s="1048" t="str">
        <f>+entero!BU3</f>
        <v>2014                          A  fines de Ago*</v>
      </c>
      <c r="BV4" s="1048" t="str">
        <f>+entero!BV3</f>
        <v>2014                          A  fines de Sep*</v>
      </c>
      <c r="BW4" s="1048" t="str">
        <f>+entero!BW3</f>
        <v>2014                          A  fines de Oct*</v>
      </c>
      <c r="BX4" s="1048" t="str">
        <f>+entero!BX3</f>
        <v>2014                          A  fines de Nov*</v>
      </c>
      <c r="BY4" s="1048" t="str">
        <f>+entero!BY3</f>
        <v>2014                          A  fines de Dic*</v>
      </c>
      <c r="BZ4" s="1048" t="str">
        <f>+entero!BZ3</f>
        <v>2015                         A  fines de Ene*</v>
      </c>
      <c r="CA4" s="1048" t="str">
        <f>+entero!CA3</f>
        <v>2015                         A  fines de Feb*</v>
      </c>
      <c r="CB4" s="1048" t="str">
        <f>+entero!CB3</f>
        <v>2015                         A  fines de Mar*</v>
      </c>
      <c r="CC4" s="1048" t="str">
        <f>+entero!CC3</f>
        <v xml:space="preserve">2015                         A  fines de adr* </v>
      </c>
      <c r="CD4" s="1048" t="str">
        <f>+entero!CD3</f>
        <v xml:space="preserve">2015                         A  fines de May* </v>
      </c>
      <c r="CE4" s="1048" t="str">
        <f>+entero!CE3</f>
        <v xml:space="preserve">2015                         A  fines de Jun* </v>
      </c>
      <c r="CF4" s="1048" t="str">
        <f>+entero!CF3</f>
        <v xml:space="preserve">2015                         A  fines de Jul* </v>
      </c>
      <c r="CG4" s="1048" t="str">
        <f>+entero!CG3</f>
        <v xml:space="preserve">2015                         A  fines de Ago* </v>
      </c>
      <c r="CH4" s="1048" t="str">
        <f>+entero!CH3</f>
        <v xml:space="preserve">2015                         A  fines de Sep* </v>
      </c>
      <c r="CI4" s="1048" t="str">
        <f>+entero!CI3</f>
        <v xml:space="preserve">2015                         A  fines de Oct* </v>
      </c>
      <c r="CJ4" s="1048" t="str">
        <f>+entero!CJ3</f>
        <v xml:space="preserve">2015                         A  fines de Nov* </v>
      </c>
      <c r="CK4" s="1048" t="str">
        <f>+entero!CK3</f>
        <v xml:space="preserve">2015                         A  fines de Dic* </v>
      </c>
      <c r="CL4" s="1048" t="str">
        <f>+entero!CL3</f>
        <v xml:space="preserve">2016                         A  fines de Ene* </v>
      </c>
      <c r="CM4" s="1048" t="str">
        <f>+entero!CM3</f>
        <v xml:space="preserve">2016                         A  fines de Feb* </v>
      </c>
      <c r="CN4" s="1048" t="str">
        <f>+entero!CN3</f>
        <v xml:space="preserve">2016                         A  fines de Mar* </v>
      </c>
      <c r="CO4" s="1048" t="str">
        <f>+entero!CO3</f>
        <v xml:space="preserve">2016                         A  fines de adr* </v>
      </c>
      <c r="CP4" s="1048" t="str">
        <f>+entero!CP3</f>
        <v xml:space="preserve">2016                         A  fines de May* </v>
      </c>
      <c r="CQ4" s="1048" t="str">
        <f>+entero!CQ3</f>
        <v xml:space="preserve">2016                         A  fines de Jun* </v>
      </c>
      <c r="CR4" s="1048" t="str">
        <f>+entero!CR3</f>
        <v xml:space="preserve">2016                         A  fines de Jul* </v>
      </c>
      <c r="CS4" s="1048" t="str">
        <f>+entero!CS3</f>
        <v xml:space="preserve">2016                         A  fines de Ago* </v>
      </c>
      <c r="CT4" s="1048" t="str">
        <f>+entero!CT3</f>
        <v xml:space="preserve">2016                         A  fines de Sep* </v>
      </c>
      <c r="CU4" s="1048" t="str">
        <f>+entero!CU3</f>
        <v xml:space="preserve">2016                         A  fines de Oct* </v>
      </c>
      <c r="CV4" s="1048" t="str">
        <f>+entero!CV3</f>
        <v xml:space="preserve">2016                         A  fines de Nov* </v>
      </c>
      <c r="CW4" s="1048" t="str">
        <f>+entero!CW3</f>
        <v>2016                         A  fines de Dic* 15</v>
      </c>
      <c r="CX4" s="1048" t="str">
        <f>+entero!CX3</f>
        <v xml:space="preserve">2017                         A  fines de Ene* </v>
      </c>
      <c r="CY4" s="1048" t="str">
        <f>+entero!CY3</f>
        <v xml:space="preserve">2017                         A  fines de Feb* </v>
      </c>
      <c r="CZ4" s="1048" t="str">
        <f>+entero!CZ3</f>
        <v xml:space="preserve">2017                         A  fines de Mar* </v>
      </c>
      <c r="DA4" s="1048" t="str">
        <f>+entero!DA3</f>
        <v xml:space="preserve">2017                         A  fines de Abr* </v>
      </c>
      <c r="DB4" s="1048" t="str">
        <f>+entero!DB3</f>
        <v xml:space="preserve">2017                         A  fines de May* </v>
      </c>
      <c r="DC4" s="1048" t="str">
        <f>+entero!DC3</f>
        <v xml:space="preserve">2017                         A  fines de Jun* </v>
      </c>
      <c r="DD4" s="1048" t="str">
        <f>+entero!DD3</f>
        <v xml:space="preserve">2017                         A  fines de Jul* </v>
      </c>
      <c r="DE4" s="1048" t="str">
        <f>+entero!DE3</f>
        <v xml:space="preserve">2017                         A  fines de Ago* </v>
      </c>
      <c r="DF4" s="1048" t="str">
        <f>+entero!DF3</f>
        <v xml:space="preserve">2017                         A  fines de Sep* </v>
      </c>
      <c r="DG4" s="1048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60" t="str">
        <f>+entero!DM3</f>
        <v>Semana 1°</v>
      </c>
      <c r="DN4" s="1062" t="str">
        <f>+entero!DN3</f>
        <v>Semana 2°</v>
      </c>
      <c r="DO4" s="1063"/>
      <c r="DP4" s="1063"/>
      <c r="DQ4" s="1063"/>
      <c r="DR4" s="1064"/>
      <c r="DS4" s="1057" t="s">
        <v>254</v>
      </c>
      <c r="DT4" s="1058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61">
        <f>+entero!DM4</f>
        <v>43196</v>
      </c>
      <c r="DN5" s="890">
        <f>+entero!DN4</f>
        <v>43199</v>
      </c>
      <c r="DO5" s="891">
        <f>+entero!DO4</f>
        <v>43200</v>
      </c>
      <c r="DP5" s="891">
        <f>+entero!DP4</f>
        <v>43201</v>
      </c>
      <c r="DQ5" s="891">
        <f>+entero!DQ4</f>
        <v>43202</v>
      </c>
      <c r="DR5" s="891">
        <f>+entero!DR4</f>
        <v>43203</v>
      </c>
      <c r="DS5" s="1001" t="s">
        <v>248</v>
      </c>
      <c r="DT5" s="896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859"/>
      <c r="DN6" s="997"/>
      <c r="DO6" s="746"/>
      <c r="DP6" s="746"/>
      <c r="DQ6" s="746"/>
      <c r="DR6" s="746"/>
      <c r="DS6" s="926"/>
      <c r="DT6" s="922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2">
        <f>+entero!DM7</f>
        <v>9683.7937277899982</v>
      </c>
      <c r="DN7" s="794">
        <f>+entero!DN7</f>
        <v>9690.7373115199989</v>
      </c>
      <c r="DO7" s="485">
        <f>+entero!DO7</f>
        <v>9716.7576400800008</v>
      </c>
      <c r="DP7" s="485">
        <f>+entero!DP7</f>
        <v>9720.858086870001</v>
      </c>
      <c r="DQ7" s="485">
        <f>+entero!DQ7</f>
        <v>9751.0598429400015</v>
      </c>
      <c r="DR7" s="485">
        <f>+entero!DR7</f>
        <v>9755.4002170000003</v>
      </c>
      <c r="DS7" s="794">
        <f>+entero!DS7</f>
        <v>71.60648921000211</v>
      </c>
      <c r="DT7" s="923">
        <f>+entero!DT7</f>
        <v>0.73944665926237718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2">
        <f>+entero!DM8</f>
        <v>7574.4976068699998</v>
      </c>
      <c r="DN8" s="794">
        <f>+entero!DN8</f>
        <v>7572.0613469</v>
      </c>
      <c r="DO8" s="485">
        <f>+entero!DO8</f>
        <v>7591.9927140099999</v>
      </c>
      <c r="DP8" s="485">
        <f>+entero!DP8</f>
        <v>7593.4978492500004</v>
      </c>
      <c r="DQ8" s="485">
        <f>+entero!DQ8</f>
        <v>7606.9731671300005</v>
      </c>
      <c r="DR8" s="485">
        <f>+entero!DR8</f>
        <v>7634.1608287199997</v>
      </c>
      <c r="DS8" s="794">
        <f>+entero!DS8</f>
        <v>59.6632218499999</v>
      </c>
      <c r="DT8" s="923">
        <f>+entero!DT8</f>
        <v>0.78768553304295885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2">
        <f>+entero!DM9</f>
        <v>242.38817473</v>
      </c>
      <c r="DN9" s="794">
        <f>+entero!DN9</f>
        <v>241.87874535</v>
      </c>
      <c r="DO9" s="485">
        <f>+entero!DO9</f>
        <v>242.29798067999999</v>
      </c>
      <c r="DP9" s="485">
        <f>+entero!DP9</f>
        <v>242.79237773</v>
      </c>
      <c r="DQ9" s="485">
        <f>+entero!DQ9</f>
        <v>243.20493203000001</v>
      </c>
      <c r="DR9" s="485">
        <f>+entero!DR9</f>
        <v>242.95439297999999</v>
      </c>
      <c r="DS9" s="794">
        <f>+entero!DS9</f>
        <v>0.56621824999999149</v>
      </c>
      <c r="DT9" s="923">
        <f>+entero!DT9</f>
        <v>0.23359978292287753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2">
        <f>+entero!DM10</f>
        <v>1829.1083076</v>
      </c>
      <c r="DN10" s="794">
        <f>+entero!DN10</f>
        <v>1839.0770245199999</v>
      </c>
      <c r="DO10" s="485">
        <f>+entero!DO10</f>
        <v>1844.68137226</v>
      </c>
      <c r="DP10" s="485">
        <f>+entero!DP10</f>
        <v>1846.70518717</v>
      </c>
      <c r="DQ10" s="485">
        <f>+entero!DQ10</f>
        <v>1862.9547345799999</v>
      </c>
      <c r="DR10" s="485">
        <f>+entero!DR10</f>
        <v>1840.39705684</v>
      </c>
      <c r="DS10" s="794">
        <f>+entero!DS10</f>
        <v>11.288749240000016</v>
      </c>
      <c r="DT10" s="923">
        <f>+entero!DT10</f>
        <v>0.61717226875495079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2">
        <f>+entero!DM11</f>
        <v>37.799638590000001</v>
      </c>
      <c r="DN11" s="794">
        <f>+entero!DN11</f>
        <v>37.720194750000005</v>
      </c>
      <c r="DO11" s="485">
        <f>+entero!DO11</f>
        <v>37.785573129999996</v>
      </c>
      <c r="DP11" s="485">
        <f>+entero!DP11</f>
        <v>37.862672719999999</v>
      </c>
      <c r="DQ11" s="485">
        <f>+entero!DQ11</f>
        <v>37.927009200000001</v>
      </c>
      <c r="DR11" s="485">
        <f>+entero!DR11</f>
        <v>37.887938460000001</v>
      </c>
      <c r="DS11" s="794">
        <f>+entero!DS11</f>
        <v>8.8299870000000169E-2</v>
      </c>
      <c r="DT11" s="923">
        <f>+entero!DT11</f>
        <v>0.23359977315593472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2">
        <f>+entero!DM12</f>
        <v>9683.7920754899988</v>
      </c>
      <c r="DN12" s="794">
        <f>+entero!DN12</f>
        <v>9690.6833765299998</v>
      </c>
      <c r="DO12" s="485">
        <f>+entero!DO12</f>
        <v>9716.6374913300024</v>
      </c>
      <c r="DP12" s="485">
        <f>+entero!DP12</f>
        <v>9720.7379381200026</v>
      </c>
      <c r="DQ12" s="485">
        <f>+entero!DQ12</f>
        <v>9750.9396941900013</v>
      </c>
      <c r="DR12" s="485">
        <f>+entero!DR12</f>
        <v>9755.3989857699999</v>
      </c>
      <c r="DS12" s="794">
        <f>+entero!DS12</f>
        <v>71.606910280001102</v>
      </c>
      <c r="DT12" s="923">
        <f>+entero!DT12</f>
        <v>0.73945113362399173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2">
        <f>+entero!DM13</f>
        <v>2381.0993857069966</v>
      </c>
      <c r="DN13" s="794">
        <f>+entero!DN13</f>
        <v>2391.970653669096</v>
      </c>
      <c r="DO13" s="485">
        <f>+entero!DO13</f>
        <v>2400.4963476967928</v>
      </c>
      <c r="DP13" s="485">
        <f>+entero!DP13</f>
        <v>2402.7003455437316</v>
      </c>
      <c r="DQ13" s="485">
        <f>+entero!DQ13</f>
        <v>2428.6871779533521</v>
      </c>
      <c r="DR13" s="485">
        <f>+entero!DR13</f>
        <v>2427.7533848833814</v>
      </c>
      <c r="DS13" s="794">
        <f>+entero!DS13</f>
        <v>46.653999176384787</v>
      </c>
      <c r="DT13" s="923">
        <f>+entero!DT13</f>
        <v>1.9593469914122252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2">
        <f>+entero!DM14</f>
        <v>1410.7143235400001</v>
      </c>
      <c r="DN14" s="794">
        <f>+entero!DN14</f>
        <v>1410.9138412699999</v>
      </c>
      <c r="DO14" s="485">
        <f>+entero!DO14</f>
        <v>1419.9307707400008</v>
      </c>
      <c r="DP14" s="485">
        <f>+entero!DP14</f>
        <v>1419.9787304300005</v>
      </c>
      <c r="DQ14" s="485">
        <f>+entero!DQ14</f>
        <v>1420.0779958600001</v>
      </c>
      <c r="DR14" s="485">
        <f>+entero!DR14</f>
        <v>1420.1627618499999</v>
      </c>
      <c r="DS14" s="794">
        <f>+entero!DS14</f>
        <v>9.4484383099998013</v>
      </c>
      <c r="DT14" s="923">
        <f>+entero!DT14</f>
        <v>0.66976269768710406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2">
        <f>+entero!DM15</f>
        <v>495.21377462999999</v>
      </c>
      <c r="DN15" s="794">
        <f>+entero!DN15</f>
        <v>495.27565427000002</v>
      </c>
      <c r="DO15" s="485">
        <f>+entero!DO15</f>
        <v>495.32198260000001</v>
      </c>
      <c r="DP15" s="485">
        <f>+entero!DP15</f>
        <v>495.33476309000002</v>
      </c>
      <c r="DQ15" s="485">
        <f>+entero!DQ15</f>
        <v>495.36264788</v>
      </c>
      <c r="DR15" s="485">
        <f>+entero!DR15</f>
        <v>495.37953747</v>
      </c>
      <c r="DS15" s="794">
        <f>+entero!DS15</f>
        <v>0.16576284000001351</v>
      </c>
      <c r="DT15" s="923">
        <f>+entero!DT15</f>
        <v>3.3472986514526681E-2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2">
        <f>+entero!DM16</f>
        <v>123.25732042</v>
      </c>
      <c r="DN16" s="794">
        <f>+entero!DN16</f>
        <v>123.27163217</v>
      </c>
      <c r="DO16" s="485">
        <f>+entero!DO16</f>
        <v>123.26609757</v>
      </c>
      <c r="DP16" s="485">
        <f>+entero!DP16</f>
        <v>123.2730119</v>
      </c>
      <c r="DQ16" s="485">
        <f>+entero!DQ16</f>
        <v>123.27887958000001</v>
      </c>
      <c r="DR16" s="485">
        <f>+entero!DR16</f>
        <v>123.28447982</v>
      </c>
      <c r="DS16" s="794">
        <f>+entero!DS16</f>
        <v>2.7159400000002165E-2</v>
      </c>
      <c r="DT16" s="923">
        <f>+entero!DT16</f>
        <v>2.2034715591301435E-2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2">
        <f>+entero!DM17</f>
        <v>252.85182379</v>
      </c>
      <c r="DN17" s="794">
        <f>+entero!DN17</f>
        <v>252.88122572</v>
      </c>
      <c r="DO17" s="485">
        <f>+entero!DO17</f>
        <v>252.90575433999999</v>
      </c>
      <c r="DP17" s="485">
        <f>+entero!DP17</f>
        <v>252.91804762000001</v>
      </c>
      <c r="DQ17" s="485">
        <f>+entero!DQ17</f>
        <v>252.93153404</v>
      </c>
      <c r="DR17" s="485">
        <f>+entero!DR17</f>
        <v>252.94501908000001</v>
      </c>
      <c r="DS17" s="794">
        <f>+entero!DS17</f>
        <v>9.3195290000011255E-2</v>
      </c>
      <c r="DT17" s="923">
        <f>+entero!DT17</f>
        <v>0</v>
      </c>
      <c r="DU17" s="827"/>
      <c r="DV17" s="827"/>
      <c r="DW17" s="827"/>
      <c r="DX17" s="827"/>
      <c r="DY17" s="827"/>
      <c r="DZ17" s="827"/>
      <c r="EA17" s="827"/>
      <c r="EB17" s="827"/>
      <c r="EC17" s="828"/>
      <c r="ED17" s="828"/>
      <c r="EE17" s="828"/>
      <c r="EF17" s="828"/>
      <c r="EG17" s="828"/>
      <c r="EH17" s="828"/>
      <c r="EI17" s="828"/>
      <c r="EJ17" s="828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2">
        <f>+entero!DM18</f>
        <v>12936.214380036996</v>
      </c>
      <c r="DN18" s="794">
        <f>+entero!DN18</f>
        <v>12954.082542359098</v>
      </c>
      <c r="DO18" s="485">
        <f>+entero!DO18</f>
        <v>12988.627673536796</v>
      </c>
      <c r="DP18" s="485">
        <f>+entero!DP18</f>
        <v>12994.964106273736</v>
      </c>
      <c r="DQ18" s="485">
        <f>+entero!DQ18</f>
        <v>13051.199933643355</v>
      </c>
      <c r="DR18" s="485">
        <f>+entero!DR18</f>
        <v>13054.761407023381</v>
      </c>
      <c r="DS18" s="794">
        <f>+entero!DS18</f>
        <v>118.54702698638539</v>
      </c>
      <c r="DT18" s="923">
        <f>+entero!DT18</f>
        <v>0.91639658638718036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794">
        <f>+entero!DS19</f>
        <v>0</v>
      </c>
      <c r="DT19" s="923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794">
        <f>+entero!DS20</f>
        <v>0</v>
      </c>
      <c r="DT20" s="923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2">
        <f>+entero!DM21</f>
        <v>43</v>
      </c>
      <c r="DN21" s="794">
        <f>+entero!DN21</f>
        <v>0</v>
      </c>
      <c r="DO21" s="485">
        <f>+entero!DO21</f>
        <v>2.2000000000000002</v>
      </c>
      <c r="DP21" s="485">
        <f>+entero!DP21</f>
        <v>0.2</v>
      </c>
      <c r="DQ21" s="485">
        <f>+entero!DQ21</f>
        <v>4</v>
      </c>
      <c r="DR21" s="485">
        <f>+entero!DR21</f>
        <v>4</v>
      </c>
      <c r="DS21" s="794">
        <f>+entero!DS21</f>
        <v>0</v>
      </c>
      <c r="DT21" s="923">
        <f>+entero!DT21</f>
        <v>0</v>
      </c>
      <c r="DU21" s="827"/>
      <c r="DV21" s="827"/>
      <c r="DW21" s="827"/>
      <c r="DX21" s="827"/>
      <c r="DY21" s="827"/>
      <c r="DZ21" s="827"/>
      <c r="EA21" s="827"/>
      <c r="EB21" s="827"/>
      <c r="EC21" s="828"/>
      <c r="ED21" s="828"/>
      <c r="EE21" s="828"/>
      <c r="EF21" s="828"/>
      <c r="EG21" s="828"/>
      <c r="EH21" s="828"/>
      <c r="EI21" s="828"/>
      <c r="EJ21" s="828"/>
    </row>
    <row r="22" spans="2:140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2">
        <f>+entero!DM22</f>
        <v>1.5</v>
      </c>
      <c r="DN22" s="794">
        <f>+entero!DN22</f>
        <v>0</v>
      </c>
      <c r="DO22" s="485">
        <f>+entero!DO22</f>
        <v>0.3</v>
      </c>
      <c r="DP22" s="485">
        <f>+entero!DP22</f>
        <v>0</v>
      </c>
      <c r="DQ22" s="485">
        <f>+entero!DQ22</f>
        <v>0</v>
      </c>
      <c r="DR22" s="485">
        <f>+entero!DR22</f>
        <v>0.6</v>
      </c>
      <c r="DS22" s="794">
        <f>+entero!DS22</f>
        <v>0</v>
      </c>
      <c r="DT22" s="923">
        <f>+entero!DT22</f>
        <v>0</v>
      </c>
      <c r="DU22" s="827"/>
      <c r="DV22" s="827"/>
      <c r="DW22" s="827"/>
      <c r="DX22" s="827"/>
      <c r="DY22" s="827"/>
      <c r="DZ22" s="827"/>
      <c r="EA22" s="827"/>
      <c r="EB22" s="827"/>
      <c r="EC22" s="828"/>
      <c r="ED22" s="828"/>
      <c r="EE22" s="828"/>
      <c r="EF22" s="828"/>
      <c r="EG22" s="828"/>
      <c r="EH22" s="828"/>
      <c r="EI22" s="828"/>
      <c r="EJ22" s="828"/>
    </row>
    <row r="23" spans="2:140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2">
        <f>+entero!DM23</f>
        <v>0.51893123000000008</v>
      </c>
      <c r="DN23" s="794">
        <f>+entero!DN23</f>
        <v>0.121324</v>
      </c>
      <c r="DO23" s="485">
        <f>+entero!DO23</f>
        <v>5.1700999999999997E-2</v>
      </c>
      <c r="DP23" s="485">
        <f>+entero!DP23</f>
        <v>0.26150499999999999</v>
      </c>
      <c r="DQ23" s="485">
        <f>+entero!DQ23</f>
        <v>0.12399028999999999</v>
      </c>
      <c r="DR23" s="485">
        <f>+entero!DR23</f>
        <v>0.24010999999999999</v>
      </c>
      <c r="DS23" s="794">
        <f>+entero!DS23</f>
        <v>0</v>
      </c>
      <c r="DT23" s="923">
        <f>+entero!DT23</f>
        <v>0</v>
      </c>
      <c r="DU23" s="827"/>
      <c r="DV23" s="827"/>
      <c r="DW23" s="827"/>
      <c r="DX23" s="827"/>
      <c r="DY23" s="827"/>
      <c r="DZ23" s="827"/>
      <c r="EA23" s="827"/>
      <c r="EB23" s="827"/>
      <c r="EC23" s="828"/>
      <c r="ED23" s="828"/>
      <c r="EE23" s="828"/>
      <c r="EF23" s="828"/>
      <c r="EG23" s="828"/>
      <c r="EH23" s="828"/>
      <c r="EI23" s="828"/>
      <c r="EJ23" s="828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794">
        <f>+entero!DS24</f>
        <v>0</v>
      </c>
      <c r="DT24" s="923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794">
        <f>+entero!DS25</f>
        <v>0</v>
      </c>
      <c r="DT25" s="923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2">
        <f>+entero!DM26</f>
        <v>61.7</v>
      </c>
      <c r="DN26" s="794">
        <f>+entero!DN26</f>
        <v>0.4</v>
      </c>
      <c r="DO26" s="485">
        <f>+entero!DO26</f>
        <v>0</v>
      </c>
      <c r="DP26" s="485">
        <f>+entero!DP26</f>
        <v>1.5</v>
      </c>
      <c r="DQ26" s="485">
        <f>+entero!DQ26</f>
        <v>0.4</v>
      </c>
      <c r="DR26" s="485">
        <f>+entero!DR26</f>
        <v>0</v>
      </c>
      <c r="DS26" s="794">
        <f>+entero!DS26</f>
        <v>0</v>
      </c>
      <c r="DT26" s="923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924"/>
      <c r="DN27" s="759"/>
      <c r="DO27" s="996"/>
      <c r="DP27" s="836"/>
      <c r="DQ27" s="970"/>
      <c r="DR27" s="836"/>
      <c r="DS27" s="924"/>
      <c r="DT27" s="925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R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R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R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R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R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R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R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R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</sheetData>
  <mergeCells count="116"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DS4:DT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N4:DR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H4:AH5"/>
    <mergeCell ref="AI4:AI5"/>
    <mergeCell ref="AG4:AG5"/>
    <mergeCell ref="AJ4:AJ5"/>
    <mergeCell ref="CF4:CF5"/>
    <mergeCell ref="DD4:DD5"/>
    <mergeCell ref="CG4:CG5"/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9" width="9.42578125" style="839" customWidth="1"/>
    <col min="120" max="120" width="9.28515625" customWidth="1"/>
    <col min="121" max="122" width="9.28515625" style="83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61"/>
      <c r="DN5" s="897"/>
      <c r="DO5" s="324"/>
      <c r="DP5" s="324"/>
      <c r="DQ5" s="324"/>
      <c r="DR5" s="324"/>
      <c r="DS5" s="897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4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793">
        <f>+entero!DM28</f>
        <v>63521.990499784231</v>
      </c>
      <c r="DN6" s="898">
        <f>+entero!DN28</f>
        <v>63442.994296180499</v>
      </c>
      <c r="DO6" s="927">
        <f>+entero!DO28</f>
        <v>63539.211100657645</v>
      </c>
      <c r="DP6" s="927">
        <f>+entero!DP28</f>
        <v>63375.36787554856</v>
      </c>
      <c r="DQ6" s="927">
        <f>+entero!DQ28</f>
        <v>63167.477508828684</v>
      </c>
      <c r="DR6" s="927">
        <f>+entero!DR28</f>
        <v>63387.336241016194</v>
      </c>
      <c r="DS6" s="898">
        <f>+entero!DS28</f>
        <v>-134.65425876803783</v>
      </c>
      <c r="DT6" s="928">
        <f>+entero!DT28</f>
        <v>-0.2119805404531494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4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793">
        <f>+entero!DM29</f>
        <v>44293.697387199994</v>
      </c>
      <c r="DN7" s="898">
        <f>+entero!DN29</f>
        <v>44337.035247599997</v>
      </c>
      <c r="DO7" s="927">
        <f>+entero!DO29</f>
        <v>44393.32905</v>
      </c>
      <c r="DP7" s="927">
        <f>+entero!DP29</f>
        <v>44362.397668999998</v>
      </c>
      <c r="DQ7" s="927">
        <f>+entero!DQ29</f>
        <v>44260.431142300004</v>
      </c>
      <c r="DR7" s="927">
        <f>+entero!DR29</f>
        <v>44233.248365500003</v>
      </c>
      <c r="DS7" s="898">
        <f>+entero!DS29</f>
        <v>-60.449021699991135</v>
      </c>
      <c r="DT7" s="928">
        <f>+entero!DT29</f>
        <v>-0.13647318978943224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4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793">
        <f>+entero!DM30</f>
        <v>-22137.116250366988</v>
      </c>
      <c r="DN8" s="898">
        <f>+entero!DN30</f>
        <v>-22141.05271510785</v>
      </c>
      <c r="DO8" s="927">
        <f>+entero!DO30</f>
        <v>-22262.804140179083</v>
      </c>
      <c r="DP8" s="927">
        <f>+entero!DP30</f>
        <v>-22321.864586117757</v>
      </c>
      <c r="DQ8" s="927">
        <f>+entero!DQ30</f>
        <v>-22631.015159482246</v>
      </c>
      <c r="DR8" s="927">
        <f>+entero!DR30</f>
        <v>-22688.788676506323</v>
      </c>
      <c r="DS8" s="898">
        <f>+entero!DS30</f>
        <v>-551.67242613933558</v>
      </c>
      <c r="DT8" s="928">
        <f>+entero!DT30</f>
        <v>2.4920699692769999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4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793">
        <f>+entero!DM31</f>
        <v>3511.0361422924634</v>
      </c>
      <c r="DN9" s="898">
        <f>+entero!DN31</f>
        <v>3555.7957269277758</v>
      </c>
      <c r="DO9" s="927">
        <f>+entero!DO31</f>
        <v>3506.428468542872</v>
      </c>
      <c r="DP9" s="927">
        <f>+entero!DP31</f>
        <v>3401.3066771908179</v>
      </c>
      <c r="DQ9" s="927">
        <f>+entero!DQ31</f>
        <v>3200.7535889737537</v>
      </c>
      <c r="DR9" s="927">
        <f>+entero!DR31</f>
        <v>3151.1605709017003</v>
      </c>
      <c r="DS9" s="898">
        <f>+entero!DS31</f>
        <v>-359.87557139076307</v>
      </c>
      <c r="DT9" s="928">
        <f>+entero!DT31</f>
        <v>-10.249839557498518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4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793">
        <f>+entero!DM32</f>
        <v>5579.4730391563999</v>
      </c>
      <c r="DN10" s="898">
        <f>+entero!DN32</f>
        <v>5579.5239129850006</v>
      </c>
      <c r="DO10" s="927">
        <f>+entero!DO32</f>
        <v>5581.4221027679996</v>
      </c>
      <c r="DP10" s="927">
        <f>+entero!DP32</f>
        <v>5581.4582485882001</v>
      </c>
      <c r="DQ10" s="927">
        <f>+entero!DQ32</f>
        <v>5558.9580193401998</v>
      </c>
      <c r="DR10" s="927">
        <f>+entero!DR32</f>
        <v>5558.9531726129999</v>
      </c>
      <c r="DS10" s="898">
        <f>+entero!DS32</f>
        <v>-20.519866543399985</v>
      </c>
      <c r="DT10" s="928">
        <f>+entero!DT32</f>
        <v>-0.36777427544487651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4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899"/>
      <c r="DO11" s="929"/>
      <c r="DP11" s="929"/>
      <c r="DQ11" s="929"/>
      <c r="DR11" s="929"/>
      <c r="DS11" s="899"/>
      <c r="DT11" s="930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4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793">
        <f>+entero!DM34</f>
        <v>71501.927387864111</v>
      </c>
      <c r="DN12" s="898">
        <f>+entero!DN34</f>
        <v>71632.144903064109</v>
      </c>
      <c r="DO12" s="927">
        <f>+entero!DO34</f>
        <v>71405.853075064108</v>
      </c>
      <c r="DP12" s="927">
        <f>+entero!DP34</f>
        <v>71197.618964964116</v>
      </c>
      <c r="DQ12" s="927">
        <f>+entero!DQ34</f>
        <v>71571.760309114106</v>
      </c>
      <c r="DR12" s="927">
        <f>+entero!DR34</f>
        <v>71427.063171394111</v>
      </c>
      <c r="DS12" s="898">
        <f>+entero!DS34</f>
        <v>-74.864216469999519</v>
      </c>
      <c r="DT12" s="928">
        <f>+entero!DT34</f>
        <v>-0.10470237545331385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4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793">
        <f>+entero!DM35</f>
        <v>126089.45333331537</v>
      </c>
      <c r="DN13" s="898">
        <f>+entero!DN35</f>
        <v>125913.14420149539</v>
      </c>
      <c r="DO13" s="927">
        <f>+entero!DO35</f>
        <v>125652.7155663154</v>
      </c>
      <c r="DP13" s="927">
        <f>+entero!DP35</f>
        <v>125326.30716745539</v>
      </c>
      <c r="DQ13" s="927">
        <f>+entero!DQ35</f>
        <v>125579.37016513538</v>
      </c>
      <c r="DR13" s="927">
        <f>+entero!DR35</f>
        <v>125493.22141825539</v>
      </c>
      <c r="DS13" s="898">
        <f>+entero!DS35</f>
        <v>-596.23191505997966</v>
      </c>
      <c r="DT13" s="928">
        <f>+entero!DT35</f>
        <v>-0.47286422400757422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4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793">
        <f>+entero!DM36</f>
        <v>208398.41971079292</v>
      </c>
      <c r="DN14" s="898">
        <f>+entero!DN36</f>
        <v>208177.64607712289</v>
      </c>
      <c r="DO14" s="927">
        <f>+entero!DO36</f>
        <v>207998.76797821291</v>
      </c>
      <c r="DP14" s="927">
        <f>+entero!DP36</f>
        <v>207627.16646164295</v>
      </c>
      <c r="DQ14" s="927">
        <f>+entero!DQ36</f>
        <v>208118.08756849292</v>
      </c>
      <c r="DR14" s="927">
        <f>+entero!DR36</f>
        <v>208225.70411626296</v>
      </c>
      <c r="DS14" s="898">
        <f>+entero!DS36</f>
        <v>-172.71559452996007</v>
      </c>
      <c r="DT14" s="928">
        <f>+entero!DT36</f>
        <v>-8.2877593203267708E-2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4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0"/>
      <c r="DO15" s="931"/>
      <c r="DP15" s="931"/>
      <c r="DQ15" s="931"/>
      <c r="DR15" s="931"/>
      <c r="DS15" s="900"/>
      <c r="DT15" s="932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4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796">
        <f>+entero!DM38</f>
        <v>90.118334269910065</v>
      </c>
      <c r="DN16" s="901">
        <f>+entero!DN38</f>
        <v>90.068907493420525</v>
      </c>
      <c r="DO16" s="933">
        <f>+entero!DO38</f>
        <v>90.027134195884045</v>
      </c>
      <c r="DP16" s="933">
        <f>+entero!DP38</f>
        <v>90.020426814066923</v>
      </c>
      <c r="DQ16" s="933">
        <f>+entero!DQ38</f>
        <v>90.099030378916126</v>
      </c>
      <c r="DR16" s="933">
        <f>+entero!DR38</f>
        <v>90.033794412870023</v>
      </c>
      <c r="DS16" s="901">
        <f>+entero!DS38</f>
        <v>-8.4539857040041966E-2</v>
      </c>
      <c r="DT16" s="934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4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796">
        <f>+entero!DM39</f>
        <v>85.420831034940619</v>
      </c>
      <c r="DN17" s="901">
        <f>+entero!DN39</f>
        <v>85.334741853937089</v>
      </c>
      <c r="DO17" s="933">
        <f>+entero!DO39</f>
        <v>85.302945896153489</v>
      </c>
      <c r="DP17" s="933">
        <f>+entero!DP39</f>
        <v>85.303372686459639</v>
      </c>
      <c r="DQ17" s="933">
        <f>+entero!DQ39</f>
        <v>85.341954123971078</v>
      </c>
      <c r="DR17" s="933">
        <f>+entero!DR39</f>
        <v>85.316629683997235</v>
      </c>
      <c r="DS17" s="901">
        <f>+entero!DS39</f>
        <v>-0.10420135094338434</v>
      </c>
      <c r="DT17" s="934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4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797">
        <f>+entero!DM40</f>
        <v>88.911311492207446</v>
      </c>
      <c r="DN18" s="999">
        <f>+entero!DN40</f>
        <v>88.861865072092371</v>
      </c>
      <c r="DO18" s="998">
        <f>+entero!DO40</f>
        <v>88.841715279725577</v>
      </c>
      <c r="DP18" s="936">
        <f>+entero!DP40</f>
        <v>88.845345115933753</v>
      </c>
      <c r="DQ18" s="936">
        <f>+entero!DQ40</f>
        <v>88.880663231581906</v>
      </c>
      <c r="DR18" s="936">
        <f>+entero!DR40</f>
        <v>88.87619728361723</v>
      </c>
      <c r="DS18" s="935">
        <f>+entero!DS40</f>
        <v>-3.5114208590215412E-2</v>
      </c>
      <c r="DT18" s="937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R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R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R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R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R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R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R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R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R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R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R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R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R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R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</sheetData>
  <mergeCells count="117">
    <mergeCell ref="DM3:DM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DL3:DL4"/>
    <mergeCell ref="DN3:DR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9.42578125" style="839" customWidth="1"/>
    <col min="120" max="120" width="8.28515625" customWidth="1"/>
    <col min="121" max="122" width="8.285156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57" t="s">
        <v>254</v>
      </c>
      <c r="DT3" s="1058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55"/>
      <c r="DP5" s="939"/>
      <c r="DQ5" s="939"/>
      <c r="DR5" s="939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798">
        <f>+entero!DM42</f>
        <v>2571.4367749314861</v>
      </c>
      <c r="DN6" s="940">
        <f>+entero!DN42</f>
        <v>2571.4367749314861</v>
      </c>
      <c r="DO6" s="941">
        <f>+entero!DO42</f>
        <v>2571.4367749314861</v>
      </c>
      <c r="DP6" s="941">
        <f>+entero!DP42</f>
        <v>2571.4367749314861</v>
      </c>
      <c r="DQ6" s="941">
        <f>+entero!DQ42</f>
        <v>2571.4367749314861</v>
      </c>
      <c r="DR6" s="941">
        <f>+entero!DR42</f>
        <v>2559.4725788673463</v>
      </c>
      <c r="DS6" s="940">
        <f>+entero!DS42</f>
        <v>-11.964196064139742</v>
      </c>
      <c r="DT6" s="942">
        <f>+entero!DT42</f>
        <v>-0.46527280704611318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2">
        <f>+entero!DM43</f>
        <v>2161.9387660349853</v>
      </c>
      <c r="DN7" s="794">
        <f>+entero!DN43</f>
        <v>2161.9387660349853</v>
      </c>
      <c r="DO7" s="485">
        <f>+entero!DO43</f>
        <v>2161.9387660349853</v>
      </c>
      <c r="DP7" s="485">
        <f>+entero!DP43</f>
        <v>2161.9387660349853</v>
      </c>
      <c r="DQ7" s="485">
        <f>+entero!DQ43</f>
        <v>2161.9387660349853</v>
      </c>
      <c r="DR7" s="485">
        <f>+entero!DR43</f>
        <v>2156.2617419825074</v>
      </c>
      <c r="DS7" s="794">
        <f>+entero!DS43</f>
        <v>-5.6770240524779183</v>
      </c>
      <c r="DT7" s="923">
        <f>+entero!DT43</f>
        <v>-0.2625894933596884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2">
        <f>+entero!DM44</f>
        <v>14830.899935000001</v>
      </c>
      <c r="DN8" s="794">
        <f>+entero!DN44</f>
        <v>14830.899935000001</v>
      </c>
      <c r="DO8" s="485">
        <f>+entero!DO44</f>
        <v>14830.899935000001</v>
      </c>
      <c r="DP8" s="485">
        <f>+entero!DP44</f>
        <v>14830.899935000001</v>
      </c>
      <c r="DQ8" s="485">
        <f>+entero!DQ44</f>
        <v>14830.899935000001</v>
      </c>
      <c r="DR8" s="485">
        <f>+entero!DR44</f>
        <v>14791.955550000002</v>
      </c>
      <c r="DS8" s="794">
        <f>+entero!DS44</f>
        <v>-38.944384999998874</v>
      </c>
      <c r="DT8" s="923">
        <f>+entero!DT44</f>
        <v>-0.2625894933596884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794">
        <f>+entero!DS45</f>
        <v>0</v>
      </c>
      <c r="DT9" s="923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2">
        <f>+entero!DM46</f>
        <v>409.49800889650061</v>
      </c>
      <c r="DN10" s="794">
        <f>+entero!DN46</f>
        <v>409.49800889650061</v>
      </c>
      <c r="DO10" s="485">
        <f>+entero!DO46</f>
        <v>409.49800889650061</v>
      </c>
      <c r="DP10" s="485">
        <f>+entero!DP46</f>
        <v>409.49800889650061</v>
      </c>
      <c r="DQ10" s="485">
        <f>+entero!DQ46</f>
        <v>409.49800889650061</v>
      </c>
      <c r="DR10" s="485">
        <f>+entero!DR46</f>
        <v>403.21083688483878</v>
      </c>
      <c r="DS10" s="794">
        <f>+entero!DS46</f>
        <v>-6.2871720116618235</v>
      </c>
      <c r="DT10" s="923">
        <f>+entero!DT46</f>
        <v>-1.5353364058116603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2">
        <f>+entero!DM47</f>
        <v>2809.1563410299941</v>
      </c>
      <c r="DN11" s="794">
        <f>+entero!DN47</f>
        <v>2809.1563410299941</v>
      </c>
      <c r="DO11" s="485">
        <f>+entero!DO47</f>
        <v>2809.1563410299941</v>
      </c>
      <c r="DP11" s="485">
        <f>+entero!DP47</f>
        <v>2809.1563410299941</v>
      </c>
      <c r="DQ11" s="485">
        <f>+entero!DQ47</f>
        <v>2809.1563410299941</v>
      </c>
      <c r="DR11" s="485">
        <f>+entero!DR47</f>
        <v>2766.026341029994</v>
      </c>
      <c r="DS11" s="794">
        <f>+entero!DS47</f>
        <v>-43.130000000000109</v>
      </c>
      <c r="DT11" s="923">
        <f>+entero!DT47</f>
        <v>-1.5353364058116603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794">
        <f>+entero!DS49</f>
        <v>0</v>
      </c>
      <c r="DT12" s="923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768">
        <f>+entero!DM50</f>
        <v>10</v>
      </c>
      <c r="DN13" s="943">
        <f>+entero!DN50</f>
        <v>10</v>
      </c>
      <c r="DO13" s="944">
        <f>+entero!DO50</f>
        <v>10.271000000000001</v>
      </c>
      <c r="DP13" s="944">
        <f>+entero!DP50</f>
        <v>10.271000000000001</v>
      </c>
      <c r="DQ13" s="944">
        <f>+entero!DQ50</f>
        <v>7</v>
      </c>
      <c r="DR13" s="944">
        <f>+entero!DR50</f>
        <v>7</v>
      </c>
      <c r="DS13" s="943">
        <f>+entero!DS50</f>
        <v>-3</v>
      </c>
      <c r="DT13" s="945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768">
        <f>+entero!DM51</f>
        <v>10</v>
      </c>
      <c r="DN14" s="943">
        <f>+entero!DN51</f>
        <v>10</v>
      </c>
      <c r="DO14" s="944">
        <f>+entero!DO51</f>
        <v>10.271000000000001</v>
      </c>
      <c r="DP14" s="944">
        <f>+entero!DP51</f>
        <v>10.271000000000001</v>
      </c>
      <c r="DQ14" s="944">
        <f>+entero!DQ51</f>
        <v>7</v>
      </c>
      <c r="DR14" s="944">
        <f>+entero!DR51</f>
        <v>7</v>
      </c>
      <c r="DS14" s="943">
        <f>+entero!DS51</f>
        <v>-3</v>
      </c>
      <c r="DT14" s="945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768">
        <f>+entero!DM52</f>
        <v>0</v>
      </c>
      <c r="DN15" s="943">
        <f>+entero!DN52</f>
        <v>0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4">
        <f>+entero!DR52</f>
        <v>0</v>
      </c>
      <c r="DS15" s="943">
        <f>+entero!DS52</f>
        <v>0</v>
      </c>
      <c r="DT15" s="945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768">
        <f>+entero!DM53</f>
        <v>10</v>
      </c>
      <c r="DN16" s="943">
        <f>+entero!DN53</f>
        <v>10</v>
      </c>
      <c r="DO16" s="944">
        <f>+entero!DO53</f>
        <v>10.271000000000001</v>
      </c>
      <c r="DP16" s="944">
        <f>+entero!DP53</f>
        <v>10.271000000000001</v>
      </c>
      <c r="DQ16" s="944">
        <f>+entero!DQ53</f>
        <v>7</v>
      </c>
      <c r="DR16" s="944">
        <f>+entero!DR53</f>
        <v>7</v>
      </c>
      <c r="DS16" s="943">
        <f>+entero!DS53</f>
        <v>-3</v>
      </c>
      <c r="DT16" s="945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43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4">
        <f>+entero!DR54</f>
        <v>0</v>
      </c>
      <c r="DS17" s="943">
        <f>+entero!DS54</f>
        <v>0</v>
      </c>
      <c r="DT17" s="945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43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4">
        <f>+entero!DR55</f>
        <v>0</v>
      </c>
      <c r="DS18" s="943">
        <f>+entero!DS55</f>
        <v>0</v>
      </c>
      <c r="DT18" s="945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03">
        <f>+entero!DN56</f>
        <v>0</v>
      </c>
      <c r="DO19" s="1002">
        <f>+entero!DO56</f>
        <v>0</v>
      </c>
      <c r="DP19" s="947">
        <f>+entero!DP56</f>
        <v>0</v>
      </c>
      <c r="DQ19" s="947">
        <f>+entero!DQ56</f>
        <v>0</v>
      </c>
      <c r="DR19" s="947">
        <f>+entero!DR56</f>
        <v>0</v>
      </c>
      <c r="DS19" s="946">
        <f>+entero!DS56</f>
        <v>0</v>
      </c>
      <c r="DT19" s="948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R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R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R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R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</sheetData>
  <mergeCells count="116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N3:DR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9" width="9.5703125" style="839" customWidth="1"/>
    <col min="120" max="120" width="9" customWidth="1"/>
    <col min="121" max="122" width="9" style="83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9" t="s">
        <v>249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7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9"/>
      <c r="DJ4" s="1069"/>
      <c r="DK4" s="1069"/>
      <c r="DL4" s="1069"/>
      <c r="DM4" s="1071"/>
      <c r="DN4" s="1004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55"/>
      <c r="DP5" s="955"/>
      <c r="DQ5" s="955"/>
      <c r="DR5" s="955"/>
      <c r="DS5" s="785"/>
      <c r="DT5" s="908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790">
        <f>+entero!DM58</f>
        <v>25966.974321520829</v>
      </c>
      <c r="DN6" s="490">
        <f>+entero!DN58</f>
        <v>25920.838380974179</v>
      </c>
      <c r="DO6" s="949">
        <f>+entero!DO58</f>
        <v>25923.725913286144</v>
      </c>
      <c r="DP6" s="949">
        <f>+entero!DP58</f>
        <v>25888.200772516466</v>
      </c>
      <c r="DQ6" s="949">
        <f>+entero!DQ58</f>
        <v>25973.025223036864</v>
      </c>
      <c r="DR6" s="949">
        <f>+entero!DR58</f>
        <v>25990.914385576223</v>
      </c>
      <c r="DS6" s="490">
        <f>+entero!DS58</f>
        <v>23.940064055394032</v>
      </c>
      <c r="DT6" s="902">
        <f>+entero!DT58</f>
        <v>9.2194276310242351E-2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2">
        <f>+entero!DM59</f>
        <v>86.808943052238931</v>
      </c>
      <c r="DN7" s="513">
        <f>+entero!DN59</f>
        <v>86.727425581219691</v>
      </c>
      <c r="DO7" s="950">
        <f>+entero!DO59</f>
        <v>86.713730293570251</v>
      </c>
      <c r="DP7" s="950">
        <f>+entero!DP59</f>
        <v>86.724319887040522</v>
      </c>
      <c r="DQ7" s="950">
        <f>+entero!DQ59</f>
        <v>86.763432394256341</v>
      </c>
      <c r="DR7" s="950">
        <f>+entero!DR59</f>
        <v>86.765318905027996</v>
      </c>
      <c r="DS7" s="513">
        <f>+entero!DS59</f>
        <v>-4.3624147210934439E-2</v>
      </c>
      <c r="DT7" s="903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790">
        <f>+entero!DM60</f>
        <v>24833.104367047068</v>
      </c>
      <c r="DN8" s="490">
        <f>+entero!DN60</f>
        <v>24786.214079185549</v>
      </c>
      <c r="DO8" s="949">
        <f>+entero!DO60</f>
        <v>24788.641999127249</v>
      </c>
      <c r="DP8" s="949">
        <f>+entero!DP60</f>
        <v>24752.869790049994</v>
      </c>
      <c r="DQ8" s="949">
        <f>+entero!DQ60</f>
        <v>24837.485218910049</v>
      </c>
      <c r="DR8" s="949">
        <f>+entero!DR60</f>
        <v>24856.784018681185</v>
      </c>
      <c r="DS8" s="490">
        <f>+entero!DS60</f>
        <v>23.679651634116453</v>
      </c>
      <c r="DT8" s="902">
        <f>+entero!DT60</f>
        <v>9.5355181068446093E-2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2">
        <f>+entero!DM61</f>
        <v>86.053580234183769</v>
      </c>
      <c r="DN9" s="513">
        <f>+entero!DN61</f>
        <v>85.965448851454994</v>
      </c>
      <c r="DO9" s="950">
        <f>+entero!DO61</f>
        <v>85.938534460441971</v>
      </c>
      <c r="DP9" s="950">
        <f>+entero!DP61</f>
        <v>85.947460558607077</v>
      </c>
      <c r="DQ9" s="950">
        <f>+entero!DQ61</f>
        <v>86.000706677930197</v>
      </c>
      <c r="DR9" s="950">
        <f>+entero!DR61</f>
        <v>85.999472434227968</v>
      </c>
      <c r="DS9" s="513">
        <f>+entero!DS61</f>
        <v>-5.4107799955801283E-2</v>
      </c>
      <c r="DT9" s="903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265"/>
      <c r="DO10" s="951"/>
      <c r="DP10" s="951"/>
      <c r="DQ10" s="951"/>
      <c r="DR10" s="951"/>
      <c r="DS10" s="265"/>
      <c r="DT10" s="904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491">
        <f>+entero!DM63</f>
        <v>4877.3474686609488</v>
      </c>
      <c r="DN11" s="1005">
        <f>+entero!DN63</f>
        <v>4881.6220713052635</v>
      </c>
      <c r="DO11" s="952">
        <f>+entero!DO63</f>
        <v>4877.1383689306285</v>
      </c>
      <c r="DP11" s="952">
        <f>+entero!DP63</f>
        <v>4865.1806505924351</v>
      </c>
      <c r="DQ11" s="952">
        <f>+entero!DQ63</f>
        <v>4932.7727904291696</v>
      </c>
      <c r="DR11" s="952">
        <f>+entero!DR63</f>
        <v>4915.2911695749444</v>
      </c>
      <c r="DS11" s="513">
        <f>+entero!DS63</f>
        <v>37.943700913995599</v>
      </c>
      <c r="DT11" s="903">
        <f>+entero!DT63</f>
        <v>0.77795771488089471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916">
        <f>+entero!DM64</f>
        <v>78.882617062816436</v>
      </c>
      <c r="DN12" s="1006">
        <f>+entero!DN64</f>
        <v>78.756957730308059</v>
      </c>
      <c r="DO12" s="953">
        <f>+entero!DO64</f>
        <v>78.715444039575289</v>
      </c>
      <c r="DP12" s="953">
        <f>+entero!DP64</f>
        <v>78.711044663374281</v>
      </c>
      <c r="DQ12" s="953">
        <f>+entero!DQ64</f>
        <v>79.058672954979841</v>
      </c>
      <c r="DR12" s="953">
        <f>+entero!DR64</f>
        <v>78.888491307563541</v>
      </c>
      <c r="DS12" s="513">
        <f>+entero!DS64</f>
        <v>5.8742447471047399E-3</v>
      </c>
      <c r="DT12" s="903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05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952">
        <f>+entero!DR65</f>
        <v>0</v>
      </c>
      <c r="DS13" s="513">
        <f>+entero!DS65</f>
        <v>0</v>
      </c>
      <c r="DT13" s="903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491">
        <f>+entero!DM66</f>
        <v>7957.3652981707355</v>
      </c>
      <c r="DN14" s="1005">
        <f>+entero!DN66</f>
        <v>7912.6821134739457</v>
      </c>
      <c r="DO14" s="952">
        <f>+entero!DO66</f>
        <v>7907.7059025147628</v>
      </c>
      <c r="DP14" s="952">
        <f>+entero!DP66</f>
        <v>7890.4793298092236</v>
      </c>
      <c r="DQ14" s="952">
        <f>+entero!DQ66</f>
        <v>7872.8294250759873</v>
      </c>
      <c r="DR14" s="952">
        <f>+entero!DR66</f>
        <v>7881.3641759272987</v>
      </c>
      <c r="DS14" s="513">
        <f>+entero!DS66</f>
        <v>-76.001122243436839</v>
      </c>
      <c r="DT14" s="903">
        <f>+entero!DT66</f>
        <v>-0.95510410035980486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916">
        <f>+entero!DM67</f>
        <v>79.267767136300421</v>
      </c>
      <c r="DN15" s="1006">
        <f>+entero!DN67</f>
        <v>79.087280615831531</v>
      </c>
      <c r="DO15" s="953">
        <f>+entero!DO67</f>
        <v>79.084435181660083</v>
      </c>
      <c r="DP15" s="953">
        <f>+entero!DP67</f>
        <v>79.098843562122994</v>
      </c>
      <c r="DQ15" s="953">
        <f>+entero!DQ67</f>
        <v>79.037799535409022</v>
      </c>
      <c r="DR15" s="953">
        <f>+entero!DR67</f>
        <v>79.084760544328375</v>
      </c>
      <c r="DS15" s="513">
        <f>+entero!DS67</f>
        <v>-0.18300659197204538</v>
      </c>
      <c r="DT15" s="903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05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952">
        <f>+entero!DR68</f>
        <v>0</v>
      </c>
      <c r="DS16" s="513">
        <f>+entero!DS68</f>
        <v>0</v>
      </c>
      <c r="DT16" s="903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491">
        <f>+entero!DM69</f>
        <v>11197.33318932944</v>
      </c>
      <c r="DN17" s="1005">
        <f>+entero!DN69</f>
        <v>11189.699991157422</v>
      </c>
      <c r="DO17" s="952">
        <f>+entero!DO69</f>
        <v>11197.478263304658</v>
      </c>
      <c r="DP17" s="952">
        <f>+entero!DP69</f>
        <v>11193.256058867344</v>
      </c>
      <c r="DQ17" s="952">
        <f>+entero!DQ69</f>
        <v>11224.673671959179</v>
      </c>
      <c r="DR17" s="952">
        <f>+entero!DR69</f>
        <v>11251.816147740517</v>
      </c>
      <c r="DS17" s="513">
        <f>+entero!DS69</f>
        <v>54.482958411077561</v>
      </c>
      <c r="DT17" s="903">
        <f>+entero!DT69</f>
        <v>0.48657084226981784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916">
        <f>+entero!DM70</f>
        <v>95.275082714123442</v>
      </c>
      <c r="DN18" s="1006">
        <f>+entero!DN70</f>
        <v>95.274333329156036</v>
      </c>
      <c r="DO18" s="953">
        <f>+entero!DO70</f>
        <v>95.278900869536329</v>
      </c>
      <c r="DP18" s="953">
        <f>+entero!DP70</f>
        <v>95.278341478177879</v>
      </c>
      <c r="DQ18" s="953">
        <f>+entero!DQ70</f>
        <v>95.294348961681465</v>
      </c>
      <c r="DR18" s="953">
        <f>+entero!DR70</f>
        <v>95.313561577607132</v>
      </c>
      <c r="DS18" s="513">
        <f>+entero!DS70</f>
        <v>3.8478863483689452E-2</v>
      </c>
      <c r="DT18" s="903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05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952">
        <f>+entero!DR71</f>
        <v>0</v>
      </c>
      <c r="DS19" s="513">
        <f>+entero!DS71</f>
        <v>0</v>
      </c>
      <c r="DT19" s="903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491">
        <f>+entero!DM72</f>
        <v>801.0584108859457</v>
      </c>
      <c r="DN20" s="1005">
        <f>+entero!DN72</f>
        <v>802.20990324891932</v>
      </c>
      <c r="DO20" s="952">
        <f>+entero!DO72</f>
        <v>806.31946437719898</v>
      </c>
      <c r="DP20" s="952">
        <f>+entero!DP72</f>
        <v>803.95375078098959</v>
      </c>
      <c r="DQ20" s="952">
        <f>+entero!DQ72</f>
        <v>807.20933144571245</v>
      </c>
      <c r="DR20" s="952">
        <f>+entero!DR72</f>
        <v>808.31252543842334</v>
      </c>
      <c r="DS20" s="513">
        <f>+entero!DS72</f>
        <v>7.2541145524776312</v>
      </c>
      <c r="DT20" s="903">
        <f>+entero!DT72</f>
        <v>0.9055662425983213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2">
        <f>+entero!DM73</f>
        <v>80.046931876550275</v>
      </c>
      <c r="DN21" s="513">
        <f>+entero!DN73</f>
        <v>80.118071555514405</v>
      </c>
      <c r="DO21" s="950">
        <f>+entero!DO73</f>
        <v>79.835868771660643</v>
      </c>
      <c r="DP21" s="950">
        <f>+entero!DP73</f>
        <v>79.768477426866752</v>
      </c>
      <c r="DQ21" s="950">
        <f>+entero!DQ73</f>
        <v>79.946410693874057</v>
      </c>
      <c r="DR21" s="950">
        <f>+entero!DR73</f>
        <v>79.826247850902902</v>
      </c>
      <c r="DS21" s="513">
        <f>+entero!DS73</f>
        <v>-0.22068402564737255</v>
      </c>
      <c r="DT21" s="903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265"/>
      <c r="DO22" s="951"/>
      <c r="DP22" s="951"/>
      <c r="DQ22" s="951"/>
      <c r="DR22" s="951"/>
      <c r="DS22" s="265"/>
      <c r="DT22" s="904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790">
        <f>+entero!DM75</f>
        <v>4827.038115055685</v>
      </c>
      <c r="DN23" s="490">
        <f>+entero!DN75</f>
        <v>4802.9819327171135</v>
      </c>
      <c r="DO23" s="949">
        <f>+entero!DO75</f>
        <v>4814.7507292621121</v>
      </c>
      <c r="DP23" s="949">
        <f>+entero!DP75</f>
        <v>4796.6411021846598</v>
      </c>
      <c r="DQ23" s="949">
        <f>+entero!DQ75</f>
        <v>4781.642881573167</v>
      </c>
      <c r="DR23" s="949">
        <f>+entero!DR75</f>
        <v>4820.9781933455097</v>
      </c>
      <c r="DS23" s="490">
        <f>+entero!DS75</f>
        <v>-6.0599217101753311</v>
      </c>
      <c r="DT23" s="902">
        <f>+entero!DT75</f>
        <v>-0.12554120281905723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790">
        <f>+entero!DM76</f>
        <v>1883.1609973483967</v>
      </c>
      <c r="DN24" s="490">
        <f>+entero!DN76</f>
        <v>1862.779139983965</v>
      </c>
      <c r="DO24" s="949">
        <f>+entero!DO76</f>
        <v>1870.4364589241989</v>
      </c>
      <c r="DP24" s="949">
        <f>+entero!DP76</f>
        <v>1859.7499340976674</v>
      </c>
      <c r="DQ24" s="949">
        <f>+entero!DQ76</f>
        <v>1849.0644598498543</v>
      </c>
      <c r="DR24" s="949">
        <f>+entero!DR76</f>
        <v>1882.7673518804661</v>
      </c>
      <c r="DS24" s="490">
        <f>+entero!DS76</f>
        <v>-0.39364546793058253</v>
      </c>
      <c r="DT24" s="902">
        <f>+entero!DT76</f>
        <v>-2.0903442057518262E-2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790">
        <f>+entero!DM77</f>
        <v>557.56688127405255</v>
      </c>
      <c r="DN25" s="490">
        <f>+entero!DN77</f>
        <v>557.58361675655988</v>
      </c>
      <c r="DO25" s="949">
        <f>+entero!DO77</f>
        <v>558.5760907463557</v>
      </c>
      <c r="DP25" s="949">
        <f>+entero!DP77</f>
        <v>558.58167907288635</v>
      </c>
      <c r="DQ25" s="949">
        <f>+entero!DQ77</f>
        <v>558.58726745772583</v>
      </c>
      <c r="DR25" s="949">
        <f>+entero!DR77</f>
        <v>558.5928557696792</v>
      </c>
      <c r="DS25" s="490">
        <f>+entero!DS77</f>
        <v>1.0259744956266559</v>
      </c>
      <c r="DT25" s="902">
        <f>+entero!DT77</f>
        <v>0.18400922473771342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790">
        <f>+entero!DM78</f>
        <v>975.59591289323612</v>
      </c>
      <c r="DN26" s="490">
        <f>+entero!DN78</f>
        <v>971.70533470658881</v>
      </c>
      <c r="DO26" s="949">
        <f>+entero!DO78</f>
        <v>965.8074088515566</v>
      </c>
      <c r="DP26" s="949">
        <f>+entero!DP78</f>
        <v>958.3307585841053</v>
      </c>
      <c r="DQ26" s="949">
        <f>+entero!DQ78</f>
        <v>953.91315840558616</v>
      </c>
      <c r="DR26" s="949">
        <f>+entero!DR78</f>
        <v>959.45522384536434</v>
      </c>
      <c r="DS26" s="490">
        <f>+entero!DS78</f>
        <v>-16.140689047871774</v>
      </c>
      <c r="DT26" s="902">
        <f>+entero!DT78</f>
        <v>-1.6544441027848134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790">
        <f>+entero!DM79</f>
        <v>1410.7143235400001</v>
      </c>
      <c r="DN27" s="490">
        <f>+entero!DN79</f>
        <v>1410.9138412699999</v>
      </c>
      <c r="DO27" s="949">
        <f>+entero!DO79</f>
        <v>1419.9307707400008</v>
      </c>
      <c r="DP27" s="949">
        <f>+entero!DP79</f>
        <v>1419.9787304300005</v>
      </c>
      <c r="DQ27" s="949">
        <f>+entero!DQ79</f>
        <v>1420.0779958600001</v>
      </c>
      <c r="DR27" s="949">
        <f>+entero!DR79</f>
        <v>1420.1627618499999</v>
      </c>
      <c r="DS27" s="490">
        <f>+entero!DS79</f>
        <v>9.4484383099998013</v>
      </c>
      <c r="DT27" s="902">
        <f>+entero!DT79</f>
        <v>0.66976269768710406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790">
        <f>+entero!DM80</f>
        <v>1482.823853461957</v>
      </c>
      <c r="DN28" s="490">
        <f>+entero!DN80</f>
        <v>1459.603205638942</v>
      </c>
      <c r="DO28" s="949">
        <f>+entero!DO80</f>
        <v>1471.9656724874774</v>
      </c>
      <c r="DP28" s="949">
        <f>+entero!DP80</f>
        <v>1454.9968392077278</v>
      </c>
      <c r="DQ28" s="949">
        <f>+entero!DQ80</f>
        <v>1441.9826168751451</v>
      </c>
      <c r="DR28" s="949">
        <f>+entero!DR80</f>
        <v>1479.3515434549884</v>
      </c>
      <c r="DS28" s="490">
        <f>+entero!DS80</f>
        <v>-3.4723100069686552</v>
      </c>
      <c r="DT28" s="902">
        <f>+entero!DT80</f>
        <v>-0.23416874491611894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790">
        <f>+entero!DM81</f>
        <v>973.57330971872091</v>
      </c>
      <c r="DN29" s="490">
        <f>+entero!DN81</f>
        <v>954.18101348235314</v>
      </c>
      <c r="DO29" s="949">
        <f>+entero!DO81</f>
        <v>978.18272690592062</v>
      </c>
      <c r="DP29" s="949">
        <f>+entero!DP81</f>
        <v>968.57398476362255</v>
      </c>
      <c r="DQ29" s="949">
        <f>+entero!DQ81</f>
        <v>956.9477122295591</v>
      </c>
      <c r="DR29" s="949">
        <f>+entero!DR81</f>
        <v>988.60203087962418</v>
      </c>
      <c r="DS29" s="490">
        <f>+entero!DS81</f>
        <v>15.028721160903274</v>
      </c>
      <c r="DT29" s="902">
        <f>+entero!DT81</f>
        <v>1.5436661020673759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790">
        <f>+entero!DM82</f>
        <v>509.25054374323616</v>
      </c>
      <c r="DN30" s="490">
        <f>+entero!DN82</f>
        <v>505.42219215658889</v>
      </c>
      <c r="DO30" s="949">
        <f>+entero!DO82</f>
        <v>493.7829455815567</v>
      </c>
      <c r="DP30" s="949">
        <f>+entero!DP82</f>
        <v>486.42285444410533</v>
      </c>
      <c r="DQ30" s="949">
        <f>+entero!DQ82</f>
        <v>485.03490464558615</v>
      </c>
      <c r="DR30" s="949">
        <f>+entero!DR82</f>
        <v>490.74951257536424</v>
      </c>
      <c r="DS30" s="490">
        <f>+entero!DS82</f>
        <v>-18.501031167871929</v>
      </c>
      <c r="DT30" s="902">
        <f>+entero!DT82</f>
        <v>-3.6329919320027493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949">
        <f>+entero!DR83</f>
        <v>0</v>
      </c>
      <c r="DS31" s="490">
        <f>+entero!DS83</f>
        <v>0</v>
      </c>
      <c r="DT31" s="902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790">
        <f>+entero!DM84</f>
        <v>22734.119573303607</v>
      </c>
      <c r="DN32" s="490">
        <f>+entero!DN84</f>
        <v>22713.557296536845</v>
      </c>
      <c r="DO32" s="949">
        <f>+entero!DO84</f>
        <v>22680.514220557256</v>
      </c>
      <c r="DP32" s="949">
        <f>+entero!DP84</f>
        <v>22692.643749173872</v>
      </c>
      <c r="DQ32" s="949">
        <f>+entero!DQ84</f>
        <v>22725.613809698654</v>
      </c>
      <c r="DR32" s="949">
        <f>+entero!DR84</f>
        <v>22752.861339306528</v>
      </c>
      <c r="DS32" s="490">
        <f>+entero!DS84</f>
        <v>18.741766002920485</v>
      </c>
      <c r="DT32" s="902">
        <f>+entero!DT84</f>
        <v>8.2438934758344296E-2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265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951">
        <f>+entero!DR85</f>
        <v>0</v>
      </c>
      <c r="DS33" s="265">
        <f>+entero!DS85</f>
        <v>0</v>
      </c>
      <c r="DT33" s="904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817">
        <f>+entero!DM86</f>
        <v>97.959627058442038</v>
      </c>
      <c r="DN34" s="474">
        <f>+entero!DN86</f>
        <v>97.961323168580932</v>
      </c>
      <c r="DO34" s="954">
        <f>+entero!DO86</f>
        <v>97.962768384204651</v>
      </c>
      <c r="DP34" s="954">
        <f>+entero!DP86</f>
        <v>97.965094335045279</v>
      </c>
      <c r="DQ34" s="954">
        <f>+entero!DQ86</f>
        <v>97.966671244750842</v>
      </c>
      <c r="DR34" s="954">
        <f>+entero!DR86</f>
        <v>97.970528124627293</v>
      </c>
      <c r="DS34" s="474">
        <f>+entero!DS86</f>
        <v>1.0901066185255104E-2</v>
      </c>
      <c r="DT34" s="905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1033"/>
      <c r="DN35" s="991"/>
      <c r="DO35" s="62"/>
      <c r="DP35" s="62"/>
      <c r="DQ35" s="62"/>
      <c r="DR35" s="837"/>
      <c r="DS35" s="907"/>
      <c r="DT35" s="906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840"/>
      <c r="DP181" s="2"/>
      <c r="DQ181" s="840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840"/>
      <c r="DP182" s="2"/>
      <c r="DQ182" s="840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840"/>
      <c r="DP183" s="2"/>
      <c r="DQ183" s="840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840"/>
      <c r="DP184" s="2"/>
      <c r="DQ184" s="840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840"/>
      <c r="DP185" s="2"/>
      <c r="DQ185" s="840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840"/>
      <c r="DP186" s="2"/>
      <c r="DQ186" s="840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840"/>
      <c r="DP187" s="2"/>
      <c r="DQ187" s="840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840"/>
      <c r="DP188" s="2"/>
      <c r="DQ188" s="840"/>
      <c r="DR188" s="840"/>
    </row>
  </sheetData>
  <mergeCells count="116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DL3:DL4"/>
    <mergeCell ref="DN3:DR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9" width="8" style="839" customWidth="1"/>
    <col min="120" max="120" width="8.42578125" bestFit="1" customWidth="1"/>
    <col min="121" max="122" width="8.425781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4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5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6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864">
        <v>7.5</v>
      </c>
      <c r="DN5" s="909">
        <v>7.5</v>
      </c>
      <c r="DO5" s="959">
        <v>7.5</v>
      </c>
      <c r="DP5" s="959">
        <v>7.5</v>
      </c>
      <c r="DQ5" s="959">
        <v>7.5</v>
      </c>
      <c r="DR5" s="959">
        <v>7.5</v>
      </c>
      <c r="DS5" s="909">
        <v>7.5</v>
      </c>
      <c r="DT5" s="96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60">
        <f>+entero!DR88</f>
        <v>6.96</v>
      </c>
      <c r="DS6" s="910">
        <f>+entero!DS88</f>
        <v>0</v>
      </c>
      <c r="DT6" s="96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60">
        <f>+entero!DR89</f>
        <v>6.86</v>
      </c>
      <c r="DS7" s="910">
        <f>+entero!DS89</f>
        <v>0</v>
      </c>
      <c r="DT7" s="96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776">
        <f>+entero!DM90</f>
        <v>6.9694660524529803</v>
      </c>
      <c r="DN8" s="863">
        <f>+entero!DN90</f>
        <v>6.9577104742306517</v>
      </c>
      <c r="DO8" s="469">
        <f>+entero!DO90</f>
        <v>6.9721642214942943</v>
      </c>
      <c r="DP8" s="469">
        <f>+entero!DP90</f>
        <v>6.9689637876953157</v>
      </c>
      <c r="DQ8" s="469">
        <f>+entero!DQ90</f>
        <v>6.9619978308802839</v>
      </c>
      <c r="DR8" s="469">
        <f>+entero!DR90</f>
        <v>6.9696334463700715</v>
      </c>
      <c r="DS8" s="863">
        <f>+entero!DS90</f>
        <v>1.6739391709119644E-4</v>
      </c>
      <c r="DT8" s="962">
        <f>+entero!DT90</f>
        <v>2.4018183865326392E-3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776">
        <f>+entero!DM91</f>
        <v>0</v>
      </c>
      <c r="DN9" s="851"/>
      <c r="DO9" s="271"/>
      <c r="DP9" s="271"/>
      <c r="DQ9" s="271"/>
      <c r="DR9" s="271"/>
      <c r="DS9" s="851"/>
      <c r="DT9" s="842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772">
        <f>+entero!DM92</f>
        <v>2.2534700000000001</v>
      </c>
      <c r="DN10" s="910">
        <f>+entero!DN92</f>
        <v>2.2540100000000001</v>
      </c>
      <c r="DO10" s="960">
        <f>+entero!DO92</f>
        <v>2.2541899999999999</v>
      </c>
      <c r="DP10" s="960">
        <f>+entero!DP92</f>
        <v>2.2543600000000001</v>
      </c>
      <c r="DQ10" s="960">
        <f>+entero!DQ92</f>
        <v>2.2545299999999999</v>
      </c>
      <c r="DR10" s="960">
        <f>+entero!DR92</f>
        <v>2.2547000000000001</v>
      </c>
      <c r="DS10" s="910">
        <f>+entero!DS92</f>
        <v>1.2300000000000644E-3</v>
      </c>
      <c r="DT10" s="961">
        <f>+entero!DT92</f>
        <v>5.4582488340204627E-2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851"/>
      <c r="DO11" s="271"/>
      <c r="DP11" s="271"/>
      <c r="DQ11" s="271"/>
      <c r="DR11" s="271"/>
      <c r="DS11" s="851"/>
      <c r="DT11" s="842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R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R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R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840"/>
      <c r="DP102" s="2"/>
      <c r="DQ102" s="840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840"/>
      <c r="DP103" s="2"/>
      <c r="DQ103" s="840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840"/>
      <c r="DP104" s="2"/>
      <c r="DQ104" s="840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</sheetData>
  <mergeCells count="116">
    <mergeCell ref="BP3:BP4"/>
    <mergeCell ref="BQ3:BQ4"/>
    <mergeCell ref="BV3:BV4"/>
    <mergeCell ref="BX3:BX4"/>
    <mergeCell ref="BT3:BT4"/>
    <mergeCell ref="CV3:CV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9" width="7.7109375" style="839" customWidth="1"/>
    <col min="120" max="120" width="8.140625" customWidth="1"/>
    <col min="121" max="122" width="8.140625" style="83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entero!CT3</f>
        <v xml:space="preserve">2016                         A  fines de Sep* </v>
      </c>
      <c r="CU3" s="1048" t="str">
        <f>entero!CU3</f>
        <v xml:space="preserve">2016                         A  fines de Oct* </v>
      </c>
      <c r="CV3" s="1048" t="str">
        <f>entero!CV3</f>
        <v xml:space="preserve">2016                         A  fines de Nov* </v>
      </c>
      <c r="CW3" s="1048" t="str">
        <f>entero!CW3</f>
        <v>2016                         A  fines de Dic* 15</v>
      </c>
      <c r="CX3" s="1048" t="str">
        <f>entero!CX3</f>
        <v xml:space="preserve">2017                         A  fines de Ene* </v>
      </c>
      <c r="CY3" s="1048" t="str">
        <f>entero!CY3</f>
        <v xml:space="preserve">2017                         A  fines de Feb* </v>
      </c>
      <c r="CZ3" s="1048" t="str">
        <f>entero!CZ3</f>
        <v xml:space="preserve">2017                         A  fines de Mar* </v>
      </c>
      <c r="DA3" s="1048" t="str">
        <f>entero!DA3</f>
        <v xml:space="preserve">2017                         A  fines de Abr* </v>
      </c>
      <c r="DB3" s="1048" t="str">
        <f>entero!DB3</f>
        <v xml:space="preserve">2017                         A  fines de May* </v>
      </c>
      <c r="DC3" s="1048" t="str">
        <f>entero!DC3</f>
        <v xml:space="preserve">2017                         A  fines de Jun* </v>
      </c>
      <c r="DD3" s="1048" t="str">
        <f>entero!DD3</f>
        <v xml:space="preserve">2017                         A  fines de Jul* </v>
      </c>
      <c r="DE3" s="1048" t="str">
        <f>entero!DE3</f>
        <v xml:space="preserve">2017                         A  fines de Ago* </v>
      </c>
      <c r="DF3" s="1048" t="str">
        <f>entero!DF3</f>
        <v xml:space="preserve">2017                         A  fines de Sep* </v>
      </c>
      <c r="DG3" s="1048" t="str">
        <f>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61"/>
      <c r="DN4" s="1008">
        <f>+entero!DN4</f>
        <v>43199</v>
      </c>
      <c r="DO4" s="843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5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773" t="e">
        <f>+entero!#REF!</f>
        <v>#REF!</v>
      </c>
      <c r="DT6" s="938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773" t="e">
        <f>+entero!#REF!</f>
        <v>#REF!</v>
      </c>
      <c r="DT7" s="938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773" t="e">
        <f>+entero!#REF!</f>
        <v>#REF!</v>
      </c>
      <c r="DT8" s="938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773" t="e">
        <f>+entero!#REF!</f>
        <v>#REF!</v>
      </c>
      <c r="DT9" s="938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966.94739446344317</v>
      </c>
      <c r="DN10" s="865">
        <f>+entero!DN95</f>
        <v>966.94739446344317</v>
      </c>
      <c r="DO10" s="1007">
        <f>+entero!DO95</f>
        <v>966.94739446344317</v>
      </c>
      <c r="DP10" s="1007">
        <f>+entero!DP95</f>
        <v>966.94739446344317</v>
      </c>
      <c r="DQ10" s="1007">
        <f>+entero!DQ95</f>
        <v>966.94739446344317</v>
      </c>
      <c r="DR10" s="1007">
        <f>+entero!DR95</f>
        <v>961.68619694740801</v>
      </c>
      <c r="DS10" s="915">
        <f>+entero!DS95</f>
        <v>-5.2611975160351676</v>
      </c>
      <c r="DT10" s="964">
        <f>+entero!DT95</f>
        <v>-0.54410379987162028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R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R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R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R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R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  <c r="DR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  <c r="DR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</sheetData>
  <mergeCells count="116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N3:DR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9" width="7.7109375" style="839" customWidth="1"/>
    <col min="120" max="120" width="8" customWidth="1"/>
    <col min="121" max="122" width="8" style="83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9"/>
      <c r="DH4" s="1035"/>
      <c r="DI4" s="1035"/>
      <c r="DJ4" s="1035"/>
      <c r="DK4" s="1035"/>
      <c r="DL4" s="1035"/>
      <c r="DM4" s="1061"/>
      <c r="DN4" s="1011">
        <f>+entero!DN4</f>
        <v>43199</v>
      </c>
      <c r="DO4" s="956">
        <f>+entero!DO4</f>
        <v>43200</v>
      </c>
      <c r="DP4" s="891">
        <f>+entero!DP4</f>
        <v>43201</v>
      </c>
      <c r="DQ4" s="891">
        <f>+entero!DQ4</f>
        <v>43202</v>
      </c>
      <c r="DR4" s="884">
        <f>+entero!DR4</f>
        <v>43203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4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11"/>
      <c r="DO5" s="966"/>
      <c r="DP5" s="966"/>
      <c r="DQ5" s="966"/>
      <c r="DR5" s="96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4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866"/>
      <c r="DO6" s="967"/>
      <c r="DP6" s="967"/>
      <c r="DQ6" s="967"/>
      <c r="DR6" s="1014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4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866"/>
      <c r="DO7" s="967"/>
      <c r="DP7" s="967"/>
      <c r="DQ7" s="967"/>
      <c r="DR7" s="1014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4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866"/>
      <c r="DO8" s="967"/>
      <c r="DP8" s="967"/>
      <c r="DQ8" s="967"/>
      <c r="DR8" s="1014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4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866"/>
      <c r="DO9" s="967"/>
      <c r="DP9" s="967"/>
      <c r="DQ9" s="967"/>
      <c r="DR9" s="1014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4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866"/>
      <c r="DO10" s="967"/>
      <c r="DP10" s="967"/>
      <c r="DQ10" s="967"/>
      <c r="DR10" s="1014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4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866"/>
      <c r="DO11" s="967"/>
      <c r="DP11" s="967"/>
      <c r="DQ11" s="967"/>
      <c r="DR11" s="1014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4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866"/>
      <c r="DO12" s="967"/>
      <c r="DP12" s="967"/>
      <c r="DQ12" s="967"/>
      <c r="DR12" s="1014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4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866"/>
      <c r="DO13" s="967"/>
      <c r="DP13" s="967"/>
      <c r="DQ13" s="967"/>
      <c r="DR13" s="1014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0.47398617176823998</v>
      </c>
      <c r="DL14" s="776">
        <f>+entero!DL105</f>
        <v>8.3417545718957403E-2</v>
      </c>
      <c r="DM14" s="866"/>
      <c r="DN14" s="866"/>
      <c r="DO14" s="967"/>
      <c r="DP14" s="967"/>
      <c r="DQ14" s="967"/>
      <c r="DR14" s="1014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>
        <f>+entero!DL106</f>
        <v>1.72755918097045</v>
      </c>
      <c r="DM15" s="866"/>
      <c r="DN15" s="866"/>
      <c r="DO15" s="967"/>
      <c r="DP15" s="967"/>
      <c r="DQ15" s="967"/>
      <c r="DR15" s="1014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>
        <f>+entero!DL107</f>
        <v>3.2104682069321102</v>
      </c>
      <c r="DM16" s="866"/>
      <c r="DN16" s="866"/>
      <c r="DO16" s="967"/>
      <c r="DP16" s="967"/>
      <c r="DQ16" s="967"/>
      <c r="DR16" s="1014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>
        <f>+entero!DL108</f>
        <v>-1.35456259143216</v>
      </c>
      <c r="DM17" s="867"/>
      <c r="DN17" s="867"/>
      <c r="DO17" s="1009"/>
      <c r="DP17" s="1009"/>
      <c r="DQ17" s="1020"/>
      <c r="DR17" s="1022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3"/>
      <c r="DO18" s="469"/>
      <c r="DP18" s="469"/>
      <c r="DQ18" s="469"/>
      <c r="DR18" s="962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3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962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12">
        <f>+entero!DN111</f>
        <v>4</v>
      </c>
      <c r="DO20" s="1010">
        <f>+entero!DO111</f>
        <v>4</v>
      </c>
      <c r="DP20" s="1010">
        <f>+entero!DP111</f>
        <v>4</v>
      </c>
      <c r="DQ20" s="1021">
        <f>+entero!DQ111</f>
        <v>4</v>
      </c>
      <c r="DR20" s="1023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7"/>
      <c r="DR31" s="827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7"/>
      <c r="DR32" s="827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7"/>
      <c r="DR33" s="827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7"/>
      <c r="DR34" s="827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7"/>
      <c r="DR35" s="827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7"/>
      <c r="DR36" s="827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7"/>
      <c r="DR37" s="827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7"/>
      <c r="DR38" s="827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7"/>
      <c r="DR39" s="827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7"/>
      <c r="DR40" s="827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7"/>
      <c r="DR41" s="827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7"/>
      <c r="DR42" s="827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7"/>
      <c r="DR43" s="827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7"/>
      <c r="DR44" s="827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7"/>
      <c r="DR45" s="827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7"/>
      <c r="DR46" s="827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7"/>
      <c r="DR47" s="827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7"/>
      <c r="DR48" s="827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7"/>
      <c r="DR49" s="827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7"/>
      <c r="DR50" s="827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7"/>
      <c r="DR51" s="827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7"/>
      <c r="DR52" s="827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7"/>
      <c r="DR53" s="827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7"/>
      <c r="DR54" s="827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7"/>
      <c r="DR55" s="827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7"/>
      <c r="DR56" s="827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7"/>
      <c r="DR57" s="827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7"/>
      <c r="DR58" s="827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7"/>
      <c r="DR59" s="827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7"/>
      <c r="DR60" s="827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7"/>
      <c r="DR61" s="827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7"/>
      <c r="DR62" s="827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7"/>
      <c r="DR63" s="827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7"/>
      <c r="DR64" s="827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7"/>
      <c r="DR65" s="827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7"/>
      <c r="DR66" s="827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7"/>
      <c r="DR67" s="827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7"/>
      <c r="DR68" s="827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7"/>
      <c r="DR69" s="827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7"/>
      <c r="DR70" s="827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7"/>
      <c r="DR71" s="827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7"/>
      <c r="DR72" s="827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7"/>
      <c r="DR73" s="827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7"/>
      <c r="DR74" s="827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7"/>
      <c r="DR75" s="827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7"/>
      <c r="DR76" s="827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7"/>
      <c r="DR77" s="827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7"/>
      <c r="DR78" s="827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7"/>
      <c r="DR79" s="827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7"/>
      <c r="DR80" s="827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7"/>
      <c r="DR81" s="827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7"/>
      <c r="DR82" s="827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7"/>
      <c r="DR83" s="827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7"/>
      <c r="DR84" s="827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7"/>
      <c r="DR85" s="827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7"/>
      <c r="DR86" s="827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7"/>
      <c r="DR87" s="827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8"/>
      <c r="DR88" s="828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8"/>
      <c r="DR89" s="828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8"/>
      <c r="DR90" s="828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8"/>
      <c r="DR91" s="828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8"/>
      <c r="DR92" s="828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8"/>
      <c r="DR93" s="828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8"/>
      <c r="DR94" s="828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8"/>
      <c r="DR95" s="828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8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8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8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8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8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8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8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8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8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8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8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8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8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8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8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8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8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8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8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8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8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8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8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8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8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8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8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8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8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8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8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8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8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8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8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8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8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8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8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8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8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8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8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8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8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8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8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8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8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8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8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8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8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8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8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8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8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8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8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8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8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</row>
  </sheetData>
  <mergeCells count="116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N3:DR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2018-04-18T20:02:46Z</cp:lastPrinted>
  <dcterms:created xsi:type="dcterms:W3CDTF">2002-08-27T17:11:09Z</dcterms:created>
  <dcterms:modified xsi:type="dcterms:W3CDTF">2018-04-18T20:03:30Z</dcterms:modified>
</cp:coreProperties>
</file>